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4pupp\Python Programs\web_scrape\scansource_scrape_scripts\"/>
    </mc:Choice>
  </mc:AlternateContent>
  <xr:revisionPtr revIDLastSave="0" documentId="13_ncr:1_{4C120CF5-C46A-49AC-A319-BBDC7B59010B}" xr6:coauthVersionLast="47" xr6:coauthVersionMax="47" xr10:uidLastSave="{00000000-0000-0000-0000-000000000000}"/>
  <bookViews>
    <workbookView xWindow="-108" yWindow="-108" windowWidth="23256" windowHeight="12576" xr2:uid="{C8CD7AB8-43F9-4541-B17C-54BE3B069D8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2"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G511" i="1"/>
  <c r="G491" i="1"/>
  <c r="G490" i="1"/>
  <c r="G442" i="1"/>
  <c r="G440" i="1"/>
  <c r="G438" i="1"/>
  <c r="G437" i="1"/>
  <c r="G435" i="1"/>
  <c r="G432" i="1"/>
  <c r="G429" i="1"/>
  <c r="G424" i="1"/>
  <c r="G422" i="1"/>
  <c r="G421" i="1"/>
  <c r="G414" i="1"/>
  <c r="G413" i="1"/>
  <c r="G412" i="1"/>
  <c r="G411" i="1"/>
  <c r="G410" i="1"/>
  <c r="G406" i="1"/>
  <c r="G400" i="1"/>
  <c r="G372" i="1"/>
  <c r="G371" i="1"/>
  <c r="G370" i="1"/>
  <c r="G369" i="1"/>
  <c r="G368" i="1"/>
  <c r="G366" i="1"/>
  <c r="G365" i="1"/>
  <c r="G363" i="1"/>
  <c r="G362" i="1"/>
  <c r="G348" i="1"/>
  <c r="G334" i="1"/>
  <c r="G333" i="1"/>
  <c r="G332" i="1"/>
  <c r="G313" i="1"/>
  <c r="G312" i="1"/>
  <c r="G311" i="1"/>
  <c r="G310" i="1"/>
  <c r="G309" i="1"/>
  <c r="G308" i="1"/>
  <c r="G301" i="1"/>
  <c r="G300" i="1"/>
  <c r="G299" i="1"/>
  <c r="G298" i="1"/>
  <c r="G297" i="1"/>
  <c r="G296" i="1"/>
  <c r="G295" i="1"/>
  <c r="G281" i="1"/>
  <c r="G279" i="1"/>
  <c r="G278" i="1"/>
  <c r="G276" i="1"/>
  <c r="G275" i="1"/>
  <c r="G270" i="1"/>
  <c r="G269" i="1"/>
  <c r="G268" i="1"/>
  <c r="G234" i="1"/>
  <c r="G233" i="1"/>
  <c r="G217" i="1"/>
  <c r="G216" i="1"/>
  <c r="G215" i="1"/>
  <c r="G214" i="1"/>
  <c r="G213" i="1"/>
  <c r="G212" i="1"/>
  <c r="G208" i="1"/>
  <c r="G206" i="1"/>
  <c r="G205" i="1"/>
  <c r="G200" i="1"/>
  <c r="G198" i="1"/>
  <c r="G197" i="1"/>
  <c r="G196" i="1"/>
  <c r="G195" i="1"/>
  <c r="G186" i="1"/>
  <c r="G185" i="1"/>
  <c r="G184" i="1"/>
  <c r="G183" i="1"/>
  <c r="G182" i="1"/>
  <c r="G181" i="1"/>
  <c r="G180" i="1"/>
  <c r="G159" i="1"/>
  <c r="G154" i="1"/>
  <c r="G153" i="1"/>
  <c r="G151" i="1"/>
  <c r="G150" i="1"/>
  <c r="G146" i="1"/>
  <c r="G142" i="1"/>
  <c r="G141" i="1"/>
  <c r="G140" i="1"/>
  <c r="G136" i="1"/>
  <c r="G135" i="1"/>
  <c r="G134" i="1"/>
  <c r="G132" i="1"/>
  <c r="G129" i="1"/>
  <c r="G126" i="1"/>
  <c r="G125" i="1"/>
  <c r="G123" i="1"/>
  <c r="G122" i="1"/>
  <c r="G106" i="1"/>
  <c r="G97" i="1"/>
  <c r="G94" i="1"/>
  <c r="G82" i="1"/>
  <c r="G81" i="1"/>
  <c r="G80" i="1"/>
  <c r="G79" i="1"/>
  <c r="C438" i="1"/>
  <c r="C437" i="1"/>
  <c r="C429" i="1"/>
  <c r="C424" i="1"/>
  <c r="C422" i="1"/>
  <c r="C421" i="1"/>
  <c r="C414" i="1"/>
  <c r="C413" i="1"/>
  <c r="C412" i="1"/>
  <c r="C411" i="1"/>
  <c r="C410" i="1"/>
  <c r="C406" i="1"/>
  <c r="C400" i="1"/>
  <c r="C372" i="1"/>
  <c r="C370" i="1"/>
  <c r="C369" i="1"/>
  <c r="C368" i="1"/>
  <c r="C367" i="1"/>
  <c r="C366" i="1"/>
  <c r="C365" i="1"/>
  <c r="C363" i="1"/>
  <c r="C362" i="1"/>
  <c r="C348" i="1"/>
  <c r="C334" i="1"/>
  <c r="C333" i="1"/>
  <c r="C332" i="1"/>
  <c r="C311" i="1"/>
  <c r="C310" i="1"/>
  <c r="C309" i="1"/>
  <c r="C308" i="1"/>
  <c r="C301" i="1"/>
  <c r="C300" i="1"/>
  <c r="C299" i="1"/>
  <c r="C298" i="1"/>
  <c r="C297" i="1"/>
  <c r="C296" i="1"/>
  <c r="C295" i="1"/>
  <c r="C282" i="1"/>
  <c r="C281" i="1"/>
  <c r="C280" i="1"/>
  <c r="C279" i="1"/>
  <c r="C278" i="1"/>
  <c r="C277" i="1"/>
  <c r="C276" i="1"/>
  <c r="C275" i="1"/>
  <c r="C270" i="1"/>
  <c r="C269" i="1"/>
  <c r="C268" i="1"/>
  <c r="C234" i="1"/>
  <c r="C217" i="1"/>
  <c r="C216" i="1"/>
  <c r="C215" i="1"/>
  <c r="C214" i="1"/>
  <c r="C213" i="1"/>
  <c r="C212" i="1"/>
  <c r="C208" i="1"/>
  <c r="C206" i="1"/>
  <c r="C205" i="1"/>
  <c r="C200" i="1"/>
  <c r="C198" i="1"/>
  <c r="C197" i="1"/>
  <c r="C196" i="1"/>
  <c r="C195" i="1"/>
  <c r="C186" i="1"/>
  <c r="C185" i="1"/>
  <c r="C184" i="1"/>
  <c r="C183" i="1"/>
  <c r="C182" i="1"/>
  <c r="C180" i="1"/>
  <c r="C159" i="1"/>
  <c r="C154" i="1"/>
  <c r="C153" i="1"/>
  <c r="C151" i="1"/>
  <c r="C150" i="1"/>
  <c r="C146" i="1"/>
  <c r="C142" i="1"/>
  <c r="C141" i="1"/>
  <c r="C140" i="1"/>
  <c r="C137" i="1"/>
  <c r="C136" i="1"/>
  <c r="C135" i="1"/>
  <c r="C134" i="1"/>
  <c r="C132" i="1"/>
  <c r="C129" i="1"/>
  <c r="C125" i="1"/>
  <c r="C123" i="1"/>
  <c r="C122" i="1"/>
  <c r="C106" i="1"/>
  <c r="C97" i="1"/>
  <c r="C94" i="1"/>
  <c r="C82" i="1"/>
  <c r="C81" i="1"/>
  <c r="C80" i="1"/>
  <c r="C79" i="1"/>
</calcChain>
</file>

<file path=xl/sharedStrings.xml><?xml version="1.0" encoding="utf-8"?>
<sst xmlns="http://schemas.openxmlformats.org/spreadsheetml/2006/main" count="24301" uniqueCount="15743">
  <si>
    <t>handleId</t>
  </si>
  <si>
    <t>fieldType</t>
  </si>
  <si>
    <t>name</t>
  </si>
  <si>
    <t>description</t>
  </si>
  <si>
    <t>productImageUrl</t>
  </si>
  <si>
    <t>collection</t>
  </si>
  <si>
    <t>sku</t>
  </si>
  <si>
    <t>ribbon</t>
  </si>
  <si>
    <t>price</t>
  </si>
  <si>
    <t>surcharge</t>
  </si>
  <si>
    <t>visible</t>
  </si>
  <si>
    <t>discountMode</t>
  </si>
  <si>
    <t>discountValue</t>
  </si>
  <si>
    <t>POL-2200-40250-025</t>
  </si>
  <si>
    <t>POL-2200-40450-019</t>
  </si>
  <si>
    <t>POL-2200-40450-025</t>
  </si>
  <si>
    <t>POL-2200-44500-025</t>
  </si>
  <si>
    <t>POL-2200-46300-025</t>
  </si>
  <si>
    <t>POL-2200-46350-025</t>
  </si>
  <si>
    <t>POL-2200-48300-001</t>
  </si>
  <si>
    <t>POL-2200-48300-019</t>
  </si>
  <si>
    <t>POL-2200-48300-025</t>
  </si>
  <si>
    <t>POL-2200-48350-019</t>
  </si>
  <si>
    <t>POL-2200-48350-025</t>
  </si>
  <si>
    <t>POL-2200-48400-001</t>
  </si>
  <si>
    <t>POL-2200-48400-019</t>
  </si>
  <si>
    <t>POL-2200-48400-025</t>
  </si>
  <si>
    <t>POL-2200-48450-001</t>
  </si>
  <si>
    <t>POL-2200-48450-019</t>
  </si>
  <si>
    <t>POL-2200-48450-025</t>
  </si>
  <si>
    <t>POL-2200-48500-001</t>
  </si>
  <si>
    <t>POL-2200-48500-019</t>
  </si>
  <si>
    <t>POL-2200-48500-025</t>
  </si>
  <si>
    <t>POL-2200-48600-001</t>
  </si>
  <si>
    <t>POL-2200-48600-019</t>
  </si>
  <si>
    <t>POL-2200-48600-025</t>
  </si>
  <si>
    <t>POL-2200-17821-001</t>
  </si>
  <si>
    <t>POL-2200-17825-001</t>
  </si>
  <si>
    <t>POL-2200-48810-025</t>
  </si>
  <si>
    <t>POL-2200-48820-025</t>
  </si>
  <si>
    <t>POL-2200-48830-025</t>
  </si>
  <si>
    <t>POL-2200-48840-025</t>
  </si>
  <si>
    <t>POL-2200-48890-025</t>
  </si>
  <si>
    <t>POL-2200-48822-025</t>
  </si>
  <si>
    <t>POL-2200-48832-025</t>
  </si>
  <si>
    <t>POL-2200-48842-025</t>
  </si>
  <si>
    <t>POL-4870-40250-386</t>
  </si>
  <si>
    <t>POL-2200-66070-001</t>
  </si>
  <si>
    <t>POL-2200-66070-019</t>
  </si>
  <si>
    <t>POL-2200-15100-001</t>
  </si>
  <si>
    <t>POL-2200-15600-001</t>
  </si>
  <si>
    <t>POL-2200-16000-001</t>
  </si>
  <si>
    <t>POL-2200-16200-001</t>
  </si>
  <si>
    <t>POL-2200-07142-001</t>
  </si>
  <si>
    <t>POL-2200-07300-001</t>
  </si>
  <si>
    <t>POL-2200-15810-025</t>
  </si>
  <si>
    <t>POL-2200-17910-001</t>
  </si>
  <si>
    <t>POL-2200-19000-001</t>
  </si>
  <si>
    <t>POL-2200-30900-025</t>
  </si>
  <si>
    <t>POL-2200-40000-001</t>
  </si>
  <si>
    <t>POL-2200-49530-001</t>
  </si>
  <si>
    <t>POL-2200-49532-001</t>
  </si>
  <si>
    <t>POL-2200-49535-001</t>
  </si>
  <si>
    <t>POL-2200-49550-001</t>
  </si>
  <si>
    <t>POL-2200-49552-001</t>
  </si>
  <si>
    <t>POL-2200-17827-001</t>
  </si>
  <si>
    <t>POL-2200-07840-001</t>
  </si>
  <si>
    <t>POL-2200-15855-001</t>
  </si>
  <si>
    <t>POL-2200-16155-001</t>
  </si>
  <si>
    <t>PY-2200-17680-001</t>
  </si>
  <si>
    <t>POL-2200-17682-001</t>
  </si>
  <si>
    <t>POL-2200-17683-025</t>
  </si>
  <si>
    <t>POL-2200-40040-001</t>
  </si>
  <si>
    <t>POL-2200-40110-001</t>
  </si>
  <si>
    <t>POL-2200-43240-001</t>
  </si>
  <si>
    <t>POL-2200-44405-025</t>
  </si>
  <si>
    <t>POL-2200-46200-025</t>
  </si>
  <si>
    <t>POL-2200-48560-001</t>
  </si>
  <si>
    <t>POL-2200-48570-001</t>
  </si>
  <si>
    <t>POL-2200-48823-001</t>
  </si>
  <si>
    <t>POL-2200-48833-001</t>
  </si>
  <si>
    <t>POL-2200-48843-001</t>
  </si>
  <si>
    <t>POL-2200-48872-001</t>
  </si>
  <si>
    <t>POL-7200-23490-001</t>
  </si>
  <si>
    <t>POL-7200-25500-001</t>
  </si>
  <si>
    <t>POL-7200-25500-019</t>
  </si>
  <si>
    <t>POL-2200-65790-001</t>
  </si>
  <si>
    <t>POL-2215-07155-001</t>
  </si>
  <si>
    <t>VVX 101 1-line Desktop Phone with single 10/100, PoE only</t>
  </si>
  <si>
    <t>VVX SKYPE 201 2-Line IP Phone PoE</t>
  </si>
  <si>
    <t>VVX 201 2-line Desktop Phone with dual 10/100, PoE only</t>
  </si>
  <si>
    <t>VVX 500 IP Business PoE Telephone</t>
  </si>
  <si>
    <t>VVX Expansion Module</t>
  </si>
  <si>
    <t>VVX Color Expansion Module</t>
  </si>
  <si>
    <t>VVX 301 6-line Desktop Phone with HD Voice with universal power supply</t>
  </si>
  <si>
    <t>VVX 301 Microsoft Skype for Business/Lync edition 6-line Desktop Phone</t>
  </si>
  <si>
    <t>VVX 301 6-line Desktop Phone with HD Voice, POE</t>
  </si>
  <si>
    <t>VVX 311 Microsoft Skype for Business/Lync edition 6-line Desktop Phone</t>
  </si>
  <si>
    <t>VVX 311 6-line Desktop Phone Gigabit Ethernet, poe</t>
  </si>
  <si>
    <t>VVX 401 12-line Desktop Phone with HD Voice. Ships with universal power supply</t>
  </si>
  <si>
    <t>VVX 401 Microsoft Skype for Business/Lync edition 12-line Desktop Phone</t>
  </si>
  <si>
    <t>VVX 401 12-line Desktop Phone with HD Voice, POE</t>
  </si>
  <si>
    <t>VVX 411 12-line Desktop Phone Gigabit Ethernet with universal power supply</t>
  </si>
  <si>
    <t>VVX 411 Microsoft Skype for Business/Lync edition 12-line Desktop Phone</t>
  </si>
  <si>
    <t>VVX 411 12-line Desktop Phone Gigabit Ethernet, poe</t>
  </si>
  <si>
    <t>VVX 501 12-line Business Media Phone with universal power supply</t>
  </si>
  <si>
    <t>VVX 501 Microsoft Skype for Business/Lync edition 12-line Desktop</t>
  </si>
  <si>
    <t>VVX 501 12-line Business Media Phone POE</t>
  </si>
  <si>
    <t>VVX 601 16-line Business Media Phone with universal power supply</t>
  </si>
  <si>
    <t>VVX 601 Microsoft Skype for Business/Lync edition 16-line Desktop Phone</t>
  </si>
  <si>
    <t>VVX 601 16-line Business Media Phone poe</t>
  </si>
  <si>
    <t>VVX D60 Base Station with Handset PoE</t>
  </si>
  <si>
    <t>VVX D60 Accessory Cordless Handset</t>
  </si>
  <si>
    <t>Polycom VVX 150 2-line IP Phone</t>
  </si>
  <si>
    <t>Polycom VVX 250 4-line IP Phone</t>
  </si>
  <si>
    <t>Polycom VVX 350 6-line IP Phone</t>
  </si>
  <si>
    <t>Polycom VVX 450 12-line IP Phone</t>
  </si>
  <si>
    <t>VVX EM50 Expansion Module for VVX 450</t>
  </si>
  <si>
    <t>OBi Edition VVX 250 4-line IP Phone</t>
  </si>
  <si>
    <t>OBi Edition VVX 350 6-line IP Phone</t>
  </si>
  <si>
    <t>OBi Edition VVX 450 12-line IP Phone</t>
  </si>
  <si>
    <t>OBi2182 IP Phone, 12 Line Keys, WiFi/BT</t>
  </si>
  <si>
    <t>Trio 8800 conference phone</t>
  </si>
  <si>
    <t>Trio 8800 conf. phone SKYPE</t>
  </si>
  <si>
    <t>SoundStation2, non-expandable</t>
  </si>
  <si>
    <t>SoundStation IP 6000 (SIP) conference phone</t>
  </si>
  <si>
    <t>SoundStation2, non-expandable, with display</t>
  </si>
  <si>
    <t>SoundStation2, expandable, with display</t>
  </si>
  <si>
    <t>VTX1000 with EX mics</t>
  </si>
  <si>
    <t>VTX1000 w/o EX mics</t>
  </si>
  <si>
    <t>CX3000 IP Conference Phone for Lync</t>
  </si>
  <si>
    <t>VoiceStation 300 (analog) conference phone</t>
  </si>
  <si>
    <t>SoundStation Duo dual-mode conference phone including Power Supply</t>
  </si>
  <si>
    <t>SoundStation IP 5000 (SIP) conference phone</t>
  </si>
  <si>
    <t>SoundStation IP 7000 (SIP) conference phone poe</t>
  </si>
  <si>
    <t>OBI 300 Voice Adapter USB 1 FXS ATA</t>
  </si>
  <si>
    <t>OBI 302 Voice Adapter USB 2 FXS ATA</t>
  </si>
  <si>
    <t>OBI 312 Voice Adapter USB 1 FXS 1 FXO ATA</t>
  </si>
  <si>
    <t>OBI 504 Voice Adapter 4 FXS ATA</t>
  </si>
  <si>
    <t>OBI 508 Voice Adapter 8 FXS ATA</t>
  </si>
  <si>
    <t>VVX Spares 5 usb, 5 clips, 5 rubber feet</t>
  </si>
  <si>
    <t>SoundStation2W-2 Ex Mics with cables</t>
  </si>
  <si>
    <t>SS DUO Exp Mics</t>
  </si>
  <si>
    <t>EX Mics SS2 – NA (Qty 2) EX Microphones for SoundStation2</t>
  </si>
  <si>
    <t>5 PK Handsets and Cords for VVX Phones</t>
  </si>
  <si>
    <t>5-pk HD-Voice handset and cord for VVX 201</t>
  </si>
  <si>
    <t>Desk Stand/Wall Mount for use with VVX 101/201. 5-Pack.</t>
  </si>
  <si>
    <t>Expansion Microphone Kit for SoundStation IP 7000</t>
  </si>
  <si>
    <t>AC Power Kit for SoundStation IP 7000</t>
  </si>
  <si>
    <t>AC Power Kit for SoundStation IP5000</t>
  </si>
  <si>
    <t>5 pack Stand for VVX3XX/4XX/501</t>
  </si>
  <si>
    <t>VVX Camera for VVX 5xx and 6xx series</t>
  </si>
  <si>
    <t>Universal PS for 301/311/401/411/501/601</t>
  </si>
  <si>
    <t>AC Power Supply for VVX 301,311,401,411</t>
  </si>
  <si>
    <t>Wall Mount Bracket for VVX 150/250</t>
  </si>
  <si>
    <t>VVX 350 Wall Mount Bracket</t>
  </si>
  <si>
    <t>VVX 450 Wall Mount Bracket</t>
  </si>
  <si>
    <t>Universal PS for 150,250,350,450 5V3A</t>
  </si>
  <si>
    <t>Power Kit for RPTrio 8800 Trio Visual+</t>
  </si>
  <si>
    <t>Trio 8800 Collaboration Kit</t>
  </si>
  <si>
    <t>Trio 8800 Collab Kit SKYPE</t>
  </si>
  <si>
    <t>Trio 8800/8500 Expansion Mic Kit</t>
  </si>
  <si>
    <t>Expansion (EX) mic. kit for SoundStation VTX 1000 and SoundStation IP6000</t>
  </si>
  <si>
    <t>JABRA EVOLVE 65t, TITANIUM BLACK</t>
  </si>
  <si>
    <t>JABRA EVOLVE 65 CHARGING STAND, LINK360, MONO MS</t>
  </si>
  <si>
    <t>JABRA EVOLVE 65 CHARGING STAND, LINK360, MONO UC</t>
  </si>
  <si>
    <t>JABRA EVOLVE 65 CHARGING STAND, LINK360, STEREO MS</t>
  </si>
  <si>
    <t>JABRA EVOLVE 65 CHARGING STAND, LINK360, STEREO UC</t>
  </si>
  <si>
    <t>JABRA EVOLVE 75e MS &amp; LINK 370</t>
  </si>
  <si>
    <t>JABRA EVOLVE 75e UC &amp; LINK 370</t>
  </si>
  <si>
    <t>JABRA EVOLVE 75 MS</t>
  </si>
  <si>
    <t>JABRA EVOLVE 75 MS, CHARGING STAND, LINK 370</t>
  </si>
  <si>
    <t>JABRA EVOLVE 75 UC</t>
  </si>
  <si>
    <t>JABRA EVOLVE 75 UC, CHARGING STAND, LINK 370</t>
  </si>
  <si>
    <t>JABRA EVOLVE 75e ACC. PACK</t>
  </si>
  <si>
    <t>JABRA LINK 360 USB BLUETOOTH NANO ADAPTER UC VERSION</t>
  </si>
  <si>
    <t>JABRA LINK 360 USB BLUETOOTH NANO ADAPTER MS VERSION</t>
  </si>
  <si>
    <t>JABRA LINK 370 USB BT ADAPTER</t>
  </si>
  <si>
    <t>JABRA LINK 370 USB BT ADAPTER, MS</t>
  </si>
  <si>
    <t>JABRA EVOLVE 65 USB CABLE</t>
  </si>
  <si>
    <t>JABRA ENGAGE 65 MONO</t>
  </si>
  <si>
    <t>JABRA ENGAGE 65 CONVERTIBLE</t>
  </si>
  <si>
    <t>JABRA ENGAGE 65 STEREO</t>
  </si>
  <si>
    <t>JABRA ENGAGE 75 MONO</t>
  </si>
  <si>
    <t>JABRA ENGAGE 75 CONVERTIBLE</t>
  </si>
  <si>
    <t>JABRA ENGAGE EAR CUSHION, BLACK - 5 PAIRS FOR STEREO</t>
  </si>
  <si>
    <t>JABRA ENGAGE EAR CUSHION, BLACK - 10 PEICES FOR MONO</t>
  </si>
  <si>
    <t>JABRA ENGAGE EAR CUSHION, BLACK - 1 PAIR FOR STEREO</t>
  </si>
  <si>
    <t>JABRA ENGAGE EAR CUSHION, BLACK - 2 PEICES FOR MONO</t>
  </si>
  <si>
    <t>JABRA ENGAGE HEADBAND PADDING, BLACK 5 PIECES</t>
  </si>
  <si>
    <t>JABRA ENGAGE NECKBAND FOR MONO</t>
  </si>
  <si>
    <t>JABRA ENGAGE NECKBAND FOR CONVERTIBLE</t>
  </si>
  <si>
    <t>JABRA ENGAGE HEADBAND FOR MONO</t>
  </si>
  <si>
    <t>JABRA ENGAGE HEADBAND FOR CONVERTIBLE</t>
  </si>
  <si>
    <t>JABRA ENGAGE CONVERTIBLE ACCESSORY EARHOOK PACK</t>
  </si>
  <si>
    <t>JABRA ENGAGE POWER SUPPLY - NA</t>
  </si>
  <si>
    <t>JABRA ENGAGE MONO HEADSET, INCL. EAR CUSHION &amp; HDBND</t>
  </si>
  <si>
    <t>JABRA ENGAGE STEREO HEADSET, INCL. EAR CUSHION</t>
  </si>
  <si>
    <t>JABRA ENGAGE CONVERTIBLE HEADSET INCL. EARHOOK ACCESSORY PACK</t>
  </si>
  <si>
    <t>JABRA ENGAGE BATTERY PACK</t>
  </si>
  <si>
    <t>JABRA PRO 9450 DUO FLEX</t>
  </si>
  <si>
    <t>JABRA PRO 9450 FLEX MONO WL DC (DENSITY CONFIGURATION)</t>
  </si>
  <si>
    <t>JABRA PRO 9450 DUO FLEX DC</t>
  </si>
  <si>
    <t>JABRA PRO 9460 DUO</t>
  </si>
  <si>
    <t>JABRA PRO 9460 NCSA - MONO</t>
  </si>
  <si>
    <t>JABRA PRO 9465 DUO</t>
  </si>
  <si>
    <t>JABRA PRO 9470 NCSA MONO</t>
  </si>
  <si>
    <t>JABRA PRO 9400 SERIES RJ9 TO RJ9 STRAIGHT CORD</t>
  </si>
  <si>
    <t>JABRA PRO 9400 SERIES AC POWER SUPPLY</t>
  </si>
  <si>
    <t>JABRA PRO 9400 SERIES EAR CUSHIONS</t>
  </si>
  <si>
    <t>JABRA PRO 9400 SERIES LARGE EAR CUSHIONS</t>
  </si>
  <si>
    <t>JABRA PRO 940- SERIES HEADSET BATTERY W/ TORQUE SCREWDRIVER</t>
  </si>
  <si>
    <t>JABRA PRO 9400 SERIES SINGLE UNIT HEADSET CHARGER</t>
  </si>
  <si>
    <t>JABRA PRO 9400 SERIES 5-UNIT HEADSET CHARGER</t>
  </si>
  <si>
    <t>JABRA PRO 9400 SERIES WINDSCREEN MICROPHONE COVERS</t>
  </si>
  <si>
    <t>JABRA PRO 920 DUO</t>
  </si>
  <si>
    <t>JABRA PRO 930 UC MONO</t>
  </si>
  <si>
    <t>JABRA PRO 930 UC GSA MONO</t>
  </si>
  <si>
    <t>JABRA PRO 930 UC DUO</t>
  </si>
  <si>
    <t>JABRA PRO 930 MS MONO</t>
  </si>
  <si>
    <t>JABRA PRO 935 MS-DUAL CONNECTIVITY</t>
  </si>
  <si>
    <t>PRO 900 SERIES EAR CUSHIONS</t>
  </si>
  <si>
    <t>PRO 900 SERIES EAR HOOK</t>
  </si>
  <si>
    <t>PRO 900 HEADBAND FOR MONO</t>
  </si>
  <si>
    <t>PRO 900 RJ9 TO TJ9 STRAIGHT CORD</t>
  </si>
  <si>
    <t>PRO 900 MINI USB CABLE</t>
  </si>
  <si>
    <t>PRO 920 SERVICE CABLE TO USE FOR FIRMWARE UPDATES</t>
  </si>
  <si>
    <t>PRO 900 SERIES HEADSET CHARGER</t>
  </si>
  <si>
    <t>PRO 925/935 HEADSET CHARGING CABLE</t>
  </si>
  <si>
    <t>PRO SERIES MONO NC MIDI-BOOM</t>
  </si>
  <si>
    <t>PRO 925/935 DUAL HEADSET ONLY</t>
  </si>
  <si>
    <t>PRO SERIES MONO HEADSET ONLY</t>
  </si>
  <si>
    <t>PRO 920/930 DUO HEADSET ONLY</t>
  </si>
  <si>
    <t>JABRA LINK 370 USB BT SDAPTER, MS</t>
  </si>
  <si>
    <t>VXi V300 HEADSET SYSTEM</t>
  </si>
  <si>
    <t>VXi V200 HEADSET SYSTEM</t>
  </si>
  <si>
    <t>Vxi V175 HEADSET SYSTEM</t>
  </si>
  <si>
    <t>JABRA MOTION OFFICE GSA</t>
  </si>
  <si>
    <t>SOFT POUCH FOR MOTION OFFICE</t>
  </si>
  <si>
    <t>EAR GEL KITS</t>
  </si>
  <si>
    <t>MOTION OFFICE AC POWER ADAPTER</t>
  </si>
  <si>
    <t>MOTION OFFICE USB CABLE, 150CM</t>
  </si>
  <si>
    <t>USB TO AC POWER CHARGER FOR MOTION OFFICE BASE</t>
  </si>
  <si>
    <t>MOTION UC TRAVEL &amp; CHARGE KIT</t>
  </si>
  <si>
    <t>JABRA LINK 360 USB UC FOR MOTION OFFICE</t>
  </si>
  <si>
    <t>JABRA LINK 360 USB MS FOR MOTION OFFICE</t>
  </si>
  <si>
    <t>JABRA EVOLVE 20 UC MONO</t>
  </si>
  <si>
    <t>JABRA EVOLVE 20 SPECIAL EDITION MONO MS</t>
  </si>
  <si>
    <t>JABRA EVOLVE 20 SPECIAL EDITION STEREO MS</t>
  </si>
  <si>
    <t>JABRA EVOLVE 20 SPECIAL EDITION MONO UC</t>
  </si>
  <si>
    <t>JABRA EVOLVE 20 SPECIAL EDITION STEREO UC</t>
  </si>
  <si>
    <t>JABRA EVOLVE 30 II UC MONO</t>
  </si>
  <si>
    <t>JABRA EVOLVE 40, MONO UC, USB-C</t>
  </si>
  <si>
    <t>JABRA EVOLVE 40, STEREO MS-USB-C</t>
  </si>
  <si>
    <t>JABRA EVOLVE 40, STEREO UC-USB-C</t>
  </si>
  <si>
    <t>JABRA EVOLVE 80 LEATHER EAR CUSHIONS</t>
  </si>
  <si>
    <t>FLIGHT ADAPTER CC&amp;O</t>
  </si>
  <si>
    <t>POUCH EVOLVE 80</t>
  </si>
  <si>
    <t>FOAM EAR CUSHION, EVOLVE 20-65</t>
  </si>
  <si>
    <t>LEATHER CUSHION, EVOLVE 20-65</t>
  </si>
  <si>
    <t>NEOPRENE POUCH, EVOLVE 20-65</t>
  </si>
  <si>
    <t>JABRA EVOLVE 75 EAR  CUSHIONS</t>
  </si>
  <si>
    <t>JABRA EVOLVE 75 HARD CASE</t>
  </si>
  <si>
    <t>JABRA EVOLVE LINK MS</t>
  </si>
  <si>
    <t>JABRA EVOLVE LINK UC</t>
  </si>
  <si>
    <t>JABRA EVOLVE 80 LINK MS</t>
  </si>
  <si>
    <t>JABRA EVOLVE 80 LINK UC</t>
  </si>
  <si>
    <t>JABRA EVOLVE 40 LINK, USB-C, MS</t>
  </si>
  <si>
    <t>JABRA EVOLVE 40 LINK, USB-C, UC</t>
  </si>
  <si>
    <t>JABRA EVOLVE 40 MONO</t>
  </si>
  <si>
    <t>Evolve 40 STEREO</t>
  </si>
  <si>
    <t>MONO 3.5MM JACK</t>
  </si>
  <si>
    <t>STEREO 3.5MM JACK</t>
  </si>
  <si>
    <t>JABRA ENGAGE 50, MONO, USB-C</t>
  </si>
  <si>
    <t>JABRA ENGAGE 50, STEREO, USB-C</t>
  </si>
  <si>
    <t>JABRA ENGAGE LINK USB-A, UC</t>
  </si>
  <si>
    <t>JABRA ENGAGE LINK USB-A, MS</t>
  </si>
  <si>
    <t>JABRA ENGAGE LINK USB C, UC</t>
  </si>
  <si>
    <t>JABRA ENGAGE LINK USB C, MS</t>
  </si>
  <si>
    <t>JABRA ENGAGE 50 EAR CUSHIONS-10PCS</t>
  </si>
  <si>
    <t>JABRA ENGAGE 50 EAR CUSHIONS-2PCS</t>
  </si>
  <si>
    <t>JABRA LINK EXTENSION CORD</t>
  </si>
  <si>
    <t>JABRA ENGAGE CLOTHING CLIP</t>
  </si>
  <si>
    <t>VXi UC PROSET LUX 5010+ MONO</t>
  </si>
  <si>
    <t>VXi UC PROSET LUX 5031+ STEREO</t>
  </si>
  <si>
    <t>VXi ENVOY UC 3010U MONO</t>
  </si>
  <si>
    <t>VXi ENVOY UC 3010U STEREO</t>
  </si>
  <si>
    <t>VXi ENVOY OFFICE 2010U MONO</t>
  </si>
  <si>
    <t>VXi ENVOY OFFICE 2010U STEREO</t>
  </si>
  <si>
    <t>10G QD, MONO, UNC</t>
  </si>
  <si>
    <t>10P QD, MONO, UNC</t>
  </si>
  <si>
    <t>21P QD, DUO, UNC</t>
  </si>
  <si>
    <t>10V QD, MONO, UNC</t>
  </si>
  <si>
    <t>21V QD, DUO, UNC</t>
  </si>
  <si>
    <t xml:space="preserve">4010G QD, MONO, UNC </t>
  </si>
  <si>
    <t>4021G QD, DUO, UNC</t>
  </si>
  <si>
    <t>4010P DC QD, MONO, UNC</t>
  </si>
  <si>
    <t>4021P DC QD, DUO, UNC</t>
  </si>
  <si>
    <t>4010V DC QD, MONO, UNC</t>
  </si>
  <si>
    <t>4021V DC QD, DUO, UNC</t>
  </si>
  <si>
    <t>VXi UNIVERSAL HEADBAND CUSHION</t>
  </si>
  <si>
    <t>SLIM FOAM MIC COVER</t>
  </si>
  <si>
    <t>JABRA BIZ 2400 II MONO 3-1 NC WIDEBAND</t>
  </si>
  <si>
    <t>JABRA BIZ 2400 II MONO USB 3-1 NC MS</t>
  </si>
  <si>
    <t>JABRA BIZ 2400 II MONO USB 3-1 NC CC MS</t>
  </si>
  <si>
    <t>JABRA BIZ 2400 II MONO USB 3-1 NC BT UC</t>
  </si>
  <si>
    <t>LINK 260 - USB TO QD ADAPTER MS</t>
  </si>
  <si>
    <t>JABRA BIZ 2400 II NACKBAND</t>
  </si>
  <si>
    <t>JABRA BIZ 2400 II HEADBAND</t>
  </si>
  <si>
    <t>JABRA BIZ 2400 II EARHOOK</t>
  </si>
  <si>
    <t>JABRA BIZ 2400 II EARGELS FOR EARHOOK</t>
  </si>
  <si>
    <t>JABRA BIZ 2400 II LEATHERETTE EAR CUSHION</t>
  </si>
  <si>
    <t>JABRA BIZ 2400 II LEATHERETTE EAR CUSHION LRG</t>
  </si>
  <si>
    <t>JABRA BIZ 2400 II FOAM EAR CUSHION LRG</t>
  </si>
  <si>
    <t>JABRA BIZ 2400 II CARRY POUCH</t>
  </si>
  <si>
    <t>JABRA BIZ 2400 II CARRY BAG</t>
  </si>
  <si>
    <t>JABRA BIZ 2400 II CLOTHING CLIP</t>
  </si>
  <si>
    <t>MIC WINDFILTER</t>
  </si>
  <si>
    <t>JABRA BIZ 2300 LEATHERETTE EAR CUSHION</t>
  </si>
  <si>
    <t>JABRA BIZ 2300 FOAM EAR CUSHION LRG</t>
  </si>
  <si>
    <t>JABRA BIZ 2300 CLOTHING CLIP</t>
  </si>
  <si>
    <t>JABRA BIZ 2300 CARRY POUCH</t>
  </si>
  <si>
    <t>JABRA BIZ 1500 DUO USB NC</t>
  </si>
  <si>
    <t>JABRA BIZ 1500 DUO USB NC GSA</t>
  </si>
  <si>
    <t>EAR CUSHION FOAM</t>
  </si>
  <si>
    <t>EAR CUSHION LEATHERETTE</t>
  </si>
  <si>
    <t>WINDSOCK MIC BOOM ARM TIP</t>
  </si>
  <si>
    <t>G QD 3-IN-1, UNC</t>
  </si>
  <si>
    <t>P QD 3-IN-1, UNC</t>
  </si>
  <si>
    <t>V QD 3-IN-1, UNC</t>
  </si>
  <si>
    <t>CONVERTIBLE FOAM REFRESHER KIT FOR TALKPRO USB3/UC3</t>
  </si>
  <si>
    <t>CONVERTIBLE FOAM REFRESHER KIT COMPLETE FOR TALKPRO USB3/UC4</t>
  </si>
  <si>
    <t>21G QD, DUO, UNC</t>
  </si>
  <si>
    <t>FOAM REFRESHER KIT</t>
  </si>
  <si>
    <t>UNIVERSAL HEADBAND CUSHION</t>
  </si>
  <si>
    <t>150 SPARE EAR CUSHIONS</t>
  </si>
  <si>
    <t>250 EAR GELS</t>
  </si>
  <si>
    <t>550 SPARE EAR CUSHIONS</t>
  </si>
  <si>
    <t>750 BLACK EAR CUSHIONS</t>
  </si>
  <si>
    <t>750 BLACK MIC FOAM COVERS</t>
  </si>
  <si>
    <t>NEOPRENE CARRYOG CASE FOR UC550 AND 750</t>
  </si>
  <si>
    <t>750 GRAY EAR CUSHION</t>
  </si>
  <si>
    <t>750 GRAY MIC FOAM COVERS</t>
  </si>
  <si>
    <t>GN2125 DUO, NOISE CANCELLING</t>
  </si>
  <si>
    <t>GN2100 TELECOIL</t>
  </si>
  <si>
    <t>GN2100 4-IN-1, NOISE CANCELLING, STD</t>
  </si>
  <si>
    <t>GN2100 NC 4-IN-1 GSA</t>
  </si>
  <si>
    <t>SMALL EAR PLATE WITH FOAM COVER</t>
  </si>
  <si>
    <t>LARGE EAR PLATE</t>
  </si>
  <si>
    <t>KING SIZE EAR PLATE WITH EAR CUSHION</t>
  </si>
  <si>
    <t>Headband</t>
  </si>
  <si>
    <t>Surefit Ear Hook</t>
  </si>
  <si>
    <t>Large Leatherette Ear Cushion for Headband Models</t>
  </si>
  <si>
    <t xml:space="preserve">Soundtube Tips </t>
  </si>
  <si>
    <t>Neckband - Left Ear Wearing Styl</t>
  </si>
  <si>
    <t>Neckband - Right Ear Wearing Styl</t>
  </si>
  <si>
    <t>Direct Connect Cord Nortel</t>
  </si>
  <si>
    <t>Jabra DIAL 550 Complete handset functionality with softphone</t>
  </si>
  <si>
    <t>Jabra Wireless Handest 450™ White</t>
  </si>
  <si>
    <t xml:space="preserve">Jabra Speak 410 UC </t>
  </si>
  <si>
    <t xml:space="preserve">Jabra Speak 410, GSA </t>
  </si>
  <si>
    <t>JABRA SPEAK 510 UC GSA</t>
  </si>
  <si>
    <t xml:space="preserve">Jabra Speak 810 UC </t>
  </si>
  <si>
    <t>Jabra Link 360 USB BT Adapter</t>
  </si>
  <si>
    <t xml:space="preserve">Jabra Link 360 USB BT Adapter, MS </t>
  </si>
  <si>
    <t>Speak 410 3.5 mm Quick Disconnect adapter cord</t>
  </si>
  <si>
    <t xml:space="preserve">Speak Secure Mount </t>
  </si>
  <si>
    <t xml:space="preserve"> Jabra Speak 710 Secure Mount </t>
  </si>
  <si>
    <t xml:space="preserve"> Jabra Link 370 USB BT Adapter </t>
  </si>
  <si>
    <t xml:space="preserve"> Jabra Link 370 USB BT Adapter, MS </t>
  </si>
  <si>
    <t xml:space="preserve"> Kensington lock adapter (lock sold separately)</t>
  </si>
  <si>
    <t>VXi VR12F Freezer Warehouse Convertible Headset</t>
  </si>
  <si>
    <t>VXi VR12 Warehouse Convertible Headset</t>
  </si>
  <si>
    <t xml:space="preserve">VR12 Foam Mic Cushion </t>
  </si>
  <si>
    <t>VR12 Foam Ear Cushion</t>
  </si>
  <si>
    <t>VXi VR11 Headset</t>
  </si>
  <si>
    <t>C400-XT Convertible Bluetooth Headset</t>
  </si>
  <si>
    <t xml:space="preserve">C-Series Replacement Wearing Styles Kit </t>
  </si>
  <si>
    <t xml:space="preserve">C-Series Replacement Cushion Kit </t>
  </si>
  <si>
    <t xml:space="preserve">Foam Mic Cover for C400-XT (10 Pcs) </t>
  </si>
  <si>
    <t xml:space="preserve">Leatherette Ear Cushion for C400-XT (10 Pcs) </t>
  </si>
  <si>
    <t>Foam Ear Cushion for C400-XT (10 Pcs)</t>
  </si>
  <si>
    <t>BlueParrott B450-XT</t>
  </si>
  <si>
    <t>B450-XT Cushion Kit</t>
  </si>
  <si>
    <t>BlueParrott B350-XT</t>
  </si>
  <si>
    <t>VXi Universal Headband Cushion</t>
  </si>
  <si>
    <t>B350-XT Replacement Cushion Kit</t>
  </si>
  <si>
    <t xml:space="preserve">Jabra Noise Guide Measurement Unit with Table Stand </t>
  </si>
  <si>
    <t xml:space="preserve">Jabra Noise Guide Table Stand </t>
  </si>
  <si>
    <t xml:space="preserve">Jabra Noise Guide Cubicle Mount </t>
  </si>
  <si>
    <t xml:space="preserve">GN 8000/8210 Power Supply </t>
  </si>
  <si>
    <t xml:space="preserve">GN8000 Headset Coil Cord with Quick Disconnect </t>
  </si>
  <si>
    <t xml:space="preserve">Micro USB To AC Power Charger for Link 860 </t>
  </si>
  <si>
    <t xml:space="preserve">Headset Hanger for PC </t>
  </si>
  <si>
    <t xml:space="preserve">QD Mute Supervisory Cord for the Link 860 </t>
  </si>
  <si>
    <t xml:space="preserve">Link 230 - USB to QD adapter w/o inline call controls </t>
  </si>
  <si>
    <t xml:space="preserve">Link 260 - USB to QD Adapter </t>
  </si>
  <si>
    <t xml:space="preserve">Link 260 - USB to QD Adapter, MS </t>
  </si>
  <si>
    <t xml:space="preserve">Siemens Adapter </t>
  </si>
  <si>
    <t xml:space="preserve">Direct Connect Cord </t>
  </si>
  <si>
    <t xml:space="preserve">GN1216 Straight </t>
  </si>
  <si>
    <t xml:space="preserve">GN1216 Coiled </t>
  </si>
  <si>
    <t xml:space="preserve">GN1210 Straight </t>
  </si>
  <si>
    <t xml:space="preserve">GN1200 for select Evolve headsets </t>
  </si>
  <si>
    <t xml:space="preserve">PJ327 Conversion Plug </t>
  </si>
  <si>
    <t xml:space="preserve">Jabra MSH adapter for Alcatel </t>
  </si>
  <si>
    <t xml:space="preserve">Jabra DHSG adapter for GN 9120, GN 9300 </t>
  </si>
  <si>
    <t xml:space="preserve">Jabra Link HHC Adapter </t>
  </si>
  <si>
    <t xml:space="preserve">Jabra EHS Adapter for Avaya </t>
  </si>
  <si>
    <t xml:space="preserve">Jabra EHS Adapter for Avaya, Alcatel, ShoreTel, Toshiba </t>
  </si>
  <si>
    <t xml:space="preserve">Jabra EHS Adapter for Cisco </t>
  </si>
  <si>
    <t xml:space="preserve">Jabra EHS Adapter for AudioCodes </t>
  </si>
  <si>
    <t xml:space="preserve">Jabra EHS Adapter, USB to AUX/RJ9 </t>
  </si>
  <si>
    <t xml:space="preserve">Jabra EHS Adapter for NEC </t>
  </si>
  <si>
    <t>Jabra EHS Adapter for Nortel (Aux-USB</t>
  </si>
  <si>
    <t>Jabra MHS Adapter for Alcatel (Jabra PRO &amp; GO)</t>
  </si>
  <si>
    <t xml:space="preserve">Jabra EHS Adapter for Panasonic </t>
  </si>
  <si>
    <t xml:space="preserve">Jabra EHS Adapter for Cisco 8941 &amp; 8945 </t>
  </si>
  <si>
    <t xml:space="preserve">Jabra EHS Adapter for Cisco 78xx, 79xx &amp; 8800 </t>
  </si>
  <si>
    <t>Jabra EHS Adapter for NEC (Select DT models)</t>
  </si>
  <si>
    <t xml:space="preserve">GN1000 RHL </t>
  </si>
  <si>
    <t xml:space="preserve">X50-G USB Adapter - USB to QD adapter w/o inline call controls </t>
  </si>
  <si>
    <t xml:space="preserve">X50-P USB Adapter - USB to QD adapter w/o inline call controls </t>
  </si>
  <si>
    <t xml:space="preserve">X50-V USB Adapter - USB to QD adapter w/o inline call controls </t>
  </si>
  <si>
    <t xml:space="preserve">X100-G USB Adapter  - USB to QD adapter w/ volume &amp; mute controls </t>
  </si>
  <si>
    <t>X100-P USB Adapter  - USB to QD adapter w/ volume &amp; mute controls</t>
  </si>
  <si>
    <t xml:space="preserve">X100-V USB Adapter  - USB to QD adapter w/ volume &amp; mute controls </t>
  </si>
  <si>
    <t xml:space="preserve">X200-G USB Adapter - USB to QD adapter w/ inline call controls </t>
  </si>
  <si>
    <t>X200-P USB Adapter - USB to QD adapter w/ inline call controls</t>
  </si>
  <si>
    <t xml:space="preserve">X200-V USB Adapter - USB to QD adapter w/ inline call controls </t>
  </si>
  <si>
    <t xml:space="preserve">VXi ConneXt G - Switch between desktop phone &amp; PC </t>
  </si>
  <si>
    <t xml:space="preserve">VXi ConneXt P - Switch between desktop phone &amp; PC </t>
  </si>
  <si>
    <t>VXi ConneXt V - Switch between desktop phone &amp; PC</t>
  </si>
  <si>
    <t xml:space="preserve">QD 1026G Direct Connect Cord </t>
  </si>
  <si>
    <t xml:space="preserve">QD 1026P Direct Connect Cord </t>
  </si>
  <si>
    <t xml:space="preserve">QD 1026V Direct Connect Cord </t>
  </si>
  <si>
    <t xml:space="preserve">QD 1027G Direct Connect Cord </t>
  </si>
  <si>
    <t>QD 1027P Direct Connect Cord</t>
  </si>
  <si>
    <t xml:space="preserve">QD 1027V Direct Connect Cord </t>
  </si>
  <si>
    <t xml:space="preserve">QD 1029P Direct Connect Cord </t>
  </si>
  <si>
    <t xml:space="preserve">QD 1029V Direct Connect Cord </t>
  </si>
  <si>
    <t xml:space="preserve">QD 1077G Direct Connect Cord </t>
  </si>
  <si>
    <t xml:space="preserve">QD 1077V Direct Connect Cord </t>
  </si>
  <si>
    <t xml:space="preserve">QD 1085V Direct Connect Cord </t>
  </si>
  <si>
    <t xml:space="preserve">QD 1086G Direct Connect Cord </t>
  </si>
  <si>
    <t xml:space="preserve">QD 1086P Direct Connect Cord </t>
  </si>
  <si>
    <t xml:space="preserve">QD 1086V Direct Connect Cord </t>
  </si>
  <si>
    <t xml:space="preserve">QD 1095G Direct Connect Cord </t>
  </si>
  <si>
    <t xml:space="preserve">QD 1095V Direct Connect Cord </t>
  </si>
  <si>
    <t xml:space="preserve">QD 1096G Direct Connect Cord </t>
  </si>
  <si>
    <t xml:space="preserve">QD 1096V Direct Connect Cord </t>
  </si>
  <si>
    <t xml:space="preserve">QD 1000 - V QD 10ft extension </t>
  </si>
  <si>
    <t xml:space="preserve">QD 1030-G Soundcard Cord </t>
  </si>
  <si>
    <t xml:space="preserve">QD 1030-P Soundcard Cord </t>
  </si>
  <si>
    <t xml:space="preserve">QD 1030-V Soundcard Cord </t>
  </si>
  <si>
    <t xml:space="preserve">Y Cord-G with Inline Mute </t>
  </si>
  <si>
    <t>Y Cord-P with Inline Mute</t>
  </si>
  <si>
    <t>Y Cord-V with Inline Mute</t>
  </si>
  <si>
    <t>OmniCord-P</t>
  </si>
  <si>
    <t>OmniCord-G</t>
  </si>
  <si>
    <t>OmniCord-V</t>
  </si>
  <si>
    <t>VXi VEHS-A2 for Avaya</t>
  </si>
  <si>
    <t>VXi VEHS-C1 for Cisco 78xx, 79xx &amp; 8800</t>
  </si>
  <si>
    <t>VXi VEHS-P1 for Polycom</t>
  </si>
  <si>
    <t>VXi VEHS-S1 for Snom</t>
  </si>
  <si>
    <t xml:space="preserve">8800-01 Upgrade Cord </t>
  </si>
  <si>
    <t xml:space="preserve">Cordless/Mobile Adapter </t>
  </si>
  <si>
    <t xml:space="preserve">Supervisory Cord - Enable on/off muting </t>
  </si>
  <si>
    <t>P-10 Adapter QD (25 Pc)</t>
  </si>
  <si>
    <t xml:space="preserve">Headset Hanger </t>
  </si>
  <si>
    <t xml:space="preserve">USB-C Adapter </t>
  </si>
  <si>
    <t>Jabra Nylon Pouches (20 Pack)</t>
  </si>
  <si>
    <t>QD Converter Lock (10 Pack)</t>
  </si>
  <si>
    <t xml:space="preserve">Danaswitch (New) With headset stand </t>
  </si>
  <si>
    <t xml:space="preserve">QD to QD Coiled Extension Cord </t>
  </si>
  <si>
    <t xml:space="preserve">Quick Disconnect to Dual 3.5mm Jacks for PC </t>
  </si>
  <si>
    <t xml:space="preserve">Quick Disconnect to 3.5mm Jack, Stereo Plug for Mobile Phone </t>
  </si>
  <si>
    <t xml:space="preserve">Quick Disconnect to 3.5mm with Mute Switch </t>
  </si>
  <si>
    <t xml:space="preserve">Converter RJ9 4P4C-RJ6 6P4C </t>
  </si>
  <si>
    <t xml:space="preserve">Link 180 Cord </t>
  </si>
  <si>
    <t xml:space="preserve">Mobile Quick Disconnect to 2.5mm Cord </t>
  </si>
  <si>
    <t xml:space="preserve">Mobile Phone Cord </t>
  </si>
  <si>
    <t xml:space="preserve">2.5mm To RJ-9 Adapter </t>
  </si>
  <si>
    <t xml:space="preserve">Link Mobile </t>
  </si>
  <si>
    <t xml:space="preserve">Mobility Adapter </t>
  </si>
  <si>
    <t>Mobility Adapter (iPhone 6 &amp; 6S)</t>
  </si>
  <si>
    <t>Cord 2m coiled; 2.5mm plug for Panasonic</t>
  </si>
  <si>
    <t xml:space="preserve">QD to QD Mute Switch </t>
  </si>
  <si>
    <t>VXi Clothing Clips (200 pcs)</t>
  </si>
  <si>
    <t>Jabra Evolve2 65 Link380a UC Stereo Black</t>
  </si>
  <si>
    <t>Jabra GN1000 Remote Handset Lifter</t>
  </si>
  <si>
    <t>GN-6598-832-109</t>
  </si>
  <si>
    <t>GN-6598-832-209</t>
  </si>
  <si>
    <t>GN-6593-823-399</t>
  </si>
  <si>
    <t>GN-6593-823-499</t>
  </si>
  <si>
    <t>GN-6599-823-399</t>
  </si>
  <si>
    <t>GN-6599-823-499</t>
  </si>
  <si>
    <t>GN-7099-823-309</t>
  </si>
  <si>
    <t>GN-7099-823-409</t>
  </si>
  <si>
    <t>GN-7599-832-109</t>
  </si>
  <si>
    <t>GN-7599-832-199</t>
  </si>
  <si>
    <t>GN-7599-838-109</t>
  </si>
  <si>
    <t>GN-7599-838-199</t>
  </si>
  <si>
    <t>GN-14101-69</t>
  </si>
  <si>
    <t>GN-14208-01</t>
  </si>
  <si>
    <t>GN-14208-02</t>
  </si>
  <si>
    <t>GN-14208-07</t>
  </si>
  <si>
    <t>GN-14208-08</t>
  </si>
  <si>
    <t>GN-14201-61</t>
  </si>
  <si>
    <t>GN-9553-553-125</t>
  </si>
  <si>
    <t>GN-9555-553-125</t>
  </si>
  <si>
    <t>GN-9559-553-125</t>
  </si>
  <si>
    <t>GN-9556-583-125</t>
  </si>
  <si>
    <t>GN-9555-583-125</t>
  </si>
  <si>
    <t>GN-14101-60</t>
  </si>
  <si>
    <t>GN-14101-61</t>
  </si>
  <si>
    <t>GN-14101-72</t>
  </si>
  <si>
    <t>GN-14101-73</t>
  </si>
  <si>
    <t>GN-14121-34</t>
  </si>
  <si>
    <t>GN-14121-37</t>
  </si>
  <si>
    <t>GN-14121-38</t>
  </si>
  <si>
    <t>GN-14121-39</t>
  </si>
  <si>
    <t>GN-14121-40</t>
  </si>
  <si>
    <t>GN-14121-41</t>
  </si>
  <si>
    <t>GN-14207-43</t>
  </si>
  <si>
    <t>GN-14401-14</t>
  </si>
  <si>
    <t>GN-14401-15</t>
  </si>
  <si>
    <t>GN-14401-19</t>
  </si>
  <si>
    <t>GN-14151-09</t>
  </si>
  <si>
    <t>GN-9450-69-707-105</t>
  </si>
  <si>
    <t>GN-9450-69-707-105-DC</t>
  </si>
  <si>
    <t>GN-9460-69-707-105</t>
  </si>
  <si>
    <t>GN-GSA9460-65-707-105</t>
  </si>
  <si>
    <t>GN-9465-69-804-105</t>
  </si>
  <si>
    <t>GN-GSA9470-66-904-105</t>
  </si>
  <si>
    <t>GN-14401-07</t>
  </si>
  <si>
    <t>GN-14201-12</t>
  </si>
  <si>
    <t>GN-14183-00</t>
  </si>
  <si>
    <t>GN-14101-19</t>
  </si>
  <si>
    <t>GN-14101-59</t>
  </si>
  <si>
    <t>GN-14192-00</t>
  </si>
  <si>
    <t>GN-14208-05</t>
  </si>
  <si>
    <t>GN-14207-15</t>
  </si>
  <si>
    <t>GN-14102-10</t>
  </si>
  <si>
    <t>GN-920-69-508-105</t>
  </si>
  <si>
    <t>GN-930-65-509-105</t>
  </si>
  <si>
    <t>GN-GSA930-65-509-105</t>
  </si>
  <si>
    <t>GN-930-69-509-105</t>
  </si>
  <si>
    <t>GN-930-65-503-105</t>
  </si>
  <si>
    <t>GN-935-15-503-205</t>
  </si>
  <si>
    <t>GN-14121-26</t>
  </si>
  <si>
    <t>GN-14121-27</t>
  </si>
  <si>
    <t>GN-14201-13</t>
  </si>
  <si>
    <t>GN-14201-29</t>
  </si>
  <si>
    <t>GN-14209-05</t>
  </si>
  <si>
    <t>GN-14209-06</t>
  </si>
  <si>
    <t>GN-14401-08</t>
  </si>
  <si>
    <t>GN-14401-12</t>
  </si>
  <si>
    <t>GN-14401-13</t>
  </si>
  <si>
    <t>GN-14401-17</t>
  </si>
  <si>
    <t>GN-204000</t>
  </si>
  <si>
    <t>GN-203940</t>
  </si>
  <si>
    <t>GN-203994</t>
  </si>
  <si>
    <t>GN-14101-35</t>
  </si>
  <si>
    <t>GN-14101-36</t>
  </si>
  <si>
    <t>GN-14201-26</t>
  </si>
  <si>
    <t>GN-14203-05</t>
  </si>
  <si>
    <t>GN-14207-17</t>
  </si>
  <si>
    <t>GN-4993-829-209</t>
  </si>
  <si>
    <t>GN-4993-823-309</t>
  </si>
  <si>
    <t>GN-4999-823-309</t>
  </si>
  <si>
    <t>GN-4993-829-409</t>
  </si>
  <si>
    <t>GN-4999-829-409</t>
  </si>
  <si>
    <t>GN-5393-829-309</t>
  </si>
  <si>
    <t>GN-6393-829-289</t>
  </si>
  <si>
    <t>GN-6399-823-189</t>
  </si>
  <si>
    <t>GN-6399-829-289</t>
  </si>
  <si>
    <t>GN-14101-41</t>
  </si>
  <si>
    <t>GN-14101-43</t>
  </si>
  <si>
    <t>GN-14101-44</t>
  </si>
  <si>
    <t>GN-14101-45</t>
  </si>
  <si>
    <t>GN-14101-46</t>
  </si>
  <si>
    <t>GN-14101-47</t>
  </si>
  <si>
    <t>GN-14101-67</t>
  </si>
  <si>
    <t>GN-14101-68</t>
  </si>
  <si>
    <t>GN-14208-03</t>
  </si>
  <si>
    <t>GN-14208-04</t>
  </si>
  <si>
    <t>GN-14208-06</t>
  </si>
  <si>
    <t>GN-14208-18</t>
  </si>
  <si>
    <t>GN-14208-19</t>
  </si>
  <si>
    <t>GN-14401-09</t>
  </si>
  <si>
    <t>GN-14401-20</t>
  </si>
  <si>
    <t>GN-14401-21</t>
  </si>
  <si>
    <t>GN-5093-610-189</t>
  </si>
  <si>
    <t>GN-5099-610-189</t>
  </si>
  <si>
    <t>GN-50-219</t>
  </si>
  <si>
    <t>GN-50-119</t>
  </si>
  <si>
    <t>GN-50-259</t>
  </si>
  <si>
    <t>GN-50-159</t>
  </si>
  <si>
    <t>GN-14101-70</t>
  </si>
  <si>
    <t>GN-14101-71</t>
  </si>
  <si>
    <t>GN-14208-15</t>
  </si>
  <si>
    <t>GN-14208-16</t>
  </si>
  <si>
    <t>GN-14601-02</t>
  </si>
  <si>
    <t>GN-203315</t>
  </si>
  <si>
    <t>GN-203305</t>
  </si>
  <si>
    <t>GN-203352</t>
  </si>
  <si>
    <t>GN-203349</t>
  </si>
  <si>
    <t>GN-203700</t>
  </si>
  <si>
    <t>GN-203706</t>
  </si>
  <si>
    <t>GN-203062</t>
  </si>
  <si>
    <t>GN-203022</t>
  </si>
  <si>
    <t>GN-203032</t>
  </si>
  <si>
    <t>GN-203042</t>
  </si>
  <si>
    <t>GN-203052</t>
  </si>
  <si>
    <t>GN-203501</t>
  </si>
  <si>
    <t>GN-203513</t>
  </si>
  <si>
    <t>GN-203503</t>
  </si>
  <si>
    <t>GN-203515</t>
  </si>
  <si>
    <t>GN-203502</t>
  </si>
  <si>
    <t>GN-203514</t>
  </si>
  <si>
    <t>GN-203970</t>
  </si>
  <si>
    <t>GN-204219</t>
  </si>
  <si>
    <t>GN-2486-820-209</t>
  </si>
  <si>
    <t>GN-2496-823-209</t>
  </si>
  <si>
    <t>GN-2496-823-309</t>
  </si>
  <si>
    <t>GN-2496-829-209</t>
  </si>
  <si>
    <t>GN-2409-820-205</t>
  </si>
  <si>
    <t>GN-2499-823-309</t>
  </si>
  <si>
    <t>GN-2499-829-309</t>
  </si>
  <si>
    <t>GN-260-19</t>
  </si>
  <si>
    <t>GN-14121-15</t>
  </si>
  <si>
    <t>GN-14121-20</t>
  </si>
  <si>
    <t>GN-14121-18</t>
  </si>
  <si>
    <t>GN-14101-17</t>
  </si>
  <si>
    <t>GN-14101-48</t>
  </si>
  <si>
    <t>GN-14101-49</t>
  </si>
  <si>
    <t>GN-14101-50</t>
  </si>
  <si>
    <t>GN-14101-31</t>
  </si>
  <si>
    <t>GN-14101-40</t>
  </si>
  <si>
    <t>GN-14101-52</t>
  </si>
  <si>
    <t>GN-14101-66</t>
  </si>
  <si>
    <t>GN-14101-37</t>
  </si>
  <si>
    <t>GN-14101-04</t>
  </si>
  <si>
    <t>GN-14101-02</t>
  </si>
  <si>
    <t>GN-14101-03</t>
  </si>
  <si>
    <t>GN-202795</t>
  </si>
  <si>
    <t>GN-202789</t>
  </si>
  <si>
    <t>GN-202783</t>
  </si>
  <si>
    <t>GN-202850</t>
  </si>
  <si>
    <t>GN-202852</t>
  </si>
  <si>
    <t>GN-201602</t>
  </si>
  <si>
    <t>GN-202774</t>
  </si>
  <si>
    <t>GN-201561</t>
  </si>
  <si>
    <t>GN-202777</t>
  </si>
  <si>
    <t>GN-201559</t>
  </si>
  <si>
    <t>GN-202768</t>
  </si>
  <si>
    <t>GN-202846</t>
  </si>
  <si>
    <t>GN-14101-26</t>
  </si>
  <si>
    <t>GN-14101-27</t>
  </si>
  <si>
    <t>GN-14101-28</t>
  </si>
  <si>
    <t>GN-14101-29</t>
  </si>
  <si>
    <t>GN-14101-30</t>
  </si>
  <si>
    <t>GN-14101-32</t>
  </si>
  <si>
    <t>GN-14101-33</t>
  </si>
  <si>
    <t>GN-01-0247</t>
  </si>
  <si>
    <t>GN-2127-80-54</t>
  </si>
  <si>
    <t>GN-2104-820-105</t>
  </si>
  <si>
    <t>GN-GSA2104-820-105</t>
  </si>
  <si>
    <t>GN-0400-139</t>
  </si>
  <si>
    <t>GN-0436-879</t>
  </si>
  <si>
    <t>GN-0440-149</t>
  </si>
  <si>
    <t>GN-0462-509</t>
  </si>
  <si>
    <t>GN-0462-799</t>
  </si>
  <si>
    <t>GN-0473-279</t>
  </si>
  <si>
    <t>GN-0482-209</t>
  </si>
  <si>
    <t>GN-14121-10</t>
  </si>
  <si>
    <t>GN-14121-11</t>
  </si>
  <si>
    <t>GN-8800-01-19</t>
  </si>
  <si>
    <t>GN-7550-09</t>
  </si>
  <si>
    <t>GN-990-012-05</t>
  </si>
  <si>
    <t>GN-7410-209</t>
  </si>
  <si>
    <t>GN-GSA7410-209</t>
  </si>
  <si>
    <t>GN-GSA-7510-209</t>
  </si>
  <si>
    <t>GN-GSA-7510-409</t>
  </si>
  <si>
    <t>GN-8800-00-99</t>
  </si>
  <si>
    <t>GN-14101-34</t>
  </si>
  <si>
    <t>GN-14101-75</t>
  </si>
  <si>
    <t>GN-14208-10</t>
  </si>
  <si>
    <t>GN-203950</t>
  </si>
  <si>
    <t>GN-202984</t>
  </si>
  <si>
    <t>GN-204226</t>
  </si>
  <si>
    <t>GN-204216</t>
  </si>
  <si>
    <t>GN-202765</t>
  </si>
  <si>
    <t>GN-204151</t>
  </si>
  <si>
    <t>GN-204160</t>
  </si>
  <si>
    <t>GN-204159</t>
  </si>
  <si>
    <t>GN-204228</t>
  </si>
  <si>
    <t>GN-204229</t>
  </si>
  <si>
    <t>GN-204230</t>
  </si>
  <si>
    <t>GN-204010</t>
  </si>
  <si>
    <t>GN-204019</t>
  </si>
  <si>
    <t>GN-203475</t>
  </si>
  <si>
    <t>GN-203479</t>
  </si>
  <si>
    <t>GN-14207-41</t>
  </si>
  <si>
    <t>GN-14207-37</t>
  </si>
  <si>
    <t>GN-14207-38</t>
  </si>
  <si>
    <t>GN-85-00022</t>
  </si>
  <si>
    <t>GN-01-0203</t>
  </si>
  <si>
    <t>GN-14207-16</t>
  </si>
  <si>
    <t>GN-8800-01-20</t>
  </si>
  <si>
    <t>GN-230-09</t>
  </si>
  <si>
    <t>GN-260-09</t>
  </si>
  <si>
    <t>GN-8800-00-94</t>
  </si>
  <si>
    <t>GN-8800-01-01</t>
  </si>
  <si>
    <t>GN-8800-00-01</t>
  </si>
  <si>
    <t>GN-88001-03</t>
  </si>
  <si>
    <t>GN-88001-04</t>
  </si>
  <si>
    <t>GN-88001-96</t>
  </si>
  <si>
    <t>GN-88011-100</t>
  </si>
  <si>
    <t>GN-0220-649</t>
  </si>
  <si>
    <t>GN-14201-09</t>
  </si>
  <si>
    <t>GN-14201-10</t>
  </si>
  <si>
    <t>GN-14201-16</t>
  </si>
  <si>
    <t>GN-14201-19</t>
  </si>
  <si>
    <t>GN-14201-20</t>
  </si>
  <si>
    <t>GN-14201-27</t>
  </si>
  <si>
    <t>GN-14201-30</t>
  </si>
  <si>
    <t>GN-14201-32</t>
  </si>
  <si>
    <t>GN-14201-36</t>
  </si>
  <si>
    <t>GN-14201-41</t>
  </si>
  <si>
    <t>GN-14201-44</t>
  </si>
  <si>
    <t>GN-01-0369</t>
  </si>
  <si>
    <t>GN-203774</t>
  </si>
  <si>
    <t>GN-203775</t>
  </si>
  <si>
    <t>GN-203773</t>
  </si>
  <si>
    <t>GN-202928</t>
  </si>
  <si>
    <t>GN-202927</t>
  </si>
  <si>
    <t>GN-202926</t>
  </si>
  <si>
    <t>GN-202932</t>
  </si>
  <si>
    <t>GN-202931</t>
  </si>
  <si>
    <t>GN-202930</t>
  </si>
  <si>
    <t>GN-203470</t>
  </si>
  <si>
    <t>GN-203465</t>
  </si>
  <si>
    <t>GN-203460</t>
  </si>
  <si>
    <t>GN-201400</t>
  </si>
  <si>
    <t>GN-201797</t>
  </si>
  <si>
    <t>GN-30047</t>
  </si>
  <si>
    <t>GN-202717</t>
  </si>
  <si>
    <t>GN-202696</t>
  </si>
  <si>
    <t>GN-30005</t>
  </si>
  <si>
    <t>GN-201492</t>
  </si>
  <si>
    <t>GN-200419</t>
  </si>
  <si>
    <t>GN-203555</t>
  </si>
  <si>
    <t>GN-203557</t>
  </si>
  <si>
    <t>GN-202041</t>
  </si>
  <si>
    <t>GN-203552</t>
  </si>
  <si>
    <t>GN-203553</t>
  </si>
  <si>
    <t>GN-203554</t>
  </si>
  <si>
    <t>GN-201629</t>
  </si>
  <si>
    <t>GN-10058</t>
  </si>
  <si>
    <t>GN-203532</t>
  </si>
  <si>
    <t>GN-201451</t>
  </si>
  <si>
    <t>GN-13018</t>
  </si>
  <si>
    <t>GN-202911</t>
  </si>
  <si>
    <t>GN-202687</t>
  </si>
  <si>
    <t>GN-30069</t>
  </si>
  <si>
    <t>GN-202339</t>
  </si>
  <si>
    <t>GN-202340</t>
  </si>
  <si>
    <t>GN-202972</t>
  </si>
  <si>
    <t>GN-203367</t>
  </si>
  <si>
    <t>GN-203366</t>
  </si>
  <si>
    <t>GN-203365</t>
  </si>
  <si>
    <t>GN-203930</t>
  </si>
  <si>
    <t>GN-203414</t>
  </si>
  <si>
    <t>GN-203411</t>
  </si>
  <si>
    <t>GN-203412</t>
  </si>
  <si>
    <t>GN-1003945</t>
  </si>
  <si>
    <t>GN-01-0418</t>
  </si>
  <si>
    <t>GN-0492-139</t>
  </si>
  <si>
    <t>GN-14208-14</t>
  </si>
  <si>
    <t>GN-14301-42</t>
  </si>
  <si>
    <t>GN-14601-01</t>
  </si>
  <si>
    <t>GN-1600-719</t>
  </si>
  <si>
    <t>GN-8730-009</t>
  </si>
  <si>
    <t>GN-8734-599</t>
  </si>
  <si>
    <t>GN-8734-749</t>
  </si>
  <si>
    <t>GN-8735-019</t>
  </si>
  <si>
    <t>GN-8800-00-101</t>
  </si>
  <si>
    <t>GN-8800-00-25</t>
  </si>
  <si>
    <t>GN-8800-00-46</t>
  </si>
  <si>
    <t>GN-8800-00-55</t>
  </si>
  <si>
    <t>GN-8800-00-75</t>
  </si>
  <si>
    <t>GN-8800-00-79</t>
  </si>
  <si>
    <t>GN-8800-00-87</t>
  </si>
  <si>
    <t>GN-8800-00-103</t>
  </si>
  <si>
    <t>GN-8855-00-00</t>
  </si>
  <si>
    <t>GN-203255</t>
  </si>
  <si>
    <t>26599-989-999</t>
  </si>
  <si>
    <t>01-0369</t>
  </si>
  <si>
    <t>Convertible, W445</t>
  </si>
  <si>
    <t>Convertible, W440</t>
  </si>
  <si>
    <t>Over-the-ear, W430</t>
  </si>
  <si>
    <t>Binaural, W420</t>
  </si>
  <si>
    <t>Monaural, W410</t>
  </si>
  <si>
    <t>Savi 8245 UC, S8245 C, D200 USB-A,UNLIMITED TT,CONV,DECT 6.0,NA</t>
  </si>
  <si>
    <t>Savi 8245 UC, S8245-M C USB-A, D200 USB-A,UNLIMITED TT,CONV,MOC,DECT 6.0,NA</t>
  </si>
  <si>
    <t>Savi 8240 UC, S8240 C, D200 USB-A ,CONVERTIBLE,DECT 6.0,NA</t>
  </si>
  <si>
    <t>Savi 8240 UC, S8240-M C USB-A, D200 USB-A,CONVERTIBLE,MOC,DECT 6.0,NA</t>
  </si>
  <si>
    <t>Savi 8220 UC, S8220 C, D200 USB-A, OTH, STEREO, DECT 6.0, NA</t>
  </si>
  <si>
    <t>Savi 8220 UC, S8220-M C USB-A,D200 USB-A,OTH,STEREO,MSFT CERT, DECT 6.0, NA</t>
  </si>
  <si>
    <t>Savi 8210 UC, S8210 C USB-A, D200 USB-A, OTH, MONO, DECT 6.0, NA</t>
  </si>
  <si>
    <t>Savi 8210 UC, S8210-M C USB-A, D200 USB-A ,OTH,MONO, MSFT CERT, DECT 6.0, NA</t>
  </si>
  <si>
    <t xml:space="preserve">USB Charging Cable, Non-magnetic/SMIF Charging* (W430) </t>
  </si>
  <si>
    <t xml:space="preserve">Eartips: 5, 3 with Gel Tips (W430) </t>
  </si>
  <si>
    <t xml:space="preserve">AC Power Supply, Straight Plug </t>
  </si>
  <si>
    <t>Over-the-ear Headset with Eartips and Charge Cradle (W430)</t>
  </si>
  <si>
    <t>Over-the-head Headset and Charge Cradle (W420)</t>
  </si>
  <si>
    <t>Over-the-head Headset and Charge Cradle (W410)</t>
  </si>
  <si>
    <t>Convertible Headset and Charge Cradle, Fit Kit (W440)</t>
  </si>
  <si>
    <t>D100™ DECT 6.0 USB Adapter</t>
  </si>
  <si>
    <t>Base Charging Cradle** (W430)</t>
  </si>
  <si>
    <t>Over-the-head Charging Cradle (W410/W420)</t>
  </si>
  <si>
    <t xml:space="preserve">D100 DECT 6.0 USB Adapter with Charge Base, USB Cable </t>
  </si>
  <si>
    <t>W410/420 Battery</t>
  </si>
  <si>
    <t xml:space="preserve">Standard Charging Cradle (W440) </t>
  </si>
  <si>
    <t>Deluxe Charging Cradle (W445)</t>
  </si>
  <si>
    <t>Savi Fit Kit, Earloops/Earbuds/Foam Cushions (W440)</t>
  </si>
  <si>
    <t xml:space="preserve">Over-the-head Headband (W440) </t>
  </si>
  <si>
    <t>Behind-the-head Neckband (W440)</t>
  </si>
  <si>
    <t>Charge Base, 1 Unit, 3 Pins (with AC Power Supply)</t>
  </si>
  <si>
    <t>Hard Carrying Case (W430/W440)</t>
  </si>
  <si>
    <t>Leatherette Ear Cushions, 2 Units (W440)</t>
  </si>
  <si>
    <t>Over-the-head Headset Carrying Case (W410/W420)</t>
  </si>
  <si>
    <t>Savi Spare Battery with on/off switch (W440/W445)</t>
  </si>
  <si>
    <t>Deluxe Charging Cradle</t>
  </si>
  <si>
    <t>Deluxe Charging Cradle Kit</t>
  </si>
  <si>
    <t>USB Deluxe Charger</t>
  </si>
  <si>
    <t>USB Deluxe Charging Kit</t>
  </si>
  <si>
    <t>Foam Ear Loop Covers, 20 Units (W440)</t>
  </si>
  <si>
    <t>Spare Eartips, 25 Units, Small (W440)</t>
  </si>
  <si>
    <t>Spare Eartips, 25 Units, Medium (W440)</t>
  </si>
  <si>
    <t>Monaural, W710</t>
  </si>
  <si>
    <t>Binaural, W720</t>
  </si>
  <si>
    <t>Over-the-Ear, W730</t>
  </si>
  <si>
    <t>Convertible, W740</t>
  </si>
  <si>
    <t>Convertible + deluxe charging cradle kit, W745</t>
  </si>
  <si>
    <t>W8210,SAVI 3IN1,OTH MON,UC,DECT 6.0,NA</t>
  </si>
  <si>
    <t>W8210-M,SAVI 3IN1,OTH MON,MSFT CERT,DECT</t>
  </si>
  <si>
    <t>W8220,SAVI 3IN1,OTH STEREO,UC,DECT 6.0</t>
  </si>
  <si>
    <t>W8220-M,SAVI 3IN1,OTH ST, MSFT CERT, 6.0</t>
  </si>
  <si>
    <t>S8240, SAVI 3IN1, CONVERTIBLE, UC, DECT 6.0, NA</t>
  </si>
  <si>
    <t>S8240-M, SAVI 3IN1, CONVERTIBLE, MOC, DECT 6.0, NA</t>
  </si>
  <si>
    <t>S8245, UNLIMITED TALK TIME, SAVI 3IN1, CONVERTIBLE, UC, DECT 6.0, NA</t>
  </si>
  <si>
    <t>S8245-M, UNLIMITED TALK TIME, SAVI 3IN1, CONVERTIBLE, MOC, DECT 6.0, NA</t>
  </si>
  <si>
    <t>Ear Cushions, Leatherette (2) (W710/W720)</t>
  </si>
  <si>
    <t>Headband Support (W710/W720)</t>
  </si>
  <si>
    <t>Eartips: 5, 3 with Gel Tips (W730)</t>
  </si>
  <si>
    <t>AC Power Supply, Straight Plug</t>
  </si>
  <si>
    <t>Over-the-ear Headset and Charge Cradle (W730)</t>
  </si>
  <si>
    <t>Over-the-head Headset and Charge Cradle (W720)</t>
  </si>
  <si>
    <t>Over-the-head Headset and Charge Cradle (W710)</t>
  </si>
  <si>
    <t>WH500 Convertible Headset and Charge Cradle (W740)</t>
  </si>
  <si>
    <t>Charging Cradle (W730)</t>
  </si>
  <si>
    <t>Over-the-head Charging Cradle (W710/W720)</t>
  </si>
  <si>
    <t>Savi Spare Battery (W740/W745)</t>
  </si>
  <si>
    <t>Standard Charging Cradle (W740)</t>
  </si>
  <si>
    <t>W710/720 Battery with removal too</t>
  </si>
  <si>
    <t>Deluxe Charging Cradle (W745)</t>
  </si>
  <si>
    <t>Savi Fit Kit, Earloops/Earbuds/Foam Cushions (W740/W745)</t>
  </si>
  <si>
    <t>Over-the-head Headband (W740/W745)</t>
  </si>
  <si>
    <t>Behind-the-head Neckband (W740/W745)</t>
  </si>
  <si>
    <t>Telephone Interface Cable</t>
  </si>
  <si>
    <t>USB Cable</t>
  </si>
  <si>
    <t>Leatherette Ear Cushions, 2 Units (W740/W745</t>
  </si>
  <si>
    <t xml:space="preserve">Ear Cushions, Foam (2) (W710/W720) </t>
  </si>
  <si>
    <t>On-Line Indicator, Straight Plug</t>
  </si>
  <si>
    <t xml:space="preserve">Over-the-ear Headset and Charge Cradle (W730),  </t>
  </si>
  <si>
    <t xml:space="preserve"> Over-the-head Headset and Charge Cradle (W720),</t>
  </si>
  <si>
    <t>Deluxe Charging Cradle Kit (W740) (Deluxe Charging Cradle + Spare Battery)</t>
  </si>
  <si>
    <t>USB Deluxe Charger (W745)</t>
  </si>
  <si>
    <t>USB Deluxe Charging Kit (W740) (Deluxe Charger + Spare Battery)</t>
  </si>
  <si>
    <t>Charge Base, 5 Units, 3 Pins (with AC Power Supply)</t>
  </si>
  <si>
    <t>Foam Ear Loop Covers, 20 Units (W740/W745)</t>
  </si>
  <si>
    <t>Spare Eartips, 25 units, small (W740/W745),</t>
  </si>
  <si>
    <t>Spare Eartips, 25 units, medium (W740/W745)</t>
  </si>
  <si>
    <t>Savi Spare Battery with on/off switch (W740/W745)</t>
  </si>
  <si>
    <t>PS-11, Electronic Hook Switch, Siemens®</t>
  </si>
  <si>
    <t>PT-31, Electronic Hook Switch, Avaya</t>
  </si>
  <si>
    <t>APC-43, Electronic Hook Switch, Cisco</t>
  </si>
  <si>
    <t>APP-51, Electronic Hook Switch, Polycom</t>
  </si>
  <si>
    <t>APV-66, Electronic Hook Switch, Avaya (EU24)</t>
  </si>
  <si>
    <t>APV-63, Electronic Hook Switch, Avaya</t>
  </si>
  <si>
    <t>HL10 Handset Lifter, Straight Plug</t>
  </si>
  <si>
    <t>RD-1 Electronic Hook Switch, Shoretel</t>
  </si>
  <si>
    <t>EHS Extension Cable, Cisco</t>
  </si>
  <si>
    <t>APC-45, Electronic Hook Switch</t>
  </si>
  <si>
    <t>APD-80, Electronic Hook Switch</t>
  </si>
  <si>
    <t>APN-91, Electronic Hook Switch, NEC</t>
  </si>
  <si>
    <t>APC-82, Electronic Hook Switch, Cisco</t>
  </si>
  <si>
    <t>APU-72, Electronic Hook Switch, Avaya</t>
  </si>
  <si>
    <t xml:space="preserve">APU-76 EHS Cable </t>
  </si>
  <si>
    <t>APA-24 Alcatel EHS Cable</t>
  </si>
  <si>
    <t>Spare, Charge Base, 5 Units, 3 Pins, Savi 8200 Series</t>
  </si>
  <si>
    <t>Spare, Headset &amp; Charging Cradle, W8210, AMER</t>
  </si>
  <si>
    <t>Spare, Battery W8210 (Mono) with Removal Tool</t>
  </si>
  <si>
    <t>CS510 over-the-head wireless Dect headset system.</t>
  </si>
  <si>
    <t>SAVI 7210 OFFICE, S7210 D, OTH, MONO, DECT 6.0, NA</t>
  </si>
  <si>
    <t>CS510 Over-the head, with lifter, wireless Dect headset system</t>
  </si>
  <si>
    <t>CS520 Over-the-head, with lifter wireless Dect headset system</t>
  </si>
  <si>
    <t>SAVI 7220 OFFICE, S7220 D, OTH, BIN, DECT 6.0, NA</t>
  </si>
  <si>
    <t>CS530 over-the-ear, Noise cancelling, wireless Dect headset system</t>
  </si>
  <si>
    <t>VOYAGER 5200 OFFICE,1-WAY BASE,STD USB CHRG CABLE,NA</t>
  </si>
  <si>
    <t>CS530, Over-the-ear, with lifter, wirless DECT headset system</t>
  </si>
  <si>
    <t>CS545 XD Wireless headset system</t>
  </si>
  <si>
    <t>CS540 XD Wireless headset system</t>
  </si>
  <si>
    <t>CS520 XD Over-the-head Binaural wirless headset system</t>
  </si>
  <si>
    <t>CS510, XD Over-the-head Monaural wireless headset system</t>
  </si>
  <si>
    <t>Ear Cushions, Leatherette (2) (CS510/CS520)</t>
  </si>
  <si>
    <t>Headband Support (CS510/CS520)</t>
  </si>
  <si>
    <t>Eartips: 5, 3 with Gel Tips (CS530)</t>
  </si>
  <si>
    <t>CS Spare Battery (CS540XD/CS545XD)</t>
  </si>
  <si>
    <t>Fit Kit, Earloops/Earbuds/Foam Ear Loop Cover (CS540)</t>
  </si>
  <si>
    <t>Over-the-head Headband (CS540)</t>
  </si>
  <si>
    <t xml:space="preserve"> Eartips, Earloops (CS540-XD/CS545-XD)</t>
  </si>
  <si>
    <t>Convertible Headset (CS540)</t>
  </si>
  <si>
    <t>Battery (CS540)</t>
  </si>
  <si>
    <t>Eartips, Earloops (CS540)</t>
  </si>
  <si>
    <t>Over-the-head Headset (CS510)</t>
  </si>
  <si>
    <t>Over-the-head Headset (CS520)</t>
  </si>
  <si>
    <t>Over-the-ear Headset (CS530)</t>
  </si>
  <si>
    <t>Spare Battery Charging Cable and AC Adapter</t>
  </si>
  <si>
    <t>Spare Battery Charging Cable</t>
  </si>
  <si>
    <t xml:space="preserve">Over-the-head Headset (CS510-XD)     </t>
  </si>
  <si>
    <t xml:space="preserve">Over-the-head Headset (CS520-XD)      </t>
  </si>
  <si>
    <t>Over-the-ear Headset (CS540-XD/CS545-XD)</t>
  </si>
  <si>
    <t>Spare Battery Charging Cable and Battery</t>
  </si>
  <si>
    <t xml:space="preserve">Spare Battery Charging Cable, AC Adapter and Battery  (CS545-XD) </t>
  </si>
  <si>
    <t>CS510/520 Battery with removal tool</t>
  </si>
  <si>
    <t>On-Line Indicator Light</t>
  </si>
  <si>
    <t>Ear Cushions, Foam (2) (CS510/CS520)</t>
  </si>
  <si>
    <t>Behind-the-head Headband (CS540)</t>
  </si>
  <si>
    <t>Foam Ear Loop Covers, 20 Units (CS540),</t>
  </si>
  <si>
    <t>Spare Eartips, 25 Units, Small (CS540),</t>
  </si>
  <si>
    <t>Spare Eartips, 25 Units, Medium (CS540)</t>
  </si>
  <si>
    <t>Over-the-ear Charging Cradle - charging only (CS530)</t>
  </si>
  <si>
    <t>Over-the-head Charging Cradle - charging only (CS510/CS520)</t>
  </si>
  <si>
    <t>Battery (CS540-XD</t>
  </si>
  <si>
    <t>Standard Charging Cradle - charging only (CS540)</t>
  </si>
  <si>
    <t>Deluxe Charging Cradle (C540XD/545XD)</t>
  </si>
  <si>
    <t>PS-11, Electronic Hook Switch, Siemens</t>
  </si>
  <si>
    <t>APC-45, Electronic Hook Switch, Cisco</t>
  </si>
  <si>
    <t>API-28, Electronic Hook Switch, Apple iPhones</t>
  </si>
  <si>
    <t>APU-72, Electronic Hook Switch, Avaya (Nortel)/Cisco</t>
  </si>
  <si>
    <t>APU-76 EHS Cable</t>
  </si>
  <si>
    <t>Voyager Legend CS Bluetooth headset system</t>
  </si>
  <si>
    <t>Voyager Legend UC. USB bluetooth headset system</t>
  </si>
  <si>
    <t>BT300-M Bluetooth USB adapter.</t>
  </si>
  <si>
    <t>BT300 Bluetooth USB adapter</t>
  </si>
  <si>
    <t xml:space="preserve">Desktop Charge Stand  </t>
  </si>
  <si>
    <t>Micro USB Charge Adapter (Includes Micro USB Charge  Cable, 2')</t>
  </si>
  <si>
    <t>Modular AC Wall Charger</t>
  </si>
  <si>
    <t>Portable Charge Case (Includes Micro USB Charge Cable, 2')</t>
  </si>
  <si>
    <t xml:space="preserve">Small, 3-Pack, Eartips/Foam Eartip Covers </t>
  </si>
  <si>
    <t>Medium, 3-Pack, Eartips/Foam Eartip Covers</t>
  </si>
  <si>
    <t>Large, 3-Pack, Eartips</t>
  </si>
  <si>
    <t>USB Car Charger</t>
  </si>
  <si>
    <t xml:space="preserve">USB Charging Cable (9")  </t>
  </si>
  <si>
    <t>Small, 3-Pack, Eartips/Foam Eartip Covers</t>
  </si>
  <si>
    <t>A PT-31, Electronic Hook Switch, Avaya</t>
  </si>
  <si>
    <t>EHS Extension Cable, Cisco,</t>
  </si>
  <si>
    <t>Voyager Focus UC. Stereo bluetooth headset with active noise canceling</t>
  </si>
  <si>
    <t>BT600 High-Fidelity bluetooth USB adapter</t>
  </si>
  <si>
    <t>Leatherette Ear Cushions, (2)</t>
  </si>
  <si>
    <t>Carrying Case</t>
  </si>
  <si>
    <t>Desktop Charge Stand</t>
  </si>
  <si>
    <t>SPARE,BT600-C,TYPE C,BLUETOOTH USB ADAPT</t>
  </si>
  <si>
    <t>Voyager 3200 UC Discreet bluetooth headset system</t>
  </si>
  <si>
    <t xml:space="preserve">Ear Gel, Small (qty 3), with Earloop </t>
  </si>
  <si>
    <t>Ear Gel, Medium (qty 3), with Earloop</t>
  </si>
  <si>
    <t>Ear Gel, Large (qty 3), with Earloop</t>
  </si>
  <si>
    <t>Spare, Cable Assembly, Std-A Plug to Micro USB B, 660 mm, Black</t>
  </si>
  <si>
    <t>BT600 USB-C, boxed</t>
  </si>
  <si>
    <t>BT600 USB Adapter, boxed</t>
  </si>
  <si>
    <t>AC Charger (NA only)</t>
  </si>
  <si>
    <t>Vehicle Charger</t>
  </si>
  <si>
    <t>VOYAGER 4210 UC,B4210 USB-A,WW</t>
  </si>
  <si>
    <t>VOYAGER 4220 UC,B4220 USB-A,WW</t>
  </si>
  <si>
    <t>VOYAGER 4245 OFFICE, V4245 CD, NA</t>
  </si>
  <si>
    <t>VOYAGER 4245 OFFICE, V4245-M CD, NA</t>
  </si>
  <si>
    <t>AC wall charger</t>
  </si>
  <si>
    <t>BT600 USB adapter</t>
  </si>
  <si>
    <t xml:space="preserve">BT600 USB-C adapter </t>
  </si>
  <si>
    <t>VOYAGER 5200 UC, B5200,WW</t>
  </si>
  <si>
    <t>VOYAGER 5200/R,</t>
  </si>
  <si>
    <t>PLANTRONICS VOYAGER 5200</t>
  </si>
  <si>
    <t>BACKBEAT PRO 5100</t>
  </si>
  <si>
    <t>VOYAGER 5200/R,HEADSET,US,WPD1</t>
  </si>
  <si>
    <t>Black Eartips</t>
  </si>
  <si>
    <t>BT600 Mini USB Bluetooth adapter</t>
  </si>
  <si>
    <t>Voyager 6200 UC, Sand</t>
  </si>
  <si>
    <t>Voyager 6200 UC, Blk</t>
  </si>
  <si>
    <t>VOYAGER 6200 UC,B6200,BLACK,WW</t>
  </si>
  <si>
    <t>VOYAGER 6200 UC,B6200 USB-C,BLACK,WW</t>
  </si>
  <si>
    <t>VOYAGER 6200 UC,SAND,BT-600,WW</t>
  </si>
  <si>
    <t>VOYAGER 6200 UC, B6200, BLACK, CN, BLE</t>
  </si>
  <si>
    <t>Micro USB Charging Cable</t>
  </si>
  <si>
    <t>Ear tips, small</t>
  </si>
  <si>
    <t>Ear tips, medium</t>
  </si>
  <si>
    <t>Ear tips, large</t>
  </si>
  <si>
    <t>AC charger (NA only)</t>
  </si>
  <si>
    <t>Vehicle charger</t>
  </si>
  <si>
    <t>Voyager 8200 UC stereo bluetooth headset (Black).</t>
  </si>
  <si>
    <t>Voyager 8200 UC stereo bluetooth headset, WHT</t>
  </si>
  <si>
    <t>BT600 USB Adapter</t>
  </si>
  <si>
    <t>HL10 Lifter with straight plug for Savi Office</t>
  </si>
  <si>
    <t>Mounting Tape</t>
  </si>
  <si>
    <t>Extension Arm / Ring Detector Kit for Nortel i2004 Phones</t>
  </si>
  <si>
    <t>Savi Oli online indicator</t>
  </si>
  <si>
    <t>Extension Cable</t>
  </si>
  <si>
    <t>USB Handset</t>
  </si>
  <si>
    <t>USB Speakerphone</t>
  </si>
  <si>
    <t>CALISTO 5300, CL5300 USB-A/BT600</t>
  </si>
  <si>
    <t>CALISTO 5300, CL5300-M USB-A/BT600</t>
  </si>
  <si>
    <t>Desktop Stand</t>
  </si>
  <si>
    <t xml:space="preserve">Battery (P620)  </t>
  </si>
  <si>
    <t xml:space="preserve">Carrying Case </t>
  </si>
  <si>
    <t>USB to Micro USB Cable</t>
  </si>
  <si>
    <t>Calisto P620, P620-M Spare USB Bluetooth adpater. Microsoft-optimized version</t>
  </si>
  <si>
    <t>Calisto P620 USB bluetooth adapter</t>
  </si>
  <si>
    <t>BT600 Bluetooth USB Adapter (P620)</t>
  </si>
  <si>
    <t>Security Tab (P620)</t>
  </si>
  <si>
    <t>CALISTO 3200,USB-C</t>
  </si>
  <si>
    <t>CALISTO 5200,USB-C+3.5mm</t>
  </si>
  <si>
    <t>CT14 Cordless headset phone</t>
  </si>
  <si>
    <t>Spare Ring / Pivot Ball Assembly</t>
  </si>
  <si>
    <t xml:space="preserve">Ear Cushion, Leatherette </t>
  </si>
  <si>
    <t>Spare headset</t>
  </si>
  <si>
    <t xml:space="preserve">Battery Door </t>
  </si>
  <si>
    <t xml:space="preserve">Belt Clip </t>
  </si>
  <si>
    <t>Handset Battery</t>
  </si>
  <si>
    <t>Monaural, C215</t>
  </si>
  <si>
    <t>BLACKWIRE 3215,C3215, Worldwide</t>
  </si>
  <si>
    <t>Blackwire 3315, BW3315 USB-A</t>
  </si>
  <si>
    <t>Stereo, C225</t>
  </si>
  <si>
    <t>Blackwire 3325, BW3325 USB-A</t>
  </si>
  <si>
    <t>Ear Cushions, Foam (2)</t>
  </si>
  <si>
    <t>Ear Cushions, Leatherette (2)</t>
  </si>
  <si>
    <t>Blackwire Soft Carrying Case</t>
  </si>
  <si>
    <t>Stereo, Convertible, C435</t>
  </si>
  <si>
    <t>Ear Loop and Ear Gel Kit</t>
  </si>
  <si>
    <t>Blackwire 435 Carrying Case</t>
  </si>
  <si>
    <t>Neckband, 2 Links and Carry Case</t>
  </si>
  <si>
    <t xml:space="preserve">Monaural, C710 </t>
  </si>
  <si>
    <t>VOYAGER 4210 UC,BT600,CHARGE STAND UC,USB-A CABLE,WW</t>
  </si>
  <si>
    <t>VOYAGER 4210 UC,BT600 USB-C,CHARGE STAND UC,USB-C CABLE,WW</t>
  </si>
  <si>
    <t>BLACKWIRE 7225,BW7225,USB-A,BLACK,WW</t>
  </si>
  <si>
    <t>BLACKWIRE 7225,BW7225,USB-C,BLACK,WW</t>
  </si>
  <si>
    <t>BLACKWIRE 7225,BW7225,USB-A,WHITE,WW</t>
  </si>
  <si>
    <t>BLACKWIRE 7225,BW7225,USB-C,WHITE,WW</t>
  </si>
  <si>
    <t>BLACKWIRE 8225, USB-C</t>
  </si>
  <si>
    <t>BLACKWIRE 8225, MICROSOFT, USB-A</t>
  </si>
  <si>
    <t>BLACKWIRE 8225, MICROSOFT, USB-C</t>
  </si>
  <si>
    <t>BLACKWIRE 8225, USB-A</t>
  </si>
  <si>
    <t>Replacement USB Cable (USB to micro USB)</t>
  </si>
  <si>
    <t>Blackwire Hard Carrying Case (C710/720)</t>
  </si>
  <si>
    <t xml:space="preserve">Ear Cushions, Leatherette (2) </t>
  </si>
  <si>
    <t>Blackwire Soft Carrying Case (C725)</t>
  </si>
  <si>
    <t>BLACKWIRE 3215,C3215 USB-C, Worldwide</t>
  </si>
  <si>
    <t>BLACKWIRE 3225,C3225, Worldwide</t>
  </si>
  <si>
    <t>Leatherette Ear cushion (3215, 3225)</t>
  </si>
  <si>
    <t>Foam Ear cushion (3210, 3220)</t>
  </si>
  <si>
    <t>Blackwire 5210 USB headset</t>
  </si>
  <si>
    <t>BLACKWIRE 5220,C5220,USB-A,WW</t>
  </si>
  <si>
    <t>Blackwire 5200 USB-A inline,</t>
  </si>
  <si>
    <t>EncorePro 510, Over-the-head, Monaural, Noise-canceling customer service headset.EncorePro HW510V, NA</t>
  </si>
  <si>
    <t>EncorePro HW515 Over-the-head, Monaural, Noice-canceling corded USB headset</t>
  </si>
  <si>
    <t>Encorepro customer service headset.EncorePro HW520, NA, OTH binaural, noise canceling</t>
  </si>
  <si>
    <t>EncorePro HW520 Digital, over-the-head, binaural, noise-canceling</t>
  </si>
  <si>
    <t>EncorePro HW525 Over-the-head, noise canceling, corded USB headset</t>
  </si>
  <si>
    <t>Spare Voice Tube</t>
  </si>
  <si>
    <t>Spare Foam Cushion (2)</t>
  </si>
  <si>
    <t>Clothing Clip</t>
  </si>
  <si>
    <t>EncorePro HW530. Customer service headset</t>
  </si>
  <si>
    <t>EncorePro HW530 Digital, over-the-ear, monaural, noise-cancelling</t>
  </si>
  <si>
    <t>EncorePro HW535, Over-the-ear, Monaural, noise-canceling corded USB headset</t>
  </si>
  <si>
    <t>Monaural, HW540</t>
  </si>
  <si>
    <t>Monaural, HW540D</t>
  </si>
  <si>
    <t>Spare Earloop (small and large)</t>
  </si>
  <si>
    <t>Spare Behind the Neck Band (HW540)</t>
  </si>
  <si>
    <t>Spare Headband (HW540)</t>
  </si>
  <si>
    <t>Spare Foam Cushions Foam</t>
  </si>
  <si>
    <t>Monaural, HW710</t>
  </si>
  <si>
    <t>Monaural, HW710D</t>
  </si>
  <si>
    <t>Monaural, HW715 USB</t>
  </si>
  <si>
    <t>Binaural, HW720</t>
  </si>
  <si>
    <t>Binaural, HW720D</t>
  </si>
  <si>
    <t>Stereo, HW725 USB</t>
  </si>
  <si>
    <t>HIC-10</t>
  </si>
  <si>
    <t>Background Noise Suppressor  (HW510V/HW520V)</t>
  </si>
  <si>
    <t xml:space="preserve">Cable, Coil, QD-to-Modular Phone Jack  (Audio Processor), </t>
  </si>
  <si>
    <t>Y-Adapter Trainer Cord, with Microphone Mute Switch and QD Clamp</t>
  </si>
  <si>
    <t>Mute Switch, QD In-Line</t>
  </si>
  <si>
    <t>6-4 Pin Adapter</t>
  </si>
  <si>
    <t>4-6 Pin Adapter with Lock (DA90)</t>
  </si>
  <si>
    <t>Cable  Assy., Coil, Ext., Spare</t>
  </si>
  <si>
    <t>QD Cord Lock</t>
  </si>
  <si>
    <t>A10 Direct Connect Cable</t>
  </si>
  <si>
    <t>6-Pin Y Training Adapter Cable  (HW510D/HW520D)</t>
  </si>
  <si>
    <t>Spare Leatherette Cushion (2)</t>
  </si>
  <si>
    <t>Spare Leatherette Cushion (large)  (HW540)</t>
  </si>
  <si>
    <t>Spare Leatherette Cushion (small)  (HW540/HW530)</t>
  </si>
  <si>
    <t xml:space="preserve">Quick Disconnect™ (QD) Cord Clip </t>
  </si>
  <si>
    <t>Cable, 10' Extension, QD-to-QD,  Lightweight</t>
  </si>
  <si>
    <t>S11 Office Headset. Hands-free</t>
  </si>
  <si>
    <t>S12,HEADSET SYS,FF,CAN</t>
  </si>
  <si>
    <t>Earloop Kit; S, M, L (S12)</t>
  </si>
  <si>
    <t>Headband (S12)</t>
  </si>
  <si>
    <t xml:space="preserve">AC Power Supply (S11/12) </t>
  </si>
  <si>
    <t>Ear Cushion, Leatherette</t>
  </si>
  <si>
    <t>Clothing Clip (S11)</t>
  </si>
  <si>
    <t>Headset Stand (S12)</t>
  </si>
  <si>
    <t>Headset (S12, no headband, ear cushions or ear hooks)</t>
  </si>
  <si>
    <t>Headset (S11)</t>
  </si>
  <si>
    <t>Coil Cord, 10' Extension, Modular Phone Jack</t>
  </si>
  <si>
    <t>Vistaplus AP15 audio processor</t>
  </si>
  <si>
    <t>Vista M22. Audio processor</t>
  </si>
  <si>
    <t>Battery Door (M22)</t>
  </si>
  <si>
    <t>Cable, Coil, QD-to-Modular Phone Jack, Standard (M22)  (Audio Processor)</t>
  </si>
  <si>
    <t>Cable, Stub, Modular-to-Modular (M22) (Audio Processor- to-Telephone)</t>
  </si>
  <si>
    <t>AC Power Supply (M22)</t>
  </si>
  <si>
    <t xml:space="preserve">AP15 Cable, Coil, QD-to-Modular Phone Jack </t>
  </si>
  <si>
    <t>AP15 AC Power Supply</t>
  </si>
  <si>
    <t>Y-Adapter Trainer Cord, with Microphone Mute Switch  with QD Cord Lock</t>
  </si>
  <si>
    <t>M 22 Coiled Cord, QD-to-Modular Phone Jack,  Lightweight with QD Cord Lock</t>
  </si>
  <si>
    <t>Cable, 10' Extension, QD-to-QD, Lightweight with QD  Cord Lock</t>
  </si>
  <si>
    <t>Console Interface Cable</t>
  </si>
  <si>
    <t>AC Power Supply</t>
  </si>
  <si>
    <t>Battery Pack for Remote</t>
  </si>
  <si>
    <t>Remote Cable</t>
  </si>
  <si>
    <t>Remote PTT Unit</t>
  </si>
  <si>
    <t>MX10 Audio processor</t>
  </si>
  <si>
    <t>Cable, Coil, QD-to-Modular Phone Jack (Audio Processor)</t>
  </si>
  <si>
    <t>Cable, Stub, Modular-to-Modular (Audio Processor- to-Telephone)</t>
  </si>
  <si>
    <t>Computer Cord, MX10 to Sound Card</t>
  </si>
  <si>
    <t>Y-Adapter Trainer Cord with Microphone Mute Switch  and QD Clamp</t>
  </si>
  <si>
    <t>MDA100 QD Series analog switch</t>
  </si>
  <si>
    <t>MDA105 QD,WW</t>
  </si>
  <si>
    <t>QD Coil Cable</t>
  </si>
  <si>
    <t>MDA220 USB. Switch for Plantronics USB headsets</t>
  </si>
  <si>
    <t>MDA490 QD</t>
  </si>
  <si>
    <t>Bundle, HL10/AC Power Supply Bundle (Universal)</t>
  </si>
  <si>
    <t>AC Power Supply, Straight Plug (Universal)</t>
  </si>
  <si>
    <t>APS-11, Electronic Hook Switch, Siemens</t>
  </si>
  <si>
    <t xml:space="preserve"> APT-31, Electronic Hook Switch, Avaya</t>
  </si>
  <si>
    <t>DA70-UC</t>
  </si>
  <si>
    <t>DA80. USB audio processor</t>
  </si>
  <si>
    <t>DA90 USB audio processor</t>
  </si>
  <si>
    <t>Quick Disconnect (QD) Cord Clip</t>
  </si>
  <si>
    <t>Modular-to-Plug-Prong Adapter (PJ327)</t>
  </si>
  <si>
    <t>Mute Switch, QD In-Line (Standard)</t>
  </si>
  <si>
    <t>Cable, QD to Two 3.5mm Plugs</t>
  </si>
  <si>
    <t>Coiled Cord, QD-to-Modular Phone Jack, Lightweight  (Audio Processor)</t>
  </si>
  <si>
    <t>Cable, 10' Extension, QD-to-QD, Standard Weight</t>
  </si>
  <si>
    <t>Cable, 10' Extension, QD-to-QD, Lightweight</t>
  </si>
  <si>
    <t>Cable, Stub, Modular-to-Modular (Audio Processor-toTelephone)</t>
  </si>
  <si>
    <t>Modlocs: Tethers Headset to Telephone, to Audio  Processor, or to Phone</t>
  </si>
  <si>
    <t>HIC-10 Adapter Cable</t>
  </si>
  <si>
    <t>HIS Adapter Cable (check compatibility with your  Avaya phone)</t>
  </si>
  <si>
    <t>SPARE,ADAPTER,USB TYPE A TO USB TYPE C</t>
  </si>
  <si>
    <t>SPARE,ADAPTER,USB TYPE C TO TYPE A</t>
  </si>
  <si>
    <t>BackBeat Go 2 / Black</t>
  </si>
  <si>
    <t>BACKBEAT FIT,HEADSET,TRAINING EDITION,POWER BLUE,WW</t>
  </si>
  <si>
    <t>BACKBEAT FIT,HEADSET,TRAINING EDITION,BLACK CORE,WW</t>
  </si>
  <si>
    <t>BACKBEAT FIT 300,WIRELESS,SPORT,BLACK/GREY,WW</t>
  </si>
  <si>
    <t>M70 Mobile bluetooth headset</t>
  </si>
  <si>
    <t>PLN-203948-01</t>
  </si>
  <si>
    <t>PLN-203947-01</t>
  </si>
  <si>
    <t>PLN-82396-01</t>
  </si>
  <si>
    <t>PLN-84008-01</t>
  </si>
  <si>
    <t>PLN-84007-01</t>
  </si>
  <si>
    <t>PLN-211203-01</t>
  </si>
  <si>
    <t>PLN-211204-01</t>
  </si>
  <si>
    <t>PLN-211200-01</t>
  </si>
  <si>
    <t>PLN-211201-01</t>
  </si>
  <si>
    <t>PLN-209215-01</t>
  </si>
  <si>
    <t>PLN-209214-01</t>
  </si>
  <si>
    <t>PLN-209213-01</t>
  </si>
  <si>
    <t>PLN-209212-01</t>
  </si>
  <si>
    <t>PLN-69519-01</t>
  </si>
  <si>
    <t>PLN-72913-01</t>
  </si>
  <si>
    <t>PLN-81423-01</t>
  </si>
  <si>
    <t>PLN-82905-21</t>
  </si>
  <si>
    <t>PLN-83322-11</t>
  </si>
  <si>
    <t>PLN-83323-11</t>
  </si>
  <si>
    <t>PLN-83356-01</t>
  </si>
  <si>
    <t>PLN-83550-01</t>
  </si>
  <si>
    <t>PLN-83769-11</t>
  </si>
  <si>
    <t>PLN-83776-11</t>
  </si>
  <si>
    <t>PLN-83876-01</t>
  </si>
  <si>
    <t>PLN-202599-03</t>
  </si>
  <si>
    <t xml:space="preserve">PLN-84599-01 </t>
  </si>
  <si>
    <t>PLN-84600-01</t>
  </si>
  <si>
    <t>PLN-84604-01</t>
  </si>
  <si>
    <t>PLN-84605-01</t>
  </si>
  <si>
    <t>PLN-84606-01</t>
  </si>
  <si>
    <t>PLN-86005-01</t>
  </si>
  <si>
    <t>PLN-86006-01</t>
  </si>
  <si>
    <t>PLN-87229-01</t>
  </si>
  <si>
    <t>PLN-89109-01</t>
  </si>
  <si>
    <t>PLN-204755-01</t>
  </si>
  <si>
    <t xml:space="preserve">PLN-84600-01 </t>
  </si>
  <si>
    <t>PLN-84601-01</t>
  </si>
  <si>
    <t>PLN-84602-01</t>
  </si>
  <si>
    <t>PLN-84603-01</t>
  </si>
  <si>
    <t>PLN-87527-01</t>
  </si>
  <si>
    <t>PLN-88940-01</t>
  </si>
  <si>
    <t>PLN-88941-01</t>
  </si>
  <si>
    <t>PLN-84003-01</t>
  </si>
  <si>
    <t>PLN-83544-01</t>
  </si>
  <si>
    <t>PLN-83543-11</t>
  </si>
  <si>
    <t>PLN-84001-10</t>
  </si>
  <si>
    <t>PLN-86507-01</t>
  </si>
  <si>
    <t>PLN-207309-01</t>
  </si>
  <si>
    <t>PLN-207322-01</t>
  </si>
  <si>
    <t>PLN-207325-01</t>
  </si>
  <si>
    <t>PLN-207326-01</t>
  </si>
  <si>
    <t>PLN-210979-01</t>
  </si>
  <si>
    <t>PLN-211819-01</t>
  </si>
  <si>
    <t>PLN-211837-01</t>
  </si>
  <si>
    <t>PLN-214900-01</t>
  </si>
  <si>
    <t>PLN-71782-01</t>
  </si>
  <si>
    <t>PLN-72742-02</t>
  </si>
  <si>
    <t>PLN-84598-01</t>
  </si>
  <si>
    <t>PLN-84599-01</t>
  </si>
  <si>
    <t>PLN-86009-01</t>
  </si>
  <si>
    <t>PLN-86658-01</t>
  </si>
  <si>
    <t>PLN-71781-01</t>
  </si>
  <si>
    <t>PLN-80287-01</t>
  </si>
  <si>
    <t>PLN-84609-01</t>
  </si>
  <si>
    <t>PLN-37818-11</t>
  </si>
  <si>
    <t>PLN-37820-11</t>
  </si>
  <si>
    <t>PLN-38350-13</t>
  </si>
  <si>
    <t xml:space="preserve">PLN-38439-11 </t>
  </si>
  <si>
    <t>PLN-38633-11</t>
  </si>
  <si>
    <t xml:space="preserve">PLN-38734-11  </t>
  </si>
  <si>
    <t>PLN-60961-35</t>
  </si>
  <si>
    <t>PLN-78887-01</t>
  </si>
  <si>
    <t>PLN-85638-01</t>
  </si>
  <si>
    <t>PLN-87317-01</t>
  </si>
  <si>
    <t>PLN-87327-01</t>
  </si>
  <si>
    <t>PLN-89280-11</t>
  </si>
  <si>
    <t xml:space="preserve">PLN-201081-01 </t>
  </si>
  <si>
    <t>PLN-202578-01</t>
  </si>
  <si>
    <t xml:space="preserve">PLN-211076-01 </t>
  </si>
  <si>
    <t>PLN-212539-01</t>
  </si>
  <si>
    <t>PLN-211044-01</t>
  </si>
  <si>
    <t>PLN-211423-01</t>
  </si>
  <si>
    <t>PLN-211425-01</t>
  </si>
  <si>
    <t>PLN-84691-01</t>
  </si>
  <si>
    <t>PLN-213010-01</t>
  </si>
  <si>
    <t>PLN-84691-11</t>
  </si>
  <si>
    <t>PLN-84692-11</t>
  </si>
  <si>
    <t>PLN-213020-01</t>
  </si>
  <si>
    <t>PLN-86305-01</t>
  </si>
  <si>
    <t>PLN-212722-01</t>
  </si>
  <si>
    <t>PLN-86305-11</t>
  </si>
  <si>
    <t>PLN-88909-01</t>
  </si>
  <si>
    <t>PLN-88283-01</t>
  </si>
  <si>
    <t>PLN-88285-01</t>
  </si>
  <si>
    <t>PLN-88284-01</t>
  </si>
  <si>
    <t>PLN-86007-01</t>
  </si>
  <si>
    <t>PLN-86540-01</t>
  </si>
  <si>
    <t>PLN-86179-01</t>
  </si>
  <si>
    <t>PLN-86180-01</t>
  </si>
  <si>
    <t>PLN-86919-01</t>
  </si>
  <si>
    <t>PLN-86920-01</t>
  </si>
  <si>
    <t>PLN-87235-01</t>
  </si>
  <si>
    <t>PLN-88286-01</t>
  </si>
  <si>
    <t>PLN-89525-01</t>
  </si>
  <si>
    <t>PLN-89547-01</t>
  </si>
  <si>
    <t>PLN-89548-01</t>
  </si>
  <si>
    <t>PLN-89549-01</t>
  </si>
  <si>
    <t>PLN-89804-01</t>
  </si>
  <si>
    <t>PLN-89806-01</t>
  </si>
  <si>
    <t>PLN-65116-02</t>
  </si>
  <si>
    <t xml:space="preserve">PLN-38734-11 </t>
  </si>
  <si>
    <t>PLN-201081-01</t>
  </si>
  <si>
    <t>PLN-202268-01</t>
  </si>
  <si>
    <t>PLN-211076-01</t>
  </si>
  <si>
    <t>PLN-88863-01</t>
  </si>
  <si>
    <t>PLN-87670-01</t>
  </si>
  <si>
    <t>PLN-85117-01</t>
  </si>
  <si>
    <t>PLN-85117-02</t>
  </si>
  <si>
    <t>PLN-89031-01</t>
  </si>
  <si>
    <t>PLN-89033-01</t>
  </si>
  <si>
    <t>PLN-89034-01</t>
  </si>
  <si>
    <t>PLN-89036-01</t>
  </si>
  <si>
    <t>PLN-89037-01</t>
  </si>
  <si>
    <t>PLN-89037-02</t>
  </si>
  <si>
    <t>PLN-89037-03</t>
  </si>
  <si>
    <t>PLN-89110-01</t>
  </si>
  <si>
    <t>PLN-89032-01</t>
  </si>
  <si>
    <t>PLN-38439-11</t>
  </si>
  <si>
    <t xml:space="preserve">PLN-38734-11   </t>
  </si>
  <si>
    <t xml:space="preserve">PLN-212539-01 </t>
  </si>
  <si>
    <t>PLN-202652-02</t>
  </si>
  <si>
    <t>PLN-205250-01</t>
  </si>
  <si>
    <t>PLN-205300-01</t>
  </si>
  <si>
    <t>PLN-205301-01</t>
  </si>
  <si>
    <t>PLN-205302-01</t>
  </si>
  <si>
    <t>PLN-211249-01</t>
  </si>
  <si>
    <t>PLN-207371-01</t>
  </si>
  <si>
    <t>PLN-201955-01</t>
  </si>
  <si>
    <t>PLN-201955-02</t>
  </si>
  <si>
    <t>PLN-201955-03</t>
  </si>
  <si>
    <t>PLN-201885-01</t>
  </si>
  <si>
    <t xml:space="preserve">PLN-205250-01 </t>
  </si>
  <si>
    <t xml:space="preserve">PLN-89034-01 </t>
  </si>
  <si>
    <t xml:space="preserve">PLN-89110-01 </t>
  </si>
  <si>
    <t>PLN-211317-101</t>
  </si>
  <si>
    <t>PLN-211996-101</t>
  </si>
  <si>
    <t>PLN-214700-01</t>
  </si>
  <si>
    <t>214701-01</t>
  </si>
  <si>
    <t>PLN-206110-101</t>
  </si>
  <si>
    <t>203500-101</t>
  </si>
  <si>
    <t>203500-131</t>
  </si>
  <si>
    <t>213565-99</t>
  </si>
  <si>
    <t>PLA-203500-190</t>
  </si>
  <si>
    <t>PLN-203710-01</t>
  </si>
  <si>
    <t>PLN-203710-02</t>
  </si>
  <si>
    <t>PLN-203710-03</t>
  </si>
  <si>
    <t>PLN-208749-01</t>
  </si>
  <si>
    <t>PLN-208748-01</t>
  </si>
  <si>
    <t>PLN-208748-101</t>
  </si>
  <si>
    <t>PLN-211718-101</t>
  </si>
  <si>
    <t>PLN-211719-01</t>
  </si>
  <si>
    <t>216848-101</t>
  </si>
  <si>
    <t>PLN-211149-01</t>
  </si>
  <si>
    <t>PLN-211149-02</t>
  </si>
  <si>
    <t>PLN-211149-03</t>
  </si>
  <si>
    <t>PLN-208769-01</t>
  </si>
  <si>
    <t>PLN-208769-02</t>
  </si>
  <si>
    <t>PLN-6096131</t>
  </si>
  <si>
    <t>PLN-61578-01</t>
  </si>
  <si>
    <t>PLN-71483-01</t>
  </si>
  <si>
    <t>PLN-8028701</t>
  </si>
  <si>
    <t>PLN-46429-01</t>
  </si>
  <si>
    <t>PLN-57240004</t>
  </si>
  <si>
    <t>PLN-8670101</t>
  </si>
  <si>
    <t>PLN-215496-01</t>
  </si>
  <si>
    <t>215438-01</t>
  </si>
  <si>
    <t>PLN-20185902</t>
  </si>
  <si>
    <t>PLN-89339</t>
  </si>
  <si>
    <t xml:space="preserve">PLN-89305-01 </t>
  </si>
  <si>
    <t xml:space="preserve">PLN-89258-01 </t>
  </si>
  <si>
    <t xml:space="preserve">PLN-89269-01 </t>
  </si>
  <si>
    <t xml:space="preserve">PLN-89259-01 </t>
  </si>
  <si>
    <t xml:space="preserve">PLN-89259-02 </t>
  </si>
  <si>
    <t xml:space="preserve">PLN-201263-01 </t>
  </si>
  <si>
    <t>PLN-21090101</t>
  </si>
  <si>
    <t>PLN-21090301</t>
  </si>
  <si>
    <t>PLN-8005711</t>
  </si>
  <si>
    <t>PLN-43298-03</t>
  </si>
  <si>
    <t>PLN-45650-03</t>
  </si>
  <si>
    <t>PLN-46186-01</t>
  </si>
  <si>
    <t>PLN-81083-01</t>
  </si>
  <si>
    <t>PLN-81085-01</t>
  </si>
  <si>
    <t>PLN-81086-01</t>
  </si>
  <si>
    <t>PLN-81087-02</t>
  </si>
  <si>
    <t>PLN-20520302</t>
  </si>
  <si>
    <t>209746-101</t>
  </si>
  <si>
    <t>213936-01</t>
  </si>
  <si>
    <t>PLN-20520412</t>
  </si>
  <si>
    <t>213938-01</t>
  </si>
  <si>
    <t>PLN-88225-01</t>
  </si>
  <si>
    <t xml:space="preserve">PLN-89862-01 </t>
  </si>
  <si>
    <t>PLN-200070-01</t>
  </si>
  <si>
    <t>PLN-8580101</t>
  </si>
  <si>
    <t>PLN-85692-01</t>
  </si>
  <si>
    <t>PLN-85695-01</t>
  </si>
  <si>
    <t>PLN-85694-01</t>
  </si>
  <si>
    <t>PLN-8750502</t>
  </si>
  <si>
    <t>212740-01</t>
  </si>
  <si>
    <t>214650-01</t>
  </si>
  <si>
    <t>211144-01</t>
  </si>
  <si>
    <t>211145-01</t>
  </si>
  <si>
    <t>211154-01</t>
  </si>
  <si>
    <t>211155-01</t>
  </si>
  <si>
    <t>214407-01</t>
  </si>
  <si>
    <t>214408-01</t>
  </si>
  <si>
    <t>214409-01</t>
  </si>
  <si>
    <t>214406-01</t>
  </si>
  <si>
    <t>PLN-89106-01</t>
  </si>
  <si>
    <t>PLN-89107-01</t>
  </si>
  <si>
    <t>PLN-89862-01</t>
  </si>
  <si>
    <t>PLN-200762-01</t>
  </si>
  <si>
    <t>PLN-209750-101</t>
  </si>
  <si>
    <t>PLN-209747-101</t>
  </si>
  <si>
    <t xml:space="preserve">PLN-88225-01 </t>
  </si>
  <si>
    <t>PLN-207577-01</t>
  </si>
  <si>
    <t>PLN-207576-01</t>
  </si>
  <si>
    <t>PLN-208927-01</t>
  </si>
  <si>
    <t>PLN-211019-01</t>
  </si>
  <si>
    <t>PLN-89435-01</t>
  </si>
  <si>
    <t>PLN-203442-01</t>
  </si>
  <si>
    <t>PLN-89434-01</t>
  </si>
  <si>
    <t>PLN-203192-01</t>
  </si>
  <si>
    <t>PLN-203444-01</t>
  </si>
  <si>
    <t>PLN-202118-01</t>
  </si>
  <si>
    <t>PLN-202997-02</t>
  </si>
  <si>
    <t>PLN-24460-01</t>
  </si>
  <si>
    <t>PLN-201500-01</t>
  </si>
  <si>
    <t>PLN-203193-01</t>
  </si>
  <si>
    <t>PLN-203446-01</t>
  </si>
  <si>
    <t>PLN-88828-01</t>
  </si>
  <si>
    <t>PLN-203194-01</t>
  </si>
  <si>
    <t>PLN-88814-01</t>
  </si>
  <si>
    <t>PLN-88815-01</t>
  </si>
  <si>
    <t>PLN-88816-01</t>
  </si>
  <si>
    <t>PLN-88817-01</t>
  </si>
  <si>
    <t>PLN-78712-101</t>
  </si>
  <si>
    <t>PLN-78715-101</t>
  </si>
  <si>
    <t>PLN-203476-01</t>
  </si>
  <si>
    <t>PLN-78714-101</t>
  </si>
  <si>
    <t>PLN-78716-101</t>
  </si>
  <si>
    <t>PLN-203478-01</t>
  </si>
  <si>
    <t>PLN-80355-01</t>
  </si>
  <si>
    <t>PLN-49323-46</t>
  </si>
  <si>
    <t>PLN-10757-00</t>
  </si>
  <si>
    <t>PLN-26716-01</t>
  </si>
  <si>
    <t>PLN-27019-03</t>
  </si>
  <si>
    <t>PLN-27708-01</t>
  </si>
  <si>
    <t>PLN-38733-01</t>
  </si>
  <si>
    <t>PLN-38733-03</t>
  </si>
  <si>
    <t>PLN-40703-01</t>
  </si>
  <si>
    <t>PLN-62976-01</t>
  </si>
  <si>
    <t>PLN-66268-03</t>
  </si>
  <si>
    <t>PLN-79694-11</t>
  </si>
  <si>
    <t>PLN-202999-02</t>
  </si>
  <si>
    <t>PLN-88832-01</t>
  </si>
  <si>
    <t>PLN-88833-01</t>
  </si>
  <si>
    <t>PLN-10778-01</t>
  </si>
  <si>
    <t>PLN-40711-01</t>
  </si>
  <si>
    <t>PLN-80354-01</t>
  </si>
  <si>
    <t>PLN-65148-01</t>
  </si>
  <si>
    <t>PLN-65145-04</t>
  </si>
  <si>
    <t>PLN-43297-01</t>
  </si>
  <si>
    <t>PLN-45671-01</t>
  </si>
  <si>
    <t>PLN-46199-01</t>
  </si>
  <si>
    <t>PLN-65217-01</t>
  </si>
  <si>
    <t>PLN-65219-01</t>
  </si>
  <si>
    <t>PLN-65388-02</t>
  </si>
  <si>
    <t>PLN-40286-01</t>
  </si>
  <si>
    <t>PLN-7996001</t>
  </si>
  <si>
    <t>PLN-4359664</t>
  </si>
  <si>
    <t>PLN-26609-03</t>
  </si>
  <si>
    <t>PLN-40974-01</t>
  </si>
  <si>
    <t>PLN-71173-01</t>
  </si>
  <si>
    <t>PLN-80089-05</t>
  </si>
  <si>
    <t>PLN-40702-01</t>
  </si>
  <si>
    <t>PLN-68331-01</t>
  </si>
  <si>
    <t>PLN-80090-05</t>
  </si>
  <si>
    <t>PLN-9022501</t>
  </si>
  <si>
    <t>PLN-92697-01</t>
  </si>
  <si>
    <t>PLN-201059-01</t>
  </si>
  <si>
    <t>PLN-4340431</t>
  </si>
  <si>
    <t>PLN-44877-02</t>
  </si>
  <si>
    <t>PLN-84104-01</t>
  </si>
  <si>
    <t>PLN-205255-01</t>
  </si>
  <si>
    <t>PLN-205255-11</t>
  </si>
  <si>
    <t>PLN-207414-03</t>
  </si>
  <si>
    <t>PLN-207414-06</t>
  </si>
  <si>
    <t>PLN-86008-01</t>
  </si>
  <si>
    <t>PLN-86079-01</t>
  </si>
  <si>
    <t xml:space="preserve">PLN-38439-11  </t>
  </si>
  <si>
    <t>PLN-201851-05</t>
  </si>
  <si>
    <t>PLN-201852-01</t>
  </si>
  <si>
    <t>PLN-201853-01</t>
  </si>
  <si>
    <t>PLN-18709-01</t>
  </si>
  <si>
    <t>PLN-28959-01</t>
  </si>
  <si>
    <t>PLN-45588-01</t>
  </si>
  <si>
    <t xml:space="preserve">PLN-66268-03 </t>
  </si>
  <si>
    <t xml:space="preserve">PLN-72442-41 </t>
  </si>
  <si>
    <t>PLN-209505-01</t>
  </si>
  <si>
    <t>PLN-209506-01</t>
  </si>
  <si>
    <t>88600-01</t>
  </si>
  <si>
    <t>209860-99</t>
  </si>
  <si>
    <t>209862-99</t>
  </si>
  <si>
    <t>208305-99</t>
  </si>
  <si>
    <t>200739-01</t>
  </si>
  <si>
    <t>350VA/200W 120V UPS</t>
  </si>
  <si>
    <t>400VA/240W 120V UPS</t>
  </si>
  <si>
    <t xml:space="preserve">600VA/360W 120V UPS </t>
  </si>
  <si>
    <t xml:space="preserve">800VA/480W 120V UPS </t>
  </si>
  <si>
    <t>EXTERNAL WEB/SNMP CARD</t>
  </si>
  <si>
    <t>Extended 5 Year Factory Warranty</t>
  </si>
  <si>
    <t xml:space="preserve"> 500VA/300W 120V Tower UPS 90000170</t>
  </si>
  <si>
    <t xml:space="preserve"> 700VA/420W 120V Tower UPS 90000171</t>
  </si>
  <si>
    <t xml:space="preserve"> 1000VA/600W 120V Tower UPS </t>
  </si>
  <si>
    <t xml:space="preserve"> 1500VA/900W 120V Tower UPS </t>
  </si>
  <si>
    <t>2000VA/1200W 120V Tower UPS 90000174</t>
  </si>
  <si>
    <t xml:space="preserve"> Extended 5 Year Factory Warranty for S70-500, S70-700</t>
  </si>
  <si>
    <t>Extended 5 Year Factory Warranty for S70-1000, S70-1500, S70-2000</t>
  </si>
  <si>
    <t>800VA/720W 120V UPS, 2U</t>
  </si>
  <si>
    <t>1100VA/990W 120V UPS, 2U</t>
  </si>
  <si>
    <t>1500VA/1350W 120V UPS, 2U</t>
  </si>
  <si>
    <t>2000VA/1800W 120V UPS, 2U</t>
  </si>
  <si>
    <t>2200VA/2000W 120V UPS, 2U</t>
  </si>
  <si>
    <t>3000VA/2700W 120V UPS, 2U</t>
  </si>
  <si>
    <t xml:space="preserve"> 3000VA/2700W 120V UPS, 2U</t>
  </si>
  <si>
    <t>48V Battery Pack for P80-1500, P80-2000, 2U</t>
  </si>
  <si>
    <t>72V Battery Pack for P80-2200, P80-3000, 2U</t>
  </si>
  <si>
    <t>4-Post Rail Kit</t>
  </si>
  <si>
    <t>2-Post Rail Kit; Rated for 125 lbs</t>
  </si>
  <si>
    <t>2-Post Shelf Kit; Rated for 150 lbs</t>
  </si>
  <si>
    <t xml:space="preserve"> Front Rackmount Bracket for P80-800, P80-1100, P80-1500, P80-2000 90000392</t>
  </si>
  <si>
    <t>Two Port Internal SNMP Card SNMP-2PMINI</t>
  </si>
  <si>
    <t>Environmental Monitoring Device</t>
  </si>
  <si>
    <t>Modbus Card</t>
  </si>
  <si>
    <t>General Relay Contacts with DB9 &amp; Terminal Block Adapter</t>
  </si>
  <si>
    <t>Bypass 15A/120VAC</t>
  </si>
  <si>
    <t>Bypass 20A/120VAC</t>
  </si>
  <si>
    <t xml:space="preserve"> Bypass 30A/120VAC </t>
  </si>
  <si>
    <t>120V Basic Power Distribution Unit</t>
  </si>
  <si>
    <t xml:space="preserve"> Extended 5 Year Factory Warranty for P80-800, P80-1100, P80-1500,  P90c-1000, P90-1000, P90-1500, P90g-1500 UPS </t>
  </si>
  <si>
    <t xml:space="preserve"> Extended 5 Year Factory Warranty for P80-2000, P80-2200, P80-3000(V2), P80g-3000, P90-2000, P90-3000 UPS, P90g-3000 </t>
  </si>
  <si>
    <t xml:space="preserve"> Extended 5 Year Factory Warranty for P90-BP36, P90-BP36E, P90-BP48, P90-BP72 </t>
  </si>
  <si>
    <t xml:space="preserve"> 3000VA/2700W 208/230V UPS, 2U </t>
  </si>
  <si>
    <t xml:space="preserve"> 5000VA/4500W 208/230V UPS, 2U </t>
  </si>
  <si>
    <t>3000VA/2700W UPS and XPD-AT15A Bundle, 208/120V Output</t>
  </si>
  <si>
    <t>72V Battery Pack for P80g-3000 2U</t>
  </si>
  <si>
    <t>Two Port Internal SNMP Card</t>
  </si>
  <si>
    <t>Environmental Monitoring Sensor</t>
  </si>
  <si>
    <t xml:space="preserve"> Modbus Card</t>
  </si>
  <si>
    <t xml:space="preserve"> General Relay Contacts with DB9 &amp; Terminal Block Adapter </t>
  </si>
  <si>
    <t>Bypass 16A Capacity</t>
  </si>
  <si>
    <t>30A 240V 2U 19” Basic Power Distribution Unit</t>
  </si>
  <si>
    <t>230V Basic Power Distribution Unit</t>
  </si>
  <si>
    <t xml:space="preserve">1500W PDU with Transformer 208V to 120V </t>
  </si>
  <si>
    <t>400VA Step Down Transformer 208V to 120V</t>
  </si>
  <si>
    <t xml:space="preserve"> Extended 5 Year Factory Warranty for P80g-3000, P80-2000, P80-2200, P80-3000(V2), P90-2000, P90-3000, P90g-3000 UPS </t>
  </si>
  <si>
    <t xml:space="preserve">Extended 5 Year Factory Warranty for P90-BP36, P90-BP36E, P90-BP48, P90-BP72 </t>
  </si>
  <si>
    <t xml:space="preserve"> 700VA/420W 120V UPS, 2U </t>
  </si>
  <si>
    <t xml:space="preserve"> 1000VA/600W 120V UPS , 2U </t>
  </si>
  <si>
    <t xml:space="preserve"> 1500VA/900W 120V UPS, 2U </t>
  </si>
  <si>
    <t xml:space="preserve"> 2000VA/1200W 120V UPS, 2U </t>
  </si>
  <si>
    <t xml:space="preserve"> Wall Mount Bracket </t>
  </si>
  <si>
    <t xml:space="preserve">Bypass 15A/120VAC for use with v80-700, V80-1000, V80-1500 </t>
  </si>
  <si>
    <t>700VA/700W 120V Tower UPS</t>
  </si>
  <si>
    <t>1000VA/1000W 120V Tower UPS</t>
  </si>
  <si>
    <t>1500VA/1450W 120V Tower UPS</t>
  </si>
  <si>
    <t>2000VA/1930W 120V Tower UPS</t>
  </si>
  <si>
    <t>Extended Battery Pack for T91-1000, T91-1500</t>
  </si>
  <si>
    <t>Extended Battery Pack for T91-2000, T91i-2000, T91-3000</t>
  </si>
  <si>
    <t xml:space="preserve"> Two Port Internal SNMP Card </t>
  </si>
  <si>
    <t xml:space="preserve"> Environmental Monitoring Sensor</t>
  </si>
  <si>
    <t xml:space="preserve"> General Relay Contacts with DB9 &amp; Terminal Block Adapter</t>
  </si>
  <si>
    <t>400VA STEP DOWN TRANSFORMER</t>
  </si>
  <si>
    <t xml:space="preserve"> Extended 5 Year Factory Warranty for T91-700, T91-1000, T91-1500, UPS </t>
  </si>
  <si>
    <t xml:space="preserve"> Extended 5 Year Factory Warranty for T91-2000, T91i-2000, T91-3000 UPS </t>
  </si>
  <si>
    <t xml:space="preserve"> Extended 5 Year Factory Warranty for T91 extended battery packs </t>
  </si>
  <si>
    <t xml:space="preserve"> 1000VA/800W 120V UPS  with 1A Charger, 1U </t>
  </si>
  <si>
    <t xml:space="preserve"> 1000VA/900W 120V UPS  with 1A Charger, 2U </t>
  </si>
  <si>
    <t xml:space="preserve"> 1500VA/1350W 120V UPS  with 1A Charger, 2U </t>
  </si>
  <si>
    <t>2000VA/1800W 120V UPS  with 1A Charger, 2U</t>
  </si>
  <si>
    <t xml:space="preserve"> 3000VA/2700W 120V UPS  with 1A Charger, 2U </t>
  </si>
  <si>
    <t>36V Battery Pack for P90-1500, 2U</t>
  </si>
  <si>
    <t>36V 4 String Extended Battery Pack</t>
  </si>
  <si>
    <t>48V Battery Pack</t>
  </si>
  <si>
    <t>72V Battery Pack</t>
  </si>
  <si>
    <t>WALL MOUNT BRACKET</t>
  </si>
  <si>
    <t>Front Rackmount Bracket</t>
  </si>
  <si>
    <t>One Port Internal SNMP Card</t>
  </si>
  <si>
    <t>XPC-90000465</t>
  </si>
  <si>
    <t>XPC-90000414</t>
  </si>
  <si>
    <t>XPC-90000416</t>
  </si>
  <si>
    <t>XPC-90000418</t>
  </si>
  <si>
    <t>XPC-90000281</t>
  </si>
  <si>
    <t>XPC-90000240</t>
  </si>
  <si>
    <t>XPC-90000550</t>
  </si>
  <si>
    <t>XPC-90000551</t>
  </si>
  <si>
    <t>XPC-90000552</t>
  </si>
  <si>
    <t>XPC-90000616</t>
  </si>
  <si>
    <t>XPC-90000554</t>
  </si>
  <si>
    <t>XPC-90000248</t>
  </si>
  <si>
    <t>XPC-90000249</t>
  </si>
  <si>
    <t>XPC-90000900</t>
  </si>
  <si>
    <t>XPC-90000901</t>
  </si>
  <si>
    <t>XPC-90000902</t>
  </si>
  <si>
    <t>XPC-90000955</t>
  </si>
  <si>
    <t>XPC-90000903</t>
  </si>
  <si>
    <t>XPC-90000904</t>
  </si>
  <si>
    <t>XPC-90000529</t>
  </si>
  <si>
    <t>XPC-90000916</t>
  </si>
  <si>
    <t>XPC-90000917</t>
  </si>
  <si>
    <t>XPC-90000909</t>
  </si>
  <si>
    <t>XPC-90000406</t>
  </si>
  <si>
    <t>XPC-90000116</t>
  </si>
  <si>
    <t>XPC-90000377</t>
  </si>
  <si>
    <t>XPC-90000675</t>
  </si>
  <si>
    <t>XPC-90000674</t>
  </si>
  <si>
    <t>XPC-90000267</t>
  </si>
  <si>
    <t>XPC-90000265</t>
  </si>
  <si>
    <t>XPC-90000090</t>
  </si>
  <si>
    <t>XPC-90000091</t>
  </si>
  <si>
    <t>XPC-90000093</t>
  </si>
  <si>
    <t>XPC-90000041</t>
  </si>
  <si>
    <t>XPC-90000045</t>
  </si>
  <si>
    <t>XPC-90000522</t>
  </si>
  <si>
    <t>XPC-90000523</t>
  </si>
  <si>
    <t>XPC-90000524</t>
  </si>
  <si>
    <t>XPC-90000954</t>
  </si>
  <si>
    <t>XPC-90000430</t>
  </si>
  <si>
    <t>XPC-P80g-3KTB</t>
  </si>
  <si>
    <t>XPC-900000094</t>
  </si>
  <si>
    <t>XPC-90000251</t>
  </si>
  <si>
    <t>XPC-90000252</t>
  </si>
  <si>
    <t>XPC-90000253</t>
  </si>
  <si>
    <t>XPC-90000053</t>
  </si>
  <si>
    <t>XPC-90000199</t>
  </si>
  <si>
    <t>XPC-90000269</t>
  </si>
  <si>
    <t>XPC-90000580</t>
  </si>
  <si>
    <t>XPC-90000581</t>
  </si>
  <si>
    <t>XPC-90000582</t>
  </si>
  <si>
    <t>XPC-90000583</t>
  </si>
  <si>
    <t>XPC-90000392</t>
  </si>
  <si>
    <t>XPC-90000480</t>
  </si>
  <si>
    <t>XPC-90000481</t>
  </si>
  <si>
    <t>XPC-90000482</t>
  </si>
  <si>
    <t>XPC-90000483</t>
  </si>
  <si>
    <t>XPC-90000486</t>
  </si>
  <si>
    <t>XPC-90000487</t>
  </si>
  <si>
    <t>XPC-90000488</t>
  </si>
  <si>
    <t>XPC-90000489</t>
  </si>
  <si>
    <t>XPC-90000490</t>
  </si>
  <si>
    <t>XPC-90000435</t>
  </si>
  <si>
    <t>XPC-90000905</t>
  </si>
  <si>
    <t>XPC-90000922</t>
  </si>
  <si>
    <t>XPC-90000907</t>
  </si>
  <si>
    <t>XPC-90000908</t>
  </si>
  <si>
    <t>XPC-90000915</t>
  </si>
  <si>
    <t>XPC-90000923</t>
  </si>
  <si>
    <t>XPC-90000250</t>
  </si>
  <si>
    <t>XPC-90000260</t>
  </si>
  <si>
    <t>Eaton 3S UPS, 750 VA, 450 W, 5-15P input, Outlets: (5) 5-15R, (5) 5-15R surge only</t>
  </si>
  <si>
    <t>Eaton 3S UPS, 550 VA, 330 W, 5-15P input, Outlets: (4) 5-15R, (4) 5-15R surge only</t>
  </si>
  <si>
    <t>Eaton 3S UPS, 350 VA, 200 W, 5-15P input, Outlets: (4) 5-15R, (4) 5-15R surge only</t>
  </si>
  <si>
    <t>Eaton 9SX online, extended runtime UPS, 700 VA, 630 W, 5-15P input, Outputs: (6) 5-15R</t>
  </si>
  <si>
    <t>Eaton 9SX online, extended runtime UPS, 1000 VA, 900 W, 208V, C14 input, Outputs (6) C13</t>
  </si>
  <si>
    <t>Eaton 9SX online, extended runtime UPS, 1000 VA, 900 W, 5-15P input, Outputs: (6) 5-15R</t>
  </si>
  <si>
    <t>Eaton 9SX online, extended runtime UPS, 1500 VA, 1350 W, 208V, C14 input, Outputs: (8) C13,</t>
  </si>
  <si>
    <t>Eaton 9SX online, extended runtime UPS, 1500 VA, 1350 W, 5-15P input</t>
  </si>
  <si>
    <t>Eaton 9SX online, extended runtime UPS, 2000 VA, 1800 W, 5-20P input</t>
  </si>
  <si>
    <t>Eaton 9SX online, extended runtime UPS, 3000 VA, 2700 W, 120V, L5-30P input,</t>
  </si>
  <si>
    <t>Eaton 9SX online, extended runtime UPS, 3000 VA, 2700 W, L6-20P input,</t>
  </si>
  <si>
    <t>Eaton 3S Series</t>
  </si>
  <si>
    <t>Eaton 5PX Series</t>
  </si>
  <si>
    <t>3S750</t>
  </si>
  <si>
    <t>3S550</t>
  </si>
  <si>
    <t>3S350</t>
  </si>
  <si>
    <t>9SX700</t>
  </si>
  <si>
    <t>9SX1000G</t>
  </si>
  <si>
    <t>9SX1000</t>
  </si>
  <si>
    <t>9SX1500G</t>
  </si>
  <si>
    <t>9SX1500</t>
  </si>
  <si>
    <t>9SX2000</t>
  </si>
  <si>
    <t>9SX3000</t>
  </si>
  <si>
    <t>9SX3000G</t>
  </si>
  <si>
    <t>5P550R</t>
  </si>
  <si>
    <t>5P750</t>
  </si>
  <si>
    <t>5P750RC</t>
  </si>
  <si>
    <t>APC Back-UPS 650</t>
  </si>
  <si>
    <t>APC Back-UPS ES 8 Outlet</t>
  </si>
  <si>
    <t>APC Back-UPS BE600M1, 600VA, 120V,1 USB charging port</t>
  </si>
  <si>
    <t>APC Back-UPS, 6 Outlets, 425VA, 120V</t>
  </si>
  <si>
    <t>Back UPS PRO BR 1500VA, SineWave, 10 Outlets, 2 USB Charging Ports, AVR, LCD interface</t>
  </si>
  <si>
    <t>APC Power Saving Back-UPS Pro 1500</t>
  </si>
  <si>
    <t>APC Back UPS Pro BX1500M, Compact Tower, 1500VA, AVR, LCD, 120V</t>
  </si>
  <si>
    <t>APC Power-Saving Back-UPS Pro 700</t>
  </si>
  <si>
    <t>Back UPS PRO BR 1000VA, SineWave, 10 Outlets, 2 USB Charging Ports, AVR, LCD interface</t>
  </si>
  <si>
    <t>Back UPS PRO BR 1350VA, SineWave, 10 Outlets, 2 USB Charging Ports, AVR, LCD interface</t>
  </si>
  <si>
    <t>APC Back-UPS Pro External Battery Pack (for 1500VA Back-UPS Pro models)</t>
  </si>
  <si>
    <t>APC Power Strip 6 Outlet 2 Foot Cord 120V Black</t>
  </si>
  <si>
    <t>BE650G1</t>
  </si>
  <si>
    <t>BE550G</t>
  </si>
  <si>
    <t>BE600M1</t>
  </si>
  <si>
    <t>BE425M</t>
  </si>
  <si>
    <t>BR1500MS</t>
  </si>
  <si>
    <t>BR1500G</t>
  </si>
  <si>
    <t>BX1500M</t>
  </si>
  <si>
    <t>BR700G</t>
  </si>
  <si>
    <t>BR1000MS</t>
  </si>
  <si>
    <t>BR1350MS</t>
  </si>
  <si>
    <t>BR1500MS2</t>
  </si>
  <si>
    <t>BR24BPG</t>
  </si>
  <si>
    <t>PZ62B</t>
  </si>
  <si>
    <t>Avaya J129 IP Phone 3PCC</t>
  </si>
  <si>
    <t>Avaya J139 IP Phone 3PCC</t>
  </si>
  <si>
    <t>Avaya J169 IP Phone 3PCC</t>
  </si>
  <si>
    <t>Avaya J179 IP Phone 3PCC</t>
  </si>
  <si>
    <t>Avaya B109 BT Conference Phone</t>
  </si>
  <si>
    <t>Avaya B179 SIP Conf Phone 3PCC PoE Only</t>
  </si>
  <si>
    <t>AVA-700513639</t>
  </si>
  <si>
    <t>AVA-700513917</t>
  </si>
  <si>
    <t>AVA-700513636</t>
  </si>
  <si>
    <t>AVA-700513630</t>
  </si>
  <si>
    <t>AVA-700514009</t>
  </si>
  <si>
    <t>AVA-700513322</t>
  </si>
  <si>
    <t>Contemporary Analog 1-Line Cordless Phone</t>
  </si>
  <si>
    <t>Vtech Hospitality Phone A2310-NM Silver Black</t>
  </si>
  <si>
    <t>1-Line Contemporary SIP Petite Phone</t>
  </si>
  <si>
    <t>VTech/Snom D700</t>
  </si>
  <si>
    <t>VTech Eris SIP Phone</t>
  </si>
  <si>
    <t>VTech/Snom D700 Series</t>
  </si>
  <si>
    <t>Expansion Module, 4.3" mono LCD</t>
  </si>
  <si>
    <t>SIP Phone, 4 SIP accounts, 3.2" 128x48 mono LCD, 10/100, black</t>
  </si>
  <si>
    <t>SIP Phone, 4 SIP accounts, 3.2" 128x48 mono LCD, GigE, USB, black</t>
  </si>
  <si>
    <t>SIP Phone, 12 SIP accounts, 3.2" 300x100 mono LCD, GigE, USB, black</t>
  </si>
  <si>
    <t>Office Handset, 1.44" TFT color display (128x128)</t>
  </si>
  <si>
    <t>SIP Conference 3 SIP accounts</t>
  </si>
  <si>
    <t>DECT Expansion Speakerphone REQUIRES C520, C620</t>
  </si>
  <si>
    <t>SIP Wireless Conference Wireless with DECT base</t>
  </si>
  <si>
    <t>SIP DECT 4-Line Base Station 8 SIP account</t>
  </si>
  <si>
    <t>SIP DECT 4-Line Rugged Handset 8 SIP account</t>
  </si>
  <si>
    <t>SIP DECT 4-Line Deskset REQUIRES M100 KLE" 8 SIP account</t>
  </si>
  <si>
    <t>DECT Bundle, Single-cell (M300 + M25)</t>
  </si>
  <si>
    <t>Snom Replacement Battery, battery for M65/M85</t>
  </si>
  <si>
    <t>Snom Wall Mount Kit, wall mount kit for D7xx, black</t>
  </si>
  <si>
    <t>VTech/Snom Power Supplies &amp; Adapters</t>
  </si>
  <si>
    <t>Snom Handset Wire, coiled handset cord for D7xx, black</t>
  </si>
  <si>
    <t>ErisStation Conference Phone with Wireless Mics Analog</t>
  </si>
  <si>
    <t>Snom Replacement Handset for D7xx, black</t>
  </si>
  <si>
    <t>Wired Double-Sided Binaural Office Headset</t>
  </si>
  <si>
    <t>DECT Headset Accessory headset</t>
  </si>
  <si>
    <t>Wi-Fi USB Dongle USB Wi-Fi dongle for Snom D7xx series</t>
  </si>
  <si>
    <t>DECT USB Dongle USB DECT dongle for Snom D7xx series</t>
  </si>
  <si>
    <t>SNOM G.729 DSP MODULE FOR M700 - RTX</t>
  </si>
  <si>
    <t>Ceiling Mounting Kit, ceiling mounted kits for M700</t>
  </si>
  <si>
    <t>EHS wireless headset adapter D7xx / D3xx, black</t>
  </si>
  <si>
    <t>EHS wireless headset adapter for VH62xx series</t>
  </si>
  <si>
    <t>Snom HS-MM2, corded headset HS-MM2, black</t>
  </si>
  <si>
    <t>DECT Repeater, wideband support</t>
  </si>
  <si>
    <t>Professional Handset, 2" diagonal TFT color LCS (176x220) backlit</t>
  </si>
  <si>
    <t>DECT Multi-cell base station, scale up to 50 base stations</t>
  </si>
  <si>
    <t>Industrial Handset, 2" diagonal TFT color LCS (176x220) backlit</t>
  </si>
  <si>
    <t>PA1 broadcast over IP system, black</t>
  </si>
  <si>
    <t>SynJ 4-Line Cordless Accessory Handset</t>
  </si>
  <si>
    <t>SynJ 4-Line Deskset</t>
  </si>
  <si>
    <t>VTech Eris DECT Deskset</t>
  </si>
  <si>
    <t>VTech Eris DECT Headsets</t>
  </si>
  <si>
    <t>VTech ErisStation VCS704-WM Replacement Mic for VCS704, black</t>
  </si>
  <si>
    <t>VTech ErisStation VCS754-WM Replacement Mic for VCS754, gun metal</t>
  </si>
  <si>
    <t>DECT Cordless Headset, accessory headset, 500FT range</t>
  </si>
  <si>
    <t>VSP08 Expansion Module, 4.3" mono LCD (384x160)</t>
  </si>
  <si>
    <t>Optional AC Adapter 5V @ 700mAh, powers VSP705 and VSP715 only, black</t>
  </si>
  <si>
    <t>Optional AC adapter 5V @ 1.5A, power 1 deskset, black</t>
  </si>
  <si>
    <t>DECT USB Dongle USB DECT dongle for ET6xx / Snom D7xx series</t>
  </si>
  <si>
    <t>VTE-A5</t>
  </si>
  <si>
    <t>VTE-A700</t>
  </si>
  <si>
    <t>VTE-D785</t>
  </si>
  <si>
    <t>VTE-EHS101</t>
  </si>
  <si>
    <t>VTE-EHS102</t>
  </si>
  <si>
    <t>VTE-HS-MM2</t>
  </si>
  <si>
    <t>VTE-M5</t>
  </si>
  <si>
    <t>VTE-M65</t>
  </si>
  <si>
    <t>VTE-M700</t>
  </si>
  <si>
    <t>VTE-M85</t>
  </si>
  <si>
    <t>VTE-A1</t>
  </si>
  <si>
    <t>VTE-SB67108</t>
  </si>
  <si>
    <t>VTE-SB67148</t>
  </si>
  <si>
    <t>VTE-TL7800</t>
  </si>
  <si>
    <t>VTE-TL7812</t>
  </si>
  <si>
    <t>VTE-VCS702-WM</t>
  </si>
  <si>
    <t>VTE-VCS754-WM</t>
  </si>
  <si>
    <t>VTE-VH6102</t>
  </si>
  <si>
    <t>VTE-VSP08</t>
  </si>
  <si>
    <t>VTE-VSP505</t>
  </si>
  <si>
    <t>VTE-VSP715-ADPT</t>
  </si>
  <si>
    <t>VTE-VSP-PWR02</t>
  </si>
  <si>
    <t>VTE-VU-060</t>
  </si>
  <si>
    <t>VTE-80-H0AY-00-000</t>
  </si>
  <si>
    <t>VTE-80-H0BK-06-000</t>
  </si>
  <si>
    <t>VTE-80-H0C5-00-000</t>
  </si>
  <si>
    <t>VTE-80-S002-00</t>
  </si>
  <si>
    <t>VTE-80-S005-00</t>
  </si>
  <si>
    <t>VTE-D120</t>
  </si>
  <si>
    <t>VTE-D7</t>
  </si>
  <si>
    <t>VTE-D712</t>
  </si>
  <si>
    <t>VTE-D715</t>
  </si>
  <si>
    <t>VTE-D745</t>
  </si>
  <si>
    <t>VTE-M25</t>
  </si>
  <si>
    <t>VTE-C520</t>
  </si>
  <si>
    <t>VTE-C52-SP</t>
  </si>
  <si>
    <t>VTE-C620</t>
  </si>
  <si>
    <t>VTE-M100KLE</t>
  </si>
  <si>
    <t>VTE-M10KLE</t>
  </si>
  <si>
    <t>VTE-M18KLE</t>
  </si>
  <si>
    <t>VTE-M325</t>
  </si>
  <si>
    <t>VTE-00-S000-00</t>
  </si>
  <si>
    <t>VTE-00-S013-00</t>
  </si>
  <si>
    <t>VTE-26-350200-3UL</t>
  </si>
  <si>
    <t>VTE-46-018018-000</t>
  </si>
  <si>
    <t>VTE-80-9398-00</t>
  </si>
  <si>
    <t>VTE-85-00S000-002</t>
  </si>
  <si>
    <t>VTE-A100D</t>
  </si>
  <si>
    <t>VTE-A171</t>
  </si>
  <si>
    <t>VTE-A210</t>
  </si>
  <si>
    <t>VTE-A230</t>
  </si>
  <si>
    <t>4 Outlet AC Surge Protector</t>
  </si>
  <si>
    <t>8 Outlet AC Surge Protector</t>
  </si>
  <si>
    <t>8 Outlet AC Surge Protector with Protection for Lines</t>
  </si>
  <si>
    <t>2 outlet AC protection, 1 line protected, RJ-11 connector</t>
  </si>
  <si>
    <t>Protects up to four lines using two RJ-14 connectors</t>
  </si>
  <si>
    <t>TowerMax ITW Linx MCO4110 Protector</t>
  </si>
  <si>
    <t>Surge Protector for RJ-11/45 Connectors</t>
  </si>
  <si>
    <t>Surge Protector Protects up to 16 Lines</t>
  </si>
  <si>
    <t>Surge Protector for 1 RJ-45 line, or 2 RJ-11/45 Lines</t>
  </si>
  <si>
    <t>Surge Protector for 25 2-Wire or 12 4-Wire RJ-21X Lines</t>
  </si>
  <si>
    <t>Surge Protector for 2 T1 or ISDN Lines</t>
  </si>
  <si>
    <t>towerMAX CAT5-POE (Protects 4 Pair, CAT5e Rated, Cable</t>
  </si>
  <si>
    <t>1 Gb rated, protects 4 pair CAT6 rated cable</t>
  </si>
  <si>
    <t>Surge Protector for CAT6 Outside Plant and UTP Cables</t>
  </si>
  <si>
    <t>1Gb Rated, 4 pair Protector, Solid State, RJ45 in &amp; OUT</t>
  </si>
  <si>
    <t>1 Gb rated, protects 4 pair CAT6 rated</t>
  </si>
  <si>
    <t>10 Gb rated protects 4 pair CAT6A rated cab</t>
  </si>
  <si>
    <t>ITW-M4KSU</t>
  </si>
  <si>
    <t>ITW-M8KSU</t>
  </si>
  <si>
    <t>ITW-M8COM</t>
  </si>
  <si>
    <t>ITW-M2T</t>
  </si>
  <si>
    <t>ITW-MCO4</t>
  </si>
  <si>
    <t>ITW-MCO4110</t>
  </si>
  <si>
    <t>ITW-MCO4X4</t>
  </si>
  <si>
    <t>ITW-MCO8110</t>
  </si>
  <si>
    <t>ITW-MDS2</t>
  </si>
  <si>
    <t>ITW-MDS25</t>
  </si>
  <si>
    <t>ITW-MLLT1</t>
  </si>
  <si>
    <t>CAT5-POE</t>
  </si>
  <si>
    <t>CAT6-235</t>
  </si>
  <si>
    <t>CAT6-75</t>
  </si>
  <si>
    <t>CAT6-75-MM</t>
  </si>
  <si>
    <t>CAT6-75-RJ45-POE</t>
  </si>
  <si>
    <t>CAT6A-LAN</t>
  </si>
  <si>
    <t>CAT6-LAN</t>
  </si>
  <si>
    <t>Stainless Steel Flush Mount VoIP Emergency Phone</t>
  </si>
  <si>
    <t>Stainless Steel Flush Mount VoIP Emergency Phone with Enhanced Weather Protection</t>
  </si>
  <si>
    <t>Stainless Steel Emergency Phone</t>
  </si>
  <si>
    <t>Stainless Steel Emergency Phone with Enhanced Weather Protection</t>
  </si>
  <si>
    <t>Surface Mount VoIP Emergency Phone</t>
  </si>
  <si>
    <t>Surface Mount VoIP Emergency Phone with Enhanced Weather Protection</t>
  </si>
  <si>
    <t>Surface Mount Emergency Phone</t>
  </si>
  <si>
    <t>Surface Mount Emergency Phone with Enhanced Weather Protection</t>
  </si>
  <si>
    <t>Two Button VoIP Emergency Phone</t>
  </si>
  <si>
    <t>Two Button VoIP Emergency Phone with Enhanced Weather Protection</t>
  </si>
  <si>
    <t>Two Button Stainless Steel Emergency Phone</t>
  </si>
  <si>
    <t>Two Button Stainless Steel Emergency Phone with Enhanced Weather Protection</t>
  </si>
  <si>
    <t>Two Button Double Gang Box Mount VoIP Emergency Phone</t>
  </si>
  <si>
    <t>Two Button Double Gang Box Mount VoIP Emergency Phone with Enhanced Weather Protection</t>
  </si>
  <si>
    <t>Stainless Steel VoIP Emergency Phone</t>
  </si>
  <si>
    <t>Stainless Steel VoIP Emergency Phone with Enhanced Weather Protection</t>
  </si>
  <si>
    <t>Double Gang Box Mount Stainless Steel VoIP Emergency Phone</t>
  </si>
  <si>
    <t>Double Gang Box Mount Stainless Steel VoIP Emergency Phone with Enhanced Weather Protection</t>
  </si>
  <si>
    <t>Double Gang Box Mount Stainless Steel Emergency Phone with Enhanced Weather Protection</t>
  </si>
  <si>
    <t>Plain Red VoIP Emergency Phone</t>
  </si>
  <si>
    <t>Plain Red Emergency Phone</t>
  </si>
  <si>
    <t>Yellow VoIP Emergency Phone</t>
  </si>
  <si>
    <t>Yellow Emergency Phone</t>
  </si>
  <si>
    <t>VoIP Emergency Phone Parts Kit</t>
  </si>
  <si>
    <t>Emergency Phone Parts Kit</t>
  </si>
  <si>
    <t>Emergency Phone Parts Kit with Enhanced Weather Protection (EWP)</t>
  </si>
  <si>
    <t>Two Button VoIP Emergency Phone Parts Kit</t>
  </si>
  <si>
    <t>Two Button Emergency Phone Parts Kit</t>
  </si>
  <si>
    <t>Two Button Emergency Phone Parts Kit with Enhanced Weather Protection (EWP)</t>
  </si>
  <si>
    <t>Analog to VoIP Conversion Kit</t>
  </si>
  <si>
    <t>Analog to VoIP Conversion Kit with Enhanced Weather Protection (EWP)</t>
  </si>
  <si>
    <t>VoIP Emergency Phone Kit for Custom Installs</t>
  </si>
  <si>
    <t>VoIP Emergency Phone Kit for Custom Installs with Enhanced Weather Protection (EWP)</t>
  </si>
  <si>
    <t>Emergency Phone Kit for Custom Installs</t>
  </si>
  <si>
    <t>Emergency Phone Kit for Custom Installs with Enhanced Weather Protection</t>
  </si>
  <si>
    <t>Blue VoIP Emergency "Police" Phone</t>
  </si>
  <si>
    <t>Blue VoIP Emergency "Police" Phone with Enhanced Weather Protection (EWP)</t>
  </si>
  <si>
    <t>Blue Emergency "Police" Phone</t>
  </si>
  <si>
    <t>Blue Emergency "Police" Phone with Enhanced Weather Protection (EWP)</t>
  </si>
  <si>
    <t>Blue VoIP Emergency Phone</t>
  </si>
  <si>
    <t>Blue VoIP Emergency Phone with Enhanced Weather Protection (EWP)</t>
  </si>
  <si>
    <t>Blue Emergency Phone</t>
  </si>
  <si>
    <t>Blue Emergency Phone with Enhanced Weather Protection (EWP)</t>
  </si>
  <si>
    <t>VoIP Emergency Tower Phone with Enhanced Weather Protection (EWP)</t>
  </si>
  <si>
    <t>VoIP Emergency Phone Replacement for GAI-Tronics with Enhanced Weather Protection (EWP)</t>
  </si>
  <si>
    <t>Red VoIP Emergency Phone</t>
  </si>
  <si>
    <t>Red VoIP Emergency Phone with Enhanced Weather Protection</t>
  </si>
  <si>
    <t>VoIP Emergency Phone Replacement for Talk-A-Phone with Enhanced Weather Protection (EWP)</t>
  </si>
  <si>
    <t>Two Button VoIP Emergency Phone Replacement for Talk-A-Phone with Enhanced Weather Protection (EWP)</t>
  </si>
  <si>
    <t>Red Emergency Phone</t>
  </si>
  <si>
    <t>Assistance Tower Phone with Enhanced Weather Protection (EWP)</t>
  </si>
  <si>
    <t>Assistance Tower Phone with Two Buttons and Enhanced Weather Protection (EWP)</t>
  </si>
  <si>
    <t>Emergency Tower Phone with Enhanced Weather Protection (EWP)</t>
  </si>
  <si>
    <t>Emergency Tower Phone with Two Buttons and Enhanced Weather Protection (EWP)</t>
  </si>
  <si>
    <t>Red Emergency Phone with Enhanced Weather Protection</t>
  </si>
  <si>
    <t>Emergency Phone Replacement for GAI-Tronics with Enhanced Weather Protection (EWP)</t>
  </si>
  <si>
    <t>Gooseneck Pedestal Mounting Kit</t>
  </si>
  <si>
    <t>Emergency Phone Replacement for Talk-A-Phone with Enhanced Weather Protection (EWP)</t>
  </si>
  <si>
    <t>Two Button Emergency Phone Replacement for Talk-A-Phone with Enhanced Weather Protection (EWP)</t>
  </si>
  <si>
    <t>VoIP Assistance Tower Phone with Two Buttons and Enhanced Weather Protection (EWP)</t>
  </si>
  <si>
    <t>Compact Vandal Resistant Panel Phone</t>
  </si>
  <si>
    <t>Vandal Resistant Panel Phone</t>
  </si>
  <si>
    <t>Handsfree Emergency / Elevator Phone</t>
  </si>
  <si>
    <t>Desk Phone with Built-In Ringer, Red Color</t>
  </si>
  <si>
    <t>Desk Phone with Built-In Ringer, Ash Color</t>
  </si>
  <si>
    <t>Emergency Phone for Elevator Phone Box</t>
  </si>
  <si>
    <t>Apartment / Office Entry Controller</t>
  </si>
  <si>
    <t>Smart Touch Tone Dialer with Redialing</t>
  </si>
  <si>
    <t>Hot-Line Pulse Dialer</t>
  </si>
  <si>
    <t>Hot-Line Dialer</t>
  </si>
  <si>
    <t>Network Insert Dialer</t>
  </si>
  <si>
    <t>Hot-Line Panel Phone</t>
  </si>
  <si>
    <t>Hot-Line Panel Phone with 12” Armored Cable and Lanyard</t>
  </si>
  <si>
    <t xml:space="preserve">Hot-Line Panel Phone with 12” Armored Cable, Lanyard, and Enhanced Weather Protection </t>
  </si>
  <si>
    <t>VoIP Panel Phone with 12" Handset Cable and Lanyard</t>
  </si>
  <si>
    <t>Hot-Line Panel Phone with Enhanced Weather Protection</t>
  </si>
  <si>
    <t>VoIP Phone with Entry System</t>
  </si>
  <si>
    <t>Hot-Line Panel Phone with 12" Armored Cable, Lanyard, and Keypad</t>
  </si>
  <si>
    <t>VoIP Panel Phone with 12" Handset Cable and Keypad</t>
  </si>
  <si>
    <t>AC Powered Single or Multi-Number Dialer</t>
  </si>
  <si>
    <t>VoIP Panel Phone with 12" Handset Cable, Lanyard, and Enhanced Weather Protection</t>
  </si>
  <si>
    <t>VoIP Panel Phone with 12" Handset Cable, Keypad, and Enhanced Weather Protection</t>
  </si>
  <si>
    <t>Hot-Line Desk Phone, Red Color</t>
  </si>
  <si>
    <t>Hot-Line Desk Phone, Ash Color</t>
  </si>
  <si>
    <t>Hot-Line Wall Phone, Red Color</t>
  </si>
  <si>
    <t>12 Button Apartment Entry Phone</t>
  </si>
  <si>
    <t>12 Button Apartment Entry Phone with Enhanced Weather Protection</t>
  </si>
  <si>
    <t>12 Button VoIP Entry Phone System</t>
  </si>
  <si>
    <t>12 Button VoIP Entry Phone System with Enhanced Weather Protection</t>
  </si>
  <si>
    <t>12 Button Apartment Entry Phone with Video</t>
  </si>
  <si>
    <t>12 Button Apartment Entry Phone with Video and Enhanced Weather Protection</t>
  </si>
  <si>
    <t>12 Button VoIP Entry Phone System with Video</t>
  </si>
  <si>
    <t>12 Button VoIP Entry Phone System with Video and Enhanced Weather Protection</t>
  </si>
  <si>
    <t>12 Button Apartment Entry Phone with Proximity Reader</t>
  </si>
  <si>
    <t>12 Button Apartment Entry Phone with Proximity Reader and Enhanced Weather Protection</t>
  </si>
  <si>
    <t>12 Button VoIP Entry Phone System with Proximity Reader</t>
  </si>
  <si>
    <t>12 Button VoIP Entry Phone System with Proximity Reader and Enhanced Weather Protection</t>
  </si>
  <si>
    <t>12 Button Apartment Entry Phone with Video Camera and Proximity Reader</t>
  </si>
  <si>
    <t>12 Button Apartment Entry Phone with Video, Proximity Reader, and Enhanced Weather Protection</t>
  </si>
  <si>
    <t>12 Button VoIP Entry Phone System with Video and Proximity Reader</t>
  </si>
  <si>
    <t>12 Button VoIP Entry Phone System with Video, Proximity Reader, and Enhanced Weather Protection</t>
  </si>
  <si>
    <t>Entry Phone with Keypad, Brushed Stainless Finish</t>
  </si>
  <si>
    <t>Entry Phone with Keypad and Enhanced Weather Protection, Bronze Finish</t>
  </si>
  <si>
    <t>Entry Phone with Keypad and Enhanced Weather Protection, Brushed Stainless Finish</t>
  </si>
  <si>
    <t>VoIP Entry Phone System, Brushed Stainless Finish</t>
  </si>
  <si>
    <t>VoIP Entry Phone with Enhanced Weather Protection, Brushed Stainless Finish</t>
  </si>
  <si>
    <t>Entry Phone with Camera, Brushed Stainless Finish</t>
  </si>
  <si>
    <t>Entry Phone with Camera and Enhanced Weather Protection, Bronze Finish</t>
  </si>
  <si>
    <t>Entry Phone with Camera and Enhanced Weather Protection, Brushed Stainless Finish</t>
  </si>
  <si>
    <t>VoIP Entry Phone System with Analog Camera and Enhanced Weather Protection, Brushed Stainless Finish</t>
  </si>
  <si>
    <t>Entry Phone with Proximity Reader, Brushed Stainless Finish</t>
  </si>
  <si>
    <t>Entry Phone with Proximity Reader and Enhanced Weather Protection, Brushed Stainless Finish</t>
  </si>
  <si>
    <t>Entry Phone with Camera, Proximity Reader, and Enhanced Weather Protection, Brushed Stainless Finish</t>
  </si>
  <si>
    <t>Vandal Resistant Handsfree Doorbox</t>
  </si>
  <si>
    <t>Vandal Resistant Handsfree Doorbox with EWP</t>
  </si>
  <si>
    <t>Handsfree Doorbox</t>
  </si>
  <si>
    <t>Handsfree Doorbox with EWP</t>
  </si>
  <si>
    <t>Stainless Steel Handsfree Doorbox</t>
  </si>
  <si>
    <t>Stainless Steel Handsfree Doorbox with Enhanced Weather Protection</t>
  </si>
  <si>
    <t>Handsfree Doorbox with Color Video Camera</t>
  </si>
  <si>
    <t>Doorbox with Color Video and Enhanced Weather Protection</t>
  </si>
  <si>
    <t>Compact IP Entry Phone with HD Video, Stainless Steel Finish</t>
  </si>
  <si>
    <t>IP Entry Phone with HD Video, Black Finish</t>
  </si>
  <si>
    <t>IP Entry Phone with HD Video and EWP, Black Finish</t>
  </si>
  <si>
    <t>IP Entry Phone, Black Finish</t>
  </si>
  <si>
    <t>IP Entry Phone with Enhanced Weather Protection, Black Finish</t>
  </si>
  <si>
    <t>Entry Phone, Black Finish</t>
  </si>
  <si>
    <t>Entry Phone with Enhanced Weather Protection, Black Finish</t>
  </si>
  <si>
    <t>Surface Mount VoIP Entry Phone</t>
  </si>
  <si>
    <t>Surface Mount VoIP Entry Phone with EWP</t>
  </si>
  <si>
    <t>Surface Mount Entry Phone</t>
  </si>
  <si>
    <t>Surface Mount Entry Phone with Enhanced Weather Protection</t>
  </si>
  <si>
    <t>Handsfree Speaker Phone with Dialer</t>
  </si>
  <si>
    <t>VoIP Entry Phone</t>
  </si>
  <si>
    <t>Push-to-Talk Phone</t>
  </si>
  <si>
    <t>Stainless Steel Handsfree Speaker Phone</t>
  </si>
  <si>
    <t>Stainless Steel Handsfree Speaker Phone with EWP</t>
  </si>
  <si>
    <t>Double Gang Stainless Steel VoIP Entry Phone</t>
  </si>
  <si>
    <t>Double Gang Stainless Steel VoIP Entry Phone with EWP</t>
  </si>
  <si>
    <t>Handsfree Speaker Phone with Dialer and Color Video Camera</t>
  </si>
  <si>
    <t>Handsfree Speaker Phone with Video</t>
  </si>
  <si>
    <t>VoIP Entry Phone with Color Video Camera</t>
  </si>
  <si>
    <t>VoIP Entry Phone with Color Video Camera and Enhanced Weather Protection</t>
  </si>
  <si>
    <t>Single Gang Black Entry Phone</t>
  </si>
  <si>
    <t>Single Gang Black Entry Phone with Enhanced Weather Protection</t>
  </si>
  <si>
    <t>Single Gang Bronze Entry Phone</t>
  </si>
  <si>
    <t>Single Gang Bronze Entry Phone with Enhanced Weather Protection</t>
  </si>
  <si>
    <t>Single Gang Stainless Steel Entry Phone</t>
  </si>
  <si>
    <t>Single Gang Stainless Steel Entry Phone with Enhanced Weather Protection</t>
  </si>
  <si>
    <t>Single Gang White Entry Phone</t>
  </si>
  <si>
    <t>Single Gang Black Video Entry Phone</t>
  </si>
  <si>
    <t>Single Gang Black Video Entry Phone with Enhanced Weather Protection</t>
  </si>
  <si>
    <t>Single Gang Bronze Video Entry Phone</t>
  </si>
  <si>
    <t>Single Gang Bronze Video Entry Phone with Enhanced Weather Protection</t>
  </si>
  <si>
    <t>Single Gang Stainless Steel Video Entry Phone</t>
  </si>
  <si>
    <t>Single Gang Stainless Steel Video Entry Phone with Enhanced Weather Protection</t>
  </si>
  <si>
    <t>Single Gang White Video Entry Phone</t>
  </si>
  <si>
    <t>Single Gang White Video Entry Phone with Enhanced Weather Protection</t>
  </si>
  <si>
    <t>Double Gang Black Entry Phone</t>
  </si>
  <si>
    <t>Double Gang Black Entry Phone with Enhanced Weather Protection</t>
  </si>
  <si>
    <t>Double Gang Bronze Entry Phone</t>
  </si>
  <si>
    <t>Double Gang Bronze Entry Phone with Enhanced Weather Protection</t>
  </si>
  <si>
    <t>Double Gang Stainless Steel Entry Phone</t>
  </si>
  <si>
    <t>Double Gang Stainless Steel Entry Phone with Enhanced Weather Protection</t>
  </si>
  <si>
    <t>Double Gang VoIP Entry Phone, Brushed Stainless Finish</t>
  </si>
  <si>
    <t>Double Gang VoIP Entry Phone with Enhanced Weather Protection, Brushed Stainless Finish</t>
  </si>
  <si>
    <t>Double Gang White Entry Phone</t>
  </si>
  <si>
    <t>Double Gang White Entry Phone with Enhanced Weather Protection</t>
  </si>
  <si>
    <t>Double Gang Entry Phone with Video and Enhanced Weather Protection, Black Finish</t>
  </si>
  <si>
    <t>Double Gang Entry Phone with Video Camera, Brushed Stainless Finish</t>
  </si>
  <si>
    <t>Double Gang Entry Phone with Video and Enhanced Weather Protection, Brushed Stainless Finish</t>
  </si>
  <si>
    <t>Double Gang Entry Phone with Video, Proximity Reader, and Enhanced Weather Protection, Brushed Stainless Finish</t>
  </si>
  <si>
    <t>Black 3x5 Surface Mount Box</t>
  </si>
  <si>
    <t>Black 5x10 Surface Mount Box</t>
  </si>
  <si>
    <t>Black 5x5 Surface Mount Box</t>
  </si>
  <si>
    <t>Black 5x5 Surface Mount Box with Panel</t>
  </si>
  <si>
    <t>Stainless Steel 5x5 Surface Mount Box with Panel</t>
  </si>
  <si>
    <t>Red 5x5 Surface Mount Box, No Rain Guard</t>
  </si>
  <si>
    <t>Stainless Steel 5x5 Surface Mount Box</t>
  </si>
  <si>
    <t>Black 6x7 Surface Mount Box</t>
  </si>
  <si>
    <t>Black 6x7 Surface Mount Box with Panel</t>
  </si>
  <si>
    <t>Stainless Steel 6x7 Surface Mount Box with Panel</t>
  </si>
  <si>
    <t>Stainless Steel 6x7 Surface Mount Box</t>
  </si>
  <si>
    <t>Black 9x12 Outdoor Enclosure</t>
  </si>
  <si>
    <t>Red 9x12 Outdoor Enclosure, No Adapter Panel</t>
  </si>
  <si>
    <t>Red 9x12 Outdoor Enclosure</t>
  </si>
  <si>
    <t>Yellow 9x12 Outdoor Enclosure</t>
  </si>
  <si>
    <t>Black 9x20 Outdoor Enclosure</t>
  </si>
  <si>
    <t>Red 9x20 Outdoor Enclosure</t>
  </si>
  <si>
    <t>Gooseneck Pedestal</t>
  </si>
  <si>
    <t>Dual Height Gooseneck Pedestal</t>
  </si>
  <si>
    <t>In-Ground Gooseneck Pedestal</t>
  </si>
  <si>
    <t>Enclosure Lighting Kit</t>
  </si>
  <si>
    <t>Chain Link Fence Mounting Kit for E-30</t>
  </si>
  <si>
    <t>Push Button Lock</t>
  </si>
  <si>
    <t>Door Return Hinge Spring</t>
  </si>
  <si>
    <t>15 Watt Paging Amplifier</t>
  </si>
  <si>
    <t>2 Watt Paging Amplifier and Loud Ringer</t>
  </si>
  <si>
    <t>30 Watt Paging Amplifier</t>
  </si>
  <si>
    <t>60 Watt Two Zone Amplifier</t>
  </si>
  <si>
    <t>SIP / Multicast Paging Adapter with Amplifier</t>
  </si>
  <si>
    <t>Ceiling Tile SIP / Multicast Talk-Back Speaker</t>
  </si>
  <si>
    <t>12 Watt Paging Horn</t>
  </si>
  <si>
    <t>30 Watt Paging Horn</t>
  </si>
  <si>
    <t>6 Watt Ceiling Speaker</t>
  </si>
  <si>
    <t>Ceiling Speaker with Volume Control</t>
  </si>
  <si>
    <t>SIP / Multicast Ceiling Speaker</t>
  </si>
  <si>
    <t>15 Watt Ceiling Speaker</t>
  </si>
  <si>
    <t>SIP / Multicast Talk-Back Ceiling Speaker</t>
  </si>
  <si>
    <t>Infrared Remote Controllable Paging Horn for SA-Series</t>
  </si>
  <si>
    <t>Infrared Remote Controllable Ceiling Speaker for SA-Series</t>
  </si>
  <si>
    <t>Self Amplified Paging Control Unit</t>
  </si>
  <si>
    <t>Infrared Remote for Self-Amplified Paging System</t>
  </si>
  <si>
    <t>Tile Bridge for Ceiling Speakers</t>
  </si>
  <si>
    <t>Self Amplified Paging Expander / Adapter</t>
  </si>
  <si>
    <t>LED Strobe / Beacon Visual Indicator</t>
  </si>
  <si>
    <t>Single Line Paging Controller</t>
  </si>
  <si>
    <t>Single Line Paging Controller with CD Quality Chimes</t>
  </si>
  <si>
    <t>Service Observation Unit</t>
  </si>
  <si>
    <t>Single Line Loud Ringer</t>
  </si>
  <si>
    <t>SIP Audible Ringing</t>
  </si>
  <si>
    <t xml:space="preserve">Secure Relay Controller </t>
  </si>
  <si>
    <t>Speaker Volume Control</t>
  </si>
  <si>
    <t>12" Analog Clock</t>
  </si>
  <si>
    <t>16" Analog Clock</t>
  </si>
  <si>
    <t>RF Transmitter / Repeater for Viking Clocks</t>
  </si>
  <si>
    <t>Compact 125 KHz Proximity Reader</t>
  </si>
  <si>
    <t>Proximity Reader with Built-In Keypad</t>
  </si>
  <si>
    <t>High Performance Medium Range Proximity Reader</t>
  </si>
  <si>
    <t>Pedestal Mounting Kit for the PRX-3 and a VE Surface Mount Box</t>
  </si>
  <si>
    <t>Keypad with Wiegand Output</t>
  </si>
  <si>
    <t>Durable Proximity Card</t>
  </si>
  <si>
    <t>Flexible Proximity Card</t>
  </si>
  <si>
    <t>Compact Security Fob</t>
  </si>
  <si>
    <t>Automated Call Attendant</t>
  </si>
  <si>
    <t>Accessible Entry System, Surface Mount</t>
  </si>
  <si>
    <t>Accessible Entry System with Color Video Camera</t>
  </si>
  <si>
    <t>Automated Receptionist</t>
  </si>
  <si>
    <t>LED Strobe / Beacon</t>
  </si>
  <si>
    <t>BTR-3 Wireless Remote</t>
  </si>
  <si>
    <t>Two Door Entry and CCTV Camera Controller</t>
  </si>
  <si>
    <t>Entry Phone Interface</t>
  </si>
  <si>
    <t>Four Door Entry Phone Controller</t>
  </si>
  <si>
    <t>Entry Phone Controller with Call Forwarding</t>
  </si>
  <si>
    <t>Access Control</t>
  </si>
  <si>
    <t>Apartment Entry Controller</t>
  </si>
  <si>
    <t>250 Apartment / Office Entry Controller</t>
  </si>
  <si>
    <t>CPC Disconnect, 1 Line</t>
  </si>
  <si>
    <t>CPC Disconnect, 4 Lines</t>
  </si>
  <si>
    <t>Clock Controlled Tone Generator</t>
  </si>
  <si>
    <t>Networked Clock Controlled Tone / Message Generator and Master Clock</t>
  </si>
  <si>
    <t>10 Name Directory</t>
  </si>
  <si>
    <t>22 Name Directory</t>
  </si>
  <si>
    <t>32 Name Directory</t>
  </si>
  <si>
    <t>Door Bell Button Panel</t>
  </si>
  <si>
    <t>Phone Line Simulator</t>
  </si>
  <si>
    <t>Advanced Phone Line Simulator</t>
  </si>
  <si>
    <t>Digital Mass Notification Announcer</t>
  </si>
  <si>
    <t>3 Channel Digital Voice Announcer</t>
  </si>
  <si>
    <t>7.5 Minute Digital Voice Announcer</t>
  </si>
  <si>
    <t>Digital Voice Announcer</t>
  </si>
  <si>
    <t>Line Powered Digital Voice Announcer</t>
  </si>
  <si>
    <t>Time and Temperature Announcer</t>
  </si>
  <si>
    <t>Memory Expansion Kit for the DVA-3003</t>
  </si>
  <si>
    <t>Stand Alone Door Entry Controller</t>
  </si>
  <si>
    <t>Door Controller for AES-2000 and AES-2005</t>
  </si>
  <si>
    <t>Emergency Voice Location Announcer</t>
  </si>
  <si>
    <t>FaxJack Phone/Fax Switch modular jack</t>
  </si>
  <si>
    <t>FaxJack Phone/Fax Switch</t>
  </si>
  <si>
    <t>Digital Feedback Eliminator</t>
  </si>
  <si>
    <t>FXO / FXS / Telecom Smart Paging Interface</t>
  </si>
  <si>
    <t>12 Circuit Ground to Loop Start Converter</t>
  </si>
  <si>
    <t>Handset Interfaced Touch Tone Dialer</t>
  </si>
  <si>
    <t>Handsfree Talk-Back Amplifier</t>
  </si>
  <si>
    <t>Eight Input Voice Dialer / Announcer</t>
  </si>
  <si>
    <t>Two Input Voice Alarm Dialer</t>
  </si>
  <si>
    <t>Night Bell Over Paging Adapter</t>
  </si>
  <si>
    <t>Line Concentrator</t>
  </si>
  <si>
    <t>Six Port Line Concentrator</t>
  </si>
  <si>
    <t>Loop Detect Board</t>
  </si>
  <si>
    <t>Loop and/or Ring Detector</t>
  </si>
  <si>
    <t xml:space="preserve">Advanced Loop and/or Ring Detector </t>
  </si>
  <si>
    <t>Long Loop Adapter</t>
  </si>
  <si>
    <t>Four Line Long Loop Adapter</t>
  </si>
  <si>
    <t>Message Waiting LED Lamp Retrofit Kit</t>
  </si>
  <si>
    <t>Line Status Display</t>
  </si>
  <si>
    <t>Line Powered Visual Indication</t>
  </si>
  <si>
    <t>Telephone Line Powered Ringer</t>
  </si>
  <si>
    <t>Long Range 4 Channel Receiver</t>
  </si>
  <si>
    <t>Long Range 4 Channel Transmitter</t>
  </si>
  <si>
    <t>Analog Emergency Line Sharing Device</t>
  </si>
  <si>
    <t>Line Sharing Device</t>
  </si>
  <si>
    <t>Line Seizure Relay</t>
  </si>
  <si>
    <t>Line Verification Panel with Key Switch</t>
  </si>
  <si>
    <t>Paging Power Amplifier</t>
  </si>
  <si>
    <t>Mic / Speaker / Button Panel for IP Cameras</t>
  </si>
  <si>
    <t>Multi-Tone Generator</t>
  </si>
  <si>
    <t>Night Switch</t>
  </si>
  <si>
    <t>Panasonic Doorphone Station Adapter</t>
  </si>
  <si>
    <t>Panic Button Kit</t>
  </si>
  <si>
    <t>Polling Bridge and Phone Line Interface</t>
  </si>
  <si>
    <t>Emergency Phone Panic Button</t>
  </si>
  <si>
    <t>Teleguard Privacy Device</t>
  </si>
  <si>
    <t>Power Failure Bypass System</t>
  </si>
  <si>
    <t>Telecom Paging Interface</t>
  </si>
  <si>
    <t>E-50 Replacement Faceplate, Textured Black Finish</t>
  </si>
  <si>
    <t>E-60 Replacement Faceplate, Brushed Stainless Finish</t>
  </si>
  <si>
    <t>Power Supply: 120 VAC / 13.8 VAC</t>
  </si>
  <si>
    <t xml:space="preserve">Power Supply: 120 VAC / 12 VDC </t>
  </si>
  <si>
    <t>Talk Battery and Ring Voltage Power Supply</t>
  </si>
  <si>
    <t>Telecom Recorder</t>
  </si>
  <si>
    <t xml:space="preserve">Remote Access Device </t>
  </si>
  <si>
    <t>Amplified Remote Access Device</t>
  </si>
  <si>
    <t xml:space="preserve">Remote Touch Tone Controller </t>
  </si>
  <si>
    <t>Remote Touch Tone Controller, Three Relays</t>
  </si>
  <si>
    <t>Network Enabled Relay Controller</t>
  </si>
  <si>
    <t xml:space="preserve">Ring Booster </t>
  </si>
  <si>
    <t>Four Line Ring Shaper / Booster</t>
  </si>
  <si>
    <t>Ring Shaper / Booster</t>
  </si>
  <si>
    <t>Time Delay Relay</t>
  </si>
  <si>
    <t>Programmable Tone/Pulse Toll Restrictor</t>
  </si>
  <si>
    <t>Replacement Camera</t>
  </si>
  <si>
    <t>Universal Visual Indicator</t>
  </si>
  <si>
    <t>Four Zone Paging Interface</t>
  </si>
  <si>
    <t>VIK-E-1600-02-IP</t>
  </si>
  <si>
    <t>VIK-E-1600-02-IPEWP</t>
  </si>
  <si>
    <t>VIK-E-1600-02A</t>
  </si>
  <si>
    <t>VIK-E-1600-02A-EWP</t>
  </si>
  <si>
    <t>VIK-E-1600-03-IP</t>
  </si>
  <si>
    <t>VIK-E-1600-03-IPEWP</t>
  </si>
  <si>
    <t>VIK-E-1600-03B</t>
  </si>
  <si>
    <t>VIK-E-1600-03B-EWP</t>
  </si>
  <si>
    <t>VIK-E-1600-20-IP</t>
  </si>
  <si>
    <t>VIK-E-1600-20-IPEWP</t>
  </si>
  <si>
    <t>VIK-E-1600-20A</t>
  </si>
  <si>
    <t>VIK-E-1600-20A-EWP</t>
  </si>
  <si>
    <t>VIK-E-1600-22-IP</t>
  </si>
  <si>
    <t>VIK-E-1600-22-IPEWP</t>
  </si>
  <si>
    <t>VIK-E-1600-30-IP</t>
  </si>
  <si>
    <t>VIK-E-1600-30-IPEWP</t>
  </si>
  <si>
    <t>VIK-E-1600-30A</t>
  </si>
  <si>
    <t>VIK-E-1600-30A-EWP</t>
  </si>
  <si>
    <t>VIK-E-1600-32-IP</t>
  </si>
  <si>
    <t>VIK-E-1600-32-IPEWP</t>
  </si>
  <si>
    <t>VIK-E-1600-32A-EWP</t>
  </si>
  <si>
    <t>VIK-E-1600-40-IP</t>
  </si>
  <si>
    <t>VIK-E-1600-40-IPEWP</t>
  </si>
  <si>
    <t>VIK-E-1600-40A</t>
  </si>
  <si>
    <t>VIK-E-1600-40A-EWP</t>
  </si>
  <si>
    <t>VIK-E-1600-45-IP</t>
  </si>
  <si>
    <t>VIK-E-1600-45-IPEWP</t>
  </si>
  <si>
    <t>VIK-E-1600-45A</t>
  </si>
  <si>
    <t>VIK-E-1600-45A-EWP</t>
  </si>
  <si>
    <t>VIK-E-1600-50-IP</t>
  </si>
  <si>
    <t>VIK-E-1600-50-IPEWP</t>
  </si>
  <si>
    <t>VIK-E-1600-50A</t>
  </si>
  <si>
    <t>VIK-E-1600-50A-EWP</t>
  </si>
  <si>
    <t>VIK-E-1600-52-IP</t>
  </si>
  <si>
    <t>VIK-E-1600-52-IPEWP</t>
  </si>
  <si>
    <t>VIK-E-1600-52A</t>
  </si>
  <si>
    <t>VIK-E-1600-52A-EWP</t>
  </si>
  <si>
    <t>VIK-E-1600-53-IP</t>
  </si>
  <si>
    <t>VIK-E-1600-53-IPEWP</t>
  </si>
  <si>
    <t>VIK-E-1600-55-IP</t>
  </si>
  <si>
    <t>VIK-E-1600-55-IPEWP</t>
  </si>
  <si>
    <t>VIK-E-1600-55A</t>
  </si>
  <si>
    <t>VIK-E-1600-55A-EWP</t>
  </si>
  <si>
    <t>VIK-E-1600-60-IP</t>
  </si>
  <si>
    <t>VIK-E-1600-60-IPEWP</t>
  </si>
  <si>
    <t>VIK-E-1600-60A</t>
  </si>
  <si>
    <t>VIK-E-1600-60A-EWP</t>
  </si>
  <si>
    <t>VIK-E-1600-65-IP</t>
  </si>
  <si>
    <t>VIK-E-1600-65-IPEWP</t>
  </si>
  <si>
    <t>VIK-E-1600-65A</t>
  </si>
  <si>
    <t>VIK-E-1600-65A-EWP</t>
  </si>
  <si>
    <t>VIK-E-1600-BLTIPEWP</t>
  </si>
  <si>
    <t>VIK-E-1600-GT-IPEWP</t>
  </si>
  <si>
    <t>VIK-E-1600-IP</t>
  </si>
  <si>
    <t>VIK-E-1600-IP-EWP</t>
  </si>
  <si>
    <t>VIK-E-1600-TP-IPEWP</t>
  </si>
  <si>
    <t>VIK-E-1600-TP2IPEWP</t>
  </si>
  <si>
    <t>VIK-E-1600A</t>
  </si>
  <si>
    <t>VIK-E-1600A-AST-EWP</t>
  </si>
  <si>
    <t>VIK-E-1600A-AST2EWP</t>
  </si>
  <si>
    <t>VIK-E-1600A-BLT-EWP</t>
  </si>
  <si>
    <t>VIK-E-1600A-BLT2EWP</t>
  </si>
  <si>
    <t>VIK-E-1600A-EWP</t>
  </si>
  <si>
    <t>VIK-E-1600A-GT-EWP</t>
  </si>
  <si>
    <t>VIK-E-1600A-MK-GNP</t>
  </si>
  <si>
    <t>VIK-E-1600A-TP-EWP</t>
  </si>
  <si>
    <t>VIK-E-1600A-TP2-EWP</t>
  </si>
  <si>
    <t>VIK-E-1600AST2IPEWP</t>
  </si>
  <si>
    <t>VIK-K-1500-6A</t>
  </si>
  <si>
    <t>VIK-K-1500-7</t>
  </si>
  <si>
    <t>VIK-K-1500-EHFA</t>
  </si>
  <si>
    <t>VIK-K-1500P-D</t>
  </si>
  <si>
    <t>VIK-K-1500P-D ASH</t>
  </si>
  <si>
    <t>VIK-K-1600-EHFA</t>
  </si>
  <si>
    <t>VIK-K-1900-3</t>
  </si>
  <si>
    <t>VIK-K-1900-30</t>
  </si>
  <si>
    <t>VIK-K-1900-4</t>
  </si>
  <si>
    <t>VIK-K-1900-5</t>
  </si>
  <si>
    <t>VIL-K-1900-6</t>
  </si>
  <si>
    <t>VIK-K-1900-7</t>
  </si>
  <si>
    <t>VIK-K-1900-7-EWP</t>
  </si>
  <si>
    <t>VIK-K-1900-712L</t>
  </si>
  <si>
    <t>VIK-K-1900-712L-EWP</t>
  </si>
  <si>
    <t>VIK-K-1900-712L-IP</t>
  </si>
  <si>
    <t>VIK-K-1900-8</t>
  </si>
  <si>
    <t>VIK-K-1900-8-EWP</t>
  </si>
  <si>
    <t>VIK-K-1900-8-IP</t>
  </si>
  <si>
    <t>VIK-K-1900-812L</t>
  </si>
  <si>
    <t>VIK-K-1900-812L-IP</t>
  </si>
  <si>
    <t>VIK-K-1900-9</t>
  </si>
  <si>
    <t>VIK-K-1900712LIPEWP</t>
  </si>
  <si>
    <t>VIK-K-1900812LIPEWP</t>
  </si>
  <si>
    <t>VIK-K-1900D-2 ASH</t>
  </si>
  <si>
    <t>VIK-K-1900W-2</t>
  </si>
  <si>
    <t>VIK-K-1200</t>
  </si>
  <si>
    <t>VIK-K-1200-EWP</t>
  </si>
  <si>
    <t>VIK-K-1200-IP</t>
  </si>
  <si>
    <t>VIK-K-1200-IP-EWP</t>
  </si>
  <si>
    <t>VIK-K-1205</t>
  </si>
  <si>
    <t>VIK-K-1205-EWP</t>
  </si>
  <si>
    <t>VIK-K-1205-IP</t>
  </si>
  <si>
    <t>VIK-K-1205-IP-EWP</t>
  </si>
  <si>
    <t>VIK-K-1270</t>
  </si>
  <si>
    <t>VIK-K-1270-EWP</t>
  </si>
  <si>
    <t>VIK-K-1270-IP</t>
  </si>
  <si>
    <t>VIK-K-1270-IP-EWP</t>
  </si>
  <si>
    <t>VIK-K-1275</t>
  </si>
  <si>
    <t>VIK-K-1275-EWP</t>
  </si>
  <si>
    <t>VIK-K-1275-IP</t>
  </si>
  <si>
    <t>VIK-K-1275-IP-EWP</t>
  </si>
  <si>
    <t>VIK-K-1700-3</t>
  </si>
  <si>
    <t>VIK-K-1700-3-BN-EWP</t>
  </si>
  <si>
    <t>VIK-K-1700-3-EWP</t>
  </si>
  <si>
    <t>VIK-K-1700-IP</t>
  </si>
  <si>
    <t>VIK-K-1700-IP-EWP</t>
  </si>
  <si>
    <t>VIK-K-1705-3</t>
  </si>
  <si>
    <t>VIK-K-1705-3-BN-EWP</t>
  </si>
  <si>
    <t>VIK-K-1705-3-EWP</t>
  </si>
  <si>
    <t>VIK-K-1705-IP-EWP</t>
  </si>
  <si>
    <t>VIK-K-1770-3</t>
  </si>
  <si>
    <t>VIK-K-1770-3-EWP</t>
  </si>
  <si>
    <t>VIK-K-1775-3-EWP</t>
  </si>
  <si>
    <t>VIK-W-1000</t>
  </si>
  <si>
    <t>VIK-W-1000-EWP</t>
  </si>
  <si>
    <t>VIK-W-2000A</t>
  </si>
  <si>
    <t>VIK-W-2000A-EWP</t>
  </si>
  <si>
    <t>VIK-W-3000</t>
  </si>
  <si>
    <t>VIK-W-3000-EWP</t>
  </si>
  <si>
    <t>VIK-W-3005</t>
  </si>
  <si>
    <t>VIK-W-3005-EWP</t>
  </si>
  <si>
    <t>VIK-X-205-SS</t>
  </si>
  <si>
    <t>VIK-X-35-BK</t>
  </si>
  <si>
    <t>VIK-X-35-BK-EWP</t>
  </si>
  <si>
    <t>VIK-E-10-IP</t>
  </si>
  <si>
    <t>VIK-E-10-IP-EWP</t>
  </si>
  <si>
    <t>VIK-E-10A</t>
  </si>
  <si>
    <t>VIK-E-10A-EWP</t>
  </si>
  <si>
    <t>VIK-E-20-IP</t>
  </si>
  <si>
    <t>VIK-E-20-IP-EWP</t>
  </si>
  <si>
    <t>VIK-E-20B</t>
  </si>
  <si>
    <t>VIK-E-20B-EWP</t>
  </si>
  <si>
    <t>VIK-E-30</t>
  </si>
  <si>
    <t>VIK-E-30-EWP</t>
  </si>
  <si>
    <t>VIK-E-30-IP</t>
  </si>
  <si>
    <t>VIK-E-30-IP-EWP</t>
  </si>
  <si>
    <t>VIK-E-30-PT</t>
  </si>
  <si>
    <t>VIK-E-30-PT-EWP</t>
  </si>
  <si>
    <t>VIK-E-32</t>
  </si>
  <si>
    <t>VIK-E-32-EWP</t>
  </si>
  <si>
    <t>VIK-E-32-IP</t>
  </si>
  <si>
    <t>VIK-E-32-IP-EWP</t>
  </si>
  <si>
    <t>VIK-E-35</t>
  </si>
  <si>
    <t>VIK-E-35-EWP</t>
  </si>
  <si>
    <t>VIK-E-35-IP</t>
  </si>
  <si>
    <t>VIK-E-35-IP-EWP</t>
  </si>
  <si>
    <t>VIK-E-40-BK</t>
  </si>
  <si>
    <t>VIK-E-40-BK-EWP</t>
  </si>
  <si>
    <t>VIK-E-40-BN</t>
  </si>
  <si>
    <t>VIK-E-40-BN-EWP</t>
  </si>
  <si>
    <t>VIK-E-40-SS</t>
  </si>
  <si>
    <t>VIK-E-40-SS-EWP</t>
  </si>
  <si>
    <t>VIK-E-40-WH</t>
  </si>
  <si>
    <t>VIK-E-50-BK</t>
  </si>
  <si>
    <t>VIK-E-50-BK-EWP</t>
  </si>
  <si>
    <t>VIK-E-50-BN</t>
  </si>
  <si>
    <t>VIK-E-50-BN-EWP</t>
  </si>
  <si>
    <t>VIK-E-50-SS</t>
  </si>
  <si>
    <t>VIK-E-50-SS-EWP</t>
  </si>
  <si>
    <t>VIK-E-50-WH</t>
  </si>
  <si>
    <t>VIK-E-50-WH-EWP</t>
  </si>
  <si>
    <t>VIK-E-60-BK</t>
  </si>
  <si>
    <t>VIK-E-60-BK-EWP</t>
  </si>
  <si>
    <t>VIK-E-60-BN</t>
  </si>
  <si>
    <t>VIK-E-60-BN-EWP</t>
  </si>
  <si>
    <t>VIK-E-60-SS</t>
  </si>
  <si>
    <t>VIK-E-60-SS-EWP</t>
  </si>
  <si>
    <t>VIK-E-60-SS-IP</t>
  </si>
  <si>
    <t>VIK-E-60-SS-IP-EWP</t>
  </si>
  <si>
    <t>VIK-E-60-WH</t>
  </si>
  <si>
    <t>VIK-E-60-WH-EWP</t>
  </si>
  <si>
    <t>VIK-E-65-BK-EWP</t>
  </si>
  <si>
    <t>VIK-E-65-SS</t>
  </si>
  <si>
    <t>VIK-E-65-SS-EWP</t>
  </si>
  <si>
    <t>VIK-E-75-SS-EWP</t>
  </si>
  <si>
    <t>VIK-VE-3X5</t>
  </si>
  <si>
    <t>VIK-VE-5X10</t>
  </si>
  <si>
    <t>VIK-VE-5X5</t>
  </si>
  <si>
    <t>VIK-VE-5X5-PNL</t>
  </si>
  <si>
    <t>VIK-VE-5X5-PNL-SS</t>
  </si>
  <si>
    <t>VIK-VE-5X5-RD</t>
  </si>
  <si>
    <t>VIK-VE-5X5-SS</t>
  </si>
  <si>
    <t>VIK-VE-6X7</t>
  </si>
  <si>
    <t>VIK-VE-6X7-PNL</t>
  </si>
  <si>
    <t>VIK-VE-6X7-PNL-SS</t>
  </si>
  <si>
    <t>VIK-VE-6X7-SS</t>
  </si>
  <si>
    <t>VIK-VE-9X12B-1</t>
  </si>
  <si>
    <t>VIK-VE-9X12B-2</t>
  </si>
  <si>
    <t>VIK-VE-9X12R-0</t>
  </si>
  <si>
    <t>VIK-VE-9X12R-1</t>
  </si>
  <si>
    <t>VIK-VE-9X12R-2</t>
  </si>
  <si>
    <t>VIK-VE-9X12Y-1</t>
  </si>
  <si>
    <t>VIK-VE-9X12Y-2</t>
  </si>
  <si>
    <t>VIK-VE-9X20B</t>
  </si>
  <si>
    <t>VIK-VE-9X20R</t>
  </si>
  <si>
    <t>VIK-VE-GNP</t>
  </si>
  <si>
    <t>VIK-VE-GNP-2</t>
  </si>
  <si>
    <t>VIK-VE-GNP-IG</t>
  </si>
  <si>
    <t>VIK-VE-LIGHT</t>
  </si>
  <si>
    <t>VIK-VE-MOUNT</t>
  </si>
  <si>
    <t>VIK-VE-PBL</t>
  </si>
  <si>
    <t>VIK-VE-SPG</t>
  </si>
  <si>
    <t>VIK-PA-15</t>
  </si>
  <si>
    <t>VIK-PA-2A</t>
  </si>
  <si>
    <t>VIK-PA-30</t>
  </si>
  <si>
    <t>VIK-PA-60</t>
  </si>
  <si>
    <t>VIK-PA-IP</t>
  </si>
  <si>
    <t>VIK-22TB-IP</t>
  </si>
  <si>
    <t>VIK-25AE</t>
  </si>
  <si>
    <t>VIK-300AE</t>
  </si>
  <si>
    <t>VIK-30AE</t>
  </si>
  <si>
    <t>VIK-35AE</t>
  </si>
  <si>
    <t>VIK-40-IP</t>
  </si>
  <si>
    <t>VIK-40AE</t>
  </si>
  <si>
    <t>VIK-40TB-IP</t>
  </si>
  <si>
    <t>VIK-SA-1H</t>
  </si>
  <si>
    <t>VIK-SA-1S</t>
  </si>
  <si>
    <t>VIK-SA-25</t>
  </si>
  <si>
    <t>VIK-SA-IR</t>
  </si>
  <si>
    <t>VIK-SA-TBA</t>
  </si>
  <si>
    <t>VIK-SA-X12</t>
  </si>
  <si>
    <t>VIK-SL-2</t>
  </si>
  <si>
    <t>VIK-SLP-1</t>
  </si>
  <si>
    <t>VIK-SLP-4</t>
  </si>
  <si>
    <t>VIK-SO-24A</t>
  </si>
  <si>
    <t>VIK-SR-1</t>
  </si>
  <si>
    <t>VIK-SR-IP</t>
  </si>
  <si>
    <t>VIK-SRC-1</t>
  </si>
  <si>
    <t>VIK-SV-5W</t>
  </si>
  <si>
    <t>VIK-CL-A12</t>
  </si>
  <si>
    <t>VIK-CL-A16</t>
  </si>
  <si>
    <t>VIK-CL-RFT</t>
  </si>
  <si>
    <t>VIK-PRX-1</t>
  </si>
  <si>
    <t>VIK-PRX-2</t>
  </si>
  <si>
    <t>VIK-PRX-3-MK-VEGNP</t>
  </si>
  <si>
    <t>VIK-PRX-4</t>
  </si>
  <si>
    <t>VIK-PRX-C-ISO</t>
  </si>
  <si>
    <t>VIK-PRX-FOB</t>
  </si>
  <si>
    <t>VIK-ACA-1A</t>
  </si>
  <si>
    <t>VIK-AES-2000S</t>
  </si>
  <si>
    <t>VIK-AES-2005F</t>
  </si>
  <si>
    <t>VIK-AR-1</t>
  </si>
  <si>
    <t>VIK-BLK-4</t>
  </si>
  <si>
    <t>VIK-BLK-4-EWP</t>
  </si>
  <si>
    <t>VIK-BTR-3</t>
  </si>
  <si>
    <t>VIK-C-1000B</t>
  </si>
  <si>
    <t>VIK-C-200</t>
  </si>
  <si>
    <t>VIK-C-2000B</t>
  </si>
  <si>
    <t>VIK-C-250</t>
  </si>
  <si>
    <t>VIK-C-500</t>
  </si>
  <si>
    <t>VIK-C-3000</t>
  </si>
  <si>
    <t>VIK-C-4000</t>
  </si>
  <si>
    <t>VIK-CPC-1</t>
  </si>
  <si>
    <t>VIK-CPC-4</t>
  </si>
  <si>
    <t>VIK-CTG-1A</t>
  </si>
  <si>
    <t>VIK-CTG-2A</t>
  </si>
  <si>
    <t>VIK-D10</t>
  </si>
  <si>
    <t>VIK-D22</t>
  </si>
  <si>
    <t>VIK-D32</t>
  </si>
  <si>
    <t>VIK-DB-40-WH</t>
  </si>
  <si>
    <t>VIK-DLE-200B</t>
  </si>
  <si>
    <t>VIK-DLE-300</t>
  </si>
  <si>
    <t>VIK-DNA-510</t>
  </si>
  <si>
    <t>VIK-DVA-1003B</t>
  </si>
  <si>
    <t>VIK-DVA-2WA</t>
  </si>
  <si>
    <t>VIK-DVA-500A</t>
  </si>
  <si>
    <t>VIK-DVA-LPA</t>
  </si>
  <si>
    <t>VIK-DVA-TNT</t>
  </si>
  <si>
    <t>VIK-ERAM-60</t>
  </si>
  <si>
    <t>VIK-ES-1</t>
  </si>
  <si>
    <t>VIK-ES-3</t>
  </si>
  <si>
    <t>VIK-EV-1</t>
  </si>
  <si>
    <t>VIK-VK-F629100A</t>
  </si>
  <si>
    <t>VIK-FAXJ-1000</t>
  </si>
  <si>
    <t>VIK-FBI-1A</t>
  </si>
  <si>
    <t>VIK-FXI-1A</t>
  </si>
  <si>
    <t>VIK-GLS-12</t>
  </si>
  <si>
    <t>VIK-HD-1</t>
  </si>
  <si>
    <t>VIK-HF-3W</t>
  </si>
  <si>
    <t>VIK-K-2000-DVA</t>
  </si>
  <si>
    <t>VIK-K-202-DVA</t>
  </si>
  <si>
    <t>VIK-K-600F</t>
  </si>
  <si>
    <t>VIK-LC-3</t>
  </si>
  <si>
    <t>VIK-LC-6</t>
  </si>
  <si>
    <t>VIK-LC-8</t>
  </si>
  <si>
    <t>VIK-LDB-1</t>
  </si>
  <si>
    <t>VIK-LDB-2</t>
  </si>
  <si>
    <t>VIK-LDB-3</t>
  </si>
  <si>
    <t>VIK-LLA-1</t>
  </si>
  <si>
    <t>VIK-LLA-4</t>
  </si>
  <si>
    <t>VIK-LM-1A</t>
  </si>
  <si>
    <t>VIK-LM-24D</t>
  </si>
  <si>
    <t>VIK-LPL-1</t>
  </si>
  <si>
    <t>VIK-LPR-1</t>
  </si>
  <si>
    <t>VIK-LRR-4</t>
  </si>
  <si>
    <t>VIK-LRT-4</t>
  </si>
  <si>
    <t>VIK-LS-911</t>
  </si>
  <si>
    <t>VIK-LSD-2</t>
  </si>
  <si>
    <t>VIK-LSR-1</t>
  </si>
  <si>
    <t>VIK-LV-1K</t>
  </si>
  <si>
    <t>VIK-M2W</t>
  </si>
  <si>
    <t>VIK-MSB-30</t>
  </si>
  <si>
    <t>VIK-MTG-10</t>
  </si>
  <si>
    <t>VIK-NS-1</t>
  </si>
  <si>
    <t>VIK-PAN-1A</t>
  </si>
  <si>
    <t>VIK-PB-100</t>
  </si>
  <si>
    <t>VIK-PB-3</t>
  </si>
  <si>
    <t>VIK-PC-7</t>
  </si>
  <si>
    <t>VIK-PF-6A</t>
  </si>
  <si>
    <t>VIK-PI-1A</t>
  </si>
  <si>
    <t>VIK-PJ-14</t>
  </si>
  <si>
    <t>VIK-PNL50-BK</t>
  </si>
  <si>
    <t>VIK-PNL60-SS</t>
  </si>
  <si>
    <t>VIK-PS-1A</t>
  </si>
  <si>
    <t>VIK-PS-2</t>
  </si>
  <si>
    <t>VIK-PS-48-RGA</t>
  </si>
  <si>
    <t>VIK-PTR-1</t>
  </si>
  <si>
    <t>VIK-RAD-1A</t>
  </si>
  <si>
    <t>VIK-RAD-AMP</t>
  </si>
  <si>
    <t>VIK-RC-2A</t>
  </si>
  <si>
    <t>VIK-RC-3</t>
  </si>
  <si>
    <t>VIK-RC-4</t>
  </si>
  <si>
    <t>VIK-RG-10A</t>
  </si>
  <si>
    <t>VIK-RG-204</t>
  </si>
  <si>
    <t>VIK-RG-4</t>
  </si>
  <si>
    <t>VIK-TDR-1</t>
  </si>
  <si>
    <t>VIK-TG-1</t>
  </si>
  <si>
    <t>VIK-TR-1</t>
  </si>
  <si>
    <t>VIK-VCAM-1</t>
  </si>
  <si>
    <t>VIK-VR-1B</t>
  </si>
  <si>
    <t>VIK-ZPI-4</t>
  </si>
  <si>
    <t xml:space="preserve">One-Way P-Tec™ Ceiling Speaker </t>
  </si>
  <si>
    <t>4" One-Way Ceiling Speaker</t>
  </si>
  <si>
    <t>One-Way Track-Style, 1-Watt Speaker White/White</t>
  </si>
  <si>
    <t>One-Way Track-Style, 5-Watt Speaker</t>
  </si>
  <si>
    <t>One-Way Pendant Speaker</t>
  </si>
  <si>
    <t>One-Way Pendant Speaker White/White</t>
  </si>
  <si>
    <t>One-Way Wall Speaker (Black or White)</t>
  </si>
  <si>
    <t>8" One-Way Ceiling Speaker</t>
  </si>
  <si>
    <t>One-Way Woodgrain Wall Speaker (Weave)</t>
  </si>
  <si>
    <t>One-Way Woodgrain Wall Speaker (Cloth)</t>
  </si>
  <si>
    <t>One-Way Woodgrain Corridor Speaker (Weave)</t>
  </si>
  <si>
    <t>One-Way Woodgrain Corridor Speaker (White)</t>
  </si>
  <si>
    <t>Clean Room Speaker</t>
  </si>
  <si>
    <t>Slimline™ One-Way Wall Speaker</t>
  </si>
  <si>
    <t>Metal Wall Speaker</t>
  </si>
  <si>
    <t>Corner Metal Wall Speaker (One-Way)</t>
  </si>
  <si>
    <t>8" Talkback Ceiling Speaker</t>
  </si>
  <si>
    <t>Talkback Wall Speaker (Black or White)</t>
  </si>
  <si>
    <t>Talkback Woodgrain Wall Speaker (Cloth)</t>
  </si>
  <si>
    <t>Metal Wall Speaker (Talkback)</t>
  </si>
  <si>
    <t>Flush Mount Doorplate Speaker</t>
  </si>
  <si>
    <t>Flush Mount Doorplate Speaker w/LED</t>
  </si>
  <si>
    <t>Vandal-Resistant Doorplate Speaker</t>
  </si>
  <si>
    <t xml:space="preserve">Surface Mount Doorplate Speaker </t>
  </si>
  <si>
    <t>6' Extension Chain for Pendant Speakers</t>
  </si>
  <si>
    <t>8" Dual-Input Ceiling Speaker</t>
  </si>
  <si>
    <t>High-Fidelity Signature Series™ Ceiling Spkr</t>
  </si>
  <si>
    <t>High-Fidelity Signature Series™ Lay-in Ceiling Spkr</t>
  </si>
  <si>
    <t>High-Fidelity Signature Series™ Monitor Spkr</t>
  </si>
  <si>
    <t>High-Fidelity Signature Series™ In-Wall Spkr</t>
  </si>
  <si>
    <t>Square Amplified Speaker</t>
  </si>
  <si>
    <t>One-Way Square Amplified Speaker</t>
  </si>
  <si>
    <t>Talkback Square Amplified Speaker</t>
  </si>
  <si>
    <t>Desk Top/Wall One-Way Speaker</t>
  </si>
  <si>
    <t>Vandal-Resistant Ceiling Speaker</t>
  </si>
  <si>
    <t xml:space="preserve">Lay-In 1'x2' One-Way Ceiling Speaker w/Backbox </t>
  </si>
  <si>
    <t xml:space="preserve">Lay-In 2'x2' One-Way Ceiling Speaker w/Backbox </t>
  </si>
  <si>
    <t>Lay-In 2' x 2' Dual Input Ceiling Speaker</t>
  </si>
  <si>
    <t>Lay-In 2' x 2' Talkback Ceiling Speaker w/Backbox</t>
  </si>
  <si>
    <t>8" 25/70 Volt Speaker</t>
  </si>
  <si>
    <t>Lay-In 2' x 2' Spot Sound Masking Speaker</t>
  </si>
  <si>
    <t>Stealth Corridor Speaker</t>
  </si>
  <si>
    <t>8" Wall Speaker One-Way (includes V-9807)</t>
  </si>
  <si>
    <t>IP 8" Ceiling Speaker, One-Way</t>
  </si>
  <si>
    <t>InformaCast IP 8" Ceiling Speaker</t>
  </si>
  <si>
    <t>IP Talkback 8" Inch Ceiling Speaker</t>
  </si>
  <si>
    <t xml:space="preserve">InformaCast IP Talkback 8" Inch Ceiling Speaker </t>
  </si>
  <si>
    <t>IP 2' x 2' Lay-In Ceiling Speaker™ - One-Way</t>
  </si>
  <si>
    <t>Syn-Apps IP 2' x 2' Lay-In Ceiling Speaker™- One-Way</t>
  </si>
  <si>
    <t>InformaCast IP 2' x 2' Lay-In Ceiling Speaker™ - One-Way</t>
  </si>
  <si>
    <t>InformaCast IP Wall Speaker Assembly - One-Way</t>
  </si>
  <si>
    <t>InformaCast IP Surface Mount Speaker Angled w/Digital Clock - One-Way</t>
  </si>
  <si>
    <t xml:space="preserve">InformaCast IP Pendant Speaker </t>
  </si>
  <si>
    <t>InformaCast IP Square Faceplate - One-Way</t>
  </si>
  <si>
    <t>InformaCast IP Speaker Faceplate Unit w/ Digital Clock - One-Way</t>
  </si>
  <si>
    <t xml:space="preserve">IP 2' x 2' Lay-In Ceiling Speaker™ - Talkback </t>
  </si>
  <si>
    <t xml:space="preserve">Syn-Apps IP 2' x 2' Lay-In Ceiling Speaker™- Talkback </t>
  </si>
  <si>
    <t xml:space="preserve">InformaCast IP 2' x 2' Lay-In Ceiling Speaker™ - Talkback </t>
  </si>
  <si>
    <t>IP Stealth Speaker - Indoor</t>
  </si>
  <si>
    <t>Talkback 2'x2' Layin Ceiling Speaker w/ Backbox (packaged 2 per box)</t>
  </si>
  <si>
    <t>5-Watt, High-Efficiency Horn (Beige)</t>
  </si>
  <si>
    <t>5-Watt, High-Efficiency Horn (Gray)</t>
  </si>
  <si>
    <t>5-Watt, Marine Horn</t>
  </si>
  <si>
    <t>15-Watt, High-Efficiency Horn (Beige)</t>
  </si>
  <si>
    <t>15-Watt, High-Efficiency Horn</t>
  </si>
  <si>
    <t>15-Watt, Marine Horn</t>
  </si>
  <si>
    <t>30-Watt, High-Efficiency Horn</t>
  </si>
  <si>
    <t>Explosion-Proof, One-Way Horn</t>
  </si>
  <si>
    <t>Talkback Horn (Beige)</t>
  </si>
  <si>
    <t>Talkback Horn (Gray)</t>
  </si>
  <si>
    <t>Talkback Marine Horn</t>
  </si>
  <si>
    <t>Bi-Directional Horn</t>
  </si>
  <si>
    <t>FlexHorn™ One-Way</t>
  </si>
  <si>
    <t>FlexHorn™ Talkback</t>
  </si>
  <si>
    <t xml:space="preserve">IP Horn, One-Way High Efficiency Horn Beige </t>
  </si>
  <si>
    <t xml:space="preserve">IP Horn, One-Way High Efficiency Horn Gray </t>
  </si>
  <si>
    <t xml:space="preserve">IP Horn, One-Way High Efficiency Horn, Marine (White) </t>
  </si>
  <si>
    <t xml:space="preserve">InformaCast IP Horn, Beige </t>
  </si>
  <si>
    <t xml:space="preserve">InformaCast IP Horn, Gray </t>
  </si>
  <si>
    <t xml:space="preserve">InformaCast IP Horn, Marine (White) </t>
  </si>
  <si>
    <t xml:space="preserve">Syn-Apps IP Horn, Marine (White) </t>
  </si>
  <si>
    <t xml:space="preserve">IP Talkback Horn, Gray </t>
  </si>
  <si>
    <t xml:space="preserve">IP Talkback Horn, Marine (White) </t>
  </si>
  <si>
    <t xml:space="preserve">InformaCast IP Talkback Horn, Gray </t>
  </si>
  <si>
    <t xml:space="preserve">IP One-Way FlexHorn, Gray </t>
  </si>
  <si>
    <t xml:space="preserve">IP One-Way FlexHorn, White </t>
  </si>
  <si>
    <t xml:space="preserve">InformaCast IP FlexHorn, Gray </t>
  </si>
  <si>
    <t xml:space="preserve">InformaCast IP FlexHorn, White </t>
  </si>
  <si>
    <t xml:space="preserve">Syn-Apps IP FlexHorn, Gray </t>
  </si>
  <si>
    <t>12" round clock  black, surface mount, 24V</t>
  </si>
  <si>
    <t>16" round clock, black, surface mount, 24V</t>
  </si>
  <si>
    <t>12" round wireless clock, black, surface mount, battery operated</t>
  </si>
  <si>
    <t>16" round wireless clock, black, surface mount, battery operated</t>
  </si>
  <si>
    <t>2.5" Digital Clock, 24V</t>
  </si>
  <si>
    <t>4.0" Digital Clock, 24V</t>
  </si>
  <si>
    <t xml:space="preserve">IP PoE 12" Analog Clock </t>
  </si>
  <si>
    <t>IP PoE 16" Analog Clock</t>
  </si>
  <si>
    <t>IP PoE 2.5"/4 Digit Digital Clocks</t>
  </si>
  <si>
    <t>IP PoE 4.0"/4 Digit Digital Clocks</t>
  </si>
  <si>
    <t>IP PoE 4.0"/4 Digit Digital Clocks (Double Sided)</t>
  </si>
  <si>
    <t>IP PoE 2.5"/6 Digit Digital Clocks</t>
  </si>
  <si>
    <t>IP PoE 4.0"/6 Digit Digital Clocks</t>
  </si>
  <si>
    <t>IP PoE 4.0"/6 Digit Digital Clocks (Double Sided)</t>
  </si>
  <si>
    <t>Wall Mount Volume Control with Bell Box</t>
  </si>
  <si>
    <t>Wall Mount Volume Control without Bell Box</t>
  </si>
  <si>
    <t>Page Port Preamp/Expander with Bell Box</t>
  </si>
  <si>
    <t>Page Port Preamp/Expander without Bell Box</t>
  </si>
  <si>
    <t>70 Volt Expander</t>
  </si>
  <si>
    <t>Audio Interface</t>
  </si>
  <si>
    <t>1 Zone One-Way Page Control w/Power</t>
  </si>
  <si>
    <t>1 Zone One-Way Enhanced Page Control w/Power</t>
  </si>
  <si>
    <t>3 Zone One-Way Page Control w/Power</t>
  </si>
  <si>
    <t>3 Zone Talkback Page Control w/Power</t>
  </si>
  <si>
    <t>6 Zone One-Way Page Control w/Power</t>
  </si>
  <si>
    <t>6 Zone Talkback Page Control w/Power</t>
  </si>
  <si>
    <t>1 Door Answering Device</t>
  </si>
  <si>
    <t>1 Door w/Door Unlock</t>
  </si>
  <si>
    <t>4 Door w/Door Unlock</t>
  </si>
  <si>
    <t>Emergency/Normal Call-In Switch</t>
  </si>
  <si>
    <t>Call-In Switch</t>
  </si>
  <si>
    <t>Call-In Switch w/ Rocker Switch</t>
  </si>
  <si>
    <t xml:space="preserve">Call-In Switch w/ Rocker Switch </t>
  </si>
  <si>
    <t>Call Switch w/ Volume Control</t>
  </si>
  <si>
    <t>Wall Mount Volume Control, White</t>
  </si>
  <si>
    <t>Page Port Pre-Amp Expander, White</t>
  </si>
  <si>
    <t>Emergency/Normal Call Switch With Volume Control – White</t>
  </si>
  <si>
    <t>Desk Paging Microphone</t>
  </si>
  <si>
    <t>Dynamic Noise Canceling Microphone</t>
  </si>
  <si>
    <t>Gooseneck Microphone</t>
  </si>
  <si>
    <t>PagePal Interface</t>
  </si>
  <si>
    <t>ADA Compliant Strobe</t>
  </si>
  <si>
    <t>6 Channel Amplifier</t>
  </si>
  <si>
    <t>Remote Input Module</t>
  </si>
  <si>
    <t xml:space="preserve">Square Grille </t>
  </si>
  <si>
    <t>Mounting Bracket for Flexhorn, Monitor Speakers</t>
  </si>
  <si>
    <t>Vandal-Resistant Enclosure for FlexHorn</t>
  </si>
  <si>
    <t>8" Wall Speaker Enclosure + Faceplate</t>
  </si>
  <si>
    <t>FlexHorn™ Wall Enclosure + Faceplate</t>
  </si>
  <si>
    <t>Bridge/Backbox Combo for use with the V-1420</t>
  </si>
  <si>
    <t>Stealth Horn (Indoor/Outdoor)</t>
  </si>
  <si>
    <t>FlexHorn™ One-Way (includes V-9809)</t>
  </si>
  <si>
    <t xml:space="preserve">Metal Bridge for 4" Ceiling Speaker </t>
  </si>
  <si>
    <t>Stored Message/Mic Page Panel</t>
  </si>
  <si>
    <t>Doorbox Weather Guard, Black or Yellow</t>
  </si>
  <si>
    <t xml:space="preserve">Metal Speaker Support Ring </t>
  </si>
  <si>
    <t xml:space="preserve">Plastic Speaker Support Ring </t>
  </si>
  <si>
    <t xml:space="preserve">Metal Bridge </t>
  </si>
  <si>
    <t xml:space="preserve">Metal Backbox </t>
  </si>
  <si>
    <t>Metal Bridge/Backbox</t>
  </si>
  <si>
    <t>CO Audible Ringer</t>
  </si>
  <si>
    <t>Loud Warble Ringer Horn</t>
  </si>
  <si>
    <t>Noise Sensing Volume Control</t>
  </si>
  <si>
    <t>Remote Microphone</t>
  </si>
  <si>
    <t>6 Line Audible Ring Unit</t>
  </si>
  <si>
    <t>Microphone Adapter</t>
  </si>
  <si>
    <t>Station Level Page Adapter</t>
  </si>
  <si>
    <t>1 Zone Talkback Page Control</t>
  </si>
  <si>
    <t>Loud Ringer Horn</t>
  </si>
  <si>
    <t>Auxiliary Relay Unit</t>
  </si>
  <si>
    <t>Stacking Feedback Eliminator</t>
  </si>
  <si>
    <t xml:space="preserve">Universal Paging Interface </t>
  </si>
  <si>
    <t>In-Wall Audio Mixer, White</t>
  </si>
  <si>
    <t>In-Wall Remote Mixer, White</t>
  </si>
  <si>
    <t>In-Wall Audio Mixer w/Remote, White</t>
  </si>
  <si>
    <t>USB Message-On-Hold Device</t>
  </si>
  <si>
    <t>USB Multi-Messager Device</t>
  </si>
  <si>
    <t>Advanced Communication System 45Ohm Talkback</t>
  </si>
  <si>
    <t>Advanced Communication System 25V Talkback</t>
  </si>
  <si>
    <t>12" Clock Double Mount Bracket for Wired Clocks</t>
  </si>
  <si>
    <t>Battery Back-Up Power</t>
  </si>
  <si>
    <t>Angled Mount for use w/VIP-428A, V-CTSQPK, V-936480, V-1920C, V-1921, V-1961</t>
  </si>
  <si>
    <t xml:space="preserve">Angled Mount for use w/ VIP-432A-DF, 432A-DF-IC, 412A-DF-IC, V-CSB25 </t>
  </si>
  <si>
    <t>Recessed Mount for use w/VIP-428A, 428A-IC, V-CTSQPK, V-936480, V-1920C, V-1921, V-1961</t>
  </si>
  <si>
    <t>Recessed Mount for use w/VIP-9880A, VIP-9880A-IC</t>
  </si>
  <si>
    <t xml:space="preserve">Recessed Mount for use w/VIP-431A-A-IC, 432A-DF, 432A-DF-IC, 412A-DF-IC, V-CSB12S, V-CSB25 </t>
  </si>
  <si>
    <t xml:space="preserve">Recessed Mount for use w/ VIP-419A-D-IC, 429A-A, 429A-A-IC, 429A-D-IC, 426A-D, 429A-D </t>
  </si>
  <si>
    <t xml:space="preserve">Surface Mount for use w/ VIP-428A, VIP-428A-IC, V-CTSQPK, V-936480, V-1920C, V-1921, V-1961 </t>
  </si>
  <si>
    <t xml:space="preserve">Surface  Mount for use w/ Use with  VIP-431A-A-IC, 432A-DF, 412A-DF-IC, V-CSB12S, V-CSB25 </t>
  </si>
  <si>
    <t>Surface Mount for use w/ VIP-419A-D-IC, 429A-A, 429A-A-IC, 429A-D-IC, 426A-D, 429A-D</t>
  </si>
  <si>
    <t xml:space="preserve">45 Ohm Wall Speaker w/Volume Settings (Black or White) </t>
  </si>
  <si>
    <t xml:space="preserve">Talkback FlexHorn™ </t>
  </si>
  <si>
    <t>4 Position Feature Cards</t>
  </si>
  <si>
    <t>9 Position Feature Cards (includes backplane terminator)</t>
  </si>
  <si>
    <t>Power Supply 6 amp Positive 24 Vdc</t>
  </si>
  <si>
    <t>8" Talkback Ceiling Speaker w/ Taps ( 6 Per Pack)</t>
  </si>
  <si>
    <t>Clock Relay Card</t>
  </si>
  <si>
    <t>Clock Control Interface Package</t>
  </si>
  <si>
    <t>12" Analog Clock/8" Speaker Baffle</t>
  </si>
  <si>
    <t>2.5" Digital Clock/8" Speaker Baffle</t>
  </si>
  <si>
    <t>Digital Clock Head End</t>
  </si>
  <si>
    <t>Digital Clock Protocol Interface</t>
  </si>
  <si>
    <t>Double-Sided Brackets for 4-Digit Digital Clocks</t>
  </si>
  <si>
    <t>4.0" Wireless Digital Clock, 110V</t>
  </si>
  <si>
    <t>Large LED Display Package</t>
  </si>
  <si>
    <t xml:space="preserve">Valcom GPS Clock, Wired - Rack Mount </t>
  </si>
  <si>
    <t>Valcom GPS Clock, Wireless- Surface Mount</t>
  </si>
  <si>
    <t xml:space="preserve">IP Intercom – Flush Mount Brushed Stainless Steel Plate w/ Call Button &amp; LED </t>
  </si>
  <si>
    <t>SIP Vandal Resistant DoorPlate Intercom</t>
  </si>
  <si>
    <t xml:space="preserve">SIP Based Paging Server -- 1 Analog Output </t>
  </si>
  <si>
    <t xml:space="preserve">SIP Based Paging Server -- 4 Analog Outputs </t>
  </si>
  <si>
    <t>24VDC Digital Power Supply</t>
  </si>
  <si>
    <t xml:space="preserve">IP 8" Square Speaker Faceplate </t>
  </si>
  <si>
    <t>InformaCast IP 8" Square Speaker Faceplate</t>
  </si>
  <si>
    <t>Syn-Apps IP 8" Square Speaker Faceplate</t>
  </si>
  <si>
    <t xml:space="preserve">IP Speaker Faceplate Unit w/ Digital Clock </t>
  </si>
  <si>
    <t xml:space="preserve">InformaCast IP Speaker Faceplate Unit w/ Digital Clock </t>
  </si>
  <si>
    <t xml:space="preserve">IP Wall Speaker Assembly </t>
  </si>
  <si>
    <t xml:space="preserve">InformaCast IP Wall Speaker Assembly </t>
  </si>
  <si>
    <t xml:space="preserve">Syn-Apps IP Wall Speaker Assembly </t>
  </si>
  <si>
    <t xml:space="preserve">IP Surface Mount Speaker Angled w/ Digital Clock </t>
  </si>
  <si>
    <t xml:space="preserve">InformaCast IP Speaker w/ Analog Clock </t>
  </si>
  <si>
    <t xml:space="preserve">InformaCast IP Surface Mount Speaker Angled w/ Digital Clock </t>
  </si>
  <si>
    <t>InformaCast IP FlexHorn™ Surface Mount Unit (Vandal-Resistant)</t>
  </si>
  <si>
    <t>IP FlexHorn™ Angled Surface Mount Unit (Vandal-Resistant)</t>
  </si>
  <si>
    <t>InformaCast IP FlexHorn™ Angled Surface Mount Unit (Vandal-Resistant)</t>
  </si>
  <si>
    <t xml:space="preserve">IP One Audio Port, Networked </t>
  </si>
  <si>
    <t>Syn-Apps IP One Audio Port, Networked</t>
  </si>
  <si>
    <t>InformaCast IP One Audio Port, Networked</t>
  </si>
  <si>
    <t xml:space="preserve">Dual Enhanced Network Audio Port </t>
  </si>
  <si>
    <t xml:space="preserve">Quad Enhanced Network Audio Port </t>
  </si>
  <si>
    <t xml:space="preserve">Enhanced Network Station Port </t>
  </si>
  <si>
    <t xml:space="preserve">Quad Enhanced Network Station Port </t>
  </si>
  <si>
    <t xml:space="preserve">Enhanced Network Trunk Port </t>
  </si>
  <si>
    <t xml:space="preserve">Dual Enhanced Network Trunk Port </t>
  </si>
  <si>
    <t xml:space="preserve">Quad Enhanced Network Trunk Port </t>
  </si>
  <si>
    <t xml:space="preserve">25-Volt IP/SIP 20W Amplifier </t>
  </si>
  <si>
    <t xml:space="preserve">25/70/100-Volt IP/SIP 20W Amplifier </t>
  </si>
  <si>
    <t>IP FlexHorn™ Interior Square Faceplate, White</t>
  </si>
  <si>
    <t xml:space="preserve">InformaCast IP FlexHorn™ Interior Square Faceplate, White </t>
  </si>
  <si>
    <t xml:space="preserve">Syn-Apps IP FlexHorn™ Interior Square Faceplate, White </t>
  </si>
  <si>
    <t>Vandal-Resistant IP Emergency Call Station</t>
  </si>
  <si>
    <t>IP Strobe Alert (Amber, Blue, White)</t>
  </si>
  <si>
    <t>IP Compact  Speaker, Text &amp; Flashers (Black or Stainless Steel)</t>
  </si>
  <si>
    <t>One-Way Paging Adapter</t>
  </si>
  <si>
    <t>Screw Terminal Block</t>
  </si>
  <si>
    <t>Matching Transformer</t>
  </si>
  <si>
    <t>Audio  Isolation Transformer</t>
  </si>
  <si>
    <t>1 Amp, 24 Volt Digital Power Supply</t>
  </si>
  <si>
    <t>12 Amp, 24 Vdc, Filtered, Wall Mount Power Supply</t>
  </si>
  <si>
    <t>2 Amp, 24 Volt Digital, Power Supply</t>
  </si>
  <si>
    <t>2 Amp, 48 Volt Digit Power Supply</t>
  </si>
  <si>
    <t>Digital Power Supply</t>
  </si>
  <si>
    <t>400mA, -12Vdc, Unfiltered, Power Supply</t>
  </si>
  <si>
    <t>4 Amp, 24 Volt Digital Power Supply</t>
  </si>
  <si>
    <t>6 Amp, -24Vdc, Filtered, Power Supply</t>
  </si>
  <si>
    <t>Battery Back-Up Charger</t>
  </si>
  <si>
    <t>600mA, 24 Volt, Digital Power Supply</t>
  </si>
  <si>
    <t>Shelf Mount for VP-6124</t>
  </si>
  <si>
    <t>8" Amplified Speaker w/o Grille</t>
  </si>
  <si>
    <t>Serial Card</t>
  </si>
  <si>
    <t>12" Wired Clock Surface Mount Ring</t>
  </si>
  <si>
    <t>Trim T-Bar (10 pack)</t>
  </si>
  <si>
    <t>3U 6-Gang Volume Control Panel, Black or Gray</t>
  </si>
  <si>
    <t>6 Amp 2 Wire Clock Driver</t>
  </si>
  <si>
    <t>Double-Sided Bracket for 16-Inch Wireless Clock</t>
  </si>
  <si>
    <t>Wire guard for Analog Clocks</t>
  </si>
  <si>
    <t>Wire Guard use with FlexHorns (Order in Increments of: 2)</t>
  </si>
  <si>
    <t>Wire Guard use with Paging Horns (Order in Increments of: 2)</t>
  </si>
  <si>
    <t>Wire Guard use with Wall Speakers (Order in Increments of: 2)</t>
  </si>
  <si>
    <t>Wireless master clock transceiver</t>
  </si>
  <si>
    <t>Wireless master clock repeater</t>
  </si>
  <si>
    <t>8" Talkback Wall Speaker w/ Taps, Gray/Black Grille, Paintable</t>
  </si>
  <si>
    <t>VAL-V-1001</t>
  </si>
  <si>
    <t>VAL-V-1010C</t>
  </si>
  <si>
    <t>VAL-V-1013B-WW</t>
  </si>
  <si>
    <t>VAL-V-1014B</t>
  </si>
  <si>
    <t>VAL-V-1015B</t>
  </si>
  <si>
    <t>VAL-V-1015B-WW</t>
  </si>
  <si>
    <t>VAL-V-1016-BK</t>
  </si>
  <si>
    <t>VAL-V-1016-W</t>
  </si>
  <si>
    <t>VAL-V-1020C</t>
  </si>
  <si>
    <t>VAL-V-1022C</t>
  </si>
  <si>
    <t>VAL-V-1023C</t>
  </si>
  <si>
    <t>VAL-V-1026C</t>
  </si>
  <si>
    <t>VAL-V-1026C-W</t>
  </si>
  <si>
    <t>VAL-V-1040</t>
  </si>
  <si>
    <t xml:space="preserve">VAL-V-1042 -BK - GY -W -CC </t>
  </si>
  <si>
    <t>VAL-V-1052C</t>
  </si>
  <si>
    <t>VAL-V-1054</t>
  </si>
  <si>
    <t>VAL-V-1060A</t>
  </si>
  <si>
    <t>VAL-V-1061 -BK -W</t>
  </si>
  <si>
    <t>VAL-V-1063A</t>
  </si>
  <si>
    <t>VAL-V-1071</t>
  </si>
  <si>
    <t>VAL-V-1072A-ST</t>
  </si>
  <si>
    <t>VAL-V-1072B-ST</t>
  </si>
  <si>
    <t>VAL-V-1073</t>
  </si>
  <si>
    <t>VAL-V-1074</t>
  </si>
  <si>
    <t>VAL-V-1093-BK</t>
  </si>
  <si>
    <t>VAL-V-1220</t>
  </si>
  <si>
    <t>VAL-V-1420</t>
  </si>
  <si>
    <t>VAL-V-1422</t>
  </si>
  <si>
    <t>VAL-V-1440 -BK -W -CC</t>
  </si>
  <si>
    <t>VAL-V-1450</t>
  </si>
  <si>
    <t>VAL-V-1920C</t>
  </si>
  <si>
    <t>VAL-V-1921</t>
  </si>
  <si>
    <t>VAL-V-1961</t>
  </si>
  <si>
    <t>VAL-V-763</t>
  </si>
  <si>
    <t>VAL-V-9010-W</t>
  </si>
  <si>
    <t>VAL-V-9021</t>
  </si>
  <si>
    <t>VAL-V-9022A-2</t>
  </si>
  <si>
    <t>VAL-V-9028</t>
  </si>
  <si>
    <t>VAL-V-9062</t>
  </si>
  <si>
    <t>VAL-V-936400</t>
  </si>
  <si>
    <t>VAL-V-9422</t>
  </si>
  <si>
    <t>VAL-V-9815</t>
  </si>
  <si>
    <t>VAL-V-9852</t>
  </si>
  <si>
    <t xml:space="preserve">VAL-VIP-120A </t>
  </si>
  <si>
    <t>VAL-VIP-120A-IC</t>
  </si>
  <si>
    <t>VAL-VIP-140A</t>
  </si>
  <si>
    <t>VAL-VIP-160A</t>
  </si>
  <si>
    <t xml:space="preserve">VAL-VIP-160A-IC </t>
  </si>
  <si>
    <t xml:space="preserve">VAL-VIP-402A </t>
  </si>
  <si>
    <t xml:space="preserve">VAL-VIP-402A-SA </t>
  </si>
  <si>
    <t xml:space="preserve">VAL-VIP-402A-IC </t>
  </si>
  <si>
    <t xml:space="preserve">VAL-VIP-410A-IC </t>
  </si>
  <si>
    <t xml:space="preserve">VAL-VIP-411A-DS-IC </t>
  </si>
  <si>
    <t>VAL-VIP-415-IC</t>
  </si>
  <si>
    <t xml:space="preserve">VAL-VIP-418A-IC </t>
  </si>
  <si>
    <t xml:space="preserve">VAL-VIP-419A-D-IC </t>
  </si>
  <si>
    <t xml:space="preserve">VAL-VIP-422A </t>
  </si>
  <si>
    <t xml:space="preserve">VAL-VIP-422A-SA </t>
  </si>
  <si>
    <t xml:space="preserve">VAL-VIP-422A-IC </t>
  </si>
  <si>
    <t>VAL-VIP-9831A/VIP-9831A-W</t>
  </si>
  <si>
    <t>VAL-V-CTLA-2</t>
  </si>
  <si>
    <t>VAL-V-1030C-GY</t>
  </si>
  <si>
    <t>VAL-V-1030C</t>
  </si>
  <si>
    <t>VAL-V-1030M</t>
  </si>
  <si>
    <t>VAL-V-1036C-GY</t>
  </si>
  <si>
    <t>VAL-V-1036C</t>
  </si>
  <si>
    <t>VAL-V-1036M</t>
  </si>
  <si>
    <t>VAL-V-1038</t>
  </si>
  <si>
    <t>VAL-V-1039A</t>
  </si>
  <si>
    <t>VAL-V-1048C</t>
  </si>
  <si>
    <t>VAL-V-1048C-GY</t>
  </si>
  <si>
    <t>VAL-V-1048M</t>
  </si>
  <si>
    <t>VAL-V-1050C</t>
  </si>
  <si>
    <t xml:space="preserve">VAL-V-1080 -BGE -GY -W </t>
  </si>
  <si>
    <t xml:space="preserve">VAL-V-1090 -BK -GY -W </t>
  </si>
  <si>
    <t xml:space="preserve">VAL-VIP-130AL-BGE </t>
  </si>
  <si>
    <t>VAL-VIP-130AL-GY </t>
  </si>
  <si>
    <t>VAL-VIP-130AL-M -IC</t>
  </si>
  <si>
    <t xml:space="preserve">VAL-VIP-130AL-BGE-IC </t>
  </si>
  <si>
    <t>VAL-VIP-130AL-GY -IC</t>
  </si>
  <si>
    <t>VAL-VIP-130AL-M-SA</t>
  </si>
  <si>
    <t>VAL-VIP-148AL-GY </t>
  </si>
  <si>
    <t>VAL-VIP-148AL-M </t>
  </si>
  <si>
    <t>VAL-VIP-148AL-GY -IC</t>
  </si>
  <si>
    <t xml:space="preserve">VAL-VIP-480AL-GY </t>
  </si>
  <si>
    <t xml:space="preserve">VAL-VIP-480AL-W </t>
  </si>
  <si>
    <t>VAL-VIP-480AL-GY-IC</t>
  </si>
  <si>
    <t>VAL-VIP-480AL-W-IC</t>
  </si>
  <si>
    <t>VAL-VIP-480AL-GY-SA</t>
  </si>
  <si>
    <t>VAL-V-A2412B</t>
  </si>
  <si>
    <t>VAL-V-A2416B</t>
  </si>
  <si>
    <t>VAL-V-AW12B</t>
  </si>
  <si>
    <t>VAL-V-AW16BLP</t>
  </si>
  <si>
    <t>VAL-V-D2425B</t>
  </si>
  <si>
    <t>VAL-V-D2440B</t>
  </si>
  <si>
    <t xml:space="preserve">VAL-VIP-A12A </t>
  </si>
  <si>
    <t xml:space="preserve">VAL-VIP-A12ADS </t>
  </si>
  <si>
    <t>VAL-VIP-A16A</t>
  </si>
  <si>
    <t>VAL-VIP-A16ADS</t>
  </si>
  <si>
    <t xml:space="preserve">VAL-VIP-D425A </t>
  </si>
  <si>
    <t>VAL-VIP-D440A</t>
  </si>
  <si>
    <t>VAL-VIP-D440ADS</t>
  </si>
  <si>
    <t>VAL-VIP-D625A</t>
  </si>
  <si>
    <t>VAL-VIP-D640A</t>
  </si>
  <si>
    <t>VAL-VIP-D640ADS</t>
  </si>
  <si>
    <t>VAL-V-1092</t>
  </si>
  <si>
    <t>VAL-V-1092B</t>
  </si>
  <si>
    <t>VAL-V-1094A</t>
  </si>
  <si>
    <t>VAL-V-1094B</t>
  </si>
  <si>
    <t>VAL-V-1095</t>
  </si>
  <si>
    <t>VAL-V-1096</t>
  </si>
  <si>
    <t>VAL-V-2000A</t>
  </si>
  <si>
    <t>VAL-V-2001A/V-2001A-E</t>
  </si>
  <si>
    <t>VAL-V-2003A/V-2003A-E</t>
  </si>
  <si>
    <t>VAL-V-2003AHF</t>
  </si>
  <si>
    <t>VAL-V-2006A/V-2006A-E</t>
  </si>
  <si>
    <t>VAL-V-2006AHF</t>
  </si>
  <si>
    <t>VAL-V-2900</t>
  </si>
  <si>
    <t>VAL-V-2901A</t>
  </si>
  <si>
    <t>VAL-V-2904</t>
  </si>
  <si>
    <t>VAL-V-2970</t>
  </si>
  <si>
    <t>VAL-V-2971</t>
  </si>
  <si>
    <t>VAL-V-2972</t>
  </si>
  <si>
    <t>VAL-V-2972PK</t>
  </si>
  <si>
    <t>VAL-V-2991-W</t>
  </si>
  <si>
    <t>VAL-V-2992-W</t>
  </si>
  <si>
    <t>VAL-V-2994-W</t>
  </si>
  <si>
    <t>VAL-V-2995-W</t>
  </si>
  <si>
    <t>VAL-V-400</t>
  </si>
  <si>
    <t>VAL-V-420</t>
  </si>
  <si>
    <t>VAL-V-450</t>
  </si>
  <si>
    <t>VAL-V-5335100</t>
  </si>
  <si>
    <t>VAL-V-5580041C</t>
  </si>
  <si>
    <t>VAL-V-6120</t>
  </si>
  <si>
    <t>VAL-V-9130-W</t>
  </si>
  <si>
    <t>VAL-V-936480</t>
  </si>
  <si>
    <t>VAL-V-9804</t>
  </si>
  <si>
    <t>VAL-V-9805</t>
  </si>
  <si>
    <t xml:space="preserve">VAL-V-9807 </t>
  </si>
  <si>
    <t xml:space="preserve">VAL-V-9809 </t>
  </si>
  <si>
    <t>VAL-V-9816M</t>
  </si>
  <si>
    <t>VAL-V-9830/V-9830-W</t>
  </si>
  <si>
    <t>VAL-V-9880</t>
  </si>
  <si>
    <t>VAL-V-9904M-5</t>
  </si>
  <si>
    <t>VAL-V-9908</t>
  </si>
  <si>
    <t>VAL-V-9910 -BK -YEL</t>
  </si>
  <si>
    <t>VAL-V-9912M-10</t>
  </si>
  <si>
    <t>VAL-V-9912P-12</t>
  </si>
  <si>
    <t>VAL-V-9914M-5</t>
  </si>
  <si>
    <t>VAL-V-9915M-5</t>
  </si>
  <si>
    <t>VAL-V-9916M</t>
  </si>
  <si>
    <t>VAL-V-9924C</t>
  </si>
  <si>
    <t>VAL-V-9925A</t>
  </si>
  <si>
    <t>VAL-V-9927A</t>
  </si>
  <si>
    <t>VAL-V-9933A</t>
  </si>
  <si>
    <t>VAL-V-9934</t>
  </si>
  <si>
    <t>VAL-V-9936A</t>
  </si>
  <si>
    <t>VAL-V-9939C</t>
  </si>
  <si>
    <t>VAL-V-9940</t>
  </si>
  <si>
    <t>VAL-V-9941A</t>
  </si>
  <si>
    <t>VAL-V-9945A</t>
  </si>
  <si>
    <t>VAL-V-9955</t>
  </si>
  <si>
    <t>VAL-V-9964</t>
  </si>
  <si>
    <t>VAL-V-9972</t>
  </si>
  <si>
    <t>VAL-V-9983-W</t>
  </si>
  <si>
    <t>VAL-V-9984-W</t>
  </si>
  <si>
    <t>VAL-V-9985-W</t>
  </si>
  <si>
    <t>VAL-V-9988</t>
  </si>
  <si>
    <t>VAL-V-9989</t>
  </si>
  <si>
    <t>VAL-V-ACS45</t>
  </si>
  <si>
    <t>VAL-V-ACS25</t>
  </si>
  <si>
    <t>VAL-V-BDM12-S</t>
  </si>
  <si>
    <t>VAL-VBB-1424</t>
  </si>
  <si>
    <t xml:space="preserve">VAL-VB-A13 </t>
  </si>
  <si>
    <t xml:space="preserve">VAL-VB-A21 </t>
  </si>
  <si>
    <t xml:space="preserve">VAL-VB-R12 </t>
  </si>
  <si>
    <t xml:space="preserve">VAL-VB-R17-D </t>
  </si>
  <si>
    <t xml:space="preserve">VAL-VB-R19 </t>
  </si>
  <si>
    <t xml:space="preserve">VAL-VB-R22 </t>
  </si>
  <si>
    <t xml:space="preserve">VAL-VB-S11 </t>
  </si>
  <si>
    <t xml:space="preserve">VAL-VB-S20 </t>
  </si>
  <si>
    <t xml:space="preserve">VAL-VB-S23 </t>
  </si>
  <si>
    <t>VAL-VC-1061 -BK -W</t>
  </si>
  <si>
    <t>VAL-VC-1090</t>
  </si>
  <si>
    <t>VAL-VC40R-4</t>
  </si>
  <si>
    <t>VAL-VC40R-9T</t>
  </si>
  <si>
    <t>VAL-V-C6124P</t>
  </si>
  <si>
    <t>VAL-V-C806PK</t>
  </si>
  <si>
    <t>VAL-V-CIO</t>
  </si>
  <si>
    <t xml:space="preserve">VAL-V-CLK </t>
  </si>
  <si>
    <t>VAL-V-CSB12S</t>
  </si>
  <si>
    <t>VAL-V-CSB25</t>
  </si>
  <si>
    <t>VAL-V-DCH</t>
  </si>
  <si>
    <t>VAL-V-DCPI</t>
  </si>
  <si>
    <t>VAL-V-DMKIT</t>
  </si>
  <si>
    <t>VAL-V-DW11040B</t>
  </si>
  <si>
    <t>VAL-V-DSP</t>
  </si>
  <si>
    <t>VAL-V-GPSA</t>
  </si>
  <si>
    <t>VAL-V-GPS-TX</t>
  </si>
  <si>
    <t xml:space="preserve">VAL-VIP-172AL–ST </t>
  </si>
  <si>
    <t xml:space="preserve">VAL-VIP-172AL–VRSS </t>
  </si>
  <si>
    <t>VAL-VIP-176A-IC</t>
  </si>
  <si>
    <t xml:space="preserve">VAL-VIP-201A </t>
  </si>
  <si>
    <t xml:space="preserve">VAL-VIP-204B </t>
  </si>
  <si>
    <t xml:space="preserve">VAL-VIP-324D </t>
  </si>
  <si>
    <t xml:space="preserve">VAL-VIP-428A </t>
  </si>
  <si>
    <t xml:space="preserve">VAL-VIP-428A-IC </t>
  </si>
  <si>
    <t xml:space="preserve">VAL-VIP-428A-SA </t>
  </si>
  <si>
    <t xml:space="preserve">VAL-VIP-429A-D </t>
  </si>
  <si>
    <t xml:space="preserve">VAL-VIP-429A-D-IC </t>
  </si>
  <si>
    <t xml:space="preserve">VAL-VIP-430A </t>
  </si>
  <si>
    <t xml:space="preserve">VAL-VIP-430A-IC </t>
  </si>
  <si>
    <t xml:space="preserve">VAL-VIP-430A-SA </t>
  </si>
  <si>
    <t xml:space="preserve">VAL-VIP-431A-DS </t>
  </si>
  <si>
    <t xml:space="preserve">VAL-VIP-431A-A-IC </t>
  </si>
  <si>
    <t xml:space="preserve">VAL-VIP-431A-DS-IC </t>
  </si>
  <si>
    <t xml:space="preserve">VAL-VIP-432A-DF </t>
  </si>
  <si>
    <t xml:space="preserve">VAL-VIP-432A-DF-IC </t>
  </si>
  <si>
    <t xml:space="preserve">VAL-VIP-580A-IC </t>
  </si>
  <si>
    <t>VAL-VIP-581A</t>
  </si>
  <si>
    <t xml:space="preserve">VAL-VIP-581A-IC </t>
  </si>
  <si>
    <t>VAL-VIP-801A</t>
  </si>
  <si>
    <t>VAL-VIP-801A-SA</t>
  </si>
  <si>
    <t>VAL-VIP-801A-IC</t>
  </si>
  <si>
    <t>VAL-VIP-802B</t>
  </si>
  <si>
    <t xml:space="preserve">VAL-VIP-804B </t>
  </si>
  <si>
    <t>VAL-VIP-811A</t>
  </si>
  <si>
    <t>VAL-VIP-814B</t>
  </si>
  <si>
    <t>VAL-VIP-821A</t>
  </si>
  <si>
    <t>VAL-VIP-822A</t>
  </si>
  <si>
    <t>VAL-VIP-824A</t>
  </si>
  <si>
    <t>VAL-VIP-851-25</t>
  </si>
  <si>
    <t>VAL-VIP-851-70/100</t>
  </si>
  <si>
    <t>VAL-VIP-9880A</t>
  </si>
  <si>
    <t xml:space="preserve">VAL-VIP-9880-IC </t>
  </si>
  <si>
    <t xml:space="preserve">VAL-VIP-9880A-SA </t>
  </si>
  <si>
    <t>VAL-VIP-9890A-EM</t>
  </si>
  <si>
    <t>VAL-VIP-998-AM-IC</t>
  </si>
  <si>
    <t>VAL-VL520 (BK-F) (SS-F)</t>
  </si>
  <si>
    <t xml:space="preserve">VAL-V-LPT </t>
  </si>
  <si>
    <t>VAL-VM-150</t>
  </si>
  <si>
    <t>VAL-VMT-1</t>
  </si>
  <si>
    <t>VAL-VMT-2</t>
  </si>
  <si>
    <t>VAL-VP-1124D/VP-1124D-EC/VP-1124D-UK</t>
  </si>
  <si>
    <t>VAL-VP-12124</t>
  </si>
  <si>
    <t>VAL-VP-2124D</t>
  </si>
  <si>
    <t>VAL-VP-2148D</t>
  </si>
  <si>
    <t>VAL-VP-324D</t>
  </si>
  <si>
    <t>VAL-VP-412A</t>
  </si>
  <si>
    <t>VAL-VP-4124D/VP-4124D-EC</t>
  </si>
  <si>
    <t>VAL-VP-6124/VP-6124-E</t>
  </si>
  <si>
    <t>VAL-VP-6124-UPS</t>
  </si>
  <si>
    <t>VAL-VP-624D</t>
  </si>
  <si>
    <t>VAL-VP-9202</t>
  </si>
  <si>
    <t>VAL-VPB-260</t>
  </si>
  <si>
    <t>VAL-VSA-1020C</t>
  </si>
  <si>
    <t>VAL-V-SER</t>
  </si>
  <si>
    <t>VAL-V-SMR12A</t>
  </si>
  <si>
    <t>VAL-V-TBAR</t>
  </si>
  <si>
    <t>VAL-V-VCPANEL - BK -GY</t>
  </si>
  <si>
    <t>VAL-V-VCU</t>
  </si>
  <si>
    <t>VAL-V-WDM-16</t>
  </si>
  <si>
    <t>VAL-V-WGACLK</t>
  </si>
  <si>
    <t>VAL-V-WGFLEX-2</t>
  </si>
  <si>
    <t>VAL-V-WGHORN-2</t>
  </si>
  <si>
    <t>VAL-V-WGWALL-2</t>
  </si>
  <si>
    <t>VAL-V-WMCA</t>
  </si>
  <si>
    <t>VAL-V-WMCRA</t>
  </si>
  <si>
    <t>VAL-V-WTGY</t>
  </si>
  <si>
    <t>Product Number</t>
  </si>
  <si>
    <t>Product Name</t>
  </si>
  <si>
    <t>Product Description</t>
  </si>
  <si>
    <t>Image URL</t>
  </si>
  <si>
    <t>X</t>
  </si>
  <si>
    <t>YEA-ZVC400-EW3Y</t>
  </si>
  <si>
    <t>Yealink Services</t>
  </si>
  <si>
    <t>ZVC400 Extended Warranty 3 Years</t>
  </si>
  <si>
    <t>http://s7d5.scene7.com/is/image/ScanSource/icon-warranty2</t>
  </si>
  <si>
    <t>YEA-ZVC400-EW2Y</t>
  </si>
  <si>
    <t>ZVC400 Extended Warranty 2 Years</t>
  </si>
  <si>
    <t>YEA-ZVC400-EW1Y</t>
  </si>
  <si>
    <t>ZVC400 Extended Warranty 1 Year</t>
  </si>
  <si>
    <t>YEA-ZVC400-C2-000</t>
  </si>
  <si>
    <t>Yealink VC Room Systems</t>
  </si>
  <si>
    <t>Native Zoom Rooms system for medium rooms - 1x UVC50 5X optical USB PTZ camera, power adapter and cables. MCore mini-PC, power adapter and cables; 1x CP960-Zoom Edition Conference Phone, PoE adapter and cables, supports ultrasonic and Zoom direct share. The mini-PC computer preloads Windows 10 IoT Enterprise OS and license, Zoom Rooms App, as well as Yealink Plug-in. Including 2-year hardware warranty.</t>
  </si>
  <si>
    <t>https://s7d5.scene7.com/is/image/ScanSource/photo%2Dunavailable</t>
  </si>
  <si>
    <t>POW-ZP2431000XXX000</t>
  </si>
  <si>
    <t>Eaton Products</t>
  </si>
  <si>
    <t>BladeUPS Pre-Assembled Top Entry 36 kW, 208V</t>
  </si>
  <si>
    <t>http://s7d9.scene7.com/is/image/ScanSource/eaton-zp2431000xxx000</t>
  </si>
  <si>
    <t>POW-ZP242150XXXX000</t>
  </si>
  <si>
    <t>Eaton 9135 UPS Rack/Tower Models</t>
  </si>
  <si>
    <t>Eaton Preassembled BladeUPS - Top Entry 24 kW, 208V w/(1) Power Xpert SNMP/ModBus</t>
  </si>
  <si>
    <t>http://s7d9.scene7.com/is/image/ScanSource/eaton-zp242150xxxx000</t>
  </si>
  <si>
    <t>POW-ZP23410000XX000</t>
  </si>
  <si>
    <t>Eaton BladeUPs Series</t>
  </si>
  <si>
    <t>BladeUPS 48KVA 208V 3PH Bottomentry</t>
  </si>
  <si>
    <t>http://s7d9.scene7.com/is/image/ScanSource/eaton-zp23410000xx000</t>
  </si>
  <si>
    <t>POW-ZP2331000XXX000</t>
  </si>
  <si>
    <t>BladeUPS 36KVA 208V 3PH Bottomentry</t>
  </si>
  <si>
    <t>http://s7d9.scene7.com/is/image/ScanSource/eaton-zp2331000xxx000</t>
  </si>
  <si>
    <t>POW-ZP232150XXXX000</t>
  </si>
  <si>
    <t>Eaton Service Plans</t>
  </si>
  <si>
    <t>BLADEUPS 48 PRE-ASMD BTM ENT 2 4 KW, 208V PXGX/SNMP/MODBUS</t>
  </si>
  <si>
    <t>http://s7d9.scene7.com/is/image/ScanSource/eaton-zp232150xxxx000</t>
  </si>
  <si>
    <t>POW-ZP232100XXXX000</t>
  </si>
  <si>
    <t>BladeUPS 24KVA 208V 3PH Bottom Entry</t>
  </si>
  <si>
    <t>http://s7d5.scene7.com/is/image/ScanSource/Eaton-BladeUPS</t>
  </si>
  <si>
    <t>POW-ZP2261500000000</t>
  </si>
  <si>
    <t>BladeUPS Pre-Asmd Top Ent 60 k W N1, 208V PXGX/SNMP/ModBus</t>
  </si>
  <si>
    <t>http://s7d9.scene7.com/is/image/ScanSource/eaton-zp2261500000000</t>
  </si>
  <si>
    <t>POW-ZP22415000XX000</t>
  </si>
  <si>
    <t>BladeUPS Pre-Asmd Top Ent 48KW 208V, PXGX/SNMP/ModBus</t>
  </si>
  <si>
    <t>http://s7d9.scene7.com/is/image/ScanSource/eaton-zp22415000xx000</t>
  </si>
  <si>
    <t>POW-ZP2231500XXX000</t>
  </si>
  <si>
    <t>BladeUPS Pre-AsMD Top Ent 36kW, 208V with P Xpert SNMP/Modbus</t>
  </si>
  <si>
    <t>http://s7d9.scene7.com/is/image/ScanSource/eaton-zp2231500xxx000</t>
  </si>
  <si>
    <t>POW-ZP2231500XXX00</t>
  </si>
  <si>
    <t>BladeUPS 48 Pre-ASMD BTM ENT 24 KW, 208V PXGX/SNMP/MODBUS</t>
  </si>
  <si>
    <t>http://s7d9.scene7.com/is/image/ScanSource/eaton-zp2231500xxx00</t>
  </si>
  <si>
    <t>POW-ZP222150XXXX100</t>
  </si>
  <si>
    <t>BLADEUPS PREASD 24KW 208V/TOP ENT/60KW M</t>
  </si>
  <si>
    <t>http://s7d9.scene7.com/is/image/ScanSource/eaton-zp222150xxxx100</t>
  </si>
  <si>
    <t>POW-ZP222150XXXX000</t>
  </si>
  <si>
    <t>BladeUPS Pre-ASMD Top ENT 24 K W, 208V, PXGX/SNMP/MODBUS</t>
  </si>
  <si>
    <t>http://s7d9.scene7.com/is/image/ScanSource/eaton-zp222150xxxx000</t>
  </si>
  <si>
    <t>POW-ZP22115XXXXX000</t>
  </si>
  <si>
    <t>BladeUPS PreAsmd Top Ent 60 kW 208V w Pxpert</t>
  </si>
  <si>
    <t>http://s7d9.scene7.com/is/image/ScanSource/eaton-zp22115xxxxx000</t>
  </si>
  <si>
    <t>POW-ZP21415000XX100</t>
  </si>
  <si>
    <t>Eaton Preassembled BladeUPS - Bottom Entry 48 kW, 208V, MBM in rack w/(1) Power Xpert SNMP/ModBus</t>
  </si>
  <si>
    <t>http://s7d9.scene7.com/is/image/ScanSource/eaton-zp21415000xx100</t>
  </si>
  <si>
    <t>POW-ZP21415000XX000</t>
  </si>
  <si>
    <t>BladeUPS Pre-Asmd Btm Ent 48KW 208V PXGX/SNMP/ModBus</t>
  </si>
  <si>
    <t>http://s7d9.scene7.com/is/image/ScanSource/eaton-zp21415000xx000</t>
  </si>
  <si>
    <t>POW-ZP2131500XXX000</t>
  </si>
  <si>
    <t>BaldeUPS 36kW Preassbled 208V PXSNMP</t>
  </si>
  <si>
    <t>http://s7d9.scene7.com/is/image/ScanSource/eaton-zp2131500xxx000</t>
  </si>
  <si>
    <t>POW-ZP2131100XXX000</t>
  </si>
  <si>
    <t>BladeUPS PreAssy Bottom Entry 36kW 208V with SNMP</t>
  </si>
  <si>
    <t>http://s7d9.scene7.com/is/image/ScanSource/eaton-zp2131100xxx000</t>
  </si>
  <si>
    <t>POW-ZP212150XXXX100</t>
  </si>
  <si>
    <t>BLADEUPS PREASD 24KW 208V/BT ENT/60KW MAX/MBM/SNMP/MODTCP</t>
  </si>
  <si>
    <t>POW-ZP212150XXXX000</t>
  </si>
  <si>
    <t>BladeUPS Pre-Assembled Bottom Entry 24KW, 208V with 1 Power XPERT</t>
  </si>
  <si>
    <t>http://s7d9.scene7.com/is/image/ScanSource/eaton-zp212150xxxx000</t>
  </si>
  <si>
    <t>POW-ZP21115XXXXX100</t>
  </si>
  <si>
    <t>BladeUPS Pre-Assembled Bottom Entry 12 kW, 208V, MBM in rack w/(1) Power Xpert SNMP/ModBus</t>
  </si>
  <si>
    <t>POW-ZP122110XXXX000</t>
  </si>
  <si>
    <t>BladeUPS Pre-Assembled Top Entry (24KW 208V with SNMP)</t>
  </si>
  <si>
    <t>POW-ZP12111XXXXX000</t>
  </si>
  <si>
    <t>BladeUPS Pre-Assembled Top Entry 12 kW, 208V with One SNMP</t>
  </si>
  <si>
    <t>POW-ZP112110XXXX000</t>
  </si>
  <si>
    <t>BladeUPS Pre-Assembed Bottom Entry 2 MOD SYST with SNMP 24KVA</t>
  </si>
  <si>
    <t>POW-ZP11111XXXXX000</t>
  </si>
  <si>
    <t>BladeUPS Pre-Assembled Bottom Entry (12 kW, 208V, with One SNMP)</t>
  </si>
  <si>
    <t>http://s7d9.scene7.com/is/image/ScanSource/eaton-zp11111xxxxx000</t>
  </si>
  <si>
    <t>POW-ZC122P068100000</t>
  </si>
  <si>
    <t>BladeUPS 12kW 400V w/parallel cord PXGX</t>
  </si>
  <si>
    <t>POW-ZC122P060100000</t>
  </si>
  <si>
    <t>PWR BLADE UPS 12000VA</t>
  </si>
  <si>
    <t>POW-ZC121P068100000</t>
  </si>
  <si>
    <t>BladeUPS 12KW 208V PAR Cord PX GX/SNMP/MODBUS</t>
  </si>
  <si>
    <t>http://s7d9.scene7.com/is/image/ScanSource/eaton-zc121p068100000</t>
  </si>
  <si>
    <t>POW-ZC121P060100000</t>
  </si>
  <si>
    <t>Blade UPS (12KW 208V with Parallel Cord)</t>
  </si>
  <si>
    <t>http://s7d9.scene7.com/is/image/ScanSource/eaton-zc121p060100000</t>
  </si>
  <si>
    <t>POW-ZC1212600100000</t>
  </si>
  <si>
    <t>BladeUPS 12kW 208V with 60A 5W In/4W Out</t>
  </si>
  <si>
    <t>http://s7d9.scene7.com/is/image/ScanSource/eaton-zc1212600100000</t>
  </si>
  <si>
    <t>POW-ZC1212208100000</t>
  </si>
  <si>
    <t>BladeUPS 12kW 208V w60A 5W in5 W out PXGX</t>
  </si>
  <si>
    <t>http://s7d9.scene7.com/is/image/ScanSource/eaton-zc1212208100000</t>
  </si>
  <si>
    <t>POW-ZC1212200100000</t>
  </si>
  <si>
    <t>BladeUPS 12kW 208V BladeUPS 12kW 208V</t>
  </si>
  <si>
    <t>http://s7d9.scene7.com/is/image/ScanSource/eaton-zc1212200100000</t>
  </si>
  <si>
    <t>POW-ZC1212008100000</t>
  </si>
  <si>
    <t>BLADEUPS 12KW 208V W/60A 5W IN/ RPM ONLY</t>
  </si>
  <si>
    <t>http://s7d9.scene7.com/is/image/ScanSource/eaton-zc1212008100000</t>
  </si>
  <si>
    <t>POW-ZC1212000100000</t>
  </si>
  <si>
    <t>BladeUPS 12kW 208V with 60A 5W in Only</t>
  </si>
  <si>
    <t>http://s7d9.scene7.com/is/image/ScanSource/eaton-zc1212000100000</t>
  </si>
  <si>
    <t>POW-ZC0811108100000</t>
  </si>
  <si>
    <t>BladeUPS 8 kW 208V with NEMA L21-30P in</t>
  </si>
  <si>
    <t>http://s7d9.scene7.com/is/image/ScanSource/eaton-zc0811108100000</t>
  </si>
  <si>
    <t>POW-ZC0517708100000</t>
  </si>
  <si>
    <t>BladeUPS 5kW 208V w/NEMA L21-20P in/L21-20R out, 2 Int batt string w/PXGX SNMP/ModBus</t>
  </si>
  <si>
    <t>POW-ZC0517700110000</t>
  </si>
  <si>
    <t>BLADEUPS 5KW 208V W/NEMA L21-20P/L21-20R, 1 INT BATT STRING</t>
  </si>
  <si>
    <t>YEA-YLPOE30</t>
  </si>
  <si>
    <t>Yealink Conference Phones</t>
  </si>
  <si>
    <t>PoE Adapter</t>
  </si>
  <si>
    <t>http://s7d9.scene7.com/is/image/ScanSource/yealink-ylpoe30</t>
  </si>
  <si>
    <t>YEA-YHS36 MONO</t>
  </si>
  <si>
    <t>Yealink Accessory Headsets</t>
  </si>
  <si>
    <t>YHS36 Mono RJ9 Headset Jack, Leather Ear Cushion</t>
  </si>
  <si>
    <t>http://s7d5.scene7.com/is/image/ScanSource/icon-accessories</t>
  </si>
  <si>
    <t>YEA-YHS36 DUAL</t>
  </si>
  <si>
    <t>YHS36 Dual RJ9 Headset Jack, Leather Ear Cushion</t>
  </si>
  <si>
    <t>YEA-YHS34 MONO</t>
  </si>
  <si>
    <t>YHS34 Mono RJ9 Headset Jack, Leather Ear Cushion</t>
  </si>
  <si>
    <t>YEA-YHS34 LITE MONO</t>
  </si>
  <si>
    <t>YHS34 Lite Mono RJ9 Headset Jack, Formy Ear Cushion</t>
  </si>
  <si>
    <t>YEA-YHS34 LITE DUAL</t>
  </si>
  <si>
    <t>YHS34 Lite Dual RJ9 Headset Jack, Formy Ear Cushion</t>
  </si>
  <si>
    <t>YEA-YHS34 DUAL</t>
  </si>
  <si>
    <t>YHS34 Dual RJ9 Headset Jack, Leather Ear Cushion</t>
  </si>
  <si>
    <t>YEA-YDMP</t>
  </si>
  <si>
    <t>YDMP Device Quantity License</t>
  </si>
  <si>
    <t>http://s7d9.scene7.com/is/image/ScanSource/yealink-ydmp</t>
  </si>
  <si>
    <t>POW-Y03114022100000</t>
  </si>
  <si>
    <t>PW RON 12KW L21-30R/L21-30R BladeUPS 208V</t>
  </si>
  <si>
    <t>http://s7d9.scene7.com/is/image/ScanSource/eaton-y03114022100000</t>
  </si>
  <si>
    <t>POW-Y03114011100000</t>
  </si>
  <si>
    <t>PW RPM (12KW, L21-20R/L21-20R BladeUps, 208V)</t>
  </si>
  <si>
    <t>http://s7d9.scene7.com/is/image/ScanSource/eaton-y03114011100000</t>
  </si>
  <si>
    <t>POW-Y03113057100000</t>
  </si>
  <si>
    <t>BladeUPD RPM 208V3/L6-30R6/5-20R</t>
  </si>
  <si>
    <t>http://s7d9.scene7.com/is/image/ScanSource/eaton-y03113057100000</t>
  </si>
  <si>
    <t>POW-Y03113055100000</t>
  </si>
  <si>
    <t>BladeUPS 208V 15 Inch L6-30 Three L6-30 Three Local Power Meter</t>
  </si>
  <si>
    <t>http://s7d9.scene7.com/is/image/ScanSource/eaton-y03113055100000</t>
  </si>
  <si>
    <t>POW-Y03113047100000</t>
  </si>
  <si>
    <t>RPM, 12KW, L6-20R/5-20R, BLADE UPS, 208V</t>
  </si>
  <si>
    <t>POW-Y03113022100000</t>
  </si>
  <si>
    <t>RPM 12kW L21-30R/L21-30R Blade Ups, 208V</t>
  </si>
  <si>
    <t>http://s7d9.scene7.com/is/image/ScanSource/eaton-y03113022100000</t>
  </si>
  <si>
    <t>POW-Y03113011100000</t>
  </si>
  <si>
    <t>Rack Power Distribution Module (15 Foot Cord, Four L21-20R)</t>
  </si>
  <si>
    <t>http://s7d9.scene7.com/is/image/ScanSource/eaton-y03113011100000</t>
  </si>
  <si>
    <t>POW-Y03112088100000</t>
  </si>
  <si>
    <t>BladeUPS RPM (208V 10 Foot Cord, Six L14-20Rs)</t>
  </si>
  <si>
    <t>http://s7d9.scene7.com/is/image/ScanSource/eaton-y03112088100000</t>
  </si>
  <si>
    <t>POW-Y03112059100000</t>
  </si>
  <si>
    <t>PW RPM, 12kW</t>
  </si>
  <si>
    <t>POW-Y031110AA100000</t>
  </si>
  <si>
    <t>Rack Power Distribution Module (208V, 12KW ICE320-C13/ICE320-C13)</t>
  </si>
  <si>
    <t>POW-Y03111055100000</t>
  </si>
  <si>
    <t>Rack Power Distribution Module (12KW 208V L6-30R/L6-30R Blade-UPS)</t>
  </si>
  <si>
    <t>http://s7d9.scene7.com/is/image/ScanSource/eaton-y03111055100000</t>
  </si>
  <si>
    <t>POW-Y03100066100000</t>
  </si>
  <si>
    <t>BladeUPS RMP Disti Box 208V HW Input 5-15R Output with Power</t>
  </si>
  <si>
    <t>POW-XX5YNEXX-6009UC</t>
  </si>
  <si>
    <t>PredictPulse monitoring 5 years</t>
  </si>
  <si>
    <t>http://s7d5.scene7.com/is/image/ScanSource/icon-services</t>
  </si>
  <si>
    <t>APC-XU2K0LLXXRCC</t>
  </si>
  <si>
    <t>APC Smart-UPS Rack-Mount</t>
  </si>
  <si>
    <t>APC SmartUPS Industrial 2000VA / 1800W,</t>
  </si>
  <si>
    <t>XPC-XPC-L630R-L620P</t>
  </si>
  <si>
    <t>XPCC Double Conversion UPS</t>
  </si>
  <si>
    <t>XPC-XPC-L630R</t>
  </si>
  <si>
    <t>XPC-L630R</t>
  </si>
  <si>
    <t>XPC-XPC-L630P</t>
  </si>
  <si>
    <t>XPC-L630P</t>
  </si>
  <si>
    <t>XPC-XPC-L620P</t>
  </si>
  <si>
    <t>XPC-L620P</t>
  </si>
  <si>
    <t>XPC-XPC-L530R</t>
  </si>
  <si>
    <t>XPC-L530R</t>
  </si>
  <si>
    <t>XPC-XPC-L530P</t>
  </si>
  <si>
    <t>XPC-L530P</t>
  </si>
  <si>
    <t>XPC-XPC-L520P-520R-6</t>
  </si>
  <si>
    <t>6 FT Adapter connector to connect ups</t>
  </si>
  <si>
    <t>XPC-XPC-L1430R</t>
  </si>
  <si>
    <t>XPC-L1430R</t>
  </si>
  <si>
    <t>XPC-XPC-C20-L630R</t>
  </si>
  <si>
    <t>XPC-C20-L630R</t>
  </si>
  <si>
    <t>XPC-XPC-C20-L620R</t>
  </si>
  <si>
    <t>XPC-C20-L620R</t>
  </si>
  <si>
    <t>XPC-XPC-C20-620R</t>
  </si>
  <si>
    <t>XPC-C20-620R</t>
  </si>
  <si>
    <t>XPC-XPC-C19-L630P</t>
  </si>
  <si>
    <t>IEC C19to L6 30P for use with P90g-3000</t>
  </si>
  <si>
    <t>XPC-XPC-C19-L620P</t>
  </si>
  <si>
    <t>XPC-C19-L620P</t>
  </si>
  <si>
    <t>XPC-XPC-C19-L520P</t>
  </si>
  <si>
    <t>XPC-C19-L520P</t>
  </si>
  <si>
    <t>XPC-XPC-C19-615P</t>
  </si>
  <si>
    <t>XPC-C19-615P</t>
  </si>
  <si>
    <t>XPC-XPC-C19-520P</t>
  </si>
  <si>
    <t>XPC-C19-520P</t>
  </si>
  <si>
    <t>XPC-XPC-C14-L630R</t>
  </si>
  <si>
    <t>XPC-C14-L630R</t>
  </si>
  <si>
    <t>XPC-XPC-C14-L620R</t>
  </si>
  <si>
    <t>XPC-C14-L620R</t>
  </si>
  <si>
    <t>XPC-XPC-C14-C19</t>
  </si>
  <si>
    <t>XPC-XPC-C14-615R</t>
  </si>
  <si>
    <t>XPC-C14-615R</t>
  </si>
  <si>
    <t>XPC-XPC-C13-L620P</t>
  </si>
  <si>
    <t>XPC-C13-L620P</t>
  </si>
  <si>
    <t>XPC-XPC-C13-C14</t>
  </si>
  <si>
    <t>XPC-XPC-C13-615P</t>
  </si>
  <si>
    <t>XPC-C13-615P</t>
  </si>
  <si>
    <t>XPC-XPC-C13-515P</t>
  </si>
  <si>
    <t>XPC-C13-515P</t>
  </si>
  <si>
    <t>XPC-XPC-620P</t>
  </si>
  <si>
    <t>XPC-620P</t>
  </si>
  <si>
    <t>XPC-XPC-615P</t>
  </si>
  <si>
    <t>XPC-615P</t>
  </si>
  <si>
    <t>XPC-XPC-515P-6RA</t>
  </si>
  <si>
    <t>Optional 6ft, 5-15P line cord</t>
  </si>
  <si>
    <t>APC-XHXXS7A4F</t>
  </si>
  <si>
    <t>SmartUPS Industrial Battery Harness SBS7</t>
  </si>
  <si>
    <t>APC-XB050XX1XS</t>
  </si>
  <si>
    <t>SmartUPS Industrial GEL Battery 50Ah 12V</t>
  </si>
  <si>
    <t>APC-WUPGSTRTUP7-UG-02</t>
  </si>
  <si>
    <t>APC Service</t>
  </si>
  <si>
    <t>Scheduling Upgrade to 7X24 for Existing Startup Service for 41 to 150 kVA</t>
  </si>
  <si>
    <t>APC-WUPGSTRTUP7-UG-01</t>
  </si>
  <si>
    <t>Scheduling Upgrade to 7X24 for Existing Startup Service for up to 40 kVA  UPS or Battery Frame</t>
  </si>
  <si>
    <t>APC-WUPGQPMV7X24-AX-00</t>
  </si>
  <si>
    <t>7X24 Scheduling Upgrade from Existing Quarterly Preventive Maintenance Service</t>
  </si>
  <si>
    <t>APC-WUPGPMV7X24-UG-02</t>
  </si>
  <si>
    <t>Scheduling Upgrade to 7X24 for Existing PM or Addnl PM Visit for 41 to 150 kVA</t>
  </si>
  <si>
    <t>APC-WUPGPMV7X24-UG-01</t>
  </si>
  <si>
    <t>Scheduling Upgrade to 7X24 for Existing PM or Addnl PM Visit for up to 40 kVA UPS</t>
  </si>
  <si>
    <t>APC-WUPGPMV7X24-AX-00</t>
  </si>
  <si>
    <t>7X24 Scheduling Upgrade from Existing Preventive Maintenance Service</t>
  </si>
  <si>
    <t>APC-WUPGONSITEFW-SY-00</t>
  </si>
  <si>
    <t>(1) YR NBD On-Site Service Upgrade to Factory Warranty</t>
  </si>
  <si>
    <t>APC-WUPGONSITEFW-SB-00</t>
  </si>
  <si>
    <t>(1) YR NBD On-site Service Upgrade</t>
  </si>
  <si>
    <t>APC-WUPGMBRS7X24-MB-00</t>
  </si>
  <si>
    <t>Scheduling Upgrade to 7X24 for MBRS</t>
  </si>
  <si>
    <t>APC-WUPGCAPRPL7-UG-02</t>
  </si>
  <si>
    <t>Scheduling Upgrade to 7X24 for Existing Capacitor Replacement Service for 41 to 150 kVA</t>
  </si>
  <si>
    <t>APC-WUPGBATRPL7-UP-02</t>
  </si>
  <si>
    <t>Scheduling Upgrade from 5X8 to 7X24 for Existing Battery Replacement Service - per battery</t>
  </si>
  <si>
    <t>APC-WUPGASSEM7-UG-02</t>
  </si>
  <si>
    <t>Scheduling Upgrade to 7X24 for Existing Assembly Service for 41 to 150 kVA</t>
  </si>
  <si>
    <t>APC-WUPGASSEM7-UG-01</t>
  </si>
  <si>
    <t>Scheduling Upgrade to 7X24 for Existing Assembly Service for up to 40 kVA UPS or Battery Frame</t>
  </si>
  <si>
    <t>APC-WUPGASSEM7-AX-00</t>
  </si>
  <si>
    <t>Scheduling Upgrade to 7X24 for (1) Existing Cooling Assembly Service</t>
  </si>
  <si>
    <t>APC-WUPG8HR7X24-UG-03</t>
  </si>
  <si>
    <t>APC Installation and Assembly Services</t>
  </si>
  <si>
    <t>1 Year 8HR 7X24 Response Upgrade to Factory Warranty or Existing Service Contract for 151 to 500 kVA</t>
  </si>
  <si>
    <t>APC-WUPG8HR7X24-UG-02</t>
  </si>
  <si>
    <t>1 Year 8HR 7X24 Response Upgrade to Factory Warranty or Existing Service Contract for 41 to 150 kVA</t>
  </si>
  <si>
    <t>APC-WUPG8HR7X24-UG-01</t>
  </si>
  <si>
    <t>1 Year 8HR 7X24 Response Upgrade to Factory Warranty or Existing Service  Contract for up to 40 kVA</t>
  </si>
  <si>
    <t>APC-WUPG4HR-UG-03</t>
  </si>
  <si>
    <t>1 Year 4HR 7X24 Response Upgrade</t>
  </si>
  <si>
    <t>APC-WUPG4HR-UG-02</t>
  </si>
  <si>
    <t>1 Year 4HR 7X24 Response Upgrade to Factor Warranty or Existing Service Contract for 41 to 150 kVA</t>
  </si>
  <si>
    <t>APC-WUPG4HR-UG-WUPG4HR-UG-01</t>
  </si>
  <si>
    <t>1 Year 4HR 7X24 Response Upgrade to Factory Warranty or Existing Service  Contract for up to 40 kVA</t>
  </si>
  <si>
    <t>APC-WUPG4HR-AX-WUPG4HR-AX-00</t>
  </si>
  <si>
    <t>1 Year 4HR Response Upgrade to Existing Service Contract for (1) Cooling  Product</t>
  </si>
  <si>
    <t>APC-WUPG4HR-AS-WUPG4HR-AS-00</t>
  </si>
  <si>
    <t>1 Year 4HR On-Site Service Response Upgrade to Existing On-Site Service Warranty</t>
  </si>
  <si>
    <t>APC-WULTRABAT-PX-B2</t>
  </si>
  <si>
    <t>(1) Year Advantage Ultra Service Plan for (1) Symmetra PX 80-100 kVA External Battery Frame</t>
  </si>
  <si>
    <t>APC-WSYPM10KF</t>
  </si>
  <si>
    <t>APC Symmetra Series</t>
  </si>
  <si>
    <t>SYMMETRA PX 10KW Power Module, 208V-SPARE PART</t>
  </si>
  <si>
    <t>http://s7d5.scene7.com/is/image/ScanSource/APC-29E08A7203B5C0DC8525760100603846_MMAE_7UDNL5_fam_h</t>
  </si>
  <si>
    <t>APC-WSY2CSPS</t>
  </si>
  <si>
    <t>System Power Supply Unit For PX2 - Spare Part</t>
  </si>
  <si>
    <t>APC-WSUVTPM20KH-P</t>
  </si>
  <si>
    <t>APC Other Accessories</t>
  </si>
  <si>
    <t>NANNA POWER MODULE 20KVA 400V PARALLEL OPERATION - SPARE PART</t>
  </si>
  <si>
    <t>http://s7d5.scene7.com/is/image/ScanSource/apc-325family</t>
  </si>
  <si>
    <t>APC-WSTRTUP7X24-AX-26</t>
  </si>
  <si>
    <t>Start-Up Service 7X24 for InfraStruXure InRow RC</t>
  </si>
  <si>
    <t>APC-WSTRTUP7X24-AX-15</t>
  </si>
  <si>
    <t>Start-up Service 7x24 For In Row ACRD Half Rack 10kw</t>
  </si>
  <si>
    <t>APC-WSTRTUP5X8-AX-26</t>
  </si>
  <si>
    <t>Start-Up Service 5X8 for InfraStruXure InRow RC</t>
  </si>
  <si>
    <t>APC-WSTRTUP5X8-AX-15</t>
  </si>
  <si>
    <t>Start-up Service 5X8 for In Row ACRD Half Rack 10KW</t>
  </si>
  <si>
    <t>APC-WSTRTUP-SY-WSTRTUP-SY-00</t>
  </si>
  <si>
    <t>5 X 8 Power Up for 1P Symmetra</t>
  </si>
  <si>
    <t>APC-WSTRTUP-SB-00</t>
  </si>
  <si>
    <t>5 X 8 Power Up for Smart-UPS</t>
  </si>
  <si>
    <t>APC-WSTRTUP-PX-23</t>
  </si>
  <si>
    <t>Start-Up Service 5X8 for (1) External Battery Frame for Symmetra PX 40 kW</t>
  </si>
  <si>
    <t>APC-WSTRTUP-PX-21</t>
  </si>
  <si>
    <t>Start-Up Service 5X8 for (1) Symmetra 40kW UPS and/or (1) PDU</t>
  </si>
  <si>
    <t>APC-WSTRTUP-LB-17</t>
  </si>
  <si>
    <t>Startup Service for 1 Li-ion Battery Cab</t>
  </si>
  <si>
    <t>APC-WSTRTUP-LB-01</t>
  </si>
  <si>
    <t>(1) Startup Service for Li-ion Battery 1 rack solution</t>
  </si>
  <si>
    <t>APC-WSTRTUP-G3-22</t>
  </si>
  <si>
    <t>Start-Up Service for (1) Galaxy 3500 or SUVT 20 kVA UPS</t>
  </si>
  <si>
    <t>APC-WSPMV7X24-AX-WSPMV7X24-AX-41</t>
  </si>
  <si>
    <t>Semi-Annual Preventative Maintenance 7X24 for NetworkAIR FM A/W/G/PC 0-27 kW with OHE</t>
  </si>
  <si>
    <t>APC-WSPMV5X8-AX-26</t>
  </si>
  <si>
    <t>Semi Annual Preventative Maintenance 5X8 for InfraStruXure InRow RC</t>
  </si>
  <si>
    <t>APC-WSITECOORD</t>
  </si>
  <si>
    <t>Site Coordination Service</t>
  </si>
  <si>
    <t>APC-WSAPMV-UG-02</t>
  </si>
  <si>
    <t>(1) Stand Alone PM Visit for (1) UPS 41 to 150 kVA</t>
  </si>
  <si>
    <t>APC-WSAPMV-UG-WSAPMV-UG-01</t>
  </si>
  <si>
    <t>(1) Stand Alone PM Visit for (1) UPS up to 40 kVA UPS</t>
  </si>
  <si>
    <t>APC-WRMS1YR25N-WRMS1YR25N-01</t>
  </si>
  <si>
    <t>1 YEAR OF REMOTE MONITORINGSERVICE FOR 25 NODES</t>
  </si>
  <si>
    <t>APC-WRMS1YR1N-WRMS1YR1N-01</t>
  </si>
  <si>
    <t>1 YEAR OF REMOTE MONITORINGSERVICE FOR 1 MODE</t>
  </si>
  <si>
    <t>APC-WQPMV5X8-AX-45</t>
  </si>
  <si>
    <t>Quarterly Preventative Maintenance 5X8 for NetworkAIR FM A/W/G/PC &gt;35 kW  with OHE</t>
  </si>
  <si>
    <t>YEA-WPP20</t>
  </si>
  <si>
    <t>1x WPP20 Wireless Presentation Pod - Including 1-year hardware warranty</t>
  </si>
  <si>
    <t>http://s7d9.scene7.com/is/image/ScanSource/yealink-wpp20</t>
  </si>
  <si>
    <t>APC-WPMV5X8-PX-23</t>
  </si>
  <si>
    <t>(1) Additional Contract PM Visit 5X8 for (1) External Battery Cabinet for Symmetra PX 40kW</t>
  </si>
  <si>
    <t>APC-WPMV-SL-11</t>
  </si>
  <si>
    <t>(1) Additional Contract Preventive Maintenance Visit 5X8 for (1) Silcon 30 to 40 kVA</t>
  </si>
  <si>
    <t>APC-WPMV-SL-10</t>
  </si>
  <si>
    <t>(1) Additional Contract Preventive Maintenance Visit 5X8 for (1) Silcon 10 to 20 kVA</t>
  </si>
  <si>
    <t>APC-WPMV-PX-31</t>
  </si>
  <si>
    <t>(1) Additional Contract PM Visit for (1) Symmetra PX 10kVA 80 or 100 frame UPS and/or PDU</t>
  </si>
  <si>
    <t>APC-WPMV-G3-23</t>
  </si>
  <si>
    <t>(1) Addnl Contract Preventive Maintenance Visit 5X8 for (1) Galaxy 3500 or SUVT 30 kVA UPS</t>
  </si>
  <si>
    <t>APC-WPCAVUPS-UG-02</t>
  </si>
  <si>
    <t>1 - Pre-Contract Audit for 1 - UPS - 41 to 150 kVA</t>
  </si>
  <si>
    <t>APC-WPCAVUPS-UG-01</t>
  </si>
  <si>
    <t>Pre-Contract Audit for 1 - UPS up to 40 KVA</t>
  </si>
  <si>
    <t>APC-WPCAVCOOL-UG-02</t>
  </si>
  <si>
    <t>1-Pre-Contract Audit for 1- 300-600mm</t>
  </si>
  <si>
    <t>APC-WOPS1YR500</t>
  </si>
  <si>
    <t>StruxureWare Data Center O, 1 Yr 500 rks</t>
  </si>
  <si>
    <t>APC-WOPS1YR100</t>
  </si>
  <si>
    <t>StruxureWare Data Center O, 1 Yr 100 rks</t>
  </si>
  <si>
    <t>APC-WOPS1YR10</t>
  </si>
  <si>
    <t>StruxureWare Data Center Operation, 1 Year Software Support Contract, 10  Racks</t>
  </si>
  <si>
    <t>APC-WONSITENBD-AS-WONSITENBD-AS-04</t>
  </si>
  <si>
    <t>1 Year Next Business Day On-Site Service SmartGen ATS 400A</t>
  </si>
  <si>
    <t>APC-WOEBAT2YR-G3-WOEBAT2YR-G3-25</t>
  </si>
  <si>
    <t>(2) Year On-Site Warranty Extension Service Plan for (1) Galaxy 3500 or SUVT External Battery Frame</t>
  </si>
  <si>
    <t>APC-WOEBAT1YR-PX-A2</t>
  </si>
  <si>
    <t>(1) Year On-Site Warranty Extension Service for (1) Symmetra PX 40 External Battery Frame</t>
  </si>
  <si>
    <t>APC-WOE2YR-PX-24</t>
  </si>
  <si>
    <t>(2) Year On-Site Warranty Extension for (1) Symmetra PX UPS 40kVA 40 and/or PDU</t>
  </si>
  <si>
    <t>APC-WOE2YR-G3-WOE2YR-G3-22</t>
  </si>
  <si>
    <t>2 Year On-Site Warranty Extension for (1) Galaxy 3500 or SUVT 20 kVA UPS</t>
  </si>
  <si>
    <t>APC-WOE1YR-PX-21</t>
  </si>
  <si>
    <t>(1) Year On-Site Warranty Extension</t>
  </si>
  <si>
    <t>APC-WNSCISXCADM</t>
  </si>
  <si>
    <t>Data Center Expert Administrator Training</t>
  </si>
  <si>
    <t>APC-WNSCESSUCORE</t>
  </si>
  <si>
    <t>EcoStruxure IT On Boarding</t>
  </si>
  <si>
    <t>APC-WNSC0105</t>
  </si>
  <si>
    <t>Data Center Follow On Preparation Service</t>
  </si>
  <si>
    <t>APC-WNSC010401</t>
  </si>
  <si>
    <t>Data Center Expert Post Configuration Review</t>
  </si>
  <si>
    <t>APC-WNSC0104</t>
  </si>
  <si>
    <t>Data Center Post Configuration Review</t>
  </si>
  <si>
    <t>APC-WNSC010111</t>
  </si>
  <si>
    <t>Data Center Device Identification</t>
  </si>
  <si>
    <t>APC-WNSC010108</t>
  </si>
  <si>
    <t>Data Center Expert Network Management Configuration</t>
  </si>
  <si>
    <t>APC-WNSC010106</t>
  </si>
  <si>
    <t>Data Center Expert Alarm Profile Configuration</t>
  </si>
  <si>
    <t>APC-WNSC010105</t>
  </si>
  <si>
    <t>Data Center Expert Alarm Action Configuration</t>
  </si>
  <si>
    <t>APC-WNSC010104</t>
  </si>
  <si>
    <t>Data Center Expert Alarm Threshold Configuration</t>
  </si>
  <si>
    <t>APC-WNSC010103</t>
  </si>
  <si>
    <t>Data Center Expert Advanced Administration</t>
  </si>
  <si>
    <t>APC-WNSC010102</t>
  </si>
  <si>
    <t>Data Center Expert Basic Administration</t>
  </si>
  <si>
    <t>APC-WNSC010101</t>
  </si>
  <si>
    <t>Data Center Management Software Configuration Base Service</t>
  </si>
  <si>
    <t>APC-WNSC0101</t>
  </si>
  <si>
    <t>Data Center Expert Software Configuration</t>
  </si>
  <si>
    <t>APC-WNSC01</t>
  </si>
  <si>
    <t>Data Center Management Software Configuration Suite</t>
  </si>
  <si>
    <t>APC-WNBWN004</t>
  </si>
  <si>
    <t>Extension - 1 Yr Software Support Contract &amp; 1 Year Hardware Warranty (NBRK0450/NBRK0550\NBRK0570)</t>
  </si>
  <si>
    <t>APC-WNBWN003</t>
  </si>
  <si>
    <t>Extension - 1 Year Software Support Contract &amp; 1 Year Hardware Warranty (NBWL0355/NBWL0455)</t>
  </si>
  <si>
    <t>APC-WNBWN002</t>
  </si>
  <si>
    <t>Base - 2 Yr Software Support Contract (NBRK0450/NBRK0550/NBRK0570)</t>
  </si>
  <si>
    <t>APC-WNBWN001</t>
  </si>
  <si>
    <t>Base - 2 Year Software Support Contract (NBWL0355/NBWL0455)</t>
  </si>
  <si>
    <t>APC-WNBSP0141</t>
  </si>
  <si>
    <t>APC NetBotz Full-Year Extended Warranty Renewal- 3xx/4xx models - Single-Appliance Pack</t>
  </si>
  <si>
    <t>APC-WMS3YRVM</t>
  </si>
  <si>
    <t>3 Year StruxureWare Data Center Expert Virtual Machine Software Support Contract</t>
  </si>
  <si>
    <t>APC-WMS3YRSTD</t>
  </si>
  <si>
    <t>3 Year StruxureWare Data Center Expert Standard Software Support Contract</t>
  </si>
  <si>
    <t>APC-WMS3YRENT</t>
  </si>
  <si>
    <t>3 Year StruxureWare Data Center Expert Enterprise Software Support Contract</t>
  </si>
  <si>
    <t>APC-WMS3YRBASIC</t>
  </si>
  <si>
    <t>3 Year StruxureWare Data Center Expert Basic Software Support Contract</t>
  </si>
  <si>
    <t>APC-WMS3YR500N</t>
  </si>
  <si>
    <t>3 Year 500 Node StruxureWare Data Center Expert Software Support Contract</t>
  </si>
  <si>
    <t>APC-WMS3YR25N</t>
  </si>
  <si>
    <t>3 Year 25 Node StruxureWare Data Center Expert Software Support Contract</t>
  </si>
  <si>
    <t>APC-WMS3YR100N</t>
  </si>
  <si>
    <t>3 Year 100 Node StruxureWare Data Center Expert Software Support Contract</t>
  </si>
  <si>
    <t>APC-WMS1YRVM</t>
  </si>
  <si>
    <t>1 Year StruxureWare Data Center Expert Virtual Machine Software Support Contract</t>
  </si>
  <si>
    <t>APC-WMS1YRSTD</t>
  </si>
  <si>
    <t>1 Year StruxureWare Data Center Expert Standard Software Support Contract</t>
  </si>
  <si>
    <t>APC-WMS1YROVM-DIGI</t>
  </si>
  <si>
    <t>Data Center Expert: 1 Year Virtual Software Support</t>
  </si>
  <si>
    <t>APC-WMS1YRHW-STD</t>
  </si>
  <si>
    <t>1 Year Extended Hardware Warranty for StruxureWare Data Center Expert Standard</t>
  </si>
  <si>
    <t>APC-WMS1YRHW-WMS1YRHW-BASIC</t>
  </si>
  <si>
    <t>1 Year Extended Hardware Warranty for StruxureWare Data Center Expert Basic</t>
  </si>
  <si>
    <t>APC-WMS1YRENT</t>
  </si>
  <si>
    <t>1 Year StruxureWare Data Center Expert Enterprise Software Support Contract</t>
  </si>
  <si>
    <t>APC-WMS1YRBASIC</t>
  </si>
  <si>
    <t>1 Year StruxureWare Data Center Expert Basic Software Support Contract</t>
  </si>
  <si>
    <t>APC-WMS1YR500N</t>
  </si>
  <si>
    <t>1 Year 500 Node StruxureWare Data Center Expert Software Support Contract</t>
  </si>
  <si>
    <t>APC-WMS1YR25N</t>
  </si>
  <si>
    <t>1 Year 25 Node StruxureWare Data Center Expert Software Support Contract</t>
  </si>
  <si>
    <t>APC-WMS1YR100N</t>
  </si>
  <si>
    <t>1 Year 100 Node StruxureWare Data Center Expert Software Support Contract</t>
  </si>
  <si>
    <t>APC-WMS1YR1000N</t>
  </si>
  <si>
    <t>1 Year 1000 Node StruxureWare Data Center Expert Software Support Contract</t>
  </si>
  <si>
    <t>APC-WMPRSXR8-MP-01C</t>
  </si>
  <si>
    <t>Modular Power Revitalization Srvc for (1) PX40-80/SYCFXR8</t>
  </si>
  <si>
    <t>APC-WMPRS4-MP-44</t>
  </si>
  <si>
    <t>Modular UPS Revitalization Service for (1) Symmetra PX 40k Frame with 4 X SYPM10KF</t>
  </si>
  <si>
    <t>APC-WMPRS4-MP-42</t>
  </si>
  <si>
    <t>Modular UPS Revitalization Service kit</t>
  </si>
  <si>
    <t>APC-WMPRS4-LX-04</t>
  </si>
  <si>
    <t>Modular UPS Revitalization Service for (1) Symmetra LX with 4 X SYPM4KP</t>
  </si>
  <si>
    <t>APC-WMBRS9-MB-T9B4</t>
  </si>
  <si>
    <t>Modular Battery Replacement Service 9 X SYBT9-B4</t>
  </si>
  <si>
    <t>http://s7d9.scene7.com/is/image/ScanSource/apc-wmbrs9mbt9b4</t>
  </si>
  <si>
    <t>APC-WMBRS9-MB-T5</t>
  </si>
  <si>
    <t>Modular Battery Replacement Service 9 X SYBT5</t>
  </si>
  <si>
    <t>http://s7d9.scene7.com/is/image/ScanSource/apc-wmbrs9mbt5</t>
  </si>
  <si>
    <t>APC-WMBRS8-MB-T9B6</t>
  </si>
  <si>
    <t>Modular Battery Replacement Service 8 X SYBT9-B6</t>
  </si>
  <si>
    <t>http://s7d9.scene7.com/is/image/ScanSource/apc-wmbrs8mbt9b6</t>
  </si>
  <si>
    <t>APC-WMBRS7-MB-T9B6</t>
  </si>
  <si>
    <t>Modular Battery Replacement Service 7 X SYBT9-B6</t>
  </si>
  <si>
    <t>http://s7d9.scene7.com/is/image/ScanSource/apc-wmbrs7mbt9b6</t>
  </si>
  <si>
    <t>APC-WMBRS4-MB-T9B4</t>
  </si>
  <si>
    <t>Modular Battery Replacement Service 4 X SYBT9-B4</t>
  </si>
  <si>
    <t>http://s7d9.scene7.com/is/image/ScanSource/apc-wmbrs4mbt9b4</t>
  </si>
  <si>
    <t>APC-WMBRS4-MB-WMBRS4-MB-T4</t>
  </si>
  <si>
    <t>APC Replacement Batteries</t>
  </si>
  <si>
    <t>Modular Battery Replacement Service 4 X SYBT4</t>
  </si>
  <si>
    <t>http://s7d9.scene7.com/is/image/ScanSource/apc-wmbrs4mbt4</t>
  </si>
  <si>
    <t>APC-WMBRS3-MB-T4</t>
  </si>
  <si>
    <t>Modular Battery Replacement Service 3 X SYBT4</t>
  </si>
  <si>
    <t>APC-WMBRS2-MB-T4</t>
  </si>
  <si>
    <t>Modular Battery Replacement Service 2 X SYBT4</t>
  </si>
  <si>
    <t>http://s7d9.scene7.com/is/image/ScanSource/apc-wmbrs2mbt4</t>
  </si>
  <si>
    <t>APC-WMBRS16-MB-WMBRS16-MB-T4</t>
  </si>
  <si>
    <t>Modular Battery Replacement Service 16 X SYBT4</t>
  </si>
  <si>
    <t>http://s7d9.scene7.com/is/image/ScanSource/apc-wmbrs16mbt4</t>
  </si>
  <si>
    <t>APC-WMBRS12-MB-T5</t>
  </si>
  <si>
    <t>Modular Battery Replacement Service 12 X SYBT5</t>
  </si>
  <si>
    <t>http://s7d9.scene7.com/is/image/ScanSource/apc-wmbrs12mbt5</t>
  </si>
  <si>
    <t>APC-WMBRS12-MB-T4</t>
  </si>
  <si>
    <t>Modular Battery Replacement Service 12 X SYBT4</t>
  </si>
  <si>
    <t>http://s7d9.scene7.com/is/image/ScanSource/apc-wmbrs12mbt4</t>
  </si>
  <si>
    <t>APC-WMBRS1-MB-T9B6</t>
  </si>
  <si>
    <t>Modular Battery Replacement Service 1 X SYBT9-B6</t>
  </si>
  <si>
    <t>http://s7d9.scene7.com/is/image/ScanSource/apc-wmbrs1mbt9b6</t>
  </si>
  <si>
    <t>YEA-WMB-MP56</t>
  </si>
  <si>
    <t>Yealink Mounts and Stands</t>
  </si>
  <si>
    <t>WALL MOUNT BRACKET for MP56-SFB/Teams</t>
  </si>
  <si>
    <t>http://s7d5.scene7.com/is/image/ScanSource/icon-mounts-stands-and-brackets</t>
  </si>
  <si>
    <t>YEA-WMB-MP54/50</t>
  </si>
  <si>
    <t>WALL MOUNT BRACKET for MP54/MP50</t>
  </si>
  <si>
    <t>YEA-WHC60</t>
  </si>
  <si>
    <t>Yealink Chargers and Bases</t>
  </si>
  <si>
    <t>Smartphone wireless compatible with WH66 and WH67</t>
  </si>
  <si>
    <t>http://s7d5.scene7.com/is/image/ScanSource/icon-chargers-and-cradles</t>
  </si>
  <si>
    <t>YEA-WH67 UC</t>
  </si>
  <si>
    <t>DECT Wireless Convertible Headset Workstation certified by Microsoft for UC</t>
  </si>
  <si>
    <t>YEA-WH67 TEAMS</t>
  </si>
  <si>
    <t>DECT Wireless Convertible Headset Workstation certified by Microsoft Teams</t>
  </si>
  <si>
    <t>-WH66 DUAL UC RB</t>
  </si>
  <si>
    <t>Rebox: Workstation DECT Wireless Headset Dual certified by Microsoft for  UC</t>
  </si>
  <si>
    <t>YEA-WH66 DUAL UC</t>
  </si>
  <si>
    <t>Workstation DECT Wireless Headset Dual certified by Microsoft for UC</t>
  </si>
  <si>
    <t>YEA-WH66 DUAL TEAMS</t>
  </si>
  <si>
    <t>Workstation DECT Wireless Headset Dual certified by Microsoft Teams</t>
  </si>
  <si>
    <t>YEA-WH63 UC</t>
  </si>
  <si>
    <t>DECT Wireless Convertible Headset certified by Microsoft for UC</t>
  </si>
  <si>
    <t>YEA-WH63 TEAMS</t>
  </si>
  <si>
    <t>DECT Wireless Convertible Headset certified by Microsoft Teams</t>
  </si>
  <si>
    <t>YEA-WH62 MONO UC</t>
  </si>
  <si>
    <t>DECT Wireless Headset Mono certified by Microsoft for UC</t>
  </si>
  <si>
    <t>YEA-WH62 MONO TEAMS</t>
  </si>
  <si>
    <t>DECT Wireless Headset Mono certified by Microsoft Teams</t>
  </si>
  <si>
    <t>YEA-WH62 DUAL UC</t>
  </si>
  <si>
    <t>DECT Wireless Headset Dual certified by Microsoft for UC</t>
  </si>
  <si>
    <t>YEA-WH62 DUAL TEAMS</t>
  </si>
  <si>
    <t>DECT Wireless Headset Dual certified by Microsoft Teams</t>
  </si>
  <si>
    <t>APC-WG35T15KF3B4SRUPS</t>
  </si>
  <si>
    <t>Refresh-UPS Galaxy 3500 (15kVA 208V, 3 Bat Mods Expandable)</t>
  </si>
  <si>
    <t>POW-WFLN75XX-6009UC</t>
  </si>
  <si>
    <t>5 years total onsite, next day service for UPS between 2501 and 6000VA,</t>
  </si>
  <si>
    <t>POW-WFLN75XX-2509UC</t>
  </si>
  <si>
    <t>5 Year Onsite:  7 x 24 Next-Day Response for 3, 5 &amp; 9 Series</t>
  </si>
  <si>
    <t>POW-WFLN75XX-18000UC</t>
  </si>
  <si>
    <t>5 YR UPGRADE TO ONS NEXT DAY RESP</t>
  </si>
  <si>
    <t>POW-WFLN73XX-2509UC</t>
  </si>
  <si>
    <t>3rd Year On-Site 7 x 24 Next-Day Response: Warranty Upgrade (WU</t>
  </si>
  <si>
    <t>POW-WFLN73XX-18000UC</t>
  </si>
  <si>
    <t>3 YR UPGRADE TO ONS NEXT DAY RESP</t>
  </si>
  <si>
    <t>POW-WFLN73XX-11000UC</t>
  </si>
  <si>
    <t>POW-WFLN72XX-2509UC</t>
  </si>
  <si>
    <t>2 Year Onsite: 7 x 24 Next-Day Response: Warranty Upgrade (WU)</t>
  </si>
  <si>
    <t>POW-WFL872XX-18000UC</t>
  </si>
  <si>
    <t>WFL872XX-18000UC</t>
  </si>
  <si>
    <t>POW-WFL872XX-11000UC</t>
  </si>
  <si>
    <t>WFL872XX-11000UC</t>
  </si>
  <si>
    <t>YEA-WF50</t>
  </si>
  <si>
    <t>Yealink USB Dongles</t>
  </si>
  <si>
    <t>YEALINK WF50 WI-FI USB DONGLE</t>
  </si>
  <si>
    <t>http://s7d9.scene7.com/is/image/ScanSource/yealink-wf50</t>
  </si>
  <si>
    <t>YEA-WF40</t>
  </si>
  <si>
    <t>IP phone Wi-Fi USB DongleSupports Yealink SIP-T48G, SIP-T46G(Pending),SIP-T29G(Pending)Complies with IEEE802.11b/g/nFrequency range: 2.4GHz ~2.4835GHzLow power consumptionPlug and Play</t>
  </si>
  <si>
    <t>http://s7d9.scene7.com/is/image/ScanSource/yealink-wf40</t>
  </si>
  <si>
    <t>APC-WEXWAR1Y-AC-03</t>
  </si>
  <si>
    <t>1 Year Warranty Extension for (1) Accessory (Renewal or High Volume)</t>
  </si>
  <si>
    <t>APC-WEXWAR1Y-AC-02</t>
  </si>
  <si>
    <t>1 Year Warranty Extension for (1) Accessory (Renewal or High Volume) Rack PDUs AP8841 RACK PDU 2G METERED ZEROU 30A 200/208V (36) C13 &amp; (6) C19 05/08/2020- 03/24/2021</t>
  </si>
  <si>
    <t>APC-WEXWAR1Y-AC-01</t>
  </si>
  <si>
    <t>APC-WEXTWAR3YR-SP-08</t>
  </si>
  <si>
    <t>3 Year Extended Warranty (Renewal or High Volume)</t>
  </si>
  <si>
    <t>APC-WEXTWAR3YR-SP-07</t>
  </si>
  <si>
    <t>APC-WEXTWAR3YR-SP-06</t>
  </si>
  <si>
    <t>APC-WEXTWAR3YR-SP-05</t>
  </si>
  <si>
    <t>APC-WEXTWAR3YR-SP-04</t>
  </si>
  <si>
    <t>APC-WEXTWAR3YR-SP-03</t>
  </si>
  <si>
    <t>APC-WEXTWAR3YR-SP-02</t>
  </si>
  <si>
    <t>APC-WEXTWAR3YR-SP-01</t>
  </si>
  <si>
    <t>APC-WEXTWAR1YR-SP-08</t>
  </si>
  <si>
    <t>1 Year Extended Warranty (Renewal or High Volume)</t>
  </si>
  <si>
    <t>APC-WEXTWAR1YR-SP-07</t>
  </si>
  <si>
    <t>APC-WEXTWAR1YR-SP-06</t>
  </si>
  <si>
    <t>APC-WEXTWAR1YR-SP-05</t>
  </si>
  <si>
    <t>APC-WEXTWAR1YR-SP-04</t>
  </si>
  <si>
    <t>APC-WEXTWAR1YR-SP-WEXTWAR1YR-SP-03</t>
  </si>
  <si>
    <t>APC-WEXTWAR1YR-SP-02</t>
  </si>
  <si>
    <t>APC-WEXTWAR1YR-SP-01</t>
  </si>
  <si>
    <t>APC-WEXTWAR1YR-AX-12</t>
  </si>
  <si>
    <t>1 Year Extended Warranty for NetworkAIR ACPA4000</t>
  </si>
  <si>
    <t>POW-WEBN75XX-7000BC</t>
  </si>
  <si>
    <t>5 Year Onsite 7 x 24 Next-Day Response: Warranty Upgrade (WU</t>
  </si>
  <si>
    <t>APC-WDISEM1YR1N</t>
  </si>
  <si>
    <t>APC-WDCE1YR100N-DIGI</t>
  </si>
  <si>
    <t>Data Center Expert: 1 Year 100 Node Support</t>
  </si>
  <si>
    <t>APC-WCHM1YR10</t>
  </si>
  <si>
    <t>Data Center Operation: Change, 1 Year Software Support Contract, 10 Racks</t>
  </si>
  <si>
    <t>APC-WCAPREPLC-G5-00</t>
  </si>
  <si>
    <t>(1) Complete DC Capacitor Replacement Service Labor for (1) Galaxy 5000 or 5500 UPS</t>
  </si>
  <si>
    <t>APC-WCAM3YR100</t>
  </si>
  <si>
    <t>Data Center Operation: Capacity, 3 Year Software Support Contract, 100 Racks</t>
  </si>
  <si>
    <t>APC-WCAM3YR10</t>
  </si>
  <si>
    <t>Data Center Operation: Capacity, 3 Year Software Support Contract, 10 Racks</t>
  </si>
  <si>
    <t>APC-WCAM1YR500</t>
  </si>
  <si>
    <t>Data Center Op: Capacity, 1 Year 500 Rks</t>
  </si>
  <si>
    <t>APC-WCAM1YR100</t>
  </si>
  <si>
    <t>Data Center Op: Capacity, 1 Year 100 Rks</t>
  </si>
  <si>
    <t>APC-WCAM1YR10</t>
  </si>
  <si>
    <t>Data Center Operation: Capacity, 1 Year Software Support Contract, 10 Racks</t>
  </si>
  <si>
    <t>APC-WBPMV-UP-01</t>
  </si>
  <si>
    <t>(1) Battery Preventive Maintenance Visit</t>
  </si>
  <si>
    <t>APC-WBEXTWAR3YR-SP-08</t>
  </si>
  <si>
    <t>Service Pack 3 Year Warranty Extension (for new product purchases)</t>
  </si>
  <si>
    <t>APC-WBEXTWAR3YR-SP-07</t>
  </si>
  <si>
    <t>APC-WBEXTWAR3YR-SP-06</t>
  </si>
  <si>
    <t>APC-WBEXTWAR3YR-SP-05</t>
  </si>
  <si>
    <t>APC-WBEXTWAR3YR-SP-04</t>
  </si>
  <si>
    <t>APC-WBEXTWAR3YR-SP-03</t>
  </si>
  <si>
    <t>APC Service Pack 3 Year Warranty Extension for new product purchases</t>
  </si>
  <si>
    <t>APC-WBEXTWAR3YR-SP-02</t>
  </si>
  <si>
    <t>APC-WBEXTWAR3YR-SP-01</t>
  </si>
  <si>
    <t>APC-WBEXTWAR1YR-SP-08</t>
  </si>
  <si>
    <t>Service Pack 1 Year Warranty Extension (for new product purchases)</t>
  </si>
  <si>
    <t>APC-WBEXTWAR1YR-SP-07</t>
  </si>
  <si>
    <t>APC-WBEXTWAR1YR-SP-06</t>
  </si>
  <si>
    <t>APC-WBEXTWAR1YR-SP-05</t>
  </si>
  <si>
    <t>APC-WBEXTWAR1YR-WBEXTWAR1YR-SP-04</t>
  </si>
  <si>
    <t>APC-WBEXTWAR1YR-SP-03</t>
  </si>
  <si>
    <t>Service Pack 1 Year Warranty Extension</t>
  </si>
  <si>
    <t>APC-WBEXTWAR1YR-SP-02</t>
  </si>
  <si>
    <t>APC-WBEXTWAR1YR-SP-01</t>
  </si>
  <si>
    <t>APC-WBEXTWAR1YR-AC-03</t>
  </si>
  <si>
    <t>Service Pack 1 Year Warranty Extension for Accessories</t>
  </si>
  <si>
    <t>APC-WBEXTWAR1YR-AC-02</t>
  </si>
  <si>
    <t>Service Pack 1 Year Warranty</t>
  </si>
  <si>
    <t>APC-WBEXTWAR1YR-AC-01</t>
  </si>
  <si>
    <t>APC-WBATTREPLC-G5-00</t>
  </si>
  <si>
    <t>Batt Rplcmnt Srvc (1) Galaxy 5000 or 5500 System - Install and Removal Labor per Battery</t>
  </si>
  <si>
    <t>APC-WASSEMUPS5X8-PX-31</t>
  </si>
  <si>
    <t>Scheduled 5X8 Assembly Service for Symmetra PX 80 or 100KW frame UPS, first XR Frame and/or PDU</t>
  </si>
  <si>
    <t>APC-WASSEMUPS5X8-PX-21</t>
  </si>
  <si>
    <t>Scheduled 5X8 Assembly Service for Symmetra PX 40 kW UPS and/or PDU</t>
  </si>
  <si>
    <t>APC-WASSEMUPS-3R-SY-00</t>
  </si>
  <si>
    <t>Scheduled 5X8 Assembly and Power-Up Service</t>
  </si>
  <si>
    <t>APC-WASSEMUPS-3R-SB-00</t>
  </si>
  <si>
    <t>APC-WASSEMNBA-NB-20</t>
  </si>
  <si>
    <t>NetBotz Assembly Service for up to 3 Appliances and Associated Accessories for 7-Series - 2-Series</t>
  </si>
  <si>
    <t>APC-WASSEMNB-NB-10</t>
  </si>
  <si>
    <t>NetBotz Assembly Services</t>
  </si>
  <si>
    <t>APC-WASSEMEXBAT-PX-33</t>
  </si>
  <si>
    <t>Scheduled Assembly Service for (1) External Battery Frame for Symmetra PX 80 kW</t>
  </si>
  <si>
    <t>APC-WASSEMEXBAT-PX-23</t>
  </si>
  <si>
    <t>Scheduled Assembly Service for (1) External Battery Frame for Symmetra PX 40 kW</t>
  </si>
  <si>
    <t>APC-WASSEMEXBAT-LB-17</t>
  </si>
  <si>
    <t>Assembly Service for 1 Li-ion Battery Cabinet with (17) Battery Modules</t>
  </si>
  <si>
    <t>APC-WASSEMEXBAT-LB-01</t>
  </si>
  <si>
    <t>(1) Assembly Service for 1 Li-ion Battery 1 rack solution</t>
  </si>
  <si>
    <t>APC-WASSEM5X8-AX-21</t>
  </si>
  <si>
    <t>(1) Assembly Service per Rack or InRow Air Containment component position front or back</t>
  </si>
  <si>
    <t>APC-WASSEM5X8-AX-20</t>
  </si>
  <si>
    <t>Scheduled Assembly of the Hot Aisle Enclosure Kit specific components 10-14 Frames</t>
  </si>
  <si>
    <t>APC-WASSEM5X8-AX-15</t>
  </si>
  <si>
    <t>Scheduled Assembly Service 5X8 for InRow RD10 kW Water/Glycol and Air cooled</t>
  </si>
  <si>
    <t>APC-WASSEM5X8-AX-WASSEM5X8-AX-14</t>
  </si>
  <si>
    <t>Scheduled Assembly and Start-Up Service for InRow SC Air Cooled Self Contained</t>
  </si>
  <si>
    <t>APC-WASSEM5X8-5R-PX-20</t>
  </si>
  <si>
    <t>5X8 Scheduled Assembly Service for 1-5 Racks</t>
  </si>
  <si>
    <t>APC-WASSEM5X8-3R-PX-10</t>
  </si>
  <si>
    <t>5X8 Scheduled Assembly of 1-3 Additional Racks</t>
  </si>
  <si>
    <t>APC-WASSEM5X8-3-AX-26</t>
  </si>
  <si>
    <t>Scheduled Assembly Service 5X8 for 1-3 InfraStruXure InRow RC</t>
  </si>
  <si>
    <t>APC-WASSEM5X8-2-AX-26</t>
  </si>
  <si>
    <t>Scheduled Assembly Service 5X8 for 1-2 Additional InfraStruXure InRow RC</t>
  </si>
  <si>
    <t>APC-WAP9215RM</t>
  </si>
  <si>
    <t>PowerView UPS Management Display Rack Mount - Spare Part</t>
  </si>
  <si>
    <t>YEA-WALL-MOUNT-T46</t>
  </si>
  <si>
    <t>Yealink Wall Mount Bracket for  SIP-T46S</t>
  </si>
  <si>
    <t>YEA-WALL-MOUNT-T41/42</t>
  </si>
  <si>
    <t>Yealink Wall Mount Bracket for SIP-T41S/SIP-T42S</t>
  </si>
  <si>
    <t>YEA-WALL MOUNT BUCKLE FOR ALL MODLES</t>
  </si>
  <si>
    <t>WALL MOUNT BUCKLE FOR ALL MODLES STAND-EXP40</t>
  </si>
  <si>
    <t>APC-WADVULTRAM-PX-24</t>
  </si>
  <si>
    <t>(1) Year Advantage Ultra Service Plan for (1) Symmetra PX UPS 40kVA 40 and/or PDU &gt;10yrs Installed</t>
  </si>
  <si>
    <t>APC-WADVULTRA-SL-14</t>
  </si>
  <si>
    <t>(1) Year Advantage Ultra Service Plan for (1) Silcon 120kVA</t>
  </si>
  <si>
    <t>APC-WADVULTRA-SL-11</t>
  </si>
  <si>
    <t>(1) Year Advantage Ultra Service Plan for (1) Silcon 20 to 40 kVA</t>
  </si>
  <si>
    <t>APC-WADVULTRA-SL-10</t>
  </si>
  <si>
    <t>(1) Year Advantage Ultra Service Plan for (1) Silcon 10 to 15 kVA</t>
  </si>
  <si>
    <t>APC-WADVULTRA-PX-WADVULTRA-PX-38</t>
  </si>
  <si>
    <t>(1) Year Advantage Ultra Service Plan for (1) Symmetra PX UPS 80kVA 80 or 100 frame UPS and/or PDU</t>
  </si>
  <si>
    <t>APC-WADVULTRA-PX-36</t>
  </si>
  <si>
    <t>(1) Year Advantage Ultra Service Plan for (1) Symmetra PX UPS 60kVA 80 or 100 frame UPS and/or PDU</t>
  </si>
  <si>
    <t>APC-WADVULTRA-PX-34</t>
  </si>
  <si>
    <t>(1) Year Advantage Ultra Service Plan for (1) Symmetra PX UPS 40kVA 80 or 100 frame UPS and/or PDU</t>
  </si>
  <si>
    <t>APC-WADVULTRA-PX-31</t>
  </si>
  <si>
    <t>(1) Year Advantage Ultra Service Plan for (1) Symmetra PX UPS 10kVA 80 or 100 frame UPS and/or PDU</t>
  </si>
  <si>
    <t>APC-WADVULTRA-PX-WADVULTRA-PX-24</t>
  </si>
  <si>
    <t>(1) Year Advantage Ultra Service Plan for (1) Symmetra PX UPS 40kVA 40 and/or PDU</t>
  </si>
  <si>
    <t>APC-WADVULTRA-PX-23</t>
  </si>
  <si>
    <t>(1) Year Advantage Ultra Service Plan for (1) Symmetra PX UPS 30kVA 40 and/or PDU</t>
  </si>
  <si>
    <t>APC-WADVULTRA-PX-22</t>
  </si>
  <si>
    <t>(1) Year Advantage Ultra Service Plan for (1) Symmetra PX UPS 20kVA 40 and/or PDU</t>
  </si>
  <si>
    <t>APC-WADVULTRA-PX-21</t>
  </si>
  <si>
    <t>(1) Year Advantage Ultra Service Plan for (1) Symmetra PX UPS 10kVA 40 and/or PDU</t>
  </si>
  <si>
    <t>APC-WADVULTRA-PD-50</t>
  </si>
  <si>
    <t>(1) Year Advantage Ultra Service Plan for (1) InfraStruxure 60kVA / 150kVA PDU</t>
  </si>
  <si>
    <t>APC-WADVULTRA-PD-30</t>
  </si>
  <si>
    <t>(1) Yr Advantage Ultra Plan for (1) 1/2 Rack Remote or (1) Modular Power  Panel</t>
  </si>
  <si>
    <t>APC-WADVULTRA-NX-84</t>
  </si>
  <si>
    <t>1Year Advantage Ultra Plan forSY 250 kVA UPS</t>
  </si>
  <si>
    <t>APC-WADVULTRA-G5-81</t>
  </si>
  <si>
    <t>(1) Year Advantage Ultra Service Plan for (1) Galaxy 5000/5500 41 to 80 kVA UPS</t>
  </si>
  <si>
    <t>APC-WADVULTRA-G4-50</t>
  </si>
  <si>
    <t>(1) Year Advantage Ultra Service Galaxy</t>
  </si>
  <si>
    <t>APC-WADVULTRA-G3-23</t>
  </si>
  <si>
    <t>(1) Year Advantage Ultra Service Plan for (1) Galaxy 3500 or SUVT 30 kVA  UPS</t>
  </si>
  <si>
    <t>APC-WADVULTRA-G3-22</t>
  </si>
  <si>
    <t>Maintenance Services,,WADVULTRA-G3-22,,(1) Year Advantage Ultra Service Plan for (1) Galaxy 3500 or SUVT 20 kVA UPS,,</t>
  </si>
  <si>
    <t>APC-WADVULTRA-G3-21</t>
  </si>
  <si>
    <t>(1) Year Advantage Ultra Service Plan for (1) Galaxy 3500 or SUVT 10-15 kVA UPS</t>
  </si>
  <si>
    <t>APC-WADVULTRA-ES-60</t>
  </si>
  <si>
    <t>(1) Year Advantage Ultra Service Plan for (1) Epsilon 200 to 600A</t>
  </si>
  <si>
    <t>APC-WADVULTRA-E7-50</t>
  </si>
  <si>
    <t>(1) Year Advantage Ultra Service EPS7000</t>
  </si>
  <si>
    <t>APC-WADVULTRA-AX-WADVULTRA-AX-45</t>
  </si>
  <si>
    <t>(1) Year Advantage Ultra Service Plan for (1) NetworkAIR FM</t>
  </si>
  <si>
    <t>APC-WADVULTRA-AX-41</t>
  </si>
  <si>
    <t>(1) Year Advantage Ultra Service Plan for (1) InfraStruXure InRow 600mm DX Air Cooled</t>
  </si>
  <si>
    <t>APC-WADVULTRA-AX-26</t>
  </si>
  <si>
    <t>(1) Year Advantage Ultra Service Plan for (1) InfraStruXure InRow RC Chilled Water</t>
  </si>
  <si>
    <t>APC-WADVULTRA-AX-WADVULTRA-AX-15</t>
  </si>
  <si>
    <t>(1) Year Advantage Ultra Service Plan for (1) In Row ACRD Half Rack 10kw</t>
  </si>
  <si>
    <t>APC-WADVULTRA-AX-14</t>
  </si>
  <si>
    <t>(1) Year Advantage Ultra Service Plan for (1) InfraStruXure InRow SC</t>
  </si>
  <si>
    <t>APC-WADVPRIME-AX-26</t>
  </si>
  <si>
    <t>(1) Year Advantage Prime Service Plan for (1) InfraStruXure InRow RC Chilled Water</t>
  </si>
  <si>
    <t>APC-WADVPLUS-G3-23</t>
  </si>
  <si>
    <t>(1) Year Advantage Plus Service Plan for (1) Galaxy 3500 or SUVT 30 kVA UPS</t>
  </si>
  <si>
    <t>APC-WADVPLUS-AX-26</t>
  </si>
  <si>
    <t>(1) Year Advantage Plus Service Plan for (1) InfraStruXure InRow RC Chilled Water</t>
  </si>
  <si>
    <t>APC-WADVPLN1P-SY-08</t>
  </si>
  <si>
    <t>1 Year NBD 1P Advantage Plan for Symmetra</t>
  </si>
  <si>
    <t>APC-WADVPLN1P-SY-WADVPLN1P-SY-06</t>
  </si>
  <si>
    <t>APC-WADVPLN1P-SY-05</t>
  </si>
  <si>
    <t>APC-WADVPLN1P-SU-08</t>
  </si>
  <si>
    <t>1 Year NBD 1P Advantage Plan for Smart-UPS 20K</t>
  </si>
  <si>
    <t>APC-WADVPLN1P-SU-07</t>
  </si>
  <si>
    <t>1 Year NBD 1P Advantage Plan for Smart-UPS 15K</t>
  </si>
  <si>
    <t>APC-WADVPLN1P-SU-06</t>
  </si>
  <si>
    <t>1 Year NBD 1P Advantage Plan for Smart-UPS 8K-10K</t>
  </si>
  <si>
    <t>APC-WADVPLN1P-SU-05</t>
  </si>
  <si>
    <t>1 Year NBD 1P Advantage Plan for Smart-UPS 5K-7K</t>
  </si>
  <si>
    <t>APC-WACOUTCAP-G5-00</t>
  </si>
  <si>
    <t>(1) Complete AC Output Capacitor Replacement Service Labor for (1) Galaxy 5000 or 5500 UPS</t>
  </si>
  <si>
    <t>APC-WACINCAP-G5-00</t>
  </si>
  <si>
    <t>(1) Complete AC Input Capacitor Replacement Service Labor for (1) Galaxy 5000 or 5500 UPS</t>
  </si>
  <si>
    <t>YEA-W90DM</t>
  </si>
  <si>
    <t>Yealink DECT Phones</t>
  </si>
  <si>
    <t>"W90DM DECT IP Multi-Cell DECT Manager DECT technology Air sync and LAN sync Up to 60 base stations Up to 250 handsets Up to 250 SIP accounts Up to 250 parallel calls Support LDAP/Remote Phonebook/XML Phonebook/XSI Directory Compatible with Yealink W56H/W53H/W59R/CP930W/T41S+DD10K"</t>
  </si>
  <si>
    <t>YEA-W90B</t>
  </si>
  <si>
    <t>"W90B DECT IP Multi-Cell Base Station Seamless handover and roaming Up to 8 WB (4 active handsets) calls per base Up to 8 NB calls per base External antennas 50m indoor/300m outdoor Compatible with Yealink W56H/W53H/W59R/CP930W/T41S+DD10K"</t>
  </si>
  <si>
    <t>APC-W870-8135</t>
  </si>
  <si>
    <t>RC Key Door NetShelter -Spare</t>
  </si>
  <si>
    <t>YEA-W80DM</t>
  </si>
  <si>
    <t>DECT Multicell System Manager BASE.</t>
  </si>
  <si>
    <t>YEA-W80B</t>
  </si>
  <si>
    <t>Yealink W80B Cordless DECT IP Multi-Cell Base Station</t>
  </si>
  <si>
    <t>http://s7d9.scene7.com/is/image/ScanSource/yealink-w80b</t>
  </si>
  <si>
    <t>PLN-W745-M/APC-W745-M/APC-43 KIT</t>
  </si>
  <si>
    <t>Poly Headset Bundles</t>
  </si>
  <si>
    <t>W745-M/ APC-43 KIT</t>
  </si>
  <si>
    <t>PLN-W740-M/APC-W740-M /APC-43 KIT</t>
  </si>
  <si>
    <t>W740-M/APC-43 KIT</t>
  </si>
  <si>
    <t>PLN-W720-M/APC-W720-M/APC-43 KIT</t>
  </si>
  <si>
    <t>W720-M/APC-43 KIT</t>
  </si>
  <si>
    <t>YEA-W60P-EW3Y</t>
  </si>
  <si>
    <t>W60P Extended Warranty Service 3 years</t>
  </si>
  <si>
    <t>YEA-W60P-EW2Y</t>
  </si>
  <si>
    <t>W60P Extended Warranty Service 2 years</t>
  </si>
  <si>
    <t>YEA-W60P-EW1Y</t>
  </si>
  <si>
    <t>W60P Extended Warranty Service 1 year</t>
  </si>
  <si>
    <t>YEA-W60P</t>
  </si>
  <si>
    <t>W60P PKG-W56H DECT handset + W60B base</t>
  </si>
  <si>
    <t>http://s7d9.scene7.com/is/image/ScanSource/yealink-w60p</t>
  </si>
  <si>
    <t>YEA-W60B-EW3Y</t>
  </si>
  <si>
    <t>W60B Extended Warranty Service 3 years</t>
  </si>
  <si>
    <t>YEA-W60B-EW2Y</t>
  </si>
  <si>
    <t>W60B Extended Warranty Service 2 years</t>
  </si>
  <si>
    <t>YEA-W60B-EW1Y</t>
  </si>
  <si>
    <t>W60B Extended Warranty Service 1 year</t>
  </si>
  <si>
    <t>YEA-W60B</t>
  </si>
  <si>
    <t>YEALINK HIGH-PERFORMANCE DECT IP BASE ST</t>
  </si>
  <si>
    <t>http://s7d9.scene7.com/is/image/ScanSource/yealink-w60b</t>
  </si>
  <si>
    <t>YEA-W59R</t>
  </si>
  <si>
    <t>W59R DECT IP Phone: 1.8'' 128x160 TFT color screen; Rugged DECT handset with IP67 protection rating; Scratch resistant, disinfectant resistant; HD voice and noise proof; Up to 30 hours of talk time (18 hours with Bluetooth headset); Up to 360 hours of standby time (200 hours with Bluetooth headset) with PSU</t>
  </si>
  <si>
    <t>YEA-W56H-EW3Y</t>
  </si>
  <si>
    <t>W56H Extended Warranty Service 3 years</t>
  </si>
  <si>
    <t>YEA-W56H-EW2Y</t>
  </si>
  <si>
    <t>W56H Extended Warranty Service 2 years</t>
  </si>
  <si>
    <t>YEA-W56H-EW1Y</t>
  </si>
  <si>
    <t>W56H Extended Warranty Service 1 year</t>
  </si>
  <si>
    <t>YEA-W56H</t>
  </si>
  <si>
    <t>IP Phone DECT Phone, 2.4" 240 x 320 TFT, 262K, color, 25 physical keys, 30h talk time, 400h standby time</t>
  </si>
  <si>
    <t>http://s7d9.scene7.com/is/image/ScanSource/yealink-w56h</t>
  </si>
  <si>
    <t>YEA-W53P-EW3Y</t>
  </si>
  <si>
    <t>W53P Extended Warranty Service 3 years</t>
  </si>
  <si>
    <t>YEA-W53P-EW2Y</t>
  </si>
  <si>
    <t>W53P Extended Warranty Service 2 years</t>
  </si>
  <si>
    <t>YEA-W53P-EW1Y</t>
  </si>
  <si>
    <t>W53P Extended Warranty Service 1 year</t>
  </si>
  <si>
    <t>YEA-W53P</t>
  </si>
  <si>
    <t>Yealink Power Supplies and Cords</t>
  </si>
  <si>
    <t>Yealink W53P DECT Cordless Handset/Base w/Power Supply</t>
  </si>
  <si>
    <t>http://s7d9.scene7.com/is/image/ScanSource/yealink-w53p</t>
  </si>
  <si>
    <t>YEA-W53H-EW3Y</t>
  </si>
  <si>
    <t>W53H Extended Warranty Service 3 years</t>
  </si>
  <si>
    <t>YEA-W53H-EW2Y</t>
  </si>
  <si>
    <t>W53H Extended Warranty Service 2 years</t>
  </si>
  <si>
    <t>YEA-W53H-EW1Y</t>
  </si>
  <si>
    <t>W53H Extended Warranty Service 1 year</t>
  </si>
  <si>
    <t>YEA-W53H</t>
  </si>
  <si>
    <t>YEALINK W53H DECT CORDLESS HNDST - W/PS</t>
  </si>
  <si>
    <t>http://s7d9.scene7.com/is/image/ScanSource/yealink-w53h</t>
  </si>
  <si>
    <t>YEA-W41P</t>
  </si>
  <si>
    <t>YEALINK W41P PHONE</t>
  </si>
  <si>
    <t>http://s7d9.scene7.com/is/image/ScanSource/yealink-w41p</t>
  </si>
  <si>
    <t>APC-W3YONSITENBD-SP-05</t>
  </si>
  <si>
    <t>(3) YR NBD On-Site Upgrade to Factory Warranty with Monitoring &amp; Dispatch ? NMC Required</t>
  </si>
  <si>
    <t>APC-W3YONSITENBD-SP-04</t>
  </si>
  <si>
    <t>(3) YR NBD On-Site Upgrade to Factory Warranty with Monitoring &amp; Dispatch with NMC Required</t>
  </si>
  <si>
    <t>APC-W3YONSITENBD-SP-03</t>
  </si>
  <si>
    <t>POW-W2UP055XXX-0010</t>
  </si>
  <si>
    <t>UPGRADE FROM 5X8 TO 7X24 START UP 10KVA, 9155</t>
  </si>
  <si>
    <t>POW-W2SUPS06NXXX-0080</t>
  </si>
  <si>
    <t>Pre-Assembled Start-Up Level 1 5 x 8 (Up to 20 Access Install)</t>
  </si>
  <si>
    <t>POW-W2SUPS05NXXX-0080</t>
  </si>
  <si>
    <t>PREASSEMBLED STARTUP LEVEL 1 -7X24</t>
  </si>
  <si>
    <t>POW-W2SUPS052XXX-0080</t>
  </si>
  <si>
    <t>BLADEUPS PREASSEMSTRTUP7X2 4, SECOND UNIT</t>
  </si>
  <si>
    <t>POW-W2SUPR05NXXX-0080</t>
  </si>
  <si>
    <t>PREASSEMBLED STARTUP LEVEL 2 -7X24</t>
  </si>
  <si>
    <t>POW-W2SU06NXXX-0080</t>
  </si>
  <si>
    <t>BladeUPS 12-60kW Parallel Startup, Business Hours (5 x 8)</t>
  </si>
  <si>
    <t>POW-W2SU06NXXX-0050</t>
  </si>
  <si>
    <t>Startup Business Hours (5x8)</t>
  </si>
  <si>
    <t>POW-W2SU06NXXX-0030</t>
  </si>
  <si>
    <t>START UP, BUSINESS HOURS (5X8)</t>
  </si>
  <si>
    <t>POW-W2SU05NXXX-0080</t>
  </si>
  <si>
    <t>BladeUPS 60kW Start Up After Hours (7 x 24)</t>
  </si>
  <si>
    <t>POW-W2SU05NXXX-0050</t>
  </si>
  <si>
    <t>Startup, After Hours (7x24)</t>
  </si>
  <si>
    <t>POW-W2SU05NXXX-0030</t>
  </si>
  <si>
    <t>Startup, After Hours 7x24</t>
  </si>
  <si>
    <t>POW-W2SU05NXXX-0015</t>
  </si>
  <si>
    <t>POW-W2SU05NXXX-0010</t>
  </si>
  <si>
    <t>START UP, AFTER HOURS (7X24)</t>
  </si>
  <si>
    <t>POW-W2PVN3NEXX-0015</t>
  </si>
  <si>
    <t>On-Site Gold Plan for 9155 SECOND YEAR</t>
  </si>
  <si>
    <t>POW-W2PVN3NEXX-0010</t>
  </si>
  <si>
    <t>POWERTRUST VALUE SERVICE PLAN</t>
  </si>
  <si>
    <t>POW-W2PT82NEDX-0030</t>
  </si>
  <si>
    <t>PowerTrust Service Plan 8 Hr</t>
  </si>
  <si>
    <t>POW-W2PT82NEDX-0020</t>
  </si>
  <si>
    <t>POWERTRUST SERVICE PLAN 8 HR</t>
  </si>
  <si>
    <t>POW-W2PT82NEDX-0010</t>
  </si>
  <si>
    <t>POWERTRUST SERVICE PLAN 8 HR (2ND YEAR OF SERVICE)</t>
  </si>
  <si>
    <t>POW-W2PT42NEDX-0030</t>
  </si>
  <si>
    <t>9355 PowerTrust Service PLAN 4HR SECOND YR + SERVICES</t>
  </si>
  <si>
    <t>POW-W2PT42NEDX-0020</t>
  </si>
  <si>
    <t>POWERTRUST SERVICE PLAN 4 HR</t>
  </si>
  <si>
    <t>POW-W2PP81NEDX-0030</t>
  </si>
  <si>
    <t>PowerTrust Preferred Service PLAN Post Year 1, per year</t>
  </si>
  <si>
    <t>POW-W2PA41NEDX-0030</t>
  </si>
  <si>
    <t>POW-W2FLN8NXXX-0030</t>
  </si>
  <si>
    <t>Eaton FLEX:NEXT DAY RSP, 5X8 CVG ONLY</t>
  </si>
  <si>
    <t>POW-W2FLN7NXXX-0080</t>
  </si>
  <si>
    <t>FLEX:NEXT DAY RSP, 7X24 CVG ONLY</t>
  </si>
  <si>
    <t>POW-W2FLN7NXXX-W2FLN7NXXX-0050</t>
  </si>
  <si>
    <t>POW-W2FLN7NXXX-0030</t>
  </si>
  <si>
    <t>POW-W2FLN7NXXX-0015</t>
  </si>
  <si>
    <t>POW-W2FLN7NXXX-0010</t>
  </si>
  <si>
    <t>POW-W2FLN7NEXX-0050</t>
  </si>
  <si>
    <t>FLEX:NEXT DAY RSP, 7X24 CVG, E NOTIFY ONLY</t>
  </si>
  <si>
    <t>POW-W2FLN7NEDX-W2FLN7NEDX-0050</t>
  </si>
  <si>
    <t>POW-W2FLN75XXX-0010</t>
  </si>
  <si>
    <t>POW-W2FL88NXXX-0050</t>
  </si>
  <si>
    <t>FLEX:8 HR RSP, 5X8 CVG ONLY</t>
  </si>
  <si>
    <t>POW-W2FL87NXXX-0160</t>
  </si>
  <si>
    <t>Post Warranty Flex Service Plan Onsite 7x24 parts/lab cov</t>
  </si>
  <si>
    <t>POW-W2FL87NXXX-0080</t>
  </si>
  <si>
    <t>Flex Service Plan 2-5YR 8 HOUR RESPONSE</t>
  </si>
  <si>
    <t>POW-W2FL87NXXX-0050</t>
  </si>
  <si>
    <t>Flex Service Plan 8 HOUR RESPONSE YRS 2-5</t>
  </si>
  <si>
    <t>POW-W2FL87NXXX-0030</t>
  </si>
  <si>
    <t>FLEX:8 HR RSP 7X24</t>
  </si>
  <si>
    <t>POW-W2FL87NXXX-0015</t>
  </si>
  <si>
    <t>Flex Service Plan, 8 hour response Years 2-5</t>
  </si>
  <si>
    <t>POW-W2FL87NXXX-0010</t>
  </si>
  <si>
    <t>FLEX:8 HR RSP, 7X24 CVG ONLY</t>
  </si>
  <si>
    <t>POW-W2FL87NEXX-0550</t>
  </si>
  <si>
    <t>FLEX:8 HR RSP, 7X24 CVG, PREDICTPULSE ON</t>
  </si>
  <si>
    <t>POW-W2FL875XXX-0010</t>
  </si>
  <si>
    <t>FLEX 8 HR RSP, 7X24 CVG ONLY</t>
  </si>
  <si>
    <t>POW-W2FL47NXXX-0050</t>
  </si>
  <si>
    <t>FLEX: 4 HR RSP, 7X24 CVG ONLY</t>
  </si>
  <si>
    <t>POW-W2FB07NXXX-IH34</t>
  </si>
  <si>
    <t>9355 Full Battery Coverage INTERNAL</t>
  </si>
  <si>
    <t>POW-W2FB07NXXX-EB96</t>
  </si>
  <si>
    <t>Full Battery Coverage (EBM 64)</t>
  </si>
  <si>
    <t>SPK-W2BL07NBXX</t>
  </si>
  <si>
    <t>POW-W2BL07NAXX</t>
  </si>
  <si>
    <t>9355 2 Year Battery Labor Coverage adder</t>
  </si>
  <si>
    <t>POW-W2BL075AXX</t>
  </si>
  <si>
    <t>2 YEAR BATTERY LABOR COVERAGEADDER</t>
  </si>
  <si>
    <t>POW-W2AS00N000-0080</t>
  </si>
  <si>
    <t>BladeUPS Assembly and Set Up</t>
  </si>
  <si>
    <t>POW-W2AS00N00-0050</t>
  </si>
  <si>
    <t>BLADEUPS ASSEMBLY AND SET UP</t>
  </si>
  <si>
    <t>POW-W20006NXXX-0050</t>
  </si>
  <si>
    <t>UPS PREVENTIVE MAINTENANCE, BUSINESS</t>
  </si>
  <si>
    <t>POW-W20005NXXX-0550</t>
  </si>
  <si>
    <t>UPS PREVENTIVE MAINTENANCE, AFTER HOURS</t>
  </si>
  <si>
    <t>POW-W20005NXXX-0160</t>
  </si>
  <si>
    <t>UPS PREVENTIVE MAINTENANCE, AFTER HOURS (7X24)</t>
  </si>
  <si>
    <t>POW-W20005NXXX-0050</t>
  </si>
  <si>
    <t>POW-W20005NXXX-0030</t>
  </si>
  <si>
    <t>POW-W20005NSXX120</t>
  </si>
  <si>
    <t>Battery Cabinet PREVENTIVE MAINTENANCE,</t>
  </si>
  <si>
    <t>POW-W20005NS072</t>
  </si>
  <si>
    <t>SEALED BATTERY PREVENTIVE MAINTENANCE, ANY TIME</t>
  </si>
  <si>
    <t>POW-W20005NINT</t>
  </si>
  <si>
    <t>9355 SEALED BATTERY PREVENTIVE MAINTENENCE, ANY TIME</t>
  </si>
  <si>
    <t>POW-W20005N1EBM</t>
  </si>
  <si>
    <t>Sealed Battery Preventive Maintenance, Any Time</t>
  </si>
  <si>
    <t>POW-W1PVN3NEXX-0015</t>
  </si>
  <si>
    <t>On-Site Gold Plan for 9155 (FIRST YEAR)</t>
  </si>
  <si>
    <t>POW-W1PVN3NEXX-0010</t>
  </si>
  <si>
    <t>POW-W1PT82NEDX-0080</t>
  </si>
  <si>
    <t>BladeUPS 12-60kW Parallel Startup PowerTrust Service</t>
  </si>
  <si>
    <t>POW-W1PT82NEDX-0020</t>
  </si>
  <si>
    <t>POW-W1PT82NEDX-W1PT82NEDX-0010</t>
  </si>
  <si>
    <t>POWERTRUST SERVICE PLAN 8 HR (1ST YEAR OF SERVICE)</t>
  </si>
  <si>
    <t>POW-W1PT42NEDX-0030</t>
  </si>
  <si>
    <t>9355 PowerTrust Service PLAN 4HR</t>
  </si>
  <si>
    <t>POW-W1PT42NEDX-0020</t>
  </si>
  <si>
    <t>POW-W1PP81NEDX-0050</t>
  </si>
  <si>
    <t>Eaton 9390 PowerTrust Perferred service Plan 8Hr</t>
  </si>
  <si>
    <t>POW-W1PP81NEDX-0030</t>
  </si>
  <si>
    <t>PowerTrust Preferred Service PLAN YEAR 1</t>
  </si>
  <si>
    <t>POW-W1PP41NEDX-0015</t>
  </si>
  <si>
    <t>PowerTrust Preferred Service PLAN 4HR</t>
  </si>
  <si>
    <t>POW-W1PE00NEXX-0050</t>
  </si>
  <si>
    <t>POWERTRUST EXPRESS SERVICE PLA N</t>
  </si>
  <si>
    <t>POW-W1FLN8NXXX-0030</t>
  </si>
  <si>
    <t>POW-W1FLN7NXXX-0080</t>
  </si>
  <si>
    <t>POW-W1FLN7NXXX-0050</t>
  </si>
  <si>
    <t>POW-W1FLN7NXXX-0030</t>
  </si>
  <si>
    <t>POW-W1FLN7NXXX-0015</t>
  </si>
  <si>
    <t>LEX:NEXT DAY RSP, 7X24 CVG ONLY</t>
  </si>
  <si>
    <t>POW-W1FLN7NXXX-0010</t>
  </si>
  <si>
    <t>POW-W1FLN75XXX-0015</t>
  </si>
  <si>
    <t>POW-W1FLN75XXX-0010</t>
  </si>
  <si>
    <t>POW-W1FL88NXXX-0050</t>
  </si>
  <si>
    <t>POW-W1FL87NXXX-0080</t>
  </si>
  <si>
    <t>Flex Service PlaN 1YR 8 HOUR RESPONSE</t>
  </si>
  <si>
    <t>POW-W1FL87NXXX-0050</t>
  </si>
  <si>
    <t>FLEX SERVICE PLAN 8HR RESPONSE</t>
  </si>
  <si>
    <t>POW-W1FL87NXXX-0030</t>
  </si>
  <si>
    <t>Eaton 9355 Flex service Plan 8HR</t>
  </si>
  <si>
    <t>POW-W1FL87NXXX-0015</t>
  </si>
  <si>
    <t>Flex Service Plan, 8 hour RESPONSE 1 YEAR</t>
  </si>
  <si>
    <t>POW-W1FL87NXXX-0010</t>
  </si>
  <si>
    <t>POW-W1FL875XXX-0010</t>
  </si>
  <si>
    <t>FLEX: 8 HR RSP, 7X24 CVG ONLY</t>
  </si>
  <si>
    <t>POW-W1FL47NXXX-0050</t>
  </si>
  <si>
    <t>PLN-W10BP</t>
  </si>
  <si>
    <t>Obsolete Items</t>
  </si>
  <si>
    <t>BATTERY POWERED IN LINE AMP</t>
  </si>
  <si>
    <t>http://s7d9.scene7.com/is/image/ScanSource/zebra-obsolete</t>
  </si>
  <si>
    <t>POW-W10006NXXX-0050</t>
  </si>
  <si>
    <t>POW-W10005NXXX-0050</t>
  </si>
  <si>
    <t>POW-W10005NXXX-0030</t>
  </si>
  <si>
    <t>POW-W10005NIDC-9390</t>
  </si>
  <si>
    <t>POW-W10005N1EBM</t>
  </si>
  <si>
    <t>APC-W0P4130</t>
  </si>
  <si>
    <t>Assy Batt Backplane PCB TH - Spare</t>
  </si>
  <si>
    <t>APC-W0P2340</t>
  </si>
  <si>
    <t>RC Complete 801 PCB CRAC MB -  Spare Part</t>
  </si>
  <si>
    <t>http://s7d9.scene7.com/is/image/ScanSource/apc-w0p2340</t>
  </si>
  <si>
    <t>Vtech Eris Headset Accessories</t>
  </si>
  <si>
    <t>VTE-VT CS6619-2</t>
  </si>
  <si>
    <t>Vtech Eris DECT Handsets</t>
  </si>
  <si>
    <t>2 Handset Cordelss Phone with Caller ID</t>
  </si>
  <si>
    <t>http://s7d9.scene7.com/is/image/ScanSource/vtech-vsp600</t>
  </si>
  <si>
    <t>VTE-VSP726</t>
  </si>
  <si>
    <t>Vtech Eris SIP Phones</t>
  </si>
  <si>
    <t>VTech ErisTerminal VSP726 SIP Deskset, 4 SIP Account Desk Phone, 2.7" 158x57 mono LCD, 12 PFK with 24 functions, DECT for cordless headset/handset, Micro SD for local call recording, GigE, gun metal</t>
  </si>
  <si>
    <t>http://s7d9.scene7.com/is/image/ScanSource/vtech-1vsp726r3q</t>
  </si>
  <si>
    <t>Vtech Eris Power Supplies and Adapters</t>
  </si>
  <si>
    <t>VTech ErisTerminal VSP715-ADPT optional AC Adapter 5V @ 700mAh, powers VSP705 and VSP715 only, black</t>
  </si>
  <si>
    <t>http://s7d9.scene7.com/is/image/ScanSource/vtech-vsp715adpt</t>
  </si>
  <si>
    <t>VTE-VSP715</t>
  </si>
  <si>
    <t>VTech ErisTerminal VSP715 SIP Deskset, 2 SIP Account Desk Phone, 2.7" 158x57 mono LCD, 2 PFK dual-color LED, black</t>
  </si>
  <si>
    <t>http://s7d9.scene7.com/is/image/ScanSource/vtech-vsp715</t>
  </si>
  <si>
    <t>VTE-VSP608</t>
  </si>
  <si>
    <t>Vtech Eris DECT Deskset</t>
  </si>
  <si>
    <t>VTech ErisTerminal VSP608 DECT Deskset, 6 SIP accounts, 2 concurrent calls, 3" 102x66 mono LCS, REQUIRES VSP600, gun metal</t>
  </si>
  <si>
    <t>http://s7d9.scene7.com/is/image/ScanSource/vtech-1vsp608r3q</t>
  </si>
  <si>
    <t>VTE-VSP605</t>
  </si>
  <si>
    <t>Vtech Eris Accessories</t>
  </si>
  <si>
    <t>VTech ErisTerminal VSP605 DECT Extender, REQUIRES VSP600, up to 5 per base, extended range 500ft in any direction, black</t>
  </si>
  <si>
    <t>http://s7d9.scene7.com/is/image/ScanSource/vtech-vsp605r3qpreview</t>
  </si>
  <si>
    <t>VTE-VSP601</t>
  </si>
  <si>
    <t>VTech ErisTerminal VSP601 Cordless Handset, 6 SIP accounts,     2 concurrent calls, 1.8" 90x65 mono LCD, REQUIRES VSP600, VSP72x or VSP73x, black</t>
  </si>
  <si>
    <t>http://s7d9.scene7.com/is/image/ScanSource/vtech-1vsp601r3q</t>
  </si>
  <si>
    <t>VTE-VSP600-B</t>
  </si>
  <si>
    <t>Vtech Eris Base Stations</t>
  </si>
  <si>
    <t>VTech ErisTerminal VSP600-B SIP Cordless Base Station, 6 SIP accounts, 4   concurrent calls, 6 DECT handset/deskset, BASE ONLY, black</t>
  </si>
  <si>
    <t>http://s7d9.scene7.com/is/image/ScanSource/vtech-1vsp600br3q</t>
  </si>
  <si>
    <t>VTE-VSP600</t>
  </si>
  <si>
    <t>VTech ErisTerminal VSP600 Cordless Base Station with Handset, 6 SIP accounts, 4 concurrent call, 6 DECT handset/deskset, black</t>
  </si>
  <si>
    <t>Vtech Eris DECT Headsets</t>
  </si>
  <si>
    <t>VSP505- ErisTerminal DECT Headset Cordle</t>
  </si>
  <si>
    <t>http://s7d9.scene7.com/is/image/ScanSource/vtech-vh6102</t>
  </si>
  <si>
    <t>Vtech Eris Expansion Modules</t>
  </si>
  <si>
    <t>VTech ErisTerminal VSP08 Expansion Module, 4.3" mono LCD (384x160), 18 self-label PFK, 3x per phone, black</t>
  </si>
  <si>
    <t>http://s7d9.scene7.com/is/image/ScanSource/vtech-vsp08</t>
  </si>
  <si>
    <t>VTE-VSP-PWR2000</t>
  </si>
  <si>
    <t>VTech ErisTerminal VSP-PWR2000 optional AC adapter 5V @ 2A,     5V2A PSU   for all VSP8xx Desk Phones, black</t>
  </si>
  <si>
    <t>http://s7d9.scene7.com/is/image/ScanSource/vtech-vsppwr02</t>
  </si>
  <si>
    <t>VTech ErisTerminal VSP-PWR02 optional AC adapter 5V @ 1.5A,     power 1 deskset, black</t>
  </si>
  <si>
    <t>Valcom Analog Speakers</t>
  </si>
  <si>
    <t>8" Amplified Ceiling Speakerw/o Grille (w/hardware) packaged individually</t>
  </si>
  <si>
    <t>http://s7d9.scene7.com/is/image/ScanSource/valcom-vsa1020c</t>
  </si>
  <si>
    <t>VAL-VRCPA</t>
  </si>
  <si>
    <t>Valcom Accessories</t>
  </si>
  <si>
    <t>RINGCENTRAL PAGE ADAPTER</t>
  </si>
  <si>
    <t>POW-VPM-SUB-5Y</t>
  </si>
  <si>
    <t>Visual power manager-one rack mounted subscription for (5) year- 5% discount for pre purchasing years</t>
  </si>
  <si>
    <t>POW-VPM-SUB-4Y</t>
  </si>
  <si>
    <t>Visual power manager-one rack mounted subscription for (4) year- 5% discount for pre purchasing years</t>
  </si>
  <si>
    <t>POW-VPM-SUB-3Y</t>
  </si>
  <si>
    <t>Visual power manager-one rack mounted subscription for (3) year- 5% discount for pre purchasing years</t>
  </si>
  <si>
    <t>POW-VPM-SUB-2Y</t>
  </si>
  <si>
    <t>Visual power manager-one rack mounted subscription for (2) year- 5% discount for pre purchasing years</t>
  </si>
  <si>
    <t>POW-VPM-SUB-1Y</t>
  </si>
  <si>
    <t>Visual power manager-one rack mounted subscription for (1) year</t>
  </si>
  <si>
    <t>POW-VPM-INSTALL-5D</t>
  </si>
  <si>
    <t>VPM Onsite Installation Service, 5-day</t>
  </si>
  <si>
    <t>POW-VPM-INSTALL-3D</t>
  </si>
  <si>
    <t>VPM Onsite Installation Service, 3-day</t>
  </si>
  <si>
    <t>POW-VPM-INSTALL-1W</t>
  </si>
  <si>
    <t>POW-VPM-INSTALL-1D</t>
  </si>
  <si>
    <t>VPM Onsite Installation Service, 1-day</t>
  </si>
  <si>
    <t>POW-VPM-40</t>
  </si>
  <si>
    <t>Eaton Rack Accessories</t>
  </si>
  <si>
    <t>VISUAL POWER MANAGER- 40 RMA LICENSE</t>
  </si>
  <si>
    <t>POW-VPM-100</t>
  </si>
  <si>
    <t>EATON Visual Power Manager 100N License</t>
  </si>
  <si>
    <t>Valcom Power Supplies</t>
  </si>
  <si>
    <t>Battery Back-up</t>
  </si>
  <si>
    <t>http://s7d9.scene7.com/is/image/ScanSource/valcom-vpb260</t>
  </si>
  <si>
    <t>YEA-VP59-TEAMS-EW3Y</t>
  </si>
  <si>
    <t>VP59-Teams-Extended Warranty 3Yr</t>
  </si>
  <si>
    <t>YEA-VP59-TEAMS-EW2Y</t>
  </si>
  <si>
    <t>VP59-Teams-Extended Warranty 2Yr</t>
  </si>
  <si>
    <t>YEA-VP59-TEAMS-EW1Y</t>
  </si>
  <si>
    <t>VP59-Teams-Extended Warranty 1Yr</t>
  </si>
  <si>
    <t>YEA-VP59-TEAMS</t>
  </si>
  <si>
    <t>Yealink T5 Series Phones</t>
  </si>
  <si>
    <t>VP59-Teams - Microsoft Teams certified Video Phone</t>
  </si>
  <si>
    <t>http://s7d9.scene7.com/is/image/ScanSource/yealink-vp59teams</t>
  </si>
  <si>
    <t>YEA-VP59-EW3Y</t>
  </si>
  <si>
    <t>Extended 3 year warranty for VP59</t>
  </si>
  <si>
    <t>YEA-VP59-EW2Y</t>
  </si>
  <si>
    <t>Extended 2 year warranty for VP59</t>
  </si>
  <si>
    <t>YEA-VP59-EW1Y</t>
  </si>
  <si>
    <t>Extended 1 year warranty for VP59</t>
  </si>
  <si>
    <t>Shelf (2RU) for Dual 6A/4A Switching Power Supplies</t>
  </si>
  <si>
    <t>http://s7d9.scene7.com/is/image/ScanSource/valcom-vp9202</t>
  </si>
  <si>
    <t>Valcom 600 mA Digital Power Supply; 24 volts</t>
  </si>
  <si>
    <t>http://s7d9.scene7.com/is/image/ScanSource/valcom-vp624d</t>
  </si>
  <si>
    <t>Battery Back-up Adapter for VP-6124</t>
  </si>
  <si>
    <t>http://s7d9.scene7.com/is/image/ScanSource/valcom-vp6124ups</t>
  </si>
  <si>
    <t>VAL-VP-6124-P</t>
  </si>
  <si>
    <t>PWR SUPPLY 6 AMP 24V POSITIVE</t>
  </si>
  <si>
    <t>http://s7d5.scene7.com/is/image/ScanSource/valcom-powersupplies</t>
  </si>
  <si>
    <t>VAL-VP-6124</t>
  </si>
  <si>
    <t>VALCOM  SWITCHING POWER SUPPLY-24vdc 6A</t>
  </si>
  <si>
    <t>http://s7d9.scene7.com/is/image/ScanSource/valcom-vp6124</t>
  </si>
  <si>
    <t>Valcom Power Supply for Valcom V-2952 FM Tuner, .4 Amp, 12 Volt</t>
  </si>
  <si>
    <t>http://s7d9.scene7.com/is/image/ScanSource/valcom-vp412a</t>
  </si>
  <si>
    <t>VAL-VP-4124D</t>
  </si>
  <si>
    <t>Digital Power Supply, 24 Volt, 4A, 6.65" Length x 2.65" Width x 1.4" Height, Wall/Rack/Rail Mount</t>
  </si>
  <si>
    <t>http://s7d9.scene7.com/is/image/ScanSource/valcom-vp4124d</t>
  </si>
  <si>
    <t>Valcom Cables</t>
  </si>
  <si>
    <t>300 mA 24-volt Digital Power Supply</t>
  </si>
  <si>
    <t>http://s7d9.scene7.com/is/image/ScanSource/valcom-vp324d</t>
  </si>
  <si>
    <t>Valcom Power Supply 2 Amp 48 Volt with wall mount hardware</t>
  </si>
  <si>
    <t>http://s7d9.scene7.com/is/image/ScanSource/valcom-vp2148d</t>
  </si>
  <si>
    <t>Valcom Digital Power Supply, 24 Volt, 2A, 4.75" Length x 2.35" Width x 1.45" Height, Wall/Rack/Rail Mount</t>
  </si>
  <si>
    <t>http://s7d9.scene7.com/is/image/ScanSource/valcom-vp2124d</t>
  </si>
  <si>
    <t>Valcom 2-Amp Filtered 24-volt Digital Power Supply, wall, rack, or rail mount</t>
  </si>
  <si>
    <t>http://s7d9.scene7.com/is/image/ScanSource/valcom-vp12124</t>
  </si>
  <si>
    <t>VAL-VP-1124D</t>
  </si>
  <si>
    <t>Digital Power Supply, 24 Volt, 1A, 3.88" Length x 1.8" Width x 1.25" Height, Wall/Rack/Rail Mount</t>
  </si>
  <si>
    <t>http://s7d9.scene7.com/is/image/ScanSource/valcom-vp1124d</t>
  </si>
  <si>
    <t>VALCOM VMT-2 600 OHM Isolation Transformer</t>
  </si>
  <si>
    <t>http://s7d9.scene7.com/is/image/ScanSource/valcom-vmt2</t>
  </si>
  <si>
    <t>Valcom Input Matching Transformer</t>
  </si>
  <si>
    <t>http://s7d9.scene7.com/is/image/ScanSource/valcom-vmt1</t>
  </si>
  <si>
    <t>VAL-VM-186</t>
  </si>
  <si>
    <t>POSITION RJ-45 TO 110 IDC</t>
  </si>
  <si>
    <t>Valcom Page Controls</t>
  </si>
  <si>
    <t>Screw Terminal Connection Block</t>
  </si>
  <si>
    <t>http://s7d9.scene7.com/is/image/ScanSource/valcom-vm150</t>
  </si>
  <si>
    <t>VAL-VL520SS-F-IC</t>
  </si>
  <si>
    <t>Valcom Clocks</t>
  </si>
  <si>
    <t>IP COMPACT SPK W/TEXT SS-F IC  S Steel</t>
  </si>
  <si>
    <t>http://s7d5.scene7.com/is/image/ScanSource/valcom-clock</t>
  </si>
  <si>
    <t>VAL-VL520BK-F-IC</t>
  </si>
  <si>
    <t>IP COMPACT SPK W/TEXT SS-F IC  Black</t>
  </si>
  <si>
    <t>VAL-VIP-RMK6</t>
  </si>
  <si>
    <t>Valcom Mounts</t>
  </si>
  <si>
    <t>Rack mount shelf that holds up to 6 Netw</t>
  </si>
  <si>
    <t>http://s7d5.scene7.com/is/image/ScanSource/valcom-v1991</t>
  </si>
  <si>
    <t>IP PoE 6 Digit, 4 inch Digital Clock, Double Sided</t>
  </si>
  <si>
    <t>http://s7d9.scene7.com/is/image/ScanSource/valcom-vipd640ads</t>
  </si>
  <si>
    <t>IP, PoE, 4", 6 Digits, Digital Clock</t>
  </si>
  <si>
    <t>http://s7d9.scene7.com/is/image/ScanSource/valcom-vipd640a</t>
  </si>
  <si>
    <t>IP PoE 6 Digit, 2.5 inch Digital Clock</t>
  </si>
  <si>
    <t>http://s7d9.scene7.com/is/image/ScanSource/valcom-vipd625a</t>
  </si>
  <si>
    <t>IP, PoE, 4", 4 Digits, Double Sided Digital Clock</t>
  </si>
  <si>
    <t>http://s7d9.scene7.com/is/image/ScanSource/valcom-vipd440ads</t>
  </si>
  <si>
    <t>IP, PoE, 4", 4 Digits, Digital Clock</t>
  </si>
  <si>
    <t>http://s7d9.scene7.com/is/image/ScanSource/valcom-vipd440a</t>
  </si>
  <si>
    <t>VAL-VIP-D425A</t>
  </si>
  <si>
    <t>IP PoE 4 Digit, 2.5 inch Digital Clock</t>
  </si>
  <si>
    <t>http://s7d9.scene7.com/is/image/ScanSource/valcom-vipd425a</t>
  </si>
  <si>
    <t>IP PoE 16 Inch Analog Clock Double Sided</t>
  </si>
  <si>
    <t>IP PoE 16 inch Analog Clock</t>
  </si>
  <si>
    <t>http://s7d9.scene7.com/is/image/ScanSource/valcom-vipa16a</t>
  </si>
  <si>
    <t>VAL-VIP-A12ADS</t>
  </si>
  <si>
    <t>IP PoE 12 inch Analog Clock, Double Sided</t>
  </si>
  <si>
    <t>http://s7d9.scene7.com/is/image/ScanSource/valcom-vipa12ads</t>
  </si>
  <si>
    <t>VAL-VIP-A12A</t>
  </si>
  <si>
    <t>IP PoE 12 inch Analog Clock</t>
  </si>
  <si>
    <t>http://s7d9.scene7.com/is/image/ScanSource/valcom-vipa12a</t>
  </si>
  <si>
    <t>VAL-VIP-999A</t>
  </si>
  <si>
    <t>IP Strobe</t>
  </si>
  <si>
    <t>VAL-VIP-998-WH-IC</t>
  </si>
  <si>
    <t>SIP Strobe Alert, White, IC</t>
  </si>
  <si>
    <t>VAL-VIP-998-WH</t>
  </si>
  <si>
    <t>SIP Strobe Alert (White)</t>
  </si>
  <si>
    <t>VAL-VIP-998-BL</t>
  </si>
  <si>
    <t>VIP-998-BL SIP Strobe Alert, Blue</t>
  </si>
  <si>
    <t>SIP Strobe Alert, Amber, IC</t>
  </si>
  <si>
    <t>VAL-VIP-998-AM</t>
  </si>
  <si>
    <t>SIP Strobe Alert, Amber</t>
  </si>
  <si>
    <t>VAL-VIP-9890A-EM-IC</t>
  </si>
  <si>
    <t>Valcom Horn Speakers</t>
  </si>
  <si>
    <t>IP Emergency Talkback Call Station VR IC</t>
  </si>
  <si>
    <t>http://s7d5.scene7.com/is/image/ScanSource/valcom-horn1</t>
  </si>
  <si>
    <t>IP Intercom Call Station, Vandal Resistant, Emergency Lettering</t>
  </si>
  <si>
    <t>http://s7d9.scene7.com/is/image/ScanSource/valcom-vip9890aem</t>
  </si>
  <si>
    <t>VAL-VIP-9880A-SA</t>
  </si>
  <si>
    <t>IP HORN INTERIOR SQ SYN-APPS</t>
  </si>
  <si>
    <t>IP FlexHorn Interior Square Faceplate Wh</t>
  </si>
  <si>
    <t>VAL-VIP-9880-IC</t>
  </si>
  <si>
    <t>IP FlexHorn Interior Square Fa ceplate, White - InformaCast</t>
  </si>
  <si>
    <t>http://s7d9.scene7.com/is/image/ScanSource/valcom-vip9880ic</t>
  </si>
  <si>
    <t>VAL-VIP-9831AW</t>
  </si>
  <si>
    <t>IP Stealth Horn, One-Way White</t>
  </si>
  <si>
    <t>http://s7d5.scene7.com/is/image/ScanSource/icon-audio</t>
  </si>
  <si>
    <t>VAL-VIP-9831A</t>
  </si>
  <si>
    <t>IP Stealth Horn, One-Way</t>
  </si>
  <si>
    <t>http://s7d9.scene7.com/is/image/ScanSource/valcom-vip9831a</t>
  </si>
  <si>
    <t>Valcom Gateways</t>
  </si>
  <si>
    <t>25/70/100-Volt IP/SIP 20W Amplifier</t>
  </si>
  <si>
    <t>http://s7d5.scene7.com/is/image/ScanSource/valcom-vip802</t>
  </si>
  <si>
    <t>VAL-VIP-851-25-IC</t>
  </si>
  <si>
    <t>SIP 20W GATEWAY 25V IC</t>
  </si>
  <si>
    <t>SIP 20W GATEWAY 25V</t>
  </si>
  <si>
    <t>http://s7d9.scene7.com/is/image/ScanSource/valcom-vip85125</t>
  </si>
  <si>
    <t>VAL-VIP-848AR-IC</t>
  </si>
  <si>
    <t>IP Networked Input &amp; Relay Module IC</t>
  </si>
  <si>
    <t>Quad Enhanced Network Trunk Port</t>
  </si>
  <si>
    <t>http://s7d9.scene7.com/is/image/ScanSource/valcom-vip824a</t>
  </si>
  <si>
    <t>VAL-VIP-824</t>
  </si>
  <si>
    <t>Quad Enhanced Network Trunk Po rt</t>
  </si>
  <si>
    <t>http://s7d5.scene7.com/is/image/ScanSource/valcom-vip410</t>
  </si>
  <si>
    <t>Dual Enhanced Network Trunk Port</t>
  </si>
  <si>
    <t>http://s7d9.scene7.com/is/image/ScanSource/valcom-vip822a</t>
  </si>
  <si>
    <t>Enhanced Network Trunk Port; Single 10/100 Ethernet port, Single FXO Trunk port, 1 Failover port</t>
  </si>
  <si>
    <t>http://s7d9.scene7.com/is/image/ScanSource/valcom-vip821a</t>
  </si>
  <si>
    <t>Quad Enhanced Network Station Port</t>
  </si>
  <si>
    <t>VAL-VIP-814A</t>
  </si>
  <si>
    <t>Valcom’s Overhead Loudspeaker Paging is Essential to Every Business! Companies can improve productivity, personnel efficiency and increase safety and security!</t>
  </si>
  <si>
    <t>http://s7d9.scene7.com/is/image/ScanSource/valcom-vip814a</t>
  </si>
  <si>
    <t>VAL-VIP-814</t>
  </si>
  <si>
    <t>Quad Enhanced Network StationPort</t>
  </si>
  <si>
    <t>http://s7d9.scene7.com/is/image/ScanSource/valcom-vip814</t>
  </si>
  <si>
    <t>VAL-VIP-812A</t>
  </si>
  <si>
    <t>Dual Enhanced Network StationPort</t>
  </si>
  <si>
    <t>http://s7d9.scene7.com/is/image/ScanSource/valcom-vip812a</t>
  </si>
  <si>
    <t>Enhanced Networked Station Port: connects analog phone to IP network</t>
  </si>
  <si>
    <t>http://s7d9.scene7.com/is/image/ScanSource/valcom-vip811a</t>
  </si>
  <si>
    <t>VAL-VIP-804B</t>
  </si>
  <si>
    <t>Quad Enhanced Network Audio Port</t>
  </si>
  <si>
    <t>Valcom IP Speakers</t>
  </si>
  <si>
    <t>Dual Enhanced Network Audio Port</t>
  </si>
  <si>
    <t>http://s7d5.scene7.com/is/image/ScanSource/valcom-layinceiling</t>
  </si>
  <si>
    <t>Enhanced Network Audio Port Syn-Apps</t>
  </si>
  <si>
    <t>Valcom 1 Audio Port Networked Wall or Table Mount</t>
  </si>
  <si>
    <t>http://s7d9.scene7.com/is/image/ScanSource/valcom-vip801aic</t>
  </si>
  <si>
    <t>Valcom Enhanced Network Audio Port</t>
  </si>
  <si>
    <t>http://s7d9.scene7.com/is/image/ScanSource/valcom-vip801a</t>
  </si>
  <si>
    <t>VAL-VIP-581A-IC</t>
  </si>
  <si>
    <t>The Valcom VIP-581A-IC IP FlexHorn can be used for interior implementations to broadcast live or prerecorded messages.</t>
  </si>
  <si>
    <t>http://s7d9.scene7.com/is/image/ScanSource/valcom-vip581aic</t>
  </si>
  <si>
    <t>VAL-VIP-581</t>
  </si>
  <si>
    <t>The VIP-581 IP FlexHorn Angled Surface Mount unit enables loudspeaker voice paging anywhere on an Ethernet network. The VIP-581 consists of a high efficiency Class-D Horn and a Network interface, allowing stand alone capability when used with a SIP telephone system or can be accessed from a variety of Valcom managed VoIP products. Power is provided to the VIP-581 via a Power over Ethernet (PoE) switch meeting the 802.3af specification.</t>
  </si>
  <si>
    <t>http://s7d9.scene7.com/is/image/ScanSource/valcom-vip581</t>
  </si>
  <si>
    <t>VAL-VIP-580A-SA</t>
  </si>
  <si>
    <t>IP HORN INTERIOR SMT SYN-APPS</t>
  </si>
  <si>
    <t>VAL-VIP-580A-IC</t>
  </si>
  <si>
    <t>compatibility with just about any decor. InformaCast IP Flexhorn. It is completely paintable offering The Valcom VIP-580A-IC is a light gray surface mount box for the Valcom</t>
  </si>
  <si>
    <t>http://s7d9.scene7.com/is/image/ScanSource/valcom-vip580aic</t>
  </si>
  <si>
    <t>VAL-VIP-580A</t>
  </si>
  <si>
    <t>The VIP-580A IP FlexHorn Surface Mount units enable loudspeaker voice paging anywhere on an Ethernet network. The VIP-580A consists of a network-connected high efficiency horn, allowing stand alone capability when used with a SIP telephone system or can be accessed from a variety of Valcom managed VoIP products. Power is provided to the VIP-580A via a   Power over Ethernet (PoE) switch meeting the 802.3af specification.</t>
  </si>
  <si>
    <t>VAL-VIP-580</t>
  </si>
  <si>
    <t>The VIP-580 IP FlexHorn Surface Mount unit enables loudspeaker voice paging anywhere on an Ethernet network. The VIP-580 consists of a high efficiency Class-D Horn and a Network interface, allowing stand alone capability when used with a SIP telephone system or can be accessed from   a variety of Valcom managed VoIP products. Power is provided to the VIP-580 via a Power over Ethernet (PoE) switch meeting the 802.3af specification.</t>
  </si>
  <si>
    <t>http://s7d9.scene7.com/is/image/ScanSource/valcom-vip580</t>
  </si>
  <si>
    <t>VAL-VIP-490AL-GY-IC</t>
  </si>
  <si>
    <t>The VIP-490AL-GY-IC is an IP One-Way, InformaCast FlexHorn designed for areas with low ceilings and low to moderate noise environments. The FlexHorn is weather and vandal resistant and is an ideal solution for gymnasiums, prisons, subways and train stations, and parking garages. The color of this horn is gray.</t>
  </si>
  <si>
    <t>http://s7d9.scene7.com/is/image/ScanSource/valcom-vip490algyic</t>
  </si>
  <si>
    <t>VAL-VIP-480L-GY-IC</t>
  </si>
  <si>
    <t>which is waterproof so it can be used indoors or outdoors. This model is The Valcom VIP-480L-GY-IC is a gray One-Way IP FlexHorn Paging horn configurations using optional mounting hardware, including recessed, easy adjustable mounting bracket and can be mounted into a variety of especially configured to work with InformaCast systems. It features an surface mounted, angled surface mount, or vandal-resistant mounting.</t>
  </si>
  <si>
    <t>http://s7d9.scene7.com/is/image/ScanSource/valcom-vip480lgyic</t>
  </si>
  <si>
    <t>surface mounted, angled surface mount, or vandal-resistant mounting. configurations using optional mounting hardware, including recessed, The  Valcom VIP-480AL-W-IC is a marine white IP Paging horn which is waterproof so it can be used indoors or outdoors. This model is especially configured to work with InformaCast systems. It features an easy adjustable mounting bracket and can be mounted into a variety of</t>
  </si>
  <si>
    <t>http://s7d9.scene7.com/is/image/ScanSource/valcom-vip480alwic</t>
  </si>
  <si>
    <t>VAL-VIP-480AL-W</t>
  </si>
  <si>
    <t>IP speaker, for PA system, Ethernet, PoE, white</t>
  </si>
  <si>
    <t>http://s7d9.scene7.com/is/image/ScanSource/valcom-vip480alw</t>
  </si>
  <si>
    <t>IP SECURE HORN SYN-APPS (Gray)</t>
  </si>
  <si>
    <t>surface mounted, angled surface mount, or vandal-resistant mounting. configurations using optional mounting hardware, including recessed, adjustable mounting bracket and can be mounted into a variety of configured to work with InformaCast systems. It features an easy so it can be used indoors or outdoors. This model is especially The Valcom VIP-480AL-GY-IC is a gray IP Paging horn which is waterproof</t>
  </si>
  <si>
    <t>http://s7d9.scene7.com/is/image/ScanSource/valcom-vip480algyic</t>
  </si>
  <si>
    <t>VAL-VIP-480AL-GY</t>
  </si>
  <si>
    <t>using optional mounting hardware, including recessed, surface mounted, mounting bracket and can be mounted into a variety of configurations it can be used indoors or outdoors. It features an easy adjustable The Valcom VIP-480AL-GY is a gray IP Paging horn which is waterproof so angled surface mount, or vandal-resistant mounting.</t>
  </si>
  <si>
    <t>http://s7d9.scene7.com/is/image/ScanSource/valcom-vip480algy</t>
  </si>
  <si>
    <t>VAL-VIP-480AL-BGE-IC</t>
  </si>
  <si>
    <t>IP Talkback Horn, Beige</t>
  </si>
  <si>
    <t>VAL-VIP-480AL-BGE</t>
  </si>
  <si>
    <t>One-Way IP Horn, Water Resistant (Beige)</t>
  </si>
  <si>
    <t>VAL-VIP-432A-DF-IC</t>
  </si>
  <si>
    <t>The VIP-432A-DF-IC is a Talkback, InformaCast 4 digit, digital clock which is designed to ensure an attractive and effective solution for any   environment: offices, meeting rooms, gymnasiums, warehouses, hallways or outdoor areas. The color of this clock is gray.</t>
  </si>
  <si>
    <t>http://s7d9.scene7.com/is/image/ScanSource/valcom-vip432adfic</t>
  </si>
  <si>
    <t>VAL-VIP-432A-DF</t>
  </si>
  <si>
    <t>IP One-Way or Talkback Speaker Faceplate Flush Mt. w/Digital Clock, Gray  w/Black Grille</t>
  </si>
  <si>
    <t>http://s7d9.scene7.com/is/image/ScanSource/valcom-vip432adf</t>
  </si>
  <si>
    <t>VAL-VIP-431A-DS-IC</t>
  </si>
  <si>
    <t>IP Speaker Surface Mt. w/Digital Clock, Gray w/Black Grille</t>
  </si>
  <si>
    <t>http://s7d9.scene7.com/is/image/ScanSource/valcom-vip431adsic</t>
  </si>
  <si>
    <t>VAL-VIP-431A-DS</t>
  </si>
  <si>
    <t>Valcom IP Speaker Surface Mount with Digital Clock, Gray with Black Grille</t>
  </si>
  <si>
    <t>http://s7d9.scene7.com/is/image/ScanSource/valcom-vip431ads</t>
  </si>
  <si>
    <t>VAL-VIP-431A-A-IC</t>
  </si>
  <si>
    <t>used. For surface mounting, use the Valcom VB-S20 or VB-A21. backbox (not included). For recessed mounting, the Valcom VB-R19 may be The VIP-431-A-IC is designed for recessed or flush mounting to a Valcom enabled network. Flush mounting to a Valcom backbox (not included). prerecorded or ad hoc audio messages over your new or existing multicast The Valcom InformaCast compliant IP Speakers enable you to send live,</t>
  </si>
  <si>
    <t>http://s7d9.scene7.com/is/image/ScanSource/valcom-vip431aaic</t>
  </si>
  <si>
    <t>VAL-VIP-431-DS-IC</t>
  </si>
  <si>
    <t>model is meant for use with InformaCast IP paging software. two-way communication with an integrated 5 character digital clock. This The Valcom VIP-431-DS-IC is an angled wall mount speaker capable of</t>
  </si>
  <si>
    <t>http://s7d9.scene7.com/is/image/ScanSource/valcom-vip431dsic</t>
  </si>
  <si>
    <t>VAL-VIP-430A-SA</t>
  </si>
  <si>
    <t>IP TLKBK WALL SPK ASSEMBLY SYN-APPS</t>
  </si>
  <si>
    <t>VAL-VIP-430A-IC</t>
  </si>
  <si>
    <t>IP Wall Speaker Assembly, Gray w/Black Grille</t>
  </si>
  <si>
    <t>http://s7d9.scene7.com/is/image/ScanSource/valcom-vip430aic</t>
  </si>
  <si>
    <t>VAL-VIP-430A</t>
  </si>
  <si>
    <t>Valcom Ip Talkback Wall Speaker Assembly, Gray with Black Grille</t>
  </si>
  <si>
    <t>http://s7d9.scene7.com/is/image/ScanSource/valcom-vip430a</t>
  </si>
  <si>
    <t>VAL-VIP-430</t>
  </si>
  <si>
    <t>The VIP-430 Talkback IP Wall Speaker enables handsfree talkback access to a single location over an IP-based LAN/WAN. This allows a handsfree talkback extension anywhere on the network. The speaker levels are electrically adjusted during setup. The enclosure is made of steel with a durable gray powder coated finish. The color of the enclosure can easily be changed to match any decor. A detachable black clothe grille is included. A call switch input is provided for the remote speaker location signaling. Power is provided to the VIP-430 via a Power over Ethernet switch meeting the 802.3af specification.</t>
  </si>
  <si>
    <t>http://s7d9.scene7.com/is/image/ScanSource/valcom-vip430</t>
  </si>
  <si>
    <t>VAL-VIP-429A-D-IC</t>
  </si>
  <si>
    <t>IP Talkback Faceplate Speaker Unit w/Digital Clock, White</t>
  </si>
  <si>
    <t>http://s7d9.scene7.com/is/image/ScanSource/valcom-vip429adic</t>
  </si>
  <si>
    <t>VAL-VIP-429A-D</t>
  </si>
  <si>
    <t>IP Talkback Speaker Faceplate Unit w/Digital Clock</t>
  </si>
  <si>
    <t>VAL-VIP-429A-A-IC</t>
  </si>
  <si>
    <t>IP TKBK SPK FCPLT A-CLK IC</t>
  </si>
  <si>
    <t>VAL-VIP-429-D</t>
  </si>
  <si>
    <t>two-way communication, or TalkBack mode. faceplate unit with an integrated digital clock. This model also offers The Valcom VIP-429-D is an all white flush mount IP Wall speaker</t>
  </si>
  <si>
    <t>http://s7d9.scene7.com/is/image/ScanSource/valcom-vip429d</t>
  </si>
  <si>
    <t>VAL-VIP-428A-SA</t>
  </si>
  <si>
    <t>IP Square Faceplate 8" Speaker, White</t>
  </si>
  <si>
    <t>VAL-VIP-428A-IC</t>
  </si>
  <si>
    <t>http://s7d9.scene7.com/is/image/ScanSource/valcom-vip428aic</t>
  </si>
  <si>
    <t>VAL-VIP-428A</t>
  </si>
  <si>
    <t>http://s7d9.scene7.com/is/image/ScanSource/valcom-vip428a</t>
  </si>
  <si>
    <t>VAL-VIP-422A-SA</t>
  </si>
  <si>
    <t>IP Talkback 2' x 2' Lay-In Ceiling Speaker, White</t>
  </si>
  <si>
    <t>VAL-VIP-422A-IC</t>
  </si>
  <si>
    <t>IP Paging software. into a drop tile ceiling grid with a standard 2 ft x 2 ft array. This model features 2-way communication and is meant for use with InformaCast The Valcom VIP-422A-IC is a lay-in IP ceiling speaker meant to be laid</t>
  </si>
  <si>
    <t>http://s7d9.scene7.com/is/image/ScanSource/valcom-vip422aic</t>
  </si>
  <si>
    <t>VAL-VIP-422A</t>
  </si>
  <si>
    <t>Valcom IP Talkback 2' x 2' Lay-In Ceiling Speaker in White</t>
  </si>
  <si>
    <t>http://s7d9.scene7.com/is/image/ScanSource/valcom-vip422a</t>
  </si>
  <si>
    <t>VAL-VIP-419A-D-IC</t>
  </si>
  <si>
    <t>IP Speaker Faceplate Unit w/Digital Clock, White</t>
  </si>
  <si>
    <t>http://s7d9.scene7.com/is/image/ScanSource/valcom-vip419adic</t>
  </si>
  <si>
    <t>VAL-VIP-418A-IC</t>
  </si>
  <si>
    <t>IP Square 8" Speaker, White</t>
  </si>
  <si>
    <t>http://s7d9.scene7.com/is/image/ScanSource/valcom-vip418aic</t>
  </si>
  <si>
    <t>VAL-VIP-418-IC</t>
  </si>
  <si>
    <t>IP square faceplate 8" Speaker, White</t>
  </si>
  <si>
    <t>http://s7d9.scene7.com/is/image/ScanSource/valcom-vip418ic</t>
  </si>
  <si>
    <t>VAL-VIP-418</t>
  </si>
  <si>
    <t>IP Square Faceplate 8" speaker, White</t>
  </si>
  <si>
    <t>http://s7d9.scene7.com/is/image/ScanSource/valcom-vip418</t>
  </si>
  <si>
    <t>VAL-VIP-415-BK-IC</t>
  </si>
  <si>
    <t>IP PENDANT SPEAKER BLACK IC</t>
  </si>
  <si>
    <t>VAL-VIP-4122-A12-IC</t>
  </si>
  <si>
    <t>IP Clock Speaker Analog 2 x 2 IC</t>
  </si>
  <si>
    <t>VAL-VIP-411A-DS-IC</t>
  </si>
  <si>
    <t>IP Speaker Surface Mt W Digita l Clock - Gray</t>
  </si>
  <si>
    <t>http://s7d9.scene7.com/is/image/ScanSource/valcom-vip411adsic</t>
  </si>
  <si>
    <t>VAL-VIP-411-DS-IC</t>
  </si>
  <si>
    <t>the InformaCast IP paging software. mount with a 5 character digital clock. This model is meant for use with The Valcom VIP-411-DS-IC is a one-way SIP wall speaker in an angular</t>
  </si>
  <si>
    <t>http://s7d9.scene7.com/is/image/ScanSource/valcom-vip411dsic</t>
  </si>
  <si>
    <t>VAL-VIP-410A-IC</t>
  </si>
  <si>
    <t>Valcom IP Wall Speaker Assembly, 1-Way, Gray with Black Grille</t>
  </si>
  <si>
    <t>http://s7d9.scene7.com/is/image/ScanSource/valcom-vip410aic</t>
  </si>
  <si>
    <t>VAL-VIP-402A-SA</t>
  </si>
  <si>
    <t>VIP-402A-SA is the "SynApps" version of VIP-402A and VIP-402A-IC</t>
  </si>
  <si>
    <t>VAL-VIP-402A-IC</t>
  </si>
  <si>
    <t>IP 2' x 2' Lay-In Ceiling Speaker, White</t>
  </si>
  <si>
    <t>http://s7d9.scene7.com/is/image/ScanSource/valcom-vip402aic</t>
  </si>
  <si>
    <t>VAL-VIP-402A</t>
  </si>
  <si>
    <t>Valcom IP Lay-In Ceiling Speaker 2 x2</t>
  </si>
  <si>
    <t>http://s7d9.scene7.com/is/image/ScanSource/valcom-vip402a</t>
  </si>
  <si>
    <t>VAL-VIP-324D</t>
  </si>
  <si>
    <t>Valcom 24 volt 300 ma Power Supply with barrel connect digital</t>
  </si>
  <si>
    <t>http://s7d9.scene7.com/is/image/ScanSource/valcom-vip324d</t>
  </si>
  <si>
    <t>VAL-VIP-204B</t>
  </si>
  <si>
    <t>SIP Paging Gateway, 4 Analog Output</t>
  </si>
  <si>
    <t>http://s7d9.scene7.com/is/image/ScanSource/valcom-vip204b</t>
  </si>
  <si>
    <t>VAL-VIP-201A</t>
  </si>
  <si>
    <t>Valcom SIP Paging Gateway, Rack-mountable; 1 analog output</t>
  </si>
  <si>
    <t>http://s7d9.scene7.com/is/image/ScanSource/valcom-vip201a</t>
  </si>
  <si>
    <t>VAL-VIP-180</t>
  </si>
  <si>
    <t>SIP Video Door Phone Intercom</t>
  </si>
  <si>
    <t>VAL-VIP-176A</t>
  </si>
  <si>
    <t>SIP Doorplate Vandal Resistant</t>
  </si>
  <si>
    <t>VAL-VIP-172AL-VRSS</t>
  </si>
  <si>
    <t>Valcom Intercom Systems</t>
  </si>
  <si>
    <t>SIP Intercom/Door Phone, PoE, Vandal Resistant, 4.5" Width x 1.75" Depth    x 4.5" Height, 16-Gauge Stainless Steel, Long Line Extender</t>
  </si>
  <si>
    <t>http://s7d9.scene7.com/is/image/ScanSource/valcom-vip172alvrss</t>
  </si>
  <si>
    <t>VAL-VIP-172AL-ST</t>
  </si>
  <si>
    <t>Valcom stainless steel finish flush mount intercom with a call button and LED display</t>
  </si>
  <si>
    <t>http://s7d9.scene7.com/is/image/ScanSource/valcom-vip172alst</t>
  </si>
  <si>
    <t>VAL-VIP-172_RLY</t>
  </si>
  <si>
    <t>VIP-172-RLY Description:  VIP-172 Relay Card</t>
  </si>
  <si>
    <t>VAL-VIP-160A-IC</t>
  </si>
  <si>
    <t>The VIP-160A IP Talkback 8 Ceiling Speaker enables handsfree talkback access to a single location over an IP-based LAN/WAN. This allows specification. via a Power over Ethernet (PoE) switch meeting the 802.3af is provided for call in initiation. Power is provided to the VIP-160A adjusted electrically via software during setup. A call switch input handsfree communication anywhere on the network. The VIP-160A levels are</t>
  </si>
  <si>
    <t>http://s7d9.scene7.com/is/image/ScanSource/valcom-vip160aic</t>
  </si>
  <si>
    <t>Informcast IP, 8", Ceiling Speaker, Talkback</t>
  </si>
  <si>
    <t>http://s7d9.scene7.com/is/image/ScanSource/valcom-vip160a</t>
  </si>
  <si>
    <t>VAL-VIP-148L-GY-IC</t>
  </si>
  <si>
    <t>IP Talkback Horn, Gray</t>
  </si>
  <si>
    <t>http://s7d9.scene7.com/is/image/ScanSource/valcom-vip148lgyic</t>
  </si>
  <si>
    <t>VAL-VIP-148AL-M-IC</t>
  </si>
  <si>
    <t>IP Talkback Horn, White IC</t>
  </si>
  <si>
    <t>VAL-VIP-148AL-M</t>
  </si>
  <si>
    <t>IP Talkback Horn, White</t>
  </si>
  <si>
    <t>VAL-VIP-148AL-GY-IC</t>
  </si>
  <si>
    <t>VAL-VIP-148AL-GY</t>
  </si>
  <si>
    <t>http://s7d9.scene7.com/is/image/ScanSource/valcom-vip148algy</t>
  </si>
  <si>
    <t>VAL-VIP-140A-IC</t>
  </si>
  <si>
    <t>The VIP-140A IP Talkback Clean Room Ceiling Speaker enables voice access   to a single zone of one-way paging over an IP-based network. The enclosure is made of steel with a durable white powder coated finish. O-rings, washers and a polycarbonate shield protect against dust incursion. Power is provided to the VIP-140A via a Power over Ethernet (PoE) switch meeting the 802.3af specification.</t>
  </si>
  <si>
    <t>http://s7d9.scene7.com/is/image/ScanSource/valcom-vip140aic</t>
  </si>
  <si>
    <t>VAL-VIP-130L-M-IC</t>
  </si>
  <si>
    <t>IP Horn , Marine (White)</t>
  </si>
  <si>
    <t>http://s7d9.scene7.com/is/image/ScanSource/valcom-vip130lmic</t>
  </si>
  <si>
    <t>VAL-VIP-130L-BGE-IC</t>
  </si>
  <si>
    <t>IP Horn - Beige</t>
  </si>
  <si>
    <t>http://s7d9.scene7.com/is/image/ScanSource/valcom-vip130lbgeic</t>
  </si>
  <si>
    <t>IP Horn, Marine (White)</t>
  </si>
  <si>
    <t>VAL-VIP-130AL-M-IC</t>
  </si>
  <si>
    <t>IP Horn , Marine  (White)</t>
  </si>
  <si>
    <t>http://s7d9.scene7.com/is/image/ScanSource/valcom-vip130almic</t>
  </si>
  <si>
    <t>VAL-VIP-130AL-M</t>
  </si>
  <si>
    <t>Valcom One way IP 5-Watt High Efficiency Horn Marine in White</t>
  </si>
  <si>
    <t>http://s7d9.scene7.com/is/image/ScanSource/valcom-vip130alm</t>
  </si>
  <si>
    <t>VAL-VIP-130AL-GY-IC</t>
  </si>
  <si>
    <t>Valcom InformaCast IP speaker - for PA system in Gray</t>
  </si>
  <si>
    <t>http://s7d9.scene7.com/is/image/ScanSource/valcom-vip130algyic</t>
  </si>
  <si>
    <t>-VIP-130AL-GY RB</t>
  </si>
  <si>
    <t>Rebox: Valcom Paging Horn, 1-Way, 5 Watt, 117 dB, Clamp Mount, Gray, With Long Line Extender</t>
  </si>
  <si>
    <t>VAL-VIP-130AL-GY</t>
  </si>
  <si>
    <t>Valcom Paging Horn, 1-Way, 5 Watt, 117 dB, Clamp Mount, Gray, With Long Line Extender</t>
  </si>
  <si>
    <t>http://s7d9.scene7.com/is/image/ScanSource/valcom-vip130algy</t>
  </si>
  <si>
    <t>VAL-VIP-130AL-BGE-IC</t>
  </si>
  <si>
    <t>IP Horn, Beige</t>
  </si>
  <si>
    <t>http://s7d9.scene7.com/is/image/ScanSource/valcom-vip130albgeic</t>
  </si>
  <si>
    <t>VAL-VIP-130AL-BGE</t>
  </si>
  <si>
    <t>One-Way IP 5-Watt High Efficiency Horn (Beige)</t>
  </si>
  <si>
    <t>Valcom Informcast IP, 8", Ceiling Speaker, One Way</t>
  </si>
  <si>
    <t>http://s7d9.scene7.com/is/image/ScanSource/valcom-vip120aic</t>
  </si>
  <si>
    <t>VAL-VIP-120A</t>
  </si>
  <si>
    <t>One Way Ceiling Speaker, 8 in.</t>
  </si>
  <si>
    <t>http://s7d9.scene7.com/is/image/ScanSource/valcom-vip120a</t>
  </si>
  <si>
    <t>VTE-VH6212</t>
  </si>
  <si>
    <t>Convertible Office Wireless Headset with USB Dongle. Cordless Headset - HD Audio - USB Dongle - 300ft range - magnetic charging cradle</t>
  </si>
  <si>
    <t>VTE-VH6211</t>
  </si>
  <si>
    <t>VH6211 - Convertible Headset w/ Lifter</t>
  </si>
  <si>
    <t>VTE-VH6210</t>
  </si>
  <si>
    <t>VH6210- Convertible Headset VTech</t>
  </si>
  <si>
    <t>VTE-VH621</t>
  </si>
  <si>
    <t>Convertible Office Wireless Accessory Headset: Accessory headset - HD Audio -500ft range - magnetic charging cradle - REQUIRES VSP72X, VSP73X,  VCS752, VU-060</t>
  </si>
  <si>
    <t>VTech ErisTerminal VH6102 DECT Cordless Headset, accessory headset, 500FT range, replaceable battery, magnetic charging cradle, REQUIRES VSP72x, VSP73x or VCS752, graphite</t>
  </si>
  <si>
    <t>VAL-VEADP3</t>
  </si>
  <si>
    <t>ADMIN TELEPHONE</t>
  </si>
  <si>
    <t>VAL-VE6023-500</t>
  </si>
  <si>
    <t>Telephone Paging Server</t>
  </si>
  <si>
    <t>http://s7d9.scene7.com/is/image/ScanSource/valcom-ve6023500</t>
  </si>
  <si>
    <t>VTE-VDP658</t>
  </si>
  <si>
    <t>Snom Chargers and Base Stations</t>
  </si>
  <si>
    <t>ErisTerminal SIP DECT Cordless 4-Line Deskset: 8 SIP account - 4 concurrent calls - 4 PFK - 16 speed dials x2</t>
  </si>
  <si>
    <t>http://s7d9.scene7.com/is/image/ScanSource/vtech-vdp658</t>
  </si>
  <si>
    <t>VTE-VDP651</t>
  </si>
  <si>
    <t>concurrent calls - 4 PFK " "ErisTerminal SIP DECT Cordless 4-Line Handset: 8 SIP account - 4</t>
  </si>
  <si>
    <t>http://s7d9.scene7.com/is/image/ScanSource/vtech-vdp651</t>
  </si>
  <si>
    <t>VTE-VDP650</t>
  </si>
  <si>
    <t>ErisTerminal SIP DECT 4-Line Base Station: 8 SIP account - 4 concurrent calls - 10 DECT phones - 5 DECT repeaters VSP605</t>
  </si>
  <si>
    <t>http://s7d9.scene7.com/is/image/ScanSource/vtech-vdp650</t>
  </si>
  <si>
    <t>Vtech Eris Conference Accessories</t>
  </si>
  <si>
    <t>VTech ErisStation VCS754-WM Replacement Mic for VCS754, gun     metal</t>
  </si>
  <si>
    <t>http://s7d9.scene7.com/is/image/ScanSource/vtech-vcs754replacementmic</t>
  </si>
  <si>
    <t>VTE-VCS754</t>
  </si>
  <si>
    <t>Vtech Eris Conference Phones</t>
  </si>
  <si>
    <t>VTech ErisStation VCS754 SIP Conference Phone with 4 Wireless Mics, 3 SIP accounts, 2 fixed and 4 wireless mics, USB speakerphone, gun metal</t>
  </si>
  <si>
    <t>http://s7d9.scene7.com/is/image/ScanSource/vtech-vcs754</t>
  </si>
  <si>
    <t>VTE-VCS704-WM</t>
  </si>
  <si>
    <t>http://s7d9.scene7.com/is/image/ScanSource/vtech-vcs704replacementmic</t>
  </si>
  <si>
    <t>VTech ErisStation VCS702-WM Replacement Mic for VCS702/VCS752, gun metal</t>
  </si>
  <si>
    <t>http://s7d9.scene7.com/is/image/ScanSource/vtech-vcs702replacementmic</t>
  </si>
  <si>
    <t>VTE-VCS702</t>
  </si>
  <si>
    <t>VTech ErisStation VCS702 Conference Phone with 2 Wireless Mics, Analog conference phone with 1 fixed and 2 wireless mics, gun metal</t>
  </si>
  <si>
    <t>http://s7d9.scene7.com/is/image/ScanSource/vtech-vcs702</t>
  </si>
  <si>
    <t>YEA-VCR20-MS</t>
  </si>
  <si>
    <t>Yealink Cameras</t>
  </si>
  <si>
    <t>Including 1-year hardware warranty" "Remote control for VC210-Teams VCR20-MS</t>
  </si>
  <si>
    <t>YEA-VCR20</t>
  </si>
  <si>
    <t>VCR20 "Remote control for UVC80/50 camera Including 1-year hardware warranty"</t>
  </si>
  <si>
    <t>POW-VCOMS-500</t>
  </si>
  <si>
    <t>VCOM Annual Support - 500 Floor Mounted</t>
  </si>
  <si>
    <t>POW-VCOMS-250</t>
  </si>
  <si>
    <t>VCOM Annual Support - 250 Floor Mounted</t>
  </si>
  <si>
    <t>POW-VCOMS-100</t>
  </si>
  <si>
    <t>VCOM Annual Support - 100 Floor Mounted</t>
  </si>
  <si>
    <t>POW-VCOM-SUB-5Y</t>
  </si>
  <si>
    <t>Vcom-one floor mounted device subcirption for (5) year</t>
  </si>
  <si>
    <t>POW-VCOM-SUB-4Y</t>
  </si>
  <si>
    <t>Vcom-one floor mounted device subcirption for (4) year</t>
  </si>
  <si>
    <t>POW-VCOM-SUB-3Y</t>
  </si>
  <si>
    <t>Vcom-one floor mounted device subcirption for (3) year -</t>
  </si>
  <si>
    <t>POW-VCOM-SUB-2Y</t>
  </si>
  <si>
    <t>Vcom-one floor mounted device subcirption for (2) year - 5% discount for pre purchasing years</t>
  </si>
  <si>
    <t>POW-VCOM-SUB-1Y</t>
  </si>
  <si>
    <t>Vcom-one floor mounted device subcirption for (1) year</t>
  </si>
  <si>
    <t>POW-VCOM-250</t>
  </si>
  <si>
    <t>Visual Capacity Optimization Manager Lic</t>
  </si>
  <si>
    <t>YEA-VCM38</t>
  </si>
  <si>
    <t>Yealink Microphones</t>
  </si>
  <si>
    <t>" 1x VCM38 Ceiling Microphone Built-in 8 array mics 1x Telescopic rod Connects up to 8 units in one system including 1-year AMS"</t>
  </si>
  <si>
    <t>YEA-VCM34</t>
  </si>
  <si>
    <t>1x VCM34 array microphone - including 1-year hardware warranty</t>
  </si>
  <si>
    <t>http://s7d9.scene7.com/is/image/ScanSource/yealink-vcm34</t>
  </si>
  <si>
    <t>9 Position Backplane Cable</t>
  </si>
  <si>
    <t>4 Position Backplane Cable</t>
  </si>
  <si>
    <t>VAL-VC-9062</t>
  </si>
  <si>
    <t>Talkback 2 X 2 Lay-In Ceiling Speaker w/ Backbox, w/4 volume tap settings</t>
  </si>
  <si>
    <t>VAL-VC-1090-GY</t>
  </si>
  <si>
    <t>Talkback Flex Horn - Gray</t>
  </si>
  <si>
    <t>http://s7d9.scene7.com/is/image/ScanSource/valcom-vc1090gy</t>
  </si>
  <si>
    <t>VAL-VC-1090-BGE</t>
  </si>
  <si>
    <t>Talkback Flex Horn - Beige</t>
  </si>
  <si>
    <t>http://s7d9.scene7.com/is/image/ScanSource/valcom-vc1090bge</t>
  </si>
  <si>
    <t>VAL-VC-1062A</t>
  </si>
  <si>
    <t>Talkback Wall Speaker, Woodgrain, Light Brown Grille</t>
  </si>
  <si>
    <t>VAL-VC-1061-W</t>
  </si>
  <si>
    <t>Talkback Wall Speaker (White)</t>
  </si>
  <si>
    <t>VAL-VC-1061-BK</t>
  </si>
  <si>
    <t>Talkback Wall Speaker (Black)</t>
  </si>
  <si>
    <t>Battery Box w/ Batteries</t>
  </si>
  <si>
    <t>VAL-VB-S23</t>
  </si>
  <si>
    <t>Surface Mount, for use w/ VIP-419-D, VIP-419-D-IC, VIP-429-D, VIP-429-D-IC</t>
  </si>
  <si>
    <t>VAL-VB-S20</t>
  </si>
  <si>
    <t>Surface Mount for use w/VIP-412-DF, VIP-432-DF, VIP-412-DF-IC, VIP-432-DF- IC, VIP-432-A-IC</t>
  </si>
  <si>
    <t>http://s7d9.scene7.com/is/image/ScanSource/valcom-vbs20</t>
  </si>
  <si>
    <t>VAL-VB-S11</t>
  </si>
  <si>
    <t>Surface Mount, for use w/ VIP-418, VIP-418-IC, VIP-428, VIP-428-IC</t>
  </si>
  <si>
    <t>http://s7d9.scene7.com/is/image/ScanSource/valcom-vbs11</t>
  </si>
  <si>
    <t>VAL-VB-R22</t>
  </si>
  <si>
    <t>Recessed Mount, for use w/ VIP-419-D, VIP-419-D-IC, VIP-429-D, VIP-429-D-IC</t>
  </si>
  <si>
    <t>VAL-VB-R19</t>
  </si>
  <si>
    <t>Recessed Mount, for use w/ VIP-412-DF, VIP-412-DF-IC, VIP-432-DF, VIP-432-DF-IC</t>
  </si>
  <si>
    <t>VAL-VB-R17-D</t>
  </si>
  <si>
    <t>Recessed Mount, for use w/ VIP-9880, VIP-9880-IC</t>
  </si>
  <si>
    <t>VAL-VB-R12</t>
  </si>
  <si>
    <t>Recessed Mount, for use w/ VIP-418, VIP-418-IC, VIP-428, VIP-428-IC</t>
  </si>
  <si>
    <t>VAL-VB-A13</t>
  </si>
  <si>
    <t>Angled Mount, for use w/ VIP-418, VIP-418-IC, VIP-428, VIP-428-IC</t>
  </si>
  <si>
    <t>http://s7d9.scene7.com/is/image/ScanSource/valcom-vba13</t>
  </si>
  <si>
    <t>POW-V70BC2-N-SL-009</t>
  </si>
  <si>
    <t>Eaton ePDUs</t>
  </si>
  <si>
    <t>EPDU, 0U, BA</t>
  </si>
  <si>
    <t>http://s7d5.scene7.com/is/image/ScanSource/Eaton-ePDUs</t>
  </si>
  <si>
    <t>POW-V70BC1-N-SL-009</t>
  </si>
  <si>
    <t>L5-30P Twenty-Four 5-15R</t>
  </si>
  <si>
    <t>POW-V42BF3-N-SL-115</t>
  </si>
  <si>
    <t>EATON BUILD TO ORDER</t>
  </si>
  <si>
    <t>POW-V42BC1-N-SL-009</t>
  </si>
  <si>
    <t>EPDU 42 Inch L5-30P 12 5-15R</t>
  </si>
  <si>
    <t>POW-V3T24365</t>
  </si>
  <si>
    <t>Eaton Seismic Enclosure</t>
  </si>
  <si>
    <t>Top, Ulfan 208V, Seismic, 24W x 36D</t>
  </si>
  <si>
    <t>POW-V3T24364</t>
  </si>
  <si>
    <t>Top, Ulfan120V, Seismic, 24W x 36D</t>
  </si>
  <si>
    <t>POW-V3P7424L</t>
  </si>
  <si>
    <t>Eaton Racks</t>
  </si>
  <si>
    <t>Vantage Enclosure Doors, Perfo rated</t>
  </si>
  <si>
    <t>http://s7d9.scene7.com/is/image/ScanSource/eaton-v3p7424l</t>
  </si>
  <si>
    <t>POW-V3LACN74</t>
  </si>
  <si>
    <t>VANTAGE LACING BAR 42U 2.5"W B LACK</t>
  </si>
  <si>
    <t>8" Talkback Wall Speaker w/taps, Gray/Black Grille, Paintable</t>
  </si>
  <si>
    <t>http://s7d9.scene7.com/is/image/ScanSource/valcom-vwtgy</t>
  </si>
  <si>
    <t>Wireless Master Clock Repeater</t>
  </si>
  <si>
    <t>http://s7d9.scene7.com/is/image/ScanSource/valcom-vwmcra</t>
  </si>
  <si>
    <t>Wireless Master Clock Transceiver</t>
  </si>
  <si>
    <t>http://s7d9.scene7.com/is/image/ScanSource/valcom-vwmca</t>
  </si>
  <si>
    <t>Wire Guard for Wall Speakers (2 per box)*</t>
  </si>
  <si>
    <t>VAL-V-WGVL550-2</t>
  </si>
  <si>
    <t>Wire Guard for VL550 (2 PK)</t>
  </si>
  <si>
    <t>VAL-V-WGVL520-2</t>
  </si>
  <si>
    <t>Wire Guard for VL520 (2 PK)</t>
  </si>
  <si>
    <t>Wire Guard for Horns (2 pack) *</t>
  </si>
  <si>
    <t>http://s7d9.scene7.com/is/image/ScanSource/valcom-vwghorn2</t>
  </si>
  <si>
    <t>Wire Guard for Flex Horns (2 pack) *</t>
  </si>
  <si>
    <t>http://s7d9.scene7.com/is/image/ScanSource/valcom-vwgflex2</t>
  </si>
  <si>
    <t>VAL-V-WGD4</t>
  </si>
  <si>
    <t>4" Wire guard for Digital Clocks</t>
  </si>
  <si>
    <t>The V-WGACLK is a wire guard for Valcom's 12" &amp; 16" Analog Clocks.</t>
  </si>
  <si>
    <t>http://s7d9.scene7.com/is/image/ScanSource/valcom-vwgaclk</t>
  </si>
  <si>
    <t>VAL-V-WGA16</t>
  </si>
  <si>
    <t>6" Wire Guard for Analog Clock</t>
  </si>
  <si>
    <t>http://s7d9.scene7.com/is/image/ScanSource/valcom-vwga16</t>
  </si>
  <si>
    <t>VAL-V-WDM16</t>
  </si>
  <si>
    <t>16" Clock Double Mount Bracket</t>
  </si>
  <si>
    <t>The Valcom Clock Controller provides 24VDC power as well as automatic synchronization and correction to Valcom clocks when used with a V-DCPI Digital Clock Protocol Interface, a V-D11025 2.5 Digital Clock, a VD11040 4.0 Digital Clock, a V-WMC Wireless Master Clock Transceiver, a V-GPS GPS Receiver, a VERCA Remote Card Adapter or a clock output from another V-CCU.</t>
  </si>
  <si>
    <t>http://s7d9.scene7.com/is/image/ScanSource/valcom-vvcu</t>
  </si>
  <si>
    <t>VAL-V-VCPANEL-BK</t>
  </si>
  <si>
    <t>3U 6-Gang Volume Control Panel, Black</t>
  </si>
  <si>
    <t>http://s7d9.scene7.com/is/image/ScanSource/valcom-vvcpanelbk</t>
  </si>
  <si>
    <t>VAL-V-URI</t>
  </si>
  <si>
    <t>Universal Relay Interface</t>
  </si>
  <si>
    <t>VAL-V-TR96</t>
  </si>
  <si>
    <t>Multipath Talkback Intercom System, 96</t>
  </si>
  <si>
    <t>http://s7d9.scene7.com/is/image/ScanSource/valcom-vtr96</t>
  </si>
  <si>
    <t>VAL-V-TCM</t>
  </si>
  <si>
    <t>The V-TCM provides support for up to 24 zones/stations in a MultiPath Intercom System.</t>
  </si>
  <si>
    <t>http://s7d9.scene7.com/is/image/ScanSource/valcom-vtcm</t>
  </si>
  <si>
    <t>2 Ft. Valcom T-Bar for use with V-9022 Speaker (10 Pack)</t>
  </si>
  <si>
    <t>http://s7d9.scene7.com/is/image/ScanSource/valcom-vtbar</t>
  </si>
  <si>
    <t>VAL-V-STX</t>
  </si>
  <si>
    <t>24 Point One Way Paging Expansion Card</t>
  </si>
  <si>
    <t>http://s7d9.scene7.com/is/image/ScanSource/valcom-vstx</t>
  </si>
  <si>
    <t>Surface Mount Housing 12" Wired Analog</t>
  </si>
  <si>
    <t>http://s7d9.scene7.com/is/image/ScanSource/valcom-vser</t>
  </si>
  <si>
    <t>VAL-V-RDP</t>
  </si>
  <si>
    <t>Rack mount control panel w/ AM/FM CD</t>
  </si>
  <si>
    <t>http://s7d9.scene7.com/is/image/ScanSource/valcom-vrdp</t>
  </si>
  <si>
    <t>VAL-V-PDP</t>
  </si>
  <si>
    <t>Program Distribution Panel</t>
  </si>
  <si>
    <t>http://s7d9.scene7.com/is/image/ScanSource/valcom-vpdp</t>
  </si>
  <si>
    <t>VAL-V-LPT</t>
  </si>
  <si>
    <t>Valcom MultiPath One Way Paging Adapter</t>
  </si>
  <si>
    <t>http://s7d9.scene7.com/is/image/ScanSource/valcom-vlpt</t>
  </si>
  <si>
    <t>Valcom V-GPSA is a highly accurate, microprocessor based multi-functional clock controller. The V-GPSA is equipped with a programmable auxiliary relay that can be programmed anywhere from 1-99 seconds. In case the signal is not present, the seconds will flash to indicate there is no signal. The VGPSA will then utilize a temperature controlled time base allowing calibration of the time base during variants of temperature. The V-GPSA is easily programmable via two (2) switches. The V-GPSA incorporates diagnostic testing of the V-GPSA. The VGPSA also has a Valcom digital output utilized for interfacing with other Valcom products. The V-GPSA can be powered with 110 volts AC / 60 Hz or 220 volts AC / 50 Hz. It shall be FCC approved.</t>
  </si>
  <si>
    <t>http://s7d9.scene7.com/is/image/ScanSource/valcom-vgpsa</t>
  </si>
  <si>
    <t>Wireless Master Clock w/GPS</t>
  </si>
  <si>
    <t>4 Digit 4 Wireless Digital Clock</t>
  </si>
  <si>
    <t>Large Display Package</t>
  </si>
  <si>
    <t>http://s7d9.scene7.com/is/image/ScanSource/valcom-vdsp</t>
  </si>
  <si>
    <t>Double-Sided brackets for 4-digit digital clocks that may be attached to   the wall or ceiling and provide high clock visibility for public areas.</t>
  </si>
  <si>
    <t>http://s7d9.scene7.com/is/image/ScanSource/valcom-vdmkit</t>
  </si>
  <si>
    <t>Digital Clock Protocol Interface for 24v Clocks</t>
  </si>
  <si>
    <t>http://s7d9.scene7.com/is/image/ScanSource/valcom-vdcpi</t>
  </si>
  <si>
    <t>The V-DCH Digital Clock Head End incorporates a V-VCU 6 Amp 2-wire Clock   Driver and a V-DCPI Digital Clock Protocol Interface in a convenient 2u  19" shelf assembly. The unit provides a complete interface between the DB15 clock output of either of the V-SER, VC-2927 or V-2927 Clock Cards.</t>
  </si>
  <si>
    <t>The D-2440B is a 4.0", 24 VDC wired digital clock.</t>
  </si>
  <si>
    <t>http://s7d9.scene7.com/is/image/ScanSource/valcom-vd2440b</t>
  </si>
  <si>
    <t>Valcom Bar Display digital clocks are available with either 2.5 or 4.0 Digital Communication 2-wire system. series clock is a reliable, economical option, working with the Valcom available in 24VDC and 24VDC/110 VAC models. The 24VDC (V-D2425/V-D2440) high characters in a 4-digit display. Valcom digital clocks are</t>
  </si>
  <si>
    <t>http://s7d9.scene7.com/is/image/ScanSource/valcom-vd2425b</t>
  </si>
  <si>
    <t>Talkback 2 X 2 Lay-In Ceiling Speaker w/ Backbox, w/ taps (2 pack)</t>
  </si>
  <si>
    <t>http://s7d9.scene7.com/is/image/ScanSource/valcom-vctla2</t>
  </si>
  <si>
    <t>http://s7d9.scene7.com/is/image/ScanSource/valcom-vcsb25</t>
  </si>
  <si>
    <t>12" Analog Clock/8" Speaker Surface Mount Baffle</t>
  </si>
  <si>
    <t>http://s7d9.scene7.com/is/image/ScanSource/valcom-vcsb12s</t>
  </si>
  <si>
    <t>VAL-V-CLK</t>
  </si>
  <si>
    <t>Valcom V-CLK Card provides four 10 amp contact relays for driving clocks. It includes the V-SER Serial Clock Card, a dedicated 24vdc power supply, and comes with a mounting plate for use in a 4-gang electrical outlet box. NOTE: The V-CIO may be mounted up to 500 feet away from the VCSER card when the dedicated power supply is located with the V-CIO.</t>
  </si>
  <si>
    <t>Clock Relay Card for V-2924A</t>
  </si>
  <si>
    <t>VAL-V-CA2924</t>
  </si>
  <si>
    <t>24 Station 2924 Cable Adapter</t>
  </si>
  <si>
    <t>8" Talkback Ceiling Spkr w/ taps</t>
  </si>
  <si>
    <t>The V-C6124P is a fully regulated 24VDC, 6 Amp switching power supply.</t>
  </si>
  <si>
    <t>http://s7d9.scene7.com/is/image/ScanSource/valcom-vc6124p</t>
  </si>
  <si>
    <t>The V-BDM12-S is an analog double-sided bracket designed for 12" wired analog clocks.</t>
  </si>
  <si>
    <t>VAL-V-AW16B</t>
  </si>
  <si>
    <t>16" Round Wireless Clock, Black, Surface</t>
  </si>
  <si>
    <t>http://s7d9.scene7.com/is/image/ScanSource/valcom-vaw16b</t>
  </si>
  <si>
    <t>VAL-V-AW12LP</t>
  </si>
  <si>
    <t>Wireless Analog Clock 12" 110V</t>
  </si>
  <si>
    <t>VAL-V-AW12BLP</t>
  </si>
  <si>
    <t>12" Round Wireless Clock, Black, Surface</t>
  </si>
  <si>
    <t>12" Round Wireless Clock, Black, Surface Mount, Battery Operated</t>
  </si>
  <si>
    <t>http://s7d9.scene7.com/is/image/ScanSource/valcom-vaw12b</t>
  </si>
  <si>
    <t>24 Zone Intercom 45 ohm w/clock sync V-ACS  Advanced Communication Systems</t>
  </si>
  <si>
    <t>V-ACS25,,24 Zone Intercom 25v w/clock sync</t>
  </si>
  <si>
    <t>VAL-V-ACS-X72/45</t>
  </si>
  <si>
    <t>EXPAND ACS TO 72 ZONE 45 OHM</t>
  </si>
  <si>
    <t>VAL-V-ACS-X72/25</t>
  </si>
  <si>
    <t>EXPAND ACS TO 72 ZONE 25 VOLT</t>
  </si>
  <si>
    <t>VAL-V-ACS-X48/45</t>
  </si>
  <si>
    <t>EXPAND ACS TO 48 ZONE 45 OHM</t>
  </si>
  <si>
    <t>VAL-V-ACS-X48/25</t>
  </si>
  <si>
    <t>16" Round Clock, Black, Surface Mount</t>
  </si>
  <si>
    <t>VAL-V-A2416</t>
  </si>
  <si>
    <t>dedicated clock cabling. clock, a speaker and a call switch thus saving thousands of dollars in and daylight saving time. A single cable pull may be used to connect a provides instantaneous time corrections following power outages 16" Round Analog Clock offers an innovative 2-wire correction which</t>
  </si>
  <si>
    <t>http://s7d9.scene7.com/is/image/ScanSource/valcom-va2416</t>
  </si>
  <si>
    <t>12" Round Clock, Black, Surface Mount, 2</t>
  </si>
  <si>
    <t>VAL-V-A2412</t>
  </si>
  <si>
    <t>16" Round Analog Clock offers an innovative 2-wire correction which provides instantaneous time corrections following power outages and daylight saving time. A single cable pull may be used to connect a clock, a speaker and a call switch thus saving thousands of dollars in dedicated clock cabling.</t>
  </si>
  <si>
    <t>http://s7d9.scene7.com/is/image/ScanSource/valcom-va2412</t>
  </si>
  <si>
    <t>VAL-V-9992</t>
  </si>
  <si>
    <t>The V-9992 provides precision accuracy for measuring any acoustic environment. Designed to meet the measurement requirements of safety Engineers, Health, Industrial safety offices and sound quality control in various environments.</t>
  </si>
  <si>
    <t>http://s7d9.scene7.com/is/image/ScanSource/valcom-v9992</t>
  </si>
  <si>
    <t>Valcom V-9989 Multi-messager Usb Device</t>
  </si>
  <si>
    <t>http://s7d9.scene7.com/is/image/ScanSource/valcom-v9989</t>
  </si>
  <si>
    <t>Valcom Message on Hold</t>
  </si>
  <si>
    <t>MOH Messager USB Message-On-Hold System</t>
  </si>
  <si>
    <t>http://s7d9.scene7.com/is/image/ScanSource/valcom-v9988</t>
  </si>
  <si>
    <t>In-Wall Mixer with Remote Input Module, White</t>
  </si>
  <si>
    <t>http://s7d9.scene7.com/is/image/ScanSource/valcom-v9985w</t>
  </si>
  <si>
    <t>with release button providing a secure connection. supplied with a white decorator style face plate. XLR Mic. Connection ON indicator. The unit mounts in a single gang electrical box and is Control Module. Provided are volume controls for all inputs and a power input. Up to 4 Remote Modules (V-9984) may be connected to the Main Provides active mixing for 1 balanced microphone input and 1 auxiliary</t>
  </si>
  <si>
    <t>http://s7d9.scene7.com/is/image/ScanSource/valcom-v9984w</t>
  </si>
  <si>
    <t>In-Wall Main Control Module, White</t>
  </si>
  <si>
    <t>http://s7d9.scene7.com/is/image/ScanSource/valcom-v9983w</t>
  </si>
  <si>
    <t>UNIVERSAL PAGING INTERFACE</t>
  </si>
  <si>
    <t>Valcom Digital Stacking Feedback Eliminator</t>
  </si>
  <si>
    <t>http://s7d9.scene7.com/is/image/ScanSource/valcom-v9964</t>
  </si>
  <si>
    <t>http://s7d9.scene7.com/is/image/ScanSource/valcom-v9955</t>
  </si>
  <si>
    <t>Night Ringer Horn</t>
  </si>
  <si>
    <t>http://s7d9.scene7.com/is/image/ScanSource/valcom-v9945a</t>
  </si>
  <si>
    <t>Talkback 1 Zone Page Control</t>
  </si>
  <si>
    <t>http://s7d9.scene7.com/is/image/ScanSource/valcom-v9941a</t>
  </si>
  <si>
    <t>Valcom Expandable Station Level Page Adapter</t>
  </si>
  <si>
    <t>http://s7d9.scene7.com/is/image/ScanSource/valcom-v9940</t>
  </si>
  <si>
    <t>Valcom Microphones</t>
  </si>
  <si>
    <t>http://s7d9.scene7.com/is/image/ScanSource/valcom-v9939c</t>
  </si>
  <si>
    <t>CO Audible Ringer 6 Line Unit</t>
  </si>
  <si>
    <t>http://s7d9.scene7.com/is/image/ScanSource/valcom-v9936a</t>
  </si>
  <si>
    <t>Optional Remote Microphone for V-9933A</t>
  </si>
  <si>
    <t>http://s7d9.scene7.com/is/image/ScanSource/valcom-v9934</t>
  </si>
  <si>
    <t>http://s7d9.scene7.com/is/image/ScanSource/valcom-v9933a</t>
  </si>
  <si>
    <t>Valcom Multi-tone Generator</t>
  </si>
  <si>
    <t>http://s7d9.scene7.com/is/image/ScanSource/valcom-v9927a</t>
  </si>
  <si>
    <t>Valcom Loud Warble Ringer Horn</t>
  </si>
  <si>
    <t>http://s7d9.scene7.com/is/image/ScanSource/valcom-v9925a</t>
  </si>
  <si>
    <t>CO Audible Ringing Unit</t>
  </si>
  <si>
    <t>http://s7d9.scene7.com/is/image/ScanSource/valcom-v9924c</t>
  </si>
  <si>
    <t>Valcom Bridge and Backbox Combination for 8" Ceiling Speaker</t>
  </si>
  <si>
    <t>http://s7d9.scene7.com/is/image/ScanSource/valcom-v9916m</t>
  </si>
  <si>
    <t>Metal Backbox for 8" Ceiling Spkr (5 pack) *</t>
  </si>
  <si>
    <t>http://s7d9.scene7.com/is/image/ScanSource/valcom-v9915m5</t>
  </si>
  <si>
    <t>Speaker Bridge, 14.5" Width x 0.56" Depth x 23.75" Height, Metal, For 8" Ceiling Speaker (5 Pack)</t>
  </si>
  <si>
    <t>http://s7d9.scene7.com/is/image/ScanSource/valcom-v9914m5</t>
  </si>
  <si>
    <t>Plastic Post-Construction Mounting Ring for 8in Speakers (12 pack)</t>
  </si>
  <si>
    <t>http://s7d9.scene7.com/is/image/ScanSource/valcom-v9912p12</t>
  </si>
  <si>
    <t>Ceiling Bridge, Pre-Construction, Metal, for 8" Ceiling Spkrs (10 Pack)</t>
  </si>
  <si>
    <t>http://s7d9.scene7.com/is/image/ScanSource/valcom-v9912m10</t>
  </si>
  <si>
    <t>VAL-V-9910-YEL</t>
  </si>
  <si>
    <t>d cor. finish. The color of the enclosure can easily be changed to match any The V-9910-YEL Doorbox Weather Guard provides protection from precipitation and foreign objects which may compromise the operation of the doorbox. It is designed for use with various Valcom doorbox devices. The enclosure is made of steel with a durable yellow powder coated</t>
  </si>
  <si>
    <t>http://s7d9.scene7.com/is/image/ScanSource/valcom-v9910yel</t>
  </si>
  <si>
    <t>VAL-V-9910-BK</t>
  </si>
  <si>
    <t>Doorbox Weather Guard, Black</t>
  </si>
  <si>
    <t>http://s7d9.scene7.com/is/image/ScanSource/valcom-v9910bk</t>
  </si>
  <si>
    <t>Mic Message Panel</t>
  </si>
  <si>
    <t>http://s7d9.scene7.com/is/image/ScanSource/valcom-v9908</t>
  </si>
  <si>
    <t>Metal Bridge for 4" Ceiling Spkr Use w/ V-9915M-5 (5 Pack)</t>
  </si>
  <si>
    <t>http://s7d9.scene7.com/is/image/ScanSource/valcom-v9904m5</t>
  </si>
  <si>
    <t>VAL-V-9890</t>
  </si>
  <si>
    <t>Vandal Resistant Flexhorn (Includes V-9809)</t>
  </si>
  <si>
    <t>http://s7d9.scene7.com/is/image/ScanSource/valcom-v9890</t>
  </si>
  <si>
    <t>Valcom Vandal Resistant Flexhorn One Way</t>
  </si>
  <si>
    <t>http://s7d9.scene7.com/is/image/ScanSource/valcom-v9880</t>
  </si>
  <si>
    <t>Valcom's Vandal Resistant 8" One-Way Wall Speaker is designed with a steel mesh security baffle to prevent objects from penetrating the speaker.</t>
  </si>
  <si>
    <t>http://s7d9.scene7.com/is/image/ScanSource/valcom-v9852</t>
  </si>
  <si>
    <t>VAL-V-9830-W</t>
  </si>
  <si>
    <t>Stealth Speaker, Surface Mount (-W, -BR) Indoor/Outdoor, White</t>
  </si>
  <si>
    <t>VAL-V-9830</t>
  </si>
  <si>
    <t>Valcom Stealth Speaker Corridor Speakers. One-Way or Talkback. Indoor/outdoor (Available in custom colors)</t>
  </si>
  <si>
    <t>http://s7d9.scene7.com/is/image/ScanSource/valcom-v9830</t>
  </si>
  <si>
    <t>Valcom Bridge &amp; Backbox For V-1420</t>
  </si>
  <si>
    <t>http://s7d9.scene7.com/is/image/ScanSource/valcom-v9816m</t>
  </si>
  <si>
    <t>Stealth Corridor Speaker, Surface Mount-</t>
  </si>
  <si>
    <t>http://s7d5.scene7.com/is/image/ScanSource/valcom-v400</t>
  </si>
  <si>
    <t>VAL-V-9809</t>
  </si>
  <si>
    <t>Vandal Resistant Flexhorn Enclosure w/Faceplate</t>
  </si>
  <si>
    <t>http://s7d9.scene7.com/is/image/ScanSource/valcom-v9809</t>
  </si>
  <si>
    <t>VAL-V-9807</t>
  </si>
  <si>
    <t>Valcom's Vandal Resistant Wall-Speaker Enclosure and Faceplate provide extra security to prevent your speaker from becoming damaged by unwanted   objects.</t>
  </si>
  <si>
    <t>http://s7d9.scene7.com/is/image/ScanSource/valcom-v9807</t>
  </si>
  <si>
    <t>VAL-V-9806</t>
  </si>
  <si>
    <t>Stainless Steel Grille Assembly for V-1080 &amp; V-1090</t>
  </si>
  <si>
    <t>Vandal Proof Enclosure for V-1080 &amp; V-1090</t>
  </si>
  <si>
    <t>http://s7d9.scene7.com/is/image/ScanSource/valcom-v9805</t>
  </si>
  <si>
    <t>Speaker Mounting Bracket for V-1440</t>
  </si>
  <si>
    <t>http://s7d9.scene7.com/is/image/ScanSource/valcom-v9804</t>
  </si>
  <si>
    <t>VAL-V-9422-EC</t>
  </si>
  <si>
    <t>SPOT Sound Masking LayIn Ceiling Speaker w/Black Box 600MM X 600MM</t>
  </si>
  <si>
    <t>Valcom SPOT Sound Masking Speaker, 2-Feet x 2-Feet</t>
  </si>
  <si>
    <t>http://s7d9.scene7.com/is/image/ScanSource/valcom-v9422</t>
  </si>
  <si>
    <t>Square Grille (no hole in center, w/hardware)</t>
  </si>
  <si>
    <t>http://s7d9.scene7.com/is/image/ScanSource/valcom-v936480</t>
  </si>
  <si>
    <t>8" 25/70 Volt Speaker (w/hardware) sold in qty's of 8</t>
  </si>
  <si>
    <t>http://s7d9.scene7.com/is/image/ScanSource/valcom-v936400</t>
  </si>
  <si>
    <t>Speaker, Lay In, Ceiling, 2X2, with Back Box, Talk-back, White Enamel, 2X2</t>
  </si>
  <si>
    <t>http://s7d9.scene7.com/is/image/ScanSource/valcom-v9062</t>
  </si>
  <si>
    <t>Lay-In Ceiling Speaker w/ Backbox 2' x 2'</t>
  </si>
  <si>
    <t>http://s7d9.scene7.com/is/image/ScanSource/valcom-v9028</t>
  </si>
  <si>
    <t>VAL-V9022A-V-9022A-2</t>
  </si>
  <si>
    <t>2x2, Lay-In Installation, Ceiling Speaker w/ Backbox 2' x 2' (2 pack)</t>
  </si>
  <si>
    <t>http://s7d9.scene7.com/is/image/ScanSource/valcom-v9022a2</t>
  </si>
  <si>
    <t>The V-9021 is a one-way 1' x 2' Lay-In Ceiling Speaker with backbox.</t>
  </si>
  <si>
    <t>http://s7d9.scene7.com/is/image/ScanSource/valcom-v9021</t>
  </si>
  <si>
    <t>Surface Mount Vandal-Resistant Speaker</t>
  </si>
  <si>
    <t>http://s7d9.scene7.com/is/image/ScanSource/valcom-v9010w</t>
  </si>
  <si>
    <t>VAL-V-763-W</t>
  </si>
  <si>
    <t>AMPLIFIED DESK SPEAKER - White</t>
  </si>
  <si>
    <t>http://s7d9.scene7.com/is/image/ScanSource/valcom-v763w</t>
  </si>
  <si>
    <t>VAL-V-763-GY</t>
  </si>
  <si>
    <t>Valcom Desk Speaker, V-763, is self-amplified and may be used to provide    paging from any one-way or talkback page control. The volume may be adjusted with the knob on the front of the housing. The V-763 requires -    24VDC, 50mA (1 Valcom power unit). Color is gray.</t>
  </si>
  <si>
    <t>http://s7d9.scene7.com/is/image/ScanSource/valcom-v763gy</t>
  </si>
  <si>
    <t>VAL-V-763-BK</t>
  </si>
  <si>
    <t>AMPLIFIED DESK SPEAKER</t>
  </si>
  <si>
    <t>http://s7d9.scene7.com/is/image/ScanSource/valcom-v763bk</t>
  </si>
  <si>
    <t>6-Channel Amplifier, 120 Watts</t>
  </si>
  <si>
    <t>http://s7d9.scene7.com/is/image/ScanSource/valcom-v6120</t>
  </si>
  <si>
    <t>http://s7d9.scene7.com/is/image/ScanSource/valcom-v5580041c</t>
  </si>
  <si>
    <t>VAL-V-5580041B</t>
  </si>
  <si>
    <t>http://s7d9.scene7.com/is/image/ScanSource/valcom-v5580041b</t>
  </si>
  <si>
    <t>PagePac Plus Zone Expansion Un it</t>
  </si>
  <si>
    <t>http://s7d9.scene7.com/is/image/ScanSource/valcom-v5335100</t>
  </si>
  <si>
    <t>VAL-V-5331205</t>
  </si>
  <si>
    <t>30-Watt Loudspeaker Horn 70 Vo lt</t>
  </si>
  <si>
    <t>http://s7d9.scene7.com/is/image/ScanSource/valcom-v5331205</t>
  </si>
  <si>
    <t>VAL-V-5331200</t>
  </si>
  <si>
    <t>15 Watt Horn (70V)</t>
  </si>
  <si>
    <t>http://s7d9.scene7.com/is/image/ScanSource/valcom-v5331200</t>
  </si>
  <si>
    <t>VAL-V-5330120</t>
  </si>
  <si>
    <t>UNIVERSAL VOICE COIL DOOR SPK</t>
  </si>
  <si>
    <t>VAL-V-5328100A</t>
  </si>
  <si>
    <t>Page Pac Plus D-Series amplicenter and controller power source. The D-Series amplicenter is a paging system, and PagePac Plus controller power source</t>
  </si>
  <si>
    <t>http://s7d9.scene7.com/is/image/ScanSource/valcom-v5328100a</t>
  </si>
  <si>
    <t>VAL-V-5324004</t>
  </si>
  <si>
    <t>Door Entry Door Phone</t>
  </si>
  <si>
    <t>http://s7d9.scene7.com/is/image/ScanSource/valcom-v5324004</t>
  </si>
  <si>
    <t>VAL-V-5323105</t>
  </si>
  <si>
    <t>PagePac plus Controller w/ PS</t>
  </si>
  <si>
    <t>http://s7d9.scene7.com/is/image/ScanSource/valcom-v5323105</t>
  </si>
  <si>
    <t>Dynamic Gooseneck Microphone</t>
  </si>
  <si>
    <t>http://s7d9.scene7.com/is/image/ScanSource/valcom-v450</t>
  </si>
  <si>
    <t>CB Paging Microphone</t>
  </si>
  <si>
    <t>http://s7d9.scene7.com/is/image/ScanSource/valcom-v420</t>
  </si>
  <si>
    <t>Valcom DYNAMIC DESK TOP MICROPHONE</t>
  </si>
  <si>
    <t>http://s7d9.scene7.com/is/image/ScanSource/valcom-v400</t>
  </si>
  <si>
    <t>Emergency/Normal Call In Switch w/Volume Control</t>
  </si>
  <si>
    <t>http://s7d9.scene7.com/is/image/ScanSource/valcom-v2995w</t>
  </si>
  <si>
    <t>VAL-V-2994_W</t>
  </si>
  <si>
    <t>The V-2994-W Page Port PreAmp/Expander is a solid-state preamp. The amplifier will accept a high impedance input (600 Ohms) and reduce it to   a low impedance (8 Ohm) output. The V-2994-W is capable of driving 150  Valcom one-way speaker/amplifier assemblies. Frequency Response: 80Hz-10kHz.</t>
  </si>
  <si>
    <t>http://s7d9.scene7.com/is/image/ScanSource/valcom-v2994w</t>
  </si>
  <si>
    <t>VALCOM with Wall Mount Volume Control in white</t>
  </si>
  <si>
    <t>http://s7d9.scene7.com/is/image/ScanSource/valcom-v2992w</t>
  </si>
  <si>
    <t>Call In Switch w/Volume Control, Decorative White</t>
  </si>
  <si>
    <t>http://s7d9.scene7.com/is/image/ScanSource/valcom-v2991w</t>
  </si>
  <si>
    <t>Push Button Call Switch 6 Pack</t>
  </si>
  <si>
    <t>http://s7d9.scene7.com/is/image/ScanSource/valcom-2972pk</t>
  </si>
  <si>
    <t>The V-2972 Call Switch was designed to be used with Talkback Page Control Units with the remote calling feature. The V-2972 provides a momentary spring return rocker switch for connection to customer provided signaling equipment.</t>
  </si>
  <si>
    <t>http://s7d9.scene7.com/is/image/ScanSource/valcom-v2972</t>
  </si>
  <si>
    <t>Valcom Call In Switch with Volume Control, Stainless Steel</t>
  </si>
  <si>
    <t>http://s7d9.scene7.com/is/image/ScanSource/valcom-v2971</t>
  </si>
  <si>
    <t>http://s7d9.scene7.com/is/image/ScanSource/valcom-v2970</t>
  </si>
  <si>
    <t>VAL-V-2928</t>
  </si>
  <si>
    <t>Valcom Option Card with Time Event Scheduler to use with the V-2924A</t>
  </si>
  <si>
    <t>http://s7d9.scene7.com/is/image/ScanSource/valcom-v2928</t>
  </si>
  <si>
    <t>VAL-V-2927</t>
  </si>
  <si>
    <t>Clock Control Card for V-2924A</t>
  </si>
  <si>
    <t>http://s7d9.scene7.com/is/image/ScanSource/valcom-v2927</t>
  </si>
  <si>
    <t>VAL-V-2926</t>
  </si>
  <si>
    <t>Valcom Option Card for V-2924A</t>
  </si>
  <si>
    <t>http://s7d9.scene7.com/is/image/ScanSource/valcom-v2926</t>
  </si>
  <si>
    <t>4 Zone Universal Door Answering Unit (w/o Power)</t>
  </si>
  <si>
    <t>http://s7d9.scene7.com/is/image/ScanSource/valcom-v2904</t>
  </si>
  <si>
    <t>Valcom Enhanced Single Door Answering Device Which Activates Door Locks</t>
  </si>
  <si>
    <t>http://s7d9.scene7.com/is/image/ScanSource/valcom-v2901a</t>
  </si>
  <si>
    <t>1 Zone Door Answering Unit (w/o Lock Relay)</t>
  </si>
  <si>
    <t>http://s7d9.scene7.com/is/image/ScanSource/valcom-v2900</t>
  </si>
  <si>
    <t>6 Zone (w/Power)</t>
  </si>
  <si>
    <t>http://s7d9.scene7.com/is/image/ScanSource/valcom-v2006ahf</t>
  </si>
  <si>
    <t>VAL-V-2006A</t>
  </si>
  <si>
    <t>Valcom One Way 6 Zone Page Control with Built In Power</t>
  </si>
  <si>
    <t>http://s7d9.scene7.com/is/image/ScanSource/valcom-v2006a</t>
  </si>
  <si>
    <t>The V-2003AHF provides telephone system access to multiple zones (Up to 3) of handsfree talkback and/or one-way paging with a one-way all call.</t>
  </si>
  <si>
    <t>http://s7d9.scene7.com/is/image/ScanSource/valcom-v2003ahf</t>
  </si>
  <si>
    <t>VAL-V-2003A</t>
  </si>
  <si>
    <t>Valcom One Way 3 Zone Page Control with Built In Power</t>
  </si>
  <si>
    <t>http://s7d9.scene7.com/is/image/ScanSource/valcom-v2003a</t>
  </si>
  <si>
    <t>VAL-V-2001A</t>
  </si>
  <si>
    <t>Valcom One Way 1 Zone Enhanced Page Control with Built In Power</t>
  </si>
  <si>
    <t>http://s7d9.scene7.com/is/image/ScanSource/valcom-v2001a</t>
  </si>
  <si>
    <t>Valcom One Way 1 Zone Page Control with Power</t>
  </si>
  <si>
    <t>http://s7d9.scene7.com/is/image/ScanSource/valcom-v2000a</t>
  </si>
  <si>
    <t>8-Inch Ceiling Speaker - Square</t>
  </si>
  <si>
    <t>http://s7d9.scene7.com/is/image/ScanSource/valcom-v1961</t>
  </si>
  <si>
    <t>Valcom One Way Self Amplified Ceiling Speaker with Square Grille</t>
  </si>
  <si>
    <t>http://s7d9.scene7.com/is/image/ScanSource/valcom-v1920c</t>
  </si>
  <si>
    <t>Control. This speaker has an externally accessible volume control one-way paging and high quality music reproduction from any Valcom Page fidelity, self-amplified (6 Watt) speaker and may be used to provide located behind the grille and is screwdriver adjustable. The V-1450 will cover an area up to 600 square feet and should be spaced 20 feet apart. Good quality paging will be heard up to 30 feet in front of the speaker. The V-1450 requires -24VDC, 200mA (4 Valcom power units). The The Valcom Signature Series In-Wall Speaker, V-1450, is a high speaker is available in white and supplied with a trim ring and grille.</t>
  </si>
  <si>
    <t>http://s7d9.scene7.com/is/image/ScanSource/valcom-v1450</t>
  </si>
  <si>
    <t>VAL-V-1440-W</t>
  </si>
  <si>
    <t>Signature Series Monitor Speaker - White</t>
  </si>
  <si>
    <t>http://s7d9.scene7.com/is/image/ScanSource/valcom-v1440w</t>
  </si>
  <si>
    <t>VAL-V-1440-BK</t>
  </si>
  <si>
    <t>Signature Series Monitor Speaker - Black</t>
  </si>
  <si>
    <t>VAL-V-1422-EC</t>
  </si>
  <si>
    <t>Signature Series Ceiling Speaker 600 mm</t>
  </si>
  <si>
    <t>http://s7d9.scene7.com/is/image/ScanSource/valcom-v1422ec</t>
  </si>
  <si>
    <t>Valcom Signature Series Hi Fi Lay In Ceiling Speaker, 2-Feet x 2-Feet</t>
  </si>
  <si>
    <t>http://s7d9.scene7.com/is/image/ScanSource/valcom-v1422</t>
  </si>
  <si>
    <t>Signature Series Ceiling Speaker (High-Fidelity)</t>
  </si>
  <si>
    <t>http://s7d9.scene7.com/is/image/ScanSource/valcom-v1420</t>
  </si>
  <si>
    <t>8-Inch Ceiling Speaker</t>
  </si>
  <si>
    <t>http://s7d9.scene7.com/is/image/ScanSource/valcom-v1220</t>
  </si>
  <si>
    <t>VAL-V-11016</t>
  </si>
  <si>
    <t>Valcom offers low cost, precision time clocks for schools, universities, corporations, manufacturing, healthcare and government. Our synchronized clocks provide the single, facility wide-time standard that is so important in managing your organization's daily schedule.</t>
  </si>
  <si>
    <t>VAL-V-11012</t>
  </si>
  <si>
    <t>Audio Adapter</t>
  </si>
  <si>
    <t>Valcom V-1095 70-volt Expander</t>
  </si>
  <si>
    <t>http://s7d9.scene7.com/is/image/ScanSource/valcom-v1095</t>
  </si>
  <si>
    <t>Pre Amp Volume Control w/o Bell Box</t>
  </si>
  <si>
    <t>Valcom Page Port Preamp Expander</t>
  </si>
  <si>
    <t>http://s7d9.scene7.com/is/image/ScanSource/valcom-v1094a</t>
  </si>
  <si>
    <t>6' Extension Chain for Pendant Spkrs</t>
  </si>
  <si>
    <t>http://s7d9.scene7.com/is/image/ScanSource/valcom-v1093bk</t>
  </si>
  <si>
    <t>Valcom Speaker Analog Volume Control Wall Mount including Mount Box</t>
  </si>
  <si>
    <t>http://s7d9.scene7.com/is/image/ScanSource/valcom-v1092b</t>
  </si>
  <si>
    <t>http://s7d9.scene7.com/is/image/ScanSource/valcom-v1092</t>
  </si>
  <si>
    <t>VAL-V-1090-GY</t>
  </si>
  <si>
    <t>http://s7d9.scene7.com/is/image/ScanSource/valcom-v1090gy</t>
  </si>
  <si>
    <t>VAL-V-1080-W</t>
  </si>
  <si>
    <t>FlexHorn - White</t>
  </si>
  <si>
    <t>http://s7d9.scene7.com/is/image/ScanSource/valcom-v1080w</t>
  </si>
  <si>
    <t>VAL-V-1080-GY</t>
  </si>
  <si>
    <t>FlexHorn - Gray</t>
  </si>
  <si>
    <t>http://s7d9.scene7.com/is/image/ScanSource/valcom-v1080gy</t>
  </si>
  <si>
    <t>VAL-V-1080-BG</t>
  </si>
  <si>
    <t>FlexHorn, Water Resistant - Be ige</t>
  </si>
  <si>
    <t>http://s7d9.scene7.com/is/image/ScanSource/valcom-v1080bg</t>
  </si>
  <si>
    <t>VALCOM Talkback Doorplate Surface Speaker in Gray</t>
  </si>
  <si>
    <t>http://s7d9.scene7.com/is/image/ScanSource/valcom-v1074</t>
  </si>
  <si>
    <t>Vandal-Proof Doorplate Talkbac k Speaker - Flush</t>
  </si>
  <si>
    <t>http://s7d9.scene7.com/is/image/ScanSource/valcom-v1073</t>
  </si>
  <si>
    <t>Doorplate Speaker Stainless S</t>
  </si>
  <si>
    <t>http://s7d9.scene7.com/is/image/ScanSource/valcom-v1072bst</t>
  </si>
  <si>
    <t>VALCOM Talkback Doorplate Speaker in Stainless Steel</t>
  </si>
  <si>
    <t>http://s7d9.scene7.com/is/image/ScanSource/valcom-v1072ast</t>
  </si>
  <si>
    <t>VAL-V-1072A-BRASS</t>
  </si>
  <si>
    <t>http://s7d9.scene7.com/is/image/ScanSource/valcom-v1072abrass</t>
  </si>
  <si>
    <t>Wall Speaker Talkback, Metal</t>
  </si>
  <si>
    <t>VAL-V-1070</t>
  </si>
  <si>
    <t>P-Tec Ceiling Speaker, Talkback</t>
  </si>
  <si>
    <t>http://s7d9.scene7.com/is/image/ScanSource/valcom-v1070</t>
  </si>
  <si>
    <t>VAL-V-1069A</t>
  </si>
  <si>
    <t>The V-1069A is an Explosion Proof Handsfree Talkback Horn designed to be   used with Valcom Handsfree Talkback Control Units features - explosion  proof construction, metal and polycarbonate plastic construction, a wide  dispersion angle, and an omni-directional mounting bracket and may  be used for either interior or exterior paging applications.</t>
  </si>
  <si>
    <t>http://s7d9.scene7.com/is/image/ScanSource/valcom-v1069a</t>
  </si>
  <si>
    <t>VAL-V-1066A-W</t>
  </si>
  <si>
    <t>B-Directional Corridor Talkback</t>
  </si>
  <si>
    <t>http://s7d9.scene7.com/is/image/ScanSource/valcom-v1066aw</t>
  </si>
  <si>
    <t>Wall Speaker (Walnut, Drk Brown Cloth Grille)</t>
  </si>
  <si>
    <t>VAL-V-1061-W</t>
  </si>
  <si>
    <t>Valcom Talkback Wall Speaker in White</t>
  </si>
  <si>
    <t>http://s7d9.scene7.com/is/image/ScanSource/valcom-v1061w</t>
  </si>
  <si>
    <t>VAL-V-1061-BK</t>
  </si>
  <si>
    <t>Wall Speaker (Black Vinyl w/Black Cloth Grille)</t>
  </si>
  <si>
    <t>http://s7d9.scene7.com/is/image/ScanSource/valcom-v1061bk</t>
  </si>
  <si>
    <t>http://s7d9.scene7.com/is/image/ScanSource/valcom-v1060a</t>
  </si>
  <si>
    <t>VAL-V-1055</t>
  </si>
  <si>
    <t>Corner Speaker Talkback, Metal</t>
  </si>
  <si>
    <t>speaker requires -24VDC, 50mA (1 Valcom power unit). to match any decor. A cloth covered detachable grille is included. The powder coated finish. The color of the enclosures can easily be changed screwdriver adjustable. The enclosures are made of steel with a durable speaker has an externally accessible volume control that is Assembly capable of reproducing paging as well as back ground music. The The interior corner speaker, the V-1054, is a 8 Speaker/Amplifier</t>
  </si>
  <si>
    <t>http://s7d9.scene7.com/is/image/ScanSource/valcom-v1054</t>
  </si>
  <si>
    <t>Valcom 8" Amplified Wall Speaker, Metal, Gray with Black Cloth Grille</t>
  </si>
  <si>
    <t>http://s7d9.scene7.com/is/image/ScanSource/valcom-v1052c</t>
  </si>
  <si>
    <t>5-Watt Bi-Directional Horn</t>
  </si>
  <si>
    <t>http://s7d9.scene7.com/is/image/ScanSource/valcom-v1050c</t>
  </si>
  <si>
    <t>Marine Horn (White)</t>
  </si>
  <si>
    <t>http://s7d9.scene7.com/is/image/ScanSource/valcom-v1048m</t>
  </si>
  <si>
    <t>Horn (Gray)</t>
  </si>
  <si>
    <t>http://s7d9.scene7.com/is/image/ScanSource/valcom-v1048cgy</t>
  </si>
  <si>
    <t>VALCOM Talkback Paging Horn - Beige</t>
  </si>
  <si>
    <t>http://s7d9.scene7.com/is/image/ScanSource/valcom-v1048c</t>
  </si>
  <si>
    <t>VAL-V-1046-BK</t>
  </si>
  <si>
    <t>Slimline Wall Speaker (Black)</t>
  </si>
  <si>
    <t>VAL-V-1042BK</t>
  </si>
  <si>
    <t>Wall Speaker, Slim Line, Black</t>
  </si>
  <si>
    <t>http://s7d9.scene7.com/is/image/ScanSource/valcom-v1042bk</t>
  </si>
  <si>
    <t>VAL-V-1042-W</t>
  </si>
  <si>
    <t>Slimline Wall Speaker</t>
  </si>
  <si>
    <t>http://s7d9.scene7.com/is/image/ScanSource/valcom-v1042w</t>
  </si>
  <si>
    <t>VAL-V-1042-GY</t>
  </si>
  <si>
    <t>Slimline Wall Speaker Gray</t>
  </si>
  <si>
    <t>8" Clean Room Ceiling Speaker</t>
  </si>
  <si>
    <t>http://s7d9.scene7.com/is/image/ScanSource/valcom-v1040</t>
  </si>
  <si>
    <t>The V-1039A is a one-way explosion proof paging horn for use with Valcom   single or multi-zone paging equipment.</t>
  </si>
  <si>
    <t>http://s7d9.scene7.com/is/image/ScanSource/valcom-v1039a</t>
  </si>
  <si>
    <t>Valcom weather resistant, reentrant 30 Watt amplified horn speaker</t>
  </si>
  <si>
    <t>http://s7d9.scene7.com/is/image/ScanSource/valcom-v1038</t>
  </si>
  <si>
    <t>Valcom ONE-WAY, 15 WATT AMPLIFIED MARINE HORN</t>
  </si>
  <si>
    <t>http://s7d9.scene7.com/is/image/ScanSource/valcom-v1036m</t>
  </si>
  <si>
    <t>15-Watt Horn (Gray)</t>
  </si>
  <si>
    <t>http://s7d9.scene7.com/is/image/ScanSource/valcom-v1036cgy</t>
  </si>
  <si>
    <t>Valcom ONE-WAY, 15 WATT AMPLIFIED HORN, BEIGE</t>
  </si>
  <si>
    <t>http://s7d9.scene7.com/is/image/ScanSource/valcom-v1036c</t>
  </si>
  <si>
    <t>Paging Horn, Omni-Directional, 1-Way, -24 VDC, 300 Milliampere, 5 Watt, 225 to 14000 Hertz, 116 dB, 10" Width x 10.4" Depth x 7.38" Height, Wall    Mount, ABS Plastic, White</t>
  </si>
  <si>
    <t>http://s7d9.scene7.com/is/image/ScanSource/valcom-v1030m</t>
  </si>
  <si>
    <t>Paging Horn, Omni-Directional, 1-Way, -24 VDC, 300 Milliampere, 5 Watt, 225 to 14000 Hertz, 116 dB, 10" Width x 10.4" Depth x 7.38" Height, Wall    Mount, ABS Plastic, Gray</t>
  </si>
  <si>
    <t>http://s7d9.scene7.com/is/image/ScanSource/valcom-v1030cgy</t>
  </si>
  <si>
    <t>-V-1030C RB</t>
  </si>
  <si>
    <t>Rebox: Paging Horn, Beige, 24V, 5 Watt</t>
  </si>
  <si>
    <t>Horn, Paging, 1 Way, 5 Watt, 24V, Beige</t>
  </si>
  <si>
    <t>http://s7d9.scene7.com/is/image/ScanSource/valcom-v1030c</t>
  </si>
  <si>
    <t>One-Way, Amplified Bi-Directional Corridor Speaker, White</t>
  </si>
  <si>
    <t>http://s7d9.scene7.com/is/image/ScanSource/valcom-v1026cw</t>
  </si>
  <si>
    <t>http://s7d9.scene7.com/is/image/ScanSource/valcom-v1023c</t>
  </si>
  <si>
    <t>Wall Speaker (Walnut, Lt. Brown Open-Weave Grille)</t>
  </si>
  <si>
    <t>http://s7d9.scene7.com/is/image/ScanSource/valcom-v1022c</t>
  </si>
  <si>
    <t>VALCOM, Speaker, Ceiling, 1 Way</t>
  </si>
  <si>
    <t>http://s7d9.scene7.com/is/image/ScanSource/valcom-v1020c</t>
  </si>
  <si>
    <t>Valcom  1Watt 1Way Wall Speaker White</t>
  </si>
  <si>
    <t>http://s7d9.scene7.com/is/image/ScanSource/valcom-v1016w</t>
  </si>
  <si>
    <t>VALCOM 1Watt 1Way Wall Speaker - Black</t>
  </si>
  <si>
    <t>http://s7d9.scene7.com/is/image/ScanSource/valcom-v1016bk</t>
  </si>
  <si>
    <t>VAL-V-1015BGY</t>
  </si>
  <si>
    <t>PENDANT SPEAKER, GRAY</t>
  </si>
  <si>
    <t>Valcom Pendant Speaker, V-1015B (five-watt), is self-amplified and provides voice paging as well as background music. This speaker has an externally accessible volume control that can be adjusted by a screwdriver through the hole in the grille. It is weather-resistant and the color is white.</t>
  </si>
  <si>
    <t>http://s7d9.scene7.com/is/image/ScanSource/valcom-v1015bww</t>
  </si>
  <si>
    <t>VAL-V-1015B-W</t>
  </si>
  <si>
    <t>VALCOM Speaker, Pendant Style, 5 Watt, White</t>
  </si>
  <si>
    <t>http://s7d9.scene7.com/is/image/ScanSource/valcom-v1015bw</t>
  </si>
  <si>
    <t>VAL-V-1015B-B</t>
  </si>
  <si>
    <t>Pendant Speaker , Black</t>
  </si>
  <si>
    <t>http://s7d9.scene7.com/is/image/ScanSource/valcom-v1015bb</t>
  </si>
  <si>
    <t>VAL-V-1014B-W</t>
  </si>
  <si>
    <t>Valcom One-Way Track-Style 5-Watt White</t>
  </si>
  <si>
    <t>http://s7d9.scene7.com/is/image/ScanSource/valcom-v1014bw</t>
  </si>
  <si>
    <t>VAL-V-1014B-BK</t>
  </si>
  <si>
    <t>Valcom One-Way Track-Style 5-Watt Black</t>
  </si>
  <si>
    <t>1-Watt Track-Style Speaker, White, White</t>
  </si>
  <si>
    <t>http://s7d9.scene7.com/is/image/ScanSource/valcom-v1013bww</t>
  </si>
  <si>
    <t>VALCOM 4 inch Ceiling Speaker</t>
  </si>
  <si>
    <t>http://s7d9.scene7.com/is/image/ScanSource/valcom-v1010c</t>
  </si>
  <si>
    <t>Valcom P-Tec Ceiling Speaker</t>
  </si>
  <si>
    <t>http://s7d9.scene7.com/is/image/ScanSource/valcom-v1001</t>
  </si>
  <si>
    <t>APC-UXABP48</t>
  </si>
  <si>
    <t>APC Smart-UPS Ultra Battery Pack 48V</t>
  </si>
  <si>
    <t>http://s7d5.scene7.com/is/image/ScanSource/APC-3B8DF882-5056-AE36-FE9C5C16702DBD65_f_h</t>
  </si>
  <si>
    <t>YEA-UVC84</t>
  </si>
  <si>
    <t>" 1x UVC84 4K, 12x optical USB PTZ camera 1x VCR20 remote control 1x 7m USB2 cable 1x 7.5m CAT5e cable 1x Wall mount bracket 1x power adapter Including 2-year hardware warranty"</t>
  </si>
  <si>
    <t>YEA-UVC40-BYOD</t>
  </si>
  <si>
    <t>Multi-function BYOD Room System for Small Rooms 1x UVC40 all-in-one USB video bar with power adapter, cables and wallmount 1x BYOD-BOX with 1.5m USB-C/A cable 1x power adapter with 1m USB-C cable Including 2-year hardware warranty.</t>
  </si>
  <si>
    <t>YEA-UVC40</t>
  </si>
  <si>
    <t>"• 1x UVC40 all-in-one USB camera with built-in microphone and speaker • 1x 2.5m USB2 cable • 1x power adapter • Including 2-year hardware warranty"</t>
  </si>
  <si>
    <t>YEA-UVC30-ROOM</t>
  </si>
  <si>
    <t>4K EPTZ camera, supporting auto framing, Including 2-year hardware warranty</t>
  </si>
  <si>
    <t>YEA-UVC30-DESKTOP</t>
  </si>
  <si>
    <t>UVC30 4K camera with 1.6m USB cable</t>
  </si>
  <si>
    <t>http://s7d9.scene7.com/is/image/ScanSource/yealink-uvc30desktop</t>
  </si>
  <si>
    <t>YEA-UVC30-CP900-BYOD</t>
  </si>
  <si>
    <t>UVC30-CP900-BYOD Multi-function BYOD Room System for Small &amp; Huddle Rooms 1x UVC30 Room 4K USB ePTZ camera; 1x CP900 Speakerphone with 5m USB-EXT cable; 1x BYOD-BOX with 1.5m USB-C/A cable 1x power adapter with 1m USB-C cable Including 2-year hardware warranty.</t>
  </si>
  <si>
    <t>YEA-UVC30 CONTENTCAMKIT</t>
  </si>
  <si>
    <t>" 1x UVC30 Room 4K camera with 3m USB cable 1x Content camera wall bracket 1x 5m USB2-EXT cable 1x cable lock box Including 2-year hardware warranty"</t>
  </si>
  <si>
    <t>YEA-UVC20</t>
  </si>
  <si>
    <t>UVC20 Web Camera</t>
  </si>
  <si>
    <t>YEA-USB2-EXT-5M</t>
  </si>
  <si>
    <t>USB2-EXT-5M 5m USB2 cable</t>
  </si>
  <si>
    <t>http://s7d5.scene7.com/is/image/ScanSource/icon-power-supplies-and-cords</t>
  </si>
  <si>
    <t>YEA-USB2-EXT-20M</t>
  </si>
  <si>
    <t>USB2-EXT-20M,, 1x 20m USB2 cable 1x power cable 1x power adapter"</t>
  </si>
  <si>
    <t>YEA-USB2-EXT-10M</t>
  </si>
  <si>
    <t>USB2-EXT-10M,, 1x 10m USB2 cable 1x power cable 1x power adapter"</t>
  </si>
  <si>
    <t>YEA-USB2-7M</t>
  </si>
  <si>
    <t>USB2-7M,, 7m USB2 cable</t>
  </si>
  <si>
    <t>YEA-USB2-2.5M</t>
  </si>
  <si>
    <t>USB2-2.5M,, 2.5m USB2 cable</t>
  </si>
  <si>
    <t>YEA-USB-BYOD-EW3Y</t>
  </si>
  <si>
    <t>USB-BYOD-EW3Y UVC30-CP900-BYOD Extended Warranty-3-Year</t>
  </si>
  <si>
    <t>YEA-USB-BYOD-EW2Y</t>
  </si>
  <si>
    <t>USB-BYOD-EW2Y UVC30-CP900-BYOD Extended Warranty-2-Year</t>
  </si>
  <si>
    <t>YEA-USB-BYOD-EW1Y</t>
  </si>
  <si>
    <t>USB-BYOD-EW1Y UVC30-CP900-BYOD Extended Warranty-1-Year</t>
  </si>
  <si>
    <t>ILX-UP3P-75</t>
  </si>
  <si>
    <t>ITW UltraLinx 66 Block Surge Protectors</t>
  </si>
  <si>
    <t>66 Block Protector, 75V Clamping, 160a PTC</t>
  </si>
  <si>
    <t>http://s7d9.scene7.com/is/image/ScanSource/itwlinx-up3p75</t>
  </si>
  <si>
    <t>ILX-UP3P-39</t>
  </si>
  <si>
    <t>UltraLinx 66 Block Protector - 39V Clamp, 160mA PTC, Indicator Lights</t>
  </si>
  <si>
    <t>http://s7d9.scene7.com/is/image/ScanSource/itwlinx-up3p39</t>
  </si>
  <si>
    <t>ILX-UP3P-27</t>
  </si>
  <si>
    <t>66 Block Protector, 27V Clamping, 160a PTC</t>
  </si>
  <si>
    <t>http://s7d9.scene7.com/is/image/ScanSource/itwlinx-up3p27</t>
  </si>
  <si>
    <t>ILX-UP3P-235</t>
  </si>
  <si>
    <t>66 Block Protector, 235V Clamping, 160a PTC</t>
  </si>
  <si>
    <t>http://s7d9.scene7.com/is/image/ScanSource/itwlinx-up3p235</t>
  </si>
  <si>
    <t>ILX-UP3B-75</t>
  </si>
  <si>
    <t>66 Block Protector, 75V Clamping, 350a Fuse</t>
  </si>
  <si>
    <t>http://s7d9.scene7.com/is/image/ScanSource/itwlinx-up3b75</t>
  </si>
  <si>
    <t>ILX-UP3B-7.5</t>
  </si>
  <si>
    <t>UltraLinx 66 Block Protector - 7.5V Clamp, 350mA Fuse, Indicator Lights</t>
  </si>
  <si>
    <t>ILX-UP3B-39</t>
  </si>
  <si>
    <t>66 Block Protector, 39V Clamping, 350a Fuse</t>
  </si>
  <si>
    <t>http://s7d9.scene7.com/is/image/ScanSource/itwlinx-up3b39</t>
  </si>
  <si>
    <t>ILX-UP3B-27</t>
  </si>
  <si>
    <t>UltraLinx 66 Block Protector - 27V Clamp, 350mA Fuse, Indicator Lights</t>
  </si>
  <si>
    <t>http://s7d9.scene7.com/is/image/ScanSource/itwlinx-up3b27</t>
  </si>
  <si>
    <t>ILX-UP3B-235</t>
  </si>
  <si>
    <t>66 Block Protector, 235V Clamping, 350a Fuse</t>
  </si>
  <si>
    <t>http://s7d9.scene7.com/is/image/ScanSource/itwlinx-up3b235</t>
  </si>
  <si>
    <t>ILX-UP3B-16</t>
  </si>
  <si>
    <t>UltraLinx 66 Block Protector (16V Clamp, 350 MA Fuse 25/5)</t>
  </si>
  <si>
    <t>http://s7d9.scene7.com/is/image/ScanSource/itwlinx-up3b16</t>
  </si>
  <si>
    <t>ILX-UP3B-100</t>
  </si>
  <si>
    <t>UltraLinx UP3P Protector 100V (66 Block Protector, 100V Clamp, 350MA Fuse Q 25/5)</t>
  </si>
  <si>
    <t>http://s7d9.scene7.com/is/image/ScanSource/itwlinx-up3b100</t>
  </si>
  <si>
    <t>POW-UP05CXXX-0160</t>
  </si>
  <si>
    <t>UPGRADE FROM 5X8 TO 7X24 START UP 160KVA</t>
  </si>
  <si>
    <t>POW-UP05CXXX-0050</t>
  </si>
  <si>
    <t>POW-UP05CXXX-0030</t>
  </si>
  <si>
    <t>POW-UP05CXXX-0015</t>
  </si>
  <si>
    <t>UPGRADE FROM 5X8 TO 7X24 START UP 10KVA</t>
  </si>
  <si>
    <t>POW-UP05CXXX-0010</t>
  </si>
  <si>
    <t>YEA-UH36 MONO UC</t>
  </si>
  <si>
    <t>Yealink USB Headset</t>
  </si>
  <si>
    <t>YEA-UH36 MONO TEAMS</t>
  </si>
  <si>
    <t>UH36 MONO TEAMS USB HEADSET</t>
  </si>
  <si>
    <t>YEA-UH36 DUAL UC</t>
  </si>
  <si>
    <t>YEA-UH36 DUAL TEAMS</t>
  </si>
  <si>
    <t>UH36 DUAL TEAMS USB HEADSET</t>
  </si>
  <si>
    <t>YEA-UH34 MONO UC</t>
  </si>
  <si>
    <t>UH34 Mono UC, USB Wired Headset, Leather Ear Cushions, USB-A 2.0</t>
  </si>
  <si>
    <t>YEA-UH34 MONO TEAMS</t>
  </si>
  <si>
    <t>UH34 Mono Teams, USB Wired Headset, Leather Ear Cushions, USB-A 2.0</t>
  </si>
  <si>
    <t>YEA-UH34 DUAL UC</t>
  </si>
  <si>
    <t>UH34 Dual UC, USB Wired Headset, Leather Ear Cushions, USB-A 2.0</t>
  </si>
  <si>
    <t>YEA-UH34 DUAL TEAMS</t>
  </si>
  <si>
    <t>UH34 Dual Teams, USB Wired Headset, Leather Ear Cushions, USB-A 2.0</t>
  </si>
  <si>
    <t>YEA-UH33 E2</t>
  </si>
  <si>
    <t>"Wired USB Headset Certified for Microsoft Skype for Business  USB 2.0 with controller ; 3.5mm jack Noise-cancelling microphone Active protection technology Wideband voice, Noice Suppression Accessories: leather ear cushion, foam ear cushion, adjustable clothing clip, headset hanger"</t>
  </si>
  <si>
    <t>XPC-TX90-10KB3</t>
  </si>
  <si>
    <t>TX90- 10KVA/9KW  Bundle</t>
  </si>
  <si>
    <t>POW-TS0403E20111101</t>
  </si>
  <si>
    <t>Eaton 9390IT Extended-run battery cabinet to give 22 mins base runtime</t>
  </si>
  <si>
    <t>POW-TRN-0239</t>
  </si>
  <si>
    <t>7.5KVA 208-240/120V XFMR</t>
  </si>
  <si>
    <t>POW-TPC2234-A-F</t>
  </si>
  <si>
    <t>EPDU, AT, 1U, 5-15P, (8) 5-15R</t>
  </si>
  <si>
    <t>POW-TPC2105-1-108</t>
  </si>
  <si>
    <t>EPDU, BA, 1U,309-360P6W, Sixteen C13</t>
  </si>
  <si>
    <t>http://s7d9.scene7.com/is/image/ScanSource/eaton-tpc21051108</t>
  </si>
  <si>
    <t>POW-TPC12-A-CB</t>
  </si>
  <si>
    <t>EPDU, BA, 1U, 5-15P, (12) 5-15R</t>
  </si>
  <si>
    <t>http://s7d9.scene7.com/is/image/ScanSource/eaton-tpc12acb</t>
  </si>
  <si>
    <t>POW-TPC115-10F-LTR</t>
  </si>
  <si>
    <t>EPDU, RE, 1U, L6-30P, (10) 6-15R</t>
  </si>
  <si>
    <t>POW-TPC115-10A-LMR</t>
  </si>
  <si>
    <t>EPDU, RE, 1U, 5-15P, (10) 5-15R</t>
  </si>
  <si>
    <t>Cordless Headset/Softphone with Lifter.</t>
  </si>
  <si>
    <t>POW-TDL-015K-6</t>
  </si>
  <si>
    <t>PWRSURE 700 480/208V 15 kVA</t>
  </si>
  <si>
    <t>http://s7d9.scene7.com/is/image/ScanSource/eaton-tdl015k6</t>
  </si>
  <si>
    <t>POW-TCL-045K-TCL-045K-6</t>
  </si>
  <si>
    <t>PWRSURE 700 240/208V 45KVA</t>
  </si>
  <si>
    <t>POW-TCL-030K-TCL-030K-6</t>
  </si>
  <si>
    <t>PWRSURE 700 240/208V 30KVA</t>
  </si>
  <si>
    <t>YEA-TABLE SUPPORT-T58V</t>
  </si>
  <si>
    <t>TABLE SUPPORT-T58V STAND-T52S/T54S/T56A/T58A/T58V/ T56B/T57W</t>
  </si>
  <si>
    <t>YEA-TABLE SUPPORT-T53/T53W/T54W</t>
  </si>
  <si>
    <t>TABLE SUPPORT-T53/T53W/T54W STAND for T53/T53W/T54W</t>
  </si>
  <si>
    <t>YEA-TABLE SUPPORT-T48</t>
  </si>
  <si>
    <t>Yealink stand for SIP-T48S</t>
  </si>
  <si>
    <t>YEA-TABLE SUPPORT-T46</t>
  </si>
  <si>
    <t>Yealink stand for SIP-T46S</t>
  </si>
  <si>
    <t>YEA-TABLE SUPPORT-T41/T42</t>
  </si>
  <si>
    <t>Yealink stand for SIP-T41S/SIP-T42S</t>
  </si>
  <si>
    <t>PLN-TAB-ASA-B1-2M</t>
  </si>
  <si>
    <t>Poly SaaS</t>
  </si>
  <si>
    <t>Plantronics Manager Pro Try &amp; Buy</t>
  </si>
  <si>
    <t>POW-TA0211001130010</t>
  </si>
  <si>
    <t>Eaton 9390 Series</t>
  </si>
  <si>
    <t>The energy-efficient Eaton 9390 UPS provides backup power and scalable battery runtimes in a small footprint for mid-size data centers, medical equipment and other critical systems. With the groundbreaking Energy Saver System, the 9390 operates at 99% UPS efficiency and can pay for itself in three to five years—without sacrificing reliability.</t>
  </si>
  <si>
    <t>http://s7d5.scene7.com/is/image/ScanSource/Eaton-9390-UPS</t>
  </si>
  <si>
    <t>POW-T982G1-N-SL-015</t>
  </si>
  <si>
    <t>EPDU, 1U, BA, L14-30P 5-15 Outputs (15 Foot Cord)</t>
  </si>
  <si>
    <t>http://s7d9.scene7.com/is/image/ScanSource/eaton-t982g1nsl015</t>
  </si>
  <si>
    <t>POW-T982G1-N-SL-009</t>
  </si>
  <si>
    <t>PDU INPUT 120/208-240V OUTPUT  120/208-240V L14-30P (12)5-15R</t>
  </si>
  <si>
    <t>POW-T982C1-F-SL-015</t>
  </si>
  <si>
    <t>EPDU (1U, BA, L5-30P, 5-15 Outputs)</t>
  </si>
  <si>
    <t>http://s7d9.scene7.com/is/image/ScanSource/eaton-t982c1fsl015</t>
  </si>
  <si>
    <t>POW-T982C1-F-SL-009</t>
  </si>
  <si>
    <t>POW-T9092B-CB</t>
  </si>
  <si>
    <t>EPDU, BA, 1U, C20, (12) C13</t>
  </si>
  <si>
    <t>POW-T800R-05000-1W</t>
  </si>
  <si>
    <t>PWRSURE 800 OFC/RCPT 5 kVA</t>
  </si>
  <si>
    <t>POW-T800P-02000</t>
  </si>
  <si>
    <t>Power-Sure 800 Line Conditioner</t>
  </si>
  <si>
    <t>POW-T800F-25000</t>
  </si>
  <si>
    <t>PWRSURE 800 FLR/HW 25 kVA</t>
  </si>
  <si>
    <t>http://s7d9.scene7.com/is/image/ScanSource/eaton-t800f25000</t>
  </si>
  <si>
    <t>POW-T800F-10000</t>
  </si>
  <si>
    <t>PWRSURE 800 FLR/HW 10 kVA</t>
  </si>
  <si>
    <t>POW-T800F-08000</t>
  </si>
  <si>
    <t>PowerSure 800 FLR/HW 8 kVA</t>
  </si>
  <si>
    <t>POW-T7H208-30K</t>
  </si>
  <si>
    <t>Power Suppress T7 208/208V 30KVA</t>
  </si>
  <si>
    <t>YEA-T57W-EW3Y</t>
  </si>
  <si>
    <t>SIP-T57W Extended Warranty Service 3 years</t>
  </si>
  <si>
    <t>YEA-T57W-EW2Y</t>
  </si>
  <si>
    <t>SIP-T57W Extended Warranty Service 2 years</t>
  </si>
  <si>
    <t>YEA-T57W-EW1Y</t>
  </si>
  <si>
    <t>SIP-T57W Extended Warranty Service 1 year</t>
  </si>
  <si>
    <t>YEA-T55A-TEAMS</t>
  </si>
  <si>
    <t>IP PHONE</t>
  </si>
  <si>
    <t>http://s7d9.scene7.com/is/image/ScanSource/yealink-t55ateams</t>
  </si>
  <si>
    <t>POW-T2235-3370</t>
  </si>
  <si>
    <t>EPDU, AT, 1U2) L5-20P (1) L5 -20R</t>
  </si>
  <si>
    <t>http://s7d9.scene7.com/is/image/ScanSource/eaton-t22353370</t>
  </si>
  <si>
    <t>POW-T121531PP000001</t>
  </si>
  <si>
    <t>Eaton Integrated Disti Cabinet 120kVA with 4-Breaker Main byp</t>
  </si>
  <si>
    <t>http://s7d5.scene7.com/is/image/ScanSource/Eaton-Racks</t>
  </si>
  <si>
    <t>POW-T100R-1800</t>
  </si>
  <si>
    <t>Eaton 3105 UPS Models</t>
  </si>
  <si>
    <t>PWR Suppress T100 RCPT 1.8VA</t>
  </si>
  <si>
    <t>http://s7d9.scene7.com/is/image/ScanSource/eaton-t100r1800</t>
  </si>
  <si>
    <t>POW-T100H-1800</t>
  </si>
  <si>
    <t>PWR SUPPRESS T100 HW 1.8KVA</t>
  </si>
  <si>
    <t>http://s7d9.scene7.com/is/image/ScanSource/eaton-t100h1800</t>
  </si>
  <si>
    <t>APC-SYXRCC</t>
  </si>
  <si>
    <t>SYMMETRA XR BATT COMM Card</t>
  </si>
  <si>
    <t>http://s7d9.scene7.com/is/image/ScanSource/apc-syxrcc</t>
  </si>
  <si>
    <t>APC-SYSW80KF</t>
  </si>
  <si>
    <t>Symmetra PX 80kW Static Switch Module, 208V</t>
  </si>
  <si>
    <t>http://s7d9.scene7.com/is/image/ScanSource/apc-sysw80kf</t>
  </si>
  <si>
    <t>APC-SYSW40KF</t>
  </si>
  <si>
    <t>SYMMETRA PX STATIC SWITCH MODULE, 208V</t>
  </si>
  <si>
    <t>APC-SYRMXR4B4</t>
  </si>
  <si>
    <t>APC Symmetra RM XR Frame w/4 SYBT2 208/240V</t>
  </si>
  <si>
    <t>http://s7d9.scene7.com/is/image/ScanSource/apc-syrmxr4b4</t>
  </si>
  <si>
    <t>APC-SYRMXR2B4</t>
  </si>
  <si>
    <t>APC Symmetra RM XR Frame w/2 SYBT2 Scalable to 4 208/240V</t>
  </si>
  <si>
    <t>http://s7d9.scene7.com/is/image/ScanSource/apc-syrmxr2b4</t>
  </si>
  <si>
    <t>APC-SYRIM3</t>
  </si>
  <si>
    <t>APC Symmetra RM 2-6kVA and 8-12kVA Redundant Intelligence Module</t>
  </si>
  <si>
    <t>http://s7d9.scene7.com/is/image/ScanSource/apc-syrim3</t>
  </si>
  <si>
    <t>APC-SYRIM2</t>
  </si>
  <si>
    <t>APC Symmetra 4-16kVA Redundant Intelligence Module</t>
  </si>
  <si>
    <t>http://s7d9.scene7.com/is/image/ScanSource/apc-syrim2</t>
  </si>
  <si>
    <t>APC-SYPM4KP</t>
  </si>
  <si>
    <t>APC Symmetra LX 4kVA Power Module, 200/208V</t>
  </si>
  <si>
    <t>http://s7d9.scene7.com/is/image/ScanSource/apc-sypm4kp</t>
  </si>
  <si>
    <t>APC-SYPM4KI</t>
  </si>
  <si>
    <t>APC Symmetra LX 4kVA Power Module, 220/230/240V</t>
  </si>
  <si>
    <t>http://s7d9.scene7.com/is/image/ScanSource/apc-sypm4ki</t>
  </si>
  <si>
    <t>APC-SYPM2KU</t>
  </si>
  <si>
    <t>APC Symmetra RM 2-6kVA Power Module (2kVA)</t>
  </si>
  <si>
    <t>http://s7d9.scene7.com/is/image/ScanSource/apc-sypm2ku</t>
  </si>
  <si>
    <t>APC-SYPM25KD</t>
  </si>
  <si>
    <t>APC Symmetra PX 25kW Power Module, 400/480V</t>
  </si>
  <si>
    <t>http://s7d9.scene7.com/is/image/ScanSource/apc-sypm25kd</t>
  </si>
  <si>
    <t>APC-SYPM10KF2</t>
  </si>
  <si>
    <t>Symmetra PX 10kW Power Module, 208V, High Efficiency</t>
  </si>
  <si>
    <t>http://s7d9.scene7.com/is/image/ScanSource/apc-sypm10kf2</t>
  </si>
  <si>
    <t>APC-SYPM</t>
  </si>
  <si>
    <t>APC Symmetra 4-16kVA Power Module (4kVA)</t>
  </si>
  <si>
    <t>http://s7d9.scene7.com/is/image/ScanSource/apc-sypm</t>
  </si>
  <si>
    <t>APC-SYPD7</t>
  </si>
  <si>
    <t>APC Symmetra RM 208/240V Backplate Kit w/(3) L6-20R</t>
  </si>
  <si>
    <t>http://s7d9.scene7.com/is/image/ScanSource/apc-sypd7</t>
  </si>
  <si>
    <t>APC-SYPD6</t>
  </si>
  <si>
    <t>APC SYMMETRA 208/240V Hardwire kit</t>
  </si>
  <si>
    <t>http://s7d9.scene7.com/is/image/ScanSource/apc-sypd6</t>
  </si>
  <si>
    <t>APC-SYPD3</t>
  </si>
  <si>
    <t>APC Symmetra RM 208/240V Backplate Kit w/(2) L6-20R &amp; (1) L6-30R</t>
  </si>
  <si>
    <t>http://s7d9.scene7.com/is/image/ScanSource/apc-sypd3</t>
  </si>
  <si>
    <t>APC-SYPD12</t>
  </si>
  <si>
    <t>APC Symmetra LX/RM 208/240V Backplate Kit w/(2) 6-20R &amp; (1) L6-30R</t>
  </si>
  <si>
    <t>APC-SYPD11</t>
  </si>
  <si>
    <t>APC Symmetra LX power distribution panel; (2) L6-30R</t>
  </si>
  <si>
    <t>http://s7d9.scene7.com/is/image/ScanSource/apc-sypd11</t>
  </si>
  <si>
    <t>APC-SYOPT600</t>
  </si>
  <si>
    <t>Seismic Kit for 600mm Symmetra PX 100 and Symmetra PX 250/500 Frames</t>
  </si>
  <si>
    <t>http://s7d9.scene7.com/is/image/ScanSource/apc-syopt600</t>
  </si>
  <si>
    <t>APC-SYOPT4</t>
  </si>
  <si>
    <t>APC Symmetra RM 4ft Extender cable for 208/240V RM Battery Cabinet</t>
  </si>
  <si>
    <t>http://s7d9.scene7.com/is/image/ScanSource/apc-syopt4</t>
  </si>
  <si>
    <t>APC-SYOPT12</t>
  </si>
  <si>
    <t>APC Symmetra LX/Symmetra RM Two Post Rail Kit</t>
  </si>
  <si>
    <t>http://s7d9.scene7.com/is/image/ScanSource/apc-syopt12</t>
  </si>
  <si>
    <t>APC-SYOPT1</t>
  </si>
  <si>
    <t>APC Symmetra RM 2-6kVA N+1 Floor Mount Kit w/Casters</t>
  </si>
  <si>
    <t>http://s7d9.scene7.com/is/image/ScanSource/apc-syopt1</t>
  </si>
  <si>
    <t>APC-SYOPT009</t>
  </si>
  <si>
    <t>Seismic Kit for 600mm Symmetra PX Battery Cabinets</t>
  </si>
  <si>
    <t>APC-SYMIM5</t>
  </si>
  <si>
    <t>APC Symmetra LX Intelligence Module</t>
  </si>
  <si>
    <t>http://s7d9.scene7.com/is/image/ScanSource/apc-symim5</t>
  </si>
  <si>
    <t>APC-SYMIM4</t>
  </si>
  <si>
    <t>Symmetra PX Intelligence Module</t>
  </si>
  <si>
    <t>http://s7d9.scene7.com/is/image/ScanSource/apc-symim4</t>
  </si>
  <si>
    <t>APC-SYMIM3</t>
  </si>
  <si>
    <t>APC Symmetra RM main Intelligence Module</t>
  </si>
  <si>
    <t>http://s7d9.scene7.com/is/image/ScanSource/apc-symim3</t>
  </si>
  <si>
    <t>APC-SYMIM2</t>
  </si>
  <si>
    <t>APC Symmetra Main Intelligence Module 2</t>
  </si>
  <si>
    <t>http://s7d9.scene7.com/is/image/ScanSource/apc-symim2</t>
  </si>
  <si>
    <t>APC-SYMBP100F</t>
  </si>
  <si>
    <t>Symmetra PX 100 Maintenance Bypass Panel, 208V</t>
  </si>
  <si>
    <t>http://s7d9.scene7.com/is/image/ScanSource/apc-symbp100f</t>
  </si>
  <si>
    <t>APC-SYHF6KT</t>
  </si>
  <si>
    <t>APC Symmetra RM 6kVA N+1 Frame 208/240V</t>
  </si>
  <si>
    <t>http://s7d9.scene7.com/is/image/ScanSource/apc-syhf6kt</t>
  </si>
  <si>
    <t>APC-SYH6K6RMT-SYH6K6RMT-TF3</t>
  </si>
  <si>
    <t>APC Symmetra RM 6kVA Scalable to 6kVA N+1 208/240V w/ 208 to 120V Step-Down Transformer (4) L5-20R</t>
  </si>
  <si>
    <t>http://s7d9.scene7.com/is/image/ScanSource/apc-syh6k6rmttf3</t>
  </si>
  <si>
    <t>APC-SYH6K6RMT-SYH6K6RMT-P1</t>
  </si>
  <si>
    <t>APC Symmetra RM 6kVA Scalable to 6kVA N+1 208/240V w/208 to 120V Step-Down Transformer</t>
  </si>
  <si>
    <t>http://s7d9.scene7.com/is/image/ScanSource/apc-syh6k6rmtp1</t>
  </si>
  <si>
    <t>APC-SYH6K6RMT</t>
  </si>
  <si>
    <t>APC Symmetra RM 6kVA Scalable to 6kVA N+1 208/240V</t>
  </si>
  <si>
    <t>http://s7d9.scene7.com/is/image/ScanSource/apc-syh6k6rmt</t>
  </si>
  <si>
    <t>APC-SYH4K6RMT-TF3</t>
  </si>
  <si>
    <t>APC Symmetra RM 4kVA Scalable to 6kVA N+1 208/240V w/ 208 to 120V Step-Down Transformer (4) L5-20R</t>
  </si>
  <si>
    <t>http://s7d9.scene7.com/is/image/ScanSource/apc-syh4k6rmttf3</t>
  </si>
  <si>
    <t>APC-SYH4K6RMT-SYH4K6RMT-P1</t>
  </si>
  <si>
    <t>APC Symmetra RM 4kVA Scalable to 6kVA N+1 208/240V w/208 to 120V Step-Down Transformer</t>
  </si>
  <si>
    <t>http://s7d9.scene7.com/is/image/ScanSource/apc-syh4k6rmtp1</t>
  </si>
  <si>
    <t>APC-SYH4K6RMT</t>
  </si>
  <si>
    <t>APC Symmetra RM 4kVA Scalable to 6kVA N+1 208/240V</t>
  </si>
  <si>
    <t>http://s7d9.scene7.com/is/image/ScanSource/apc-syh4k6rmt</t>
  </si>
  <si>
    <t>APC-SYH4K6RMI</t>
  </si>
  <si>
    <t>APC Symmetra RM 4kVA Scalable to 6kVA N+1 220-240V</t>
  </si>
  <si>
    <t>http://s7d9.scene7.com/is/image/ScanSource/apc-syh4k6rmi</t>
  </si>
  <si>
    <t>APC-SYH2K6RMT-TF3</t>
  </si>
  <si>
    <t>APC Symmetra RM 2kVA Scalable to 6kVA N+1 208/240V w/ 208 to 120V Step-Down Transformer (4) L5-20R</t>
  </si>
  <si>
    <t>http://s7d9.scene7.com/is/image/ScanSource/apc-syh2k6rmttf3</t>
  </si>
  <si>
    <t>APC-SYH2K6RMT-SYH2K6RMT-P1</t>
  </si>
  <si>
    <t>APC Symmetra RM 2kVA Scalable to 6kVA N+1 208/240V w/208 to 120V Step-Down Transformer</t>
  </si>
  <si>
    <t>http://s7d9.scene7.com/is/image/ScanSource/apc-syh2k6rmtp1</t>
  </si>
  <si>
    <t>APC-SYH2K6RMT</t>
  </si>
  <si>
    <t>APC Symmetra RM 2kVA Scalable to 6kVA N+1 208/240V</t>
  </si>
  <si>
    <t>http://s7d9.scene7.com/is/image/ScanSource/apc-syh2k6rmt</t>
  </si>
  <si>
    <t>APC-SYCSGMON</t>
  </si>
  <si>
    <t>Symmetra PX SW Gear Monitoring Card</t>
  </si>
  <si>
    <t>APC-SYCFXR9-S</t>
  </si>
  <si>
    <t>APC Symmetra PX Battery Frame for 400V PX 96/160kW &amp; 208V PX 100kW for 9  Battery Modules &amp; Startup</t>
  </si>
  <si>
    <t>http://s7d9.scene7.com/is/image/ScanSource/apc-sycfxr9s</t>
  </si>
  <si>
    <t>APC-SYCFXR9-9</t>
  </si>
  <si>
    <t>APC Symmetra PX Battery Frame for 400V PX 96/160kW &amp; 208V PX 100kW with 9 Battery Modules &amp; Startup</t>
  </si>
  <si>
    <t>APC-SYCFXR9</t>
  </si>
  <si>
    <t>Symmetra PX Battery Frame for 400V PX 96/160kW</t>
  </si>
  <si>
    <t>APC-SYCFXR8S</t>
  </si>
  <si>
    <t>Symmetra PX40KW Extended Run Battery Frame with Startup</t>
  </si>
  <si>
    <t>http://s7d9.scene7.com/is/image/ScanSource/apc-sycfxr8s</t>
  </si>
  <si>
    <t>APC-SYCFXR8-SYCFXR8-8</t>
  </si>
  <si>
    <t>Symmetra PX 40KW Extended Run Battery Frame with 8 Battery Modules &amp; Startup</t>
  </si>
  <si>
    <t>http://s7d9.scene7.com/is/image/ScanSource/apc-sycfxr88</t>
  </si>
  <si>
    <t>APC-SYCFXR8</t>
  </si>
  <si>
    <t>SYMMETRA PX 40kW EXTENDED RUN BATTERY FRAME</t>
  </si>
  <si>
    <t>http://s7d9.scene7.com/is/image/ScanSource/apc-sycfxr8</t>
  </si>
  <si>
    <t>APC-SYCF80KF</t>
  </si>
  <si>
    <t>Symmetra PX 80kW Frame, 208V (Basic)</t>
  </si>
  <si>
    <t>http://s7d9.scene7.com/is/image/ScanSource/apc-sycf80kf</t>
  </si>
  <si>
    <t>APC-SYCF100KF</t>
  </si>
  <si>
    <t>APC Symmetra PX 100kW Power Frame, 208V</t>
  </si>
  <si>
    <t>APC-SYCBTMON</t>
  </si>
  <si>
    <t>Symmetra PX Battery Monitoring Card</t>
  </si>
  <si>
    <t>APC-SYBTU2-PLP</t>
  </si>
  <si>
    <t>APC Symmetra PX 9Ah Battery Unit, High Performance</t>
  </si>
  <si>
    <t>http://s7d9.scene7.com/is/image/ScanSource/apc-sybtu2plp</t>
  </si>
  <si>
    <t>APC-SYBTU1-SYBTU1-PLP</t>
  </si>
  <si>
    <t>Symmetra PX Battery Unit</t>
  </si>
  <si>
    <t>http://s7d9.scene7.com/is/image/ScanSource/apc-sybtu1plp</t>
  </si>
  <si>
    <t>APC-SYBT9-B6</t>
  </si>
  <si>
    <t>APC High Performance Battery Module for the Symmetra PX 250/500kW</t>
  </si>
  <si>
    <t>http://s7d9.scene7.com/is/image/ScanSource/apc-sybt9b6</t>
  </si>
  <si>
    <t>APC-SYBT9-SYBT9-B4</t>
  </si>
  <si>
    <t>APC High-Performance Battery Module for 400V Symmetra PX 48/96/160KW &amp; 208V Symmetra PX 100KW</t>
  </si>
  <si>
    <t>http://s7d9.scene7.com/is/image/ScanSource/apc-sybt9b4</t>
  </si>
  <si>
    <t>APC-SYBT5</t>
  </si>
  <si>
    <t>APC Symmetra LX Battery Module</t>
  </si>
  <si>
    <t>http://s7d9.scene7.com/is/image/ScanSource/apc-sybt5</t>
  </si>
  <si>
    <t>APC-SYBT4</t>
  </si>
  <si>
    <t>Battery Module for Symmetra PX, Smart-UPS VT or Galaxy 3500</t>
  </si>
  <si>
    <t>http://s7d9.scene7.com/is/image/ScanSource/apc-sybt4</t>
  </si>
  <si>
    <t>APC-SYBT3</t>
  </si>
  <si>
    <t>APC Symmetra RM 8-12kVA Battery Module</t>
  </si>
  <si>
    <t>http://s7d9.scene7.com/is/image/ScanSource/apc-sybt3</t>
  </si>
  <si>
    <t>APC-SYBT2</t>
  </si>
  <si>
    <t>APC Symmetra RM 2-6kVA Battery Module</t>
  </si>
  <si>
    <t>http://s7d9.scene7.com/is/image/ScanSource/apc-sybt2</t>
  </si>
  <si>
    <t>APC-SYBFXR9RMI</t>
  </si>
  <si>
    <t>SYMMETRA LX 9 BATTERY Rack-Mount XR FRAM</t>
  </si>
  <si>
    <t>APC-SYBFXR9RM</t>
  </si>
  <si>
    <t>APC SYMMETRA LX 9 BATTERY Rack-MOunt XR FRAME, 208V</t>
  </si>
  <si>
    <t>http://s7d9.scene7.com/is/image/ScanSource/apc-sybfxr9rm</t>
  </si>
  <si>
    <t>APC-SYBFXR9</t>
  </si>
  <si>
    <t>APC SYMMETRA LX 9 BATTERY TOWER XR FRAME, 208V</t>
  </si>
  <si>
    <t>http://s7d9.scene7.com/is/image/ScanSource/apc-sybfxr9</t>
  </si>
  <si>
    <t>APC-SYBATT</t>
  </si>
  <si>
    <t>APC Symmetra 4-16kVA Battery Module</t>
  </si>
  <si>
    <t>http://s7d9.scene7.com/is/image/ScanSource/apc-sybatt</t>
  </si>
  <si>
    <t>APC-SYAXR9B9</t>
  </si>
  <si>
    <t>APC SYMMETRA LX EXTENDED RUN TOWER W/9 SYBT5 , 208V</t>
  </si>
  <si>
    <t>http://s7d9.scene7.com/is/image/ScanSource/apc-syaxr9b9</t>
  </si>
  <si>
    <t>APC-SYARMXR9B9</t>
  </si>
  <si>
    <t>APC Symmetra LX Extended Run Rack-mount w/ 9 SYBT5, 208V</t>
  </si>
  <si>
    <t>http://s7d9.scene7.com/is/image/ScanSource/apc-syarmxr9b9</t>
  </si>
  <si>
    <t>APC-SYARMXR3B3</t>
  </si>
  <si>
    <t>APC Symmetra LX Extended Run Rack-mount w/ 3 SYBT5, 208V</t>
  </si>
  <si>
    <t>http://s7d9.scene7.com/is/image/ScanSource/apc-syarmxr3b3</t>
  </si>
  <si>
    <t>APC-SYAPD1</t>
  </si>
  <si>
    <t>APC Symmetra LX power distribution panel; (1) L14-30, (2) L5-20</t>
  </si>
  <si>
    <t>http://s7d9.scene7.com/is/image/ScanSource/apc-syapd1</t>
  </si>
  <si>
    <t>APC-SYAOPT5</t>
  </si>
  <si>
    <t>APC Symmetra LX 15-foot battery cabinet cable- 200/208V</t>
  </si>
  <si>
    <t>http://s7d9.scene7.com/is/image/ScanSource/apc-syaopt5</t>
  </si>
  <si>
    <t>APC-SYAOPT2XR9</t>
  </si>
  <si>
    <t>APC Symmetra LX module CTO kit- XR Frame</t>
  </si>
  <si>
    <t>http://s7d9.scene7.com/is/image/ScanSource/apc-syaopt2xr9</t>
  </si>
  <si>
    <t>APC-SYAOPT1</t>
  </si>
  <si>
    <t>APC Symmetra LX 4-post rack-mounting rails</t>
  </si>
  <si>
    <t>http://s7d9.scene7.com/is/image/ScanSource/apc-syaopt1</t>
  </si>
  <si>
    <t>APC-SYAFSU7</t>
  </si>
  <si>
    <t>APC Symmetra LX Castor Kit - Single Castor Right Front or Left Rear</t>
  </si>
  <si>
    <t>http://s7d9.scene7.com/is/image/ScanSource/apc-syafsu7</t>
  </si>
  <si>
    <t>APC-SYAFSU16</t>
  </si>
  <si>
    <t>APC Symmetra LX XR Communication Card</t>
  </si>
  <si>
    <t>http://s7d9.scene7.com/is/image/ScanSource/apc-syafsu16</t>
  </si>
  <si>
    <t>APC-SYAFSU13</t>
  </si>
  <si>
    <t>APC Symmetra LX frame electronics module- 200/208V</t>
  </si>
  <si>
    <t>http://s7d9.scene7.com/is/image/ScanSource/apc-syafsu13</t>
  </si>
  <si>
    <t>APC-SYAF8KRMT</t>
  </si>
  <si>
    <t>APC SYMMETRA LX 8KVA N+1 Rack-Mount FRAME, 208/240V</t>
  </si>
  <si>
    <t>http://s7d9.scene7.com/is/image/ScanSource/apc-syaf8krmt</t>
  </si>
  <si>
    <t>APC-SYAF16KXR9T</t>
  </si>
  <si>
    <t>APC Symmetra LX 16kVA N+1 Extended Run Tower Frame, 208V</t>
  </si>
  <si>
    <t>http://s7d9.scene7.com/is/image/ScanSource/apc-syaf16kxr9t</t>
  </si>
  <si>
    <t>APC-SYAF16KT</t>
  </si>
  <si>
    <t>APC Symmetra LX 16kVA N+1 Tower Frame, 208/240V</t>
  </si>
  <si>
    <t>http://s7d9.scene7.com/is/image/ScanSource/apc-syaf16kt</t>
  </si>
  <si>
    <t>APC-SYAF16KRMT</t>
  </si>
  <si>
    <t>APC Symmetra LX 16kVA N+1 Rack-mount Frame, 208/240V</t>
  </si>
  <si>
    <t>http://s7d9.scene7.com/is/image/ScanSource/apc-syaf16krmt</t>
  </si>
  <si>
    <t>APC-SYA8K8RMP</t>
  </si>
  <si>
    <t>APC Symmetra LX 8kVA Scalable to 8kVA N+1 Rack-mount, 208/240V</t>
  </si>
  <si>
    <t>http://s7d9.scene7.com/is/image/ScanSource/apc-sya8k8rmp</t>
  </si>
  <si>
    <t>APC-SYA8K8PX798</t>
  </si>
  <si>
    <t>APC Symmetra LX 8kVA Scalable to 8kVA N+1 Tower, 208/240V,web card shipped separately</t>
  </si>
  <si>
    <t>http://s7d9.scene7.com/is/image/ScanSource/apc-sya8k8px798</t>
  </si>
  <si>
    <t>APC-SYA8K8P</t>
  </si>
  <si>
    <t>APC Symmetra LX 8kVA Scalable to 8kVA N+1 Tower, 208/240V</t>
  </si>
  <si>
    <t>http://s7d9.scene7.com/is/image/ScanSource/apc-sya8k8p</t>
  </si>
  <si>
    <t>APC-SYA8K8IX798</t>
  </si>
  <si>
    <t>APC Symmetra LX 8kVA Scalable to 8kVA N+1 Tower, 220-240V or 380-415V, web card shipped separately</t>
  </si>
  <si>
    <t>http://s7d9.scene7.com/is/image/ScanSource/apc-sya8k8ix798</t>
  </si>
  <si>
    <t>APC-SYA8K16RMP</t>
  </si>
  <si>
    <t>APC Symmetra LX 8kVA Scalable to 16kVA N+1 Rack-mount, 208/240V</t>
  </si>
  <si>
    <t>http://s7d9.scene7.com/is/image/ScanSource/apc-sya8k16rmp</t>
  </si>
  <si>
    <t>APC-SYA8K16PXRX798</t>
  </si>
  <si>
    <t>APC Symmetra LX 8kVA Scalable to 16kVA N+1 Ext. Run Tower, 208/240V, web  card shipped separately</t>
  </si>
  <si>
    <t>http://s7d9.scene7.com/is/image/ScanSource/apc-sya8k16pxrx798</t>
  </si>
  <si>
    <t>APC-SYA8K16PXR</t>
  </si>
  <si>
    <t>APC Symmetra LX 8kVA Scalable to 16kVA N+1 Ext. Run Tower, 208/240V</t>
  </si>
  <si>
    <t>http://s7d9.scene7.com/is/image/ScanSource/apc-sya8k16pxr</t>
  </si>
  <si>
    <t>APC-SYA8K16PX798</t>
  </si>
  <si>
    <t>APC Symmetra LX 8kVA Scalable to 16kVA N+1, Tower 208/240V, web card shipped separately</t>
  </si>
  <si>
    <t>http://s7d9.scene7.com/is/image/ScanSource/apc-sya8k16px798</t>
  </si>
  <si>
    <t>APC-SYA8K16P</t>
  </si>
  <si>
    <t>APC Symmetra LX 8kVA Scalable to 16kVA N+1, Tower 208/240V</t>
  </si>
  <si>
    <t>http://s7d9.scene7.com/is/image/ScanSource/apc-sya8k16p</t>
  </si>
  <si>
    <t>APC-SYA8K16JXRX798</t>
  </si>
  <si>
    <t>APC Symmetra LX 8kVA scalable to 16kVA N+1 Ext. Run Tower, 200V, web card shipped separately</t>
  </si>
  <si>
    <t>http://s7d9.scene7.com/is/image/ScanSource/apc-sya8k16jxrx798</t>
  </si>
  <si>
    <t>APC-SYA8K16IXRX798</t>
  </si>
  <si>
    <t>APC Symmetra LX 8kVA to 16kVA N+1 Ext. Run Tower, 220-240V or 380-415V, web card shipped separately</t>
  </si>
  <si>
    <t>http://s7d9.scene7.com/is/image/ScanSource/apc-sya8k16ixrx798</t>
  </si>
  <si>
    <t>APC-SYA8K16IXR</t>
  </si>
  <si>
    <t>APC Symmetra LX 8kVA Scalable to 16kVA N+1 Ext. Run Tower, 220/230/240V or 380/400/415V</t>
  </si>
  <si>
    <t>http://s7d9.scene7.com/is/image/ScanSource/apc-sya8k16ixr</t>
  </si>
  <si>
    <t>APC-SYA8K16IX798</t>
  </si>
  <si>
    <t>APC Symmetra LX 8kVA Scalable to 16kVA N+1 Tower, 220-240V or 480-415V, web card shipped separately</t>
  </si>
  <si>
    <t>http://s7d9.scene7.com/is/image/ScanSource/apc-sya8k16ix798</t>
  </si>
  <si>
    <t>APC-SYA4K8RMP</t>
  </si>
  <si>
    <t>APC Symmetra LX 4kVA scalable to 8kVA N+1 Rack-mount, 208/240V</t>
  </si>
  <si>
    <t>http://s7d9.scene7.com/is/image/ScanSource/apc-sya4k8rmp</t>
  </si>
  <si>
    <t>APC-SYA4K8P</t>
  </si>
  <si>
    <t>APC Symmetra LX 4kVA scalable to 8kVA N+1 Tower, 208/240V</t>
  </si>
  <si>
    <t>http://s7d9.scene7.com/is/image/ScanSource/apc-sya4k8p</t>
  </si>
  <si>
    <t>APC-SYA16K16RMP</t>
  </si>
  <si>
    <t>APC Symmetra LX 16kVA Scalable to 16kVA N+1 Rack-mount, 208/240V</t>
  </si>
  <si>
    <t>http://s7d9.scene7.com/is/image/ScanSource/apc-sya16k16rmp</t>
  </si>
  <si>
    <t>APC-SYA16K16RMI</t>
  </si>
  <si>
    <t>APC Symmetra LX 16kVA Scalable to 16kVA N+1 Rack-mount, 220/230/240V or 380/400/415V</t>
  </si>
  <si>
    <t>http://s7d9.scene7.com/is/image/ScanSource/apc-sya16k16rmi</t>
  </si>
  <si>
    <t>APC-SYA16K16P</t>
  </si>
  <si>
    <t>APC Symmetra LX 16kVA Scalable to 16kVA N+1 Tower, 208/240V</t>
  </si>
  <si>
    <t>http://s7d9.scene7.com/is/image/ScanSource/apc-sya16k16p</t>
  </si>
  <si>
    <t>APC-SYA12K16RMP</t>
  </si>
  <si>
    <t>APC Symmetra LX 12kVA Scalable to 16kVA N+1 Rack-mount, 208/240V</t>
  </si>
  <si>
    <t>APC-SYA12K16PXR</t>
  </si>
  <si>
    <t>APC Symmetra LX 12kVA Scalable to 16kVA N+1 Ext. Run Tower, 208/240V</t>
  </si>
  <si>
    <t>http://s7d9.scene7.com/is/image/ScanSource/apc-sya12k16pxr</t>
  </si>
  <si>
    <t>APC-SYA12K16P</t>
  </si>
  <si>
    <t>APC Symmetra LX 12kVA scalable to 16kVA N+1 Tower</t>
  </si>
  <si>
    <t>http://s7d9.scene7.com/is/image/ScanSource/apc-sya12k16p</t>
  </si>
  <si>
    <t>APC-SYA12K16I</t>
  </si>
  <si>
    <t>APC Symmetra LX 12kVA scalable to 16kVA N+1 Tower, 220/230/240V or 380/400/415V</t>
  </si>
  <si>
    <t>http://s7d9.scene7.com/is/image/ScanSource/apc-sya12k16i</t>
  </si>
  <si>
    <t>APC-SY90K100F</t>
  </si>
  <si>
    <t>APC Symmetra PX 90kW Scalable to 100kW, 208V with Startup</t>
  </si>
  <si>
    <t>http://s7d9.scene7.com/is/image/ScanSource/apc-sy90k100f</t>
  </si>
  <si>
    <t>APC-SY70K100F</t>
  </si>
  <si>
    <t>APC Symmetra PX 70kW Scalable to 100kW, 208V with Startup</t>
  </si>
  <si>
    <t>http://s7d9.scene7.com/is/image/ScanSource/apc-sy70k100f</t>
  </si>
  <si>
    <t>APC-SY60K100F</t>
  </si>
  <si>
    <t>APC Symmetra PX 60kW Scalable to 100kW, 208V with Startup</t>
  </si>
  <si>
    <t>http://s7d9.scene7.com/is/image/ScanSource/apc-sy60k100f</t>
  </si>
  <si>
    <t>APC-SY50K100F</t>
  </si>
  <si>
    <t>APC Symmetra PX 50kW Scalable to 100kW, 208V with Startup</t>
  </si>
  <si>
    <t>http://s7d9.scene7.com/is/image/ScanSource/apc-sy50k100f</t>
  </si>
  <si>
    <t>APC-SY40K40F</t>
  </si>
  <si>
    <t>Symmetra PX 40kW Scalable to 40kW N+1, 208V</t>
  </si>
  <si>
    <t>http://s7d9.scene7.com/is/image/ScanSource/apc-sy40k40f</t>
  </si>
  <si>
    <t>APC-SY40K100F</t>
  </si>
  <si>
    <t>APC Symmetra PX 40kW Scalable to 100kW, 208V with Startup</t>
  </si>
  <si>
    <t>http://s7d9.scene7.com/is/image/ScanSource/apc-sy40k100f</t>
  </si>
  <si>
    <t>APC-SY30K40F</t>
  </si>
  <si>
    <t>Symmetra PX 30kW Scalable to 40kW N+1, 208V</t>
  </si>
  <si>
    <t>http://s7d9.scene7.com/is/image/ScanSource/apc-sy30k40f</t>
  </si>
  <si>
    <t>APC-SY30K100F</t>
  </si>
  <si>
    <t>APC Symmetra PX 30kW Scalable to 100kW, 208V with Startup</t>
  </si>
  <si>
    <t>http://s7d9.scene7.com/is/image/ScanSource/apc-sy30k100f</t>
  </si>
  <si>
    <t>APC-SY20K40F</t>
  </si>
  <si>
    <t>Symmetra PX 20kW Scalable to 40kW N+1, 208V</t>
  </si>
  <si>
    <t>http://s7d9.scene7.com/is/image/ScanSource/apc-sy20k40f</t>
  </si>
  <si>
    <t>APC-SY20K100F</t>
  </si>
  <si>
    <t>APC Symmetra PX 20kW Scalable to 100kW, 208V with Startup</t>
  </si>
  <si>
    <t>http://s7d9.scene7.com/is/image/ScanSource/apc-sy20k100f</t>
  </si>
  <si>
    <t>APC-SY125K250DR-PD</t>
  </si>
  <si>
    <t>APC Symmetra PX 125kW Scalable to 250kW with Right Mounted Maintenance Bypass and Distribution</t>
  </si>
  <si>
    <t>http://s7d9.scene7.com/is/image/ScanSource/apc-sy125k250drpd</t>
  </si>
  <si>
    <t>APC-SY10K100F</t>
  </si>
  <si>
    <t>APC Symmetra PX 10kW Scalable to 100kW, 208V with Startup</t>
  </si>
  <si>
    <t>http://s7d9.scene7.com/is/image/ScanSource/apc-sy10k100f</t>
  </si>
  <si>
    <t>APC-SY100K250DR-SY100K250DR-PD</t>
  </si>
  <si>
    <t>APC Symmetra PX 100kW Scalable to 250kW with Right Mounted Maintenance Bypass and Distribution</t>
  </si>
  <si>
    <t>http://s7d9.scene7.com/is/image/ScanSource/apc-sy100k250drpd</t>
  </si>
  <si>
    <t>APC-SY100K100F</t>
  </si>
  <si>
    <t>APC Symmetra PX 100kW Scalable to 100kW, 208V with Startup</t>
  </si>
  <si>
    <t>http://s7d9.scene7.com/is/image/ScanSource/apc-sy100k100f</t>
  </si>
  <si>
    <t>VAL-SX30-TM</t>
  </si>
  <si>
    <t>30 Watt Horn with 25/70/100 Volt Trfr MW</t>
  </si>
  <si>
    <t>VAL-SX30-T-GY</t>
  </si>
  <si>
    <t>HORN 30 WATTS 25/70/100V GY</t>
  </si>
  <si>
    <t>VAL-SX30-T</t>
  </si>
  <si>
    <t>30 Watt Horn with 25/70/100 Volt Transfo</t>
  </si>
  <si>
    <t>http://s7d9.scene7.com/is/image/ScanSource/valcom-sx30t</t>
  </si>
  <si>
    <t>VAL-SX15-TM</t>
  </si>
  <si>
    <t>Valcom 15-watt Marine Paging Horn with 25/70/100-volt Transformer</t>
  </si>
  <si>
    <t>http://s7d9.scene7.com/is/image/ScanSource/valcom-sx15tm</t>
  </si>
  <si>
    <t>VAL-SX15-8</t>
  </si>
  <si>
    <t>15 Watt 8 Ohm Horn - Beige</t>
  </si>
  <si>
    <t>http://s7d9.scene7.com/is/image/ScanSource/valcom-sx158</t>
  </si>
  <si>
    <t>VAL-SWM-35A</t>
  </si>
  <si>
    <t>35 Watt Wall Mount Mixer Amplifier</t>
  </si>
  <si>
    <t>http://s7d9.scene7.com/is/image/ScanSource/valcom-swm35a</t>
  </si>
  <si>
    <t>VAL-SWM-15</t>
  </si>
  <si>
    <t>15 Watt Wall Mount Mixer Amplifier</t>
  </si>
  <si>
    <t>APC-SWDCEVMACT-DIGI</t>
  </si>
  <si>
    <t>StruxureWare Data Center Expert Virtual Appliance Activation Key</t>
  </si>
  <si>
    <t>APC-SWDCE25NIF-DIGI</t>
  </si>
  <si>
    <t>StruxureWare Data Center Expert 25 Node</t>
  </si>
  <si>
    <t>APC-SWDCE10NSV-DIGI</t>
  </si>
  <si>
    <t>StruxureWare Data Center Expert 10 Node NetBotz Surveillance License</t>
  </si>
  <si>
    <t>APC-SWDCE100NIF-DIGI</t>
  </si>
  <si>
    <t>Data Center Expert Perpetual License for 100 Nodes</t>
  </si>
  <si>
    <t>POW-SW-INSTALL-10K</t>
  </si>
  <si>
    <t>Software Install 10K</t>
  </si>
  <si>
    <t>APC-SUVTSBP20K30F</t>
  </si>
  <si>
    <t>APC Smart-UPS VT Maintenance Cabinet</t>
  </si>
  <si>
    <t>APC-SUVTRT20KF5B5S</t>
  </si>
  <si>
    <t>APC Smart-UPS VT rack mounted 20kVA 208V w/ISO XFMR w/5 batt mod., w/PDU  &amp; startup</t>
  </si>
  <si>
    <t>http://s7d9.scene7.com/is/image/ScanSource/apc-suvtrt20kf5b5s</t>
  </si>
  <si>
    <t>APC-SUVTRT20KF4B5S</t>
  </si>
  <si>
    <t>APC Smart-UPS VT rack mounted 20kVA 208V w/ISO XFMR w/4 batt mod. exp. to 5, w/PDU &amp; startup</t>
  </si>
  <si>
    <t>http://s7d9.scene7.com/is/image/ScanSource/apc-suvtrt20kf4b5s</t>
  </si>
  <si>
    <t>APC-SUVTR30KG5B5S</t>
  </si>
  <si>
    <t>APC Smart-UPS VT rack mounted 30kVA 480V in, 208V out w/5 batt mod., w/PDU &amp; startup</t>
  </si>
  <si>
    <t>http://s7d9.scene7.com/is/image/ScanSource/apc-suvtr30kg5b5s</t>
  </si>
  <si>
    <t>APC-SUVTR30KG4B5S</t>
  </si>
  <si>
    <t>APC Smart-UPS Tower Models</t>
  </si>
  <si>
    <t>APC Smart-UPS VT rack mounted 30kVA 480V in, 208V out w/4 batt mod. exp.  to 5, w/PDU &amp; startup</t>
  </si>
  <si>
    <t>http://s7d9.scene7.com/is/image/ScanSource/apc-suvtr30kg4b5s</t>
  </si>
  <si>
    <t>APC-SUVTR30KF5B5S</t>
  </si>
  <si>
    <t>APC Smart-UPS VT rack mounted 30kVA 208V w/5 batt mod., w/PDU &amp; startup</t>
  </si>
  <si>
    <t>http://s7d9.scene7.com/is/image/ScanSource/apc-suvtr30kf5b5s</t>
  </si>
  <si>
    <t>APC-SUVTR30KF4B5S</t>
  </si>
  <si>
    <t>APC Smart-UPS VT rack mounted 30 kVA 208V w/4 battery modules exp. to 5,  w/PDU &amp; startup</t>
  </si>
  <si>
    <t>http://s7d9.scene7.com/is/image/ScanSource/apc-suvtr30kf4b5s</t>
  </si>
  <si>
    <t>APC-SUVTR30KF3B5S</t>
  </si>
  <si>
    <t>APC Smart-UPS VT rack mounted 30kVA 208V w/3 battery modules exp. to 5, w/PDU &amp; startup</t>
  </si>
  <si>
    <t>http://s7d9.scene7.com/is/image/ScanSource/apc-suvtr30kf3b5s</t>
  </si>
  <si>
    <t>APC-SUVTR20KF5B5S</t>
  </si>
  <si>
    <t>APC Smart-UPS VT rack mounted 20kVA 208V w/5 battery modules, PDU &amp; startup</t>
  </si>
  <si>
    <t>http://s7d9.scene7.com/is/image/ScanSource/apc-suvtr20kf5b5s</t>
  </si>
  <si>
    <t>APC-SUVTR20KF4B5S</t>
  </si>
  <si>
    <t>APC Smart-UPS VT rack mounted 20kVA 208V w/4 battery modules exp. to 5, w/PDU &amp; startup</t>
  </si>
  <si>
    <t>http://s7d9.scene7.com/is/image/ScanSource/apc-suvtr20kf4b5s</t>
  </si>
  <si>
    <t>APC-SUVTR20KF3B5S</t>
  </si>
  <si>
    <t>APC Smart-UPS VT rack mounted 20kVA 208V w/3 battery modules exp. to 5, w/PDU &amp; startup</t>
  </si>
  <si>
    <t>http://s7d9.scene7.com/is/image/ScanSource/apc-suvtr20kf3b5s</t>
  </si>
  <si>
    <t>APC-SUVTR20KF2B5S</t>
  </si>
  <si>
    <t>APC Smart-UPS VT Rack Mounted 20kVA 208V w/2 batt mod. exp. to 5, w/PDU &amp; startup</t>
  </si>
  <si>
    <t>http://s7d9.scene7.com/is/image/ScanSource/apc-suvtr20kf2b5s</t>
  </si>
  <si>
    <t>APC-SUVTP30KF4B4S</t>
  </si>
  <si>
    <t>APC Smart-UPS VT 30kVA 208V w/4 Batt. Mod., Start-Up 5X8, Internal Maint  Bypass, Parallel Capability</t>
  </si>
  <si>
    <t>http://s7d9.scene7.com/is/image/ScanSource/apc-suvtp30kf4b4s</t>
  </si>
  <si>
    <t>APC-SUVTP30KF3B4S</t>
  </si>
  <si>
    <t>APC Smart-UPS VT 30kVA 208V w/3 Batt Mod Exp to 4, Start-Up 5X8, Int Maint Bypass, Parallel Capable</t>
  </si>
  <si>
    <t>http://s7d9.scene7.com/is/image/ScanSource/apc-suvtp30kf3b4s</t>
  </si>
  <si>
    <t>APC-SUVTP20KF4B4S</t>
  </si>
  <si>
    <t>APC Smart-UPS VT 20kVA 208V w/4 Batt. Mod., Start-Up 5X8, Internal Maint  Bypass, Parallel Capability</t>
  </si>
  <si>
    <t>http://s7d9.scene7.com/is/image/ScanSource/apc-suvtp20kf4b4s</t>
  </si>
  <si>
    <t>APC-SUVTP20KF3B4S</t>
  </si>
  <si>
    <t>APC Smart-UPS VT 20kVA 208V w/3 Batt Mod Exp to 4, Start-Up 5X8, Int Maint Bypass, Parallel Capable</t>
  </si>
  <si>
    <t>http://s7d9.scene7.com/is/image/ScanSource/apc-suvtp20kf3b4s</t>
  </si>
  <si>
    <t>APC-SUVTP20KF2B4S</t>
  </si>
  <si>
    <t>APC Smart-UPS VT 20kVA 208V w/2 Batt Mod Exp to 4, Start-Up 5X8, Int Maint Bypass, Parallel Capable</t>
  </si>
  <si>
    <t>http://s7d9.scene7.com/is/image/ScanSource/apc-suvtp20kf2b4s</t>
  </si>
  <si>
    <t>APC-SUVTP15KH2B2S</t>
  </si>
  <si>
    <t>APC Smart-UPS VT 15kVA 400V w/2 Batt Mod., Start-Up 5X8, Int Maint Bypass, Parallel Capable</t>
  </si>
  <si>
    <t>http://s7d9.scene7.com/is/image/ScanSource/apc-suvtp15kh2b2s</t>
  </si>
  <si>
    <t>APC-SUVTP15KF4B4S</t>
  </si>
  <si>
    <t>APC Smart-UPS Series</t>
  </si>
  <si>
    <t>APC Smart-UPS VT 15kVA 208V w/4 Batt Mod, Start-Up 5X8, Int Maint Bypass, Parallel Capable</t>
  </si>
  <si>
    <t>http://s7d9.scene7.com/is/image/ScanSource/apc-suvtp15kf4b4s</t>
  </si>
  <si>
    <t>APC-SUVTP15KF3B4S</t>
  </si>
  <si>
    <t>APC Smart-UPS VT 15kVA 208V w/3 Batt Mod Exp to 4, Start-Up 5X8, Int Maint Bypass, Parallel Capable</t>
  </si>
  <si>
    <t>http://s7d9.scene7.com/is/image/ScanSource/apc-suvtp15kf3b4s</t>
  </si>
  <si>
    <t>APC-SUVTP15KF2B2S</t>
  </si>
  <si>
    <t>APC Smart-UPS VT 15kVA 208V w/2 Batt Mod., Start-Up 5X8, Int Maint Bypass, Parallel Capable</t>
  </si>
  <si>
    <t>http://s7d9.scene7.com/is/image/ScanSource/apc-suvtp15kf2b2s</t>
  </si>
  <si>
    <t>APC-SUVTP10KH2B2S</t>
  </si>
  <si>
    <t>APC Smart-UPS VT 10kVA 400V w/2 Batt Mod., Start-Up 5X8, Int Maint Bypass, Parallel Capable</t>
  </si>
  <si>
    <t>http://s7d9.scene7.com/is/image/ScanSource/apc-suvtp10kh2b2s</t>
  </si>
  <si>
    <t>APC-SUVTP10KF4B4S</t>
  </si>
  <si>
    <t>APC Smart-UPS VT 10kVA 208V w/4 Batt Mod., Start-Up 5X8, Int Maint Bypass, Parallel Capable</t>
  </si>
  <si>
    <t>http://s7d9.scene7.com/is/image/ScanSource/apc-suvtp10kf4b4s</t>
  </si>
  <si>
    <t>APC-SUVTP10KF3B4S</t>
  </si>
  <si>
    <t>APC Smart-UPS VT 10kVA 208V w/3 Batt Mod Exp to 4, Start-Up 5X8, Int Maint Bypass, Parallel Capable</t>
  </si>
  <si>
    <t>http://s7d9.scene7.com/is/image/ScanSource/apc-suvtp10kf3b4s</t>
  </si>
  <si>
    <t>APC-SUVTP10KF2B2S</t>
  </si>
  <si>
    <t>APC Smart-UPS VT 10kVA 208V w/2 Batt. Mod., Start-Up 5X8, Internal Maint  Bypass, Parallel Capability</t>
  </si>
  <si>
    <t>http://s7d9.scene7.com/is/image/ScanSource/apc-suvtp10kf2b2s</t>
  </si>
  <si>
    <t>APC-SUVTP10KF1B2S</t>
  </si>
  <si>
    <t>APC Smart-UPS VT 10kVA 208V w/1 Batt Mod Exp to 2, Start-Up 5X8, Int Maint Bypass, Parallel Capable</t>
  </si>
  <si>
    <t>http://s7d9.scene7.com/is/image/ScanSource/apc-suvtp10kf1b2s</t>
  </si>
  <si>
    <t>APC-SUVTOPT104</t>
  </si>
  <si>
    <t>APC Smart-UPS VT Subfeed Distribution 208V, (5) L21-20 &amp; (1) 50A HW output</t>
  </si>
  <si>
    <t>http://s7d9.scene7.com/is/image/ScanSource/apc-suvtopt104</t>
  </si>
  <si>
    <t>APC-SUVTOPT009</t>
  </si>
  <si>
    <t>Smart-UPS VT Parallel Communication Kit</t>
  </si>
  <si>
    <t>http://s7d9.scene7.com/is/image/ScanSource/apc-suvtopt009</t>
  </si>
  <si>
    <t>APC-SUVTOPT006</t>
  </si>
  <si>
    <t>APC Smart-UPS VT Baying Kit, XR to XR</t>
  </si>
  <si>
    <t>http://s7d9.scene7.com/is/image/ScanSource/apc-suvtopt006</t>
  </si>
  <si>
    <t>APC-SUVTOPT005</t>
  </si>
  <si>
    <t>APC Smart-UPS VT Baying Kit, 20inch/523mm UPS Enclosure to XR</t>
  </si>
  <si>
    <t>http://s7d9.scene7.com/is/image/ScanSource/apc-suvtopt005</t>
  </si>
  <si>
    <t>APC-SUVTBXR6B6S</t>
  </si>
  <si>
    <t>APC Smart-UPS VT Extended Run Enclosure w/6 Batt. Modules, Breaker and Start-Up 5X8</t>
  </si>
  <si>
    <t>http://s7d9.scene7.com/is/image/ScanSource/apc-suvtbxr6b6s</t>
  </si>
  <si>
    <t>APC-SUVTBXR2B6S</t>
  </si>
  <si>
    <t>APC Smart-UPS VT Extended Run Enclosure w/2 Batt. Modules Exp to 6, Breaker and Start-Up 5X8</t>
  </si>
  <si>
    <t>http://s7d9.scene7.com/is/image/ScanSource/apc-suvtbxr2b6s</t>
  </si>
  <si>
    <t>APC-SURTRK2</t>
  </si>
  <si>
    <t>APC Smart-UPS RT 19" Rail Kit for Smart-UPS RT 3/5/7.5/10kVA</t>
  </si>
  <si>
    <t>http://s7d9.scene7.com/is/image/ScanSource/apc-surtrk2</t>
  </si>
  <si>
    <t>APC-SURTRK</t>
  </si>
  <si>
    <t>APC Smart-UPS RT 19" Rail Kit 1 - 2.2KVA</t>
  </si>
  <si>
    <t>http://s7d9.scene7.com/is/image/ScanSource/apc-surtrk</t>
  </si>
  <si>
    <t>APC-SURTD6000RMXLP3U</t>
  </si>
  <si>
    <t>APC Smart-UPS RT 6000VA RM 208V to 208/120V</t>
  </si>
  <si>
    <t>http://s7d9.scene7.com/is/image/ScanSource/apc-surtd6000rmxlp3u</t>
  </si>
  <si>
    <t>APC-SURTD5000RMXLP3U</t>
  </si>
  <si>
    <t>APC Smart-UPS RT 5000VA RM 208V to 208/120V</t>
  </si>
  <si>
    <t>http://s7d9.scene7.com/is/image/ScanSource/apc-surtd5000rmxlp3u</t>
  </si>
  <si>
    <t>APC-SURTD2200XLIM</t>
  </si>
  <si>
    <t>APC Smart-UPS RT 2200VA 230V - Marine</t>
  </si>
  <si>
    <t>http://s7d9.scene7.com/is/image/ScanSource/apc-surtd2200xlim</t>
  </si>
  <si>
    <t>APC-SURTA48XLBP</t>
  </si>
  <si>
    <t>APC Smart-UPS RT 48V Battery Pack</t>
  </si>
  <si>
    <t>http://s7d9.scene7.com/is/image/ScanSource/apc-surta48xlbp</t>
  </si>
  <si>
    <t>APC-SURTA48RMXLBP2U</t>
  </si>
  <si>
    <t>APC Smart-UPS RT 48V RM Battery Pack</t>
  </si>
  <si>
    <t>http://s7d9.scene7.com/is/image/ScanSource/apc-surta48rmxlbp2u</t>
  </si>
  <si>
    <t>APC-SURTA48RMXLBP</t>
  </si>
  <si>
    <t>Smart-UPS RT 48V RM Battery Pack</t>
  </si>
  <si>
    <t>http://s7d9.scene7.com/is/image/ScanSource/apc-surta48rmxlbp</t>
  </si>
  <si>
    <t>APC-SURTA3000XL</t>
  </si>
  <si>
    <t>APC SMART-UPS RT 3000VA 120V</t>
  </si>
  <si>
    <t>http://s7d9.scene7.com/is/image/ScanSource/apc-surta3000xl</t>
  </si>
  <si>
    <t>APC-SURTA1500XLJ</t>
  </si>
  <si>
    <t>APC SMART-UPS RT 1500VA 100V</t>
  </si>
  <si>
    <t>http://s7d9.scene7.com/is/image/ScanSource/apc-surta1500xlj</t>
  </si>
  <si>
    <t>-SURTA1500XL RB</t>
  </si>
  <si>
    <t>Rebox: APC SMART-UPS RT 1500VA 120V</t>
  </si>
  <si>
    <t>APC-SURTA1000RMXL2U</t>
  </si>
  <si>
    <t>Smart-UPS RT 1000VA RM 120V</t>
  </si>
  <si>
    <t>http://s7d9.scene7.com/is/image/ScanSource/apc-surta1000rmxl2u</t>
  </si>
  <si>
    <t>APC-SURT6000XLIM</t>
  </si>
  <si>
    <t>Smart-UPS RT 6000VA 230V - Marine</t>
  </si>
  <si>
    <t>http://s7d9.scene7.com/is/image/ScanSource/apc-surt6000xlim</t>
  </si>
  <si>
    <t>APC-SURT48XLBP</t>
  </si>
  <si>
    <t>http://s7d9.scene7.com/is/image/ScanSource/apc-surt48xlbp</t>
  </si>
  <si>
    <t>APC-SURT48RMXLBP</t>
  </si>
  <si>
    <t>http://s7d9.scene7.com/is/image/ScanSource/apc-surt48rmxlbp</t>
  </si>
  <si>
    <t>APC-SURT20KRMXLT-TF5</t>
  </si>
  <si>
    <t>APC Smart-UPS RT 20KVA RM 208V, 208V/120V 5KVA Step down Transformer</t>
  </si>
  <si>
    <t>http://s7d9.scene7.com/is/image/ScanSource/apc-surt20krmxlttf5</t>
  </si>
  <si>
    <t>APC-SURT20KRMXLT</t>
  </si>
  <si>
    <t>APC Smart-UPS RT 20kVA RM 208V</t>
  </si>
  <si>
    <t>http://s7d9.scene7.com/is/image/ScanSource/apc-surt20krmxlt</t>
  </si>
  <si>
    <t>APC-SURT20KRMXLI</t>
  </si>
  <si>
    <t>APC Smart-UPS RT 20kVA RM 230V</t>
  </si>
  <si>
    <t>http://s7d9.scene7.com/is/image/ScanSource/apc-surt20krmxli</t>
  </si>
  <si>
    <t>APC-SURT192XLBP</t>
  </si>
  <si>
    <t>APC Smart-UPS RT 192V Battery Pack</t>
  </si>
  <si>
    <t>http://s7d9.scene7.com/is/image/ScanSource/apc-surt192xlbp</t>
  </si>
  <si>
    <t>APC-SURT192RMXLBP3U</t>
  </si>
  <si>
    <t>APC Smart-UPS RT 192V RM Battery Pack</t>
  </si>
  <si>
    <t>http://s7d9.scene7.com/is/image/ScanSource/apc-surt192rmxlbp3u</t>
  </si>
  <si>
    <t>APC-SURT192RMXLBP2</t>
  </si>
  <si>
    <t>APC Smart-UPS RT192V RM Battery Pack 2 Rows</t>
  </si>
  <si>
    <t>http://s7d9.scene7.com/is/image/ScanSource/apc-surt192rmxlbp2</t>
  </si>
  <si>
    <t>APC-SURT192RMXLBP</t>
  </si>
  <si>
    <t>http://s7d9.scene7.com/is/image/ScanSource/apc-surt192rmxlbp</t>
  </si>
  <si>
    <t>APC-SURT15KRMXLT-SURT15KRMXLT-TF5</t>
  </si>
  <si>
    <t>APC Smart-UPS RT 15KVA RM 208V, 208V/120V 5KVA Step down Transformer</t>
  </si>
  <si>
    <t>http://s7d9.scene7.com/is/image/ScanSource/apc-surt15krmxlttf5</t>
  </si>
  <si>
    <t>APC-SURT15KRMXLT-1TF10K</t>
  </si>
  <si>
    <t>APC Smart-UPS RT 15KVA RM 208V, 208V/120V 10KVA Step down Transformer</t>
  </si>
  <si>
    <t>http://s7d9.scene7.com/is/image/ScanSource/apc-surt15krmxlt1tf10k</t>
  </si>
  <si>
    <t>APC-SURT15KRMXLT</t>
  </si>
  <si>
    <t>APC Smart-UPS RT 15kVA RM 208V</t>
  </si>
  <si>
    <t>http://s7d9.scene7.com/is/image/ScanSource/apc-surt15krmxlt</t>
  </si>
  <si>
    <t>APC-SURT15KRMXLI</t>
  </si>
  <si>
    <t>APC Smart-UPS RT 15kVA RM 230V</t>
  </si>
  <si>
    <t>http://s7d9.scene7.com/is/image/ScanSource/apc-surt15krmxli</t>
  </si>
  <si>
    <t>APC-SURT1000XLIM</t>
  </si>
  <si>
    <t>APC Smart-UPS RT 1000VA 230V - Marine</t>
  </si>
  <si>
    <t>http://s7d9.scene7.com/is/image/ScanSource/apc-surt1000xlim</t>
  </si>
  <si>
    <t>APC-SURT1000XLI</t>
  </si>
  <si>
    <t>APC Smart-UPS RT 1000VA 230V</t>
  </si>
  <si>
    <t>http://s7d9.scene7.com/is/image/ScanSource/apc-surt1000xli</t>
  </si>
  <si>
    <t>APC-SURT1000RMXLI</t>
  </si>
  <si>
    <t>APC Smart-UPS RT 1000VA RM 230V</t>
  </si>
  <si>
    <t>http://s7d9.scene7.com/is/image/ScanSource/apc-surt1000rmxli</t>
  </si>
  <si>
    <t>APC-SURT023M</t>
  </si>
  <si>
    <t>APC 3000VA Filter - MARINE</t>
  </si>
  <si>
    <t>http://s7d9.scene7.com/is/image/ScanSource/apc-surt023m</t>
  </si>
  <si>
    <t>APC-SURT019</t>
  </si>
  <si>
    <t>APC Smart-UPS RT 3.5M Extension Cable for XLBP2 External Battery Packs</t>
  </si>
  <si>
    <t>http://s7d9.scene7.com/is/image/ScanSource/apc-surt019</t>
  </si>
  <si>
    <t>APC-SURT018</t>
  </si>
  <si>
    <t>APC Smart-UPS RT 5/6KVA Output Hardwire Kit</t>
  </si>
  <si>
    <t>http://s7d9.scene7.com/is/image/ScanSource/apc-surt018</t>
  </si>
  <si>
    <t>APC-SURT015</t>
  </si>
  <si>
    <t>APC Rack PDU</t>
  </si>
  <si>
    <t>APC Smart-UPS RT 5/6KVA 208V PDU KIT with (3) NEMA L6-20</t>
  </si>
  <si>
    <t>http://s7d9.scene7.com/is/image/ScanSource/apc-surt015</t>
  </si>
  <si>
    <t>APC-SURT014</t>
  </si>
  <si>
    <t>APC Smart-UPS RT 5/6KVA 120V PDU KIT with (6) NEMA 5-20</t>
  </si>
  <si>
    <t>http://s7d9.scene7.com/is/image/ScanSource/apc-surt014</t>
  </si>
  <si>
    <t>APC-SURT013</t>
  </si>
  <si>
    <t>SURT Equipment Cart</t>
  </si>
  <si>
    <t>http://s7d9.scene7.com/is/image/ScanSource/apc-surt013</t>
  </si>
  <si>
    <t>APC-SURT009</t>
  </si>
  <si>
    <t>APC Smart-UPS RT 3000VA, 100-120VAC, Output Hardwire Kit</t>
  </si>
  <si>
    <t>http://s7d9.scene7.com/is/image/ScanSource/apc-surt009</t>
  </si>
  <si>
    <t>APC-SURT008</t>
  </si>
  <si>
    <t>APC Smart-UPS RT 15ft Extension Cable for 192VDC External Battery Packs</t>
  </si>
  <si>
    <t>http://s7d9.scene7.com/is/image/ScanSource/apc-surt008</t>
  </si>
  <si>
    <t>APC-SURT007</t>
  </si>
  <si>
    <t>APC Smart-UPS RT 3/5/6KVA Input/Output Hardwire Kit</t>
  </si>
  <si>
    <t>http://s7d9.scene7.com/is/image/ScanSource/apc-surt007</t>
  </si>
  <si>
    <t>APC-SURT004</t>
  </si>
  <si>
    <t>APC Smart-UPS RT Tower Isolation/Step-Down Transformer</t>
  </si>
  <si>
    <t>http://s7d9.scene7.com/is/image/ScanSource/apc-surt004</t>
  </si>
  <si>
    <t>APC-SURT003</t>
  </si>
  <si>
    <t>http://s7d9.scene7.com/is/image/ScanSource/apc-surt003</t>
  </si>
  <si>
    <t>APC-SURT002</t>
  </si>
  <si>
    <t>APC Smart-UPS RT 5000VA 230V Isolation Transformer</t>
  </si>
  <si>
    <t>http://s7d9.scene7.com/is/image/ScanSource/apc-surt002</t>
  </si>
  <si>
    <t>APC-SURT001</t>
  </si>
  <si>
    <t>Smart-UPS RT 3000VA 230V Isolation Transformer</t>
  </si>
  <si>
    <t>http://s7d9.scene7.com/is/image/ScanSource/apc-surt001</t>
  </si>
  <si>
    <t>POW-SUPS06NXXX-0080</t>
  </si>
  <si>
    <t>Includes start-up, commissioning and basic user training. This also covers the installation of up to 20 related accessories.</t>
  </si>
  <si>
    <t>POW-SUPS05NXXX-0080</t>
  </si>
  <si>
    <t>PREASSEMBLED STARTUP LEVEL 1 - 7X24</t>
  </si>
  <si>
    <t>APC-SUM48RMXLBP2U</t>
  </si>
  <si>
    <t>APC Smart-UPS XL Modular 48V Extended Run Battery Pack</t>
  </si>
  <si>
    <t>http://s7d9.scene7.com/is/image/ScanSource/apc-sum48rmxlbp2u</t>
  </si>
  <si>
    <t>APC-SUM3000RMXLI2U</t>
  </si>
  <si>
    <t>APC Smart-UPS XL Modular 3000VA 230V Rackmount/Tower</t>
  </si>
  <si>
    <t>http://s7d9.scene7.com/is/image/ScanSource/apc-sum3000rmxli2u</t>
  </si>
  <si>
    <t>APC-SUM3000RMXL2U</t>
  </si>
  <si>
    <t>APC Smart-UPS XL Modular 3000VA 120V Rackmount/Tower</t>
  </si>
  <si>
    <t>http://s7d9.scene7.com/is/image/ScanSource/apc-sum3000rmxl2u</t>
  </si>
  <si>
    <t>APC-SUG5100S90UL</t>
  </si>
  <si>
    <t>APC Back-UPS Series</t>
  </si>
  <si>
    <t>3 Phase GP UPS 41-225kVA. G5K 100 KVA 480V UPS with SA Batt UL924 BACKUP 90 Min.</t>
  </si>
  <si>
    <t>http://s7d5.scene7.com/is/image/ScanSource/APC-D624CB6DA231A7A6852578630056932D_SLIE_8FFLPR_fam_h</t>
  </si>
  <si>
    <t>APC-SUG5100A90UL</t>
  </si>
  <si>
    <t>3 Phase GP UPS 41-225kVA. G5K 100 KVA 480V UPS With ADJ Batt UL924 BACKUP 90 MIN.</t>
  </si>
  <si>
    <t>POW-SUB-PWRCORD-908</t>
  </si>
  <si>
    <t>8 Foot 1-Phase L6-30R to L6-30P Power Cord</t>
  </si>
  <si>
    <t>http://s7d9.scene7.com/is/image/ScanSource/eaton-subpwrcord908</t>
  </si>
  <si>
    <t>APC-SUA750RMI1U</t>
  </si>
  <si>
    <t>APC Smart-UPS 750VA USB &amp; Serial RM 1U 230V</t>
  </si>
  <si>
    <t>http://s7d9.scene7.com/is/image/ScanSource/apc-sua750rmi1u</t>
  </si>
  <si>
    <t>-SUA750RM1U RB</t>
  </si>
  <si>
    <t>Rebox: APC Smart-UPS 750VA USB &amp; Serial RM 1U 120V</t>
  </si>
  <si>
    <t>APC-SUA750IX38</t>
  </si>
  <si>
    <t>SUA750IX38</t>
  </si>
  <si>
    <t>http://s7d9.scene7.com/is/image/ScanSource/apc-sua750ix38</t>
  </si>
  <si>
    <t>APC-SUA500PDR-SUA500PDR-S</t>
  </si>
  <si>
    <t>APC DIN Rail - Panel Mount UPS with Standard Battery 500VA 120V</t>
  </si>
  <si>
    <t>http://s7d9.scene7.com/is/image/ScanSource/apc-sua500pdrs</t>
  </si>
  <si>
    <t>APC1SUA500PDR-SUA500PDR-H B1</t>
  </si>
  <si>
    <t>B Stock: APC DIN Rail - Panel Mount UPS with High Temp Battery 500VA 120V</t>
  </si>
  <si>
    <t>APC-SUA500PDR-SUA500PDR-H</t>
  </si>
  <si>
    <t>APC DIN Rail - Panel Mount UPS with High Temp Battery 500VA 120V</t>
  </si>
  <si>
    <t>http://s7d9.scene7.com/is/image/ScanSource/apc-sua500pdrh</t>
  </si>
  <si>
    <t>APC-SUA5000RMT5U</t>
  </si>
  <si>
    <t>APC Smart-UPS 5000VA 208V Rackmount/Tower</t>
  </si>
  <si>
    <t>http://s7d9.scene7.com/is/image/ScanSource/apc-sua5000rmt5u</t>
  </si>
  <si>
    <t>APC-SUA5000RMI5U</t>
  </si>
  <si>
    <t>APC Smart-UPS 5000VA 230V Rackmount/Tower</t>
  </si>
  <si>
    <t>http://s7d9.scene7.com/is/image/ScanSource/apc-sua5000rmi5u</t>
  </si>
  <si>
    <t>APC-SUA5000R5TXFMR</t>
  </si>
  <si>
    <t>APC Smart-UPS 5000VA RM with Transformer, 208V input and 120/208V Output</t>
  </si>
  <si>
    <t>http://s7d9.scene7.com/is/image/ScanSource/apc-sua5000r5txfmr</t>
  </si>
  <si>
    <t>APC-SUA48XLBP</t>
  </si>
  <si>
    <t>APC Smart-UPS XL 48V Battery Pack Tower/Rack Convertible</t>
  </si>
  <si>
    <t>http://s7d9.scene7.com/is/image/ScanSource/apc-sua48xlbp</t>
  </si>
  <si>
    <t>APC-SUA48RMXLBP3U</t>
  </si>
  <si>
    <t>APC Smart-UPS XL 48V RM 3U Battery Pack</t>
  </si>
  <si>
    <t>http://s7d9.scene7.com/is/image/ScanSource/apc-sua48rmxlbp3u</t>
  </si>
  <si>
    <t>APC-SUA24XLBP</t>
  </si>
  <si>
    <t>APC Smart-UPS XL 24V Battery Pack</t>
  </si>
  <si>
    <t>http://s7d9.scene7.com/is/image/ScanSource/apc-sua24xlbp</t>
  </si>
  <si>
    <t>APC-SUA1500X93</t>
  </si>
  <si>
    <t>APC Smart-UPS 1500VA USB 120V SHIPBOARD</t>
  </si>
  <si>
    <t>http://s7d9.scene7.com/is/image/ScanSource/apc-sua1500x93</t>
  </si>
  <si>
    <t>APC-SUA1500R2X93</t>
  </si>
  <si>
    <t>APC Smart -UPS 1500VA RM 2U 120V SHIPBOARD</t>
  </si>
  <si>
    <t>http://s7d9.scene7.com/is/image/ScanSource/apc-sua1500r2x93</t>
  </si>
  <si>
    <t>APC-SUA1000XL</t>
  </si>
  <si>
    <t>APC Smart-UPS XL 1000VA USB &amp; Serial 120V</t>
  </si>
  <si>
    <t>http://s7d9.scene7.com/is/image/ScanSource/apc-sua1000xl</t>
  </si>
  <si>
    <t>APC-SUA1000RMI1U</t>
  </si>
  <si>
    <t>APC Smart-UPS 1000VA USB &amp; Serial RM 1U 230V</t>
  </si>
  <si>
    <t>http://s7d9.scene7.com/is/image/ScanSource/apc-sua1000rmi1u</t>
  </si>
  <si>
    <t>-SUA1000RM1U RB</t>
  </si>
  <si>
    <t>Rebox: APC Smart-UPS 1000VA USB RM 1U 120V</t>
  </si>
  <si>
    <t>APC-SUA1000RM1U</t>
  </si>
  <si>
    <t>APC Smart-UPS 1000VA USB RM 1U 120V</t>
  </si>
  <si>
    <t>http://s7d9.scene7.com/is/image/ScanSource/apc-sua1000rm1u</t>
  </si>
  <si>
    <t>APC-SUA039</t>
  </si>
  <si>
    <t>APC Smart-UPS XL 4ft Battery Pack Extension Cable for SUA48 series packs</t>
  </si>
  <si>
    <t>http://s7d9.scene7.com/is/image/ScanSource/apc-sua039</t>
  </si>
  <si>
    <t>APC-SUA031</t>
  </si>
  <si>
    <t>APC Smart-UPS Hardwire Kit for SUA 2200/3000/5000 Models</t>
  </si>
  <si>
    <t>http://s7d9.scene7.com/is/image/ScanSource/apc-sua031</t>
  </si>
  <si>
    <t>APC-SUA029RM</t>
  </si>
  <si>
    <t>APC Backplate Kit W/(1)L5-20R, (2) 5-20R and (4) 5-15R for SUA 2200 and 3000VA 3U-5U Models</t>
  </si>
  <si>
    <t>http://s7d9.scene7.com/is/image/ScanSource/apc-sua029rm</t>
  </si>
  <si>
    <t>APC-SUA027RM</t>
  </si>
  <si>
    <t>APC Backplate Kit W/(1) L5-30R and (6) 5-15R for Smart-UPS 2200 and 3000VA 3U-5U SUA Models</t>
  </si>
  <si>
    <t>http://s7d9.scene7.com/is/image/ScanSource/apc-sua027rm</t>
  </si>
  <si>
    <t>APC-SU700X93</t>
  </si>
  <si>
    <t>APC Smart-UPS 700VA 120V SHIPBOARD</t>
  </si>
  <si>
    <t>http://s7d9.scene7.com/is/image/ScanSource/apc-su700x93</t>
  </si>
  <si>
    <t>APC-SU700X167</t>
  </si>
  <si>
    <t>APC Smart-UPS 700VA W/AUTO SELECT INPUT VOLT 120V/230V IN 120V OUT</t>
  </si>
  <si>
    <t>http://s7d9.scene7.com/is/image/ScanSource/apc-su700x167</t>
  </si>
  <si>
    <t>APC-SU3000RMX93</t>
  </si>
  <si>
    <t>APC Smart-UPS 3000VA RM 5U 120V SHIPBOARD</t>
  </si>
  <si>
    <t>http://s7d9.scene7.com/is/image/ScanSource/apc-su3000rmx93</t>
  </si>
  <si>
    <t>APC-SU24R2XLBP</t>
  </si>
  <si>
    <t>APC Smart-UPS RM 2U XL 24V Battery Pack Black</t>
  </si>
  <si>
    <t>http://s7d9.scene7.com/is/image/ScanSource/apc-su24r2xlbp</t>
  </si>
  <si>
    <t>APC-SU2200R3X167</t>
  </si>
  <si>
    <t>APC Smart-UPS 2200VA RM 3U 120V/230V IN 120V OUT</t>
  </si>
  <si>
    <t>http://s7d9.scene7.com/is/image/ScanSource/apc-su2200r3x167</t>
  </si>
  <si>
    <t>APC-SU2000R3X155</t>
  </si>
  <si>
    <t>APC Smart-UPS 2000VA RM 3U 120V RUGGEDIZED VERSION</t>
  </si>
  <si>
    <t>http://s7d9.scene7.com/is/image/ScanSource/apc-su2000r3x155</t>
  </si>
  <si>
    <t>POW-SU06NXXX-0080</t>
  </si>
  <si>
    <t>Startup, commissioning and user training</t>
  </si>
  <si>
    <t>POW-SU05NXXX-6009UC</t>
  </si>
  <si>
    <t>ONSITE UPS STARTUP 7X24</t>
  </si>
  <si>
    <t>POW-SU05NXXX-18000UC</t>
  </si>
  <si>
    <t>POW-SU05NXXX-11000UC</t>
  </si>
  <si>
    <t>POW-SU05NXXX-0080</t>
  </si>
  <si>
    <t>STARTUP, AFTER HOURS (7X24)</t>
  </si>
  <si>
    <t>POW-SU05NXXX-0050</t>
  </si>
  <si>
    <t>POW-SU05NXXX-0030</t>
  </si>
  <si>
    <t>Startup, After Hours (7x24)Startup,commissioning&amp;USER TRN</t>
  </si>
  <si>
    <t>POW-SU052XXX-6009UC</t>
  </si>
  <si>
    <t>ONSITE 1P UPS STARTUP 7X24, SECOND UNIT</t>
  </si>
  <si>
    <t>POW-SU052XXX-11000UC</t>
  </si>
  <si>
    <t>onsite 1P UPS Startup 7x24 sec ond unit</t>
  </si>
  <si>
    <t>APC-SU032A</t>
  </si>
  <si>
    <t>APC 4-Post Rackmount Rails</t>
  </si>
  <si>
    <t>http://s7d9.scene7.com/is/image/ScanSource/apc-su032a</t>
  </si>
  <si>
    <t>APC-SU030RMT2U</t>
  </si>
  <si>
    <t>Backplate (wit Two L6-20R for SUA3000RMT2U 208V Models)</t>
  </si>
  <si>
    <t>http://s7d9.scene7.com/is/image/ScanSource/apc-su030rmt2u</t>
  </si>
  <si>
    <t>APC-SU029RM2U</t>
  </si>
  <si>
    <t>APC Backplate w/(2) 5-15R, (2) 5-20R and (1) L5-20R for SUA2200RM2U and SUA3000RM2U.</t>
  </si>
  <si>
    <t>http://s7d9.scene7.com/is/image/ScanSource/apc-su029rm2u</t>
  </si>
  <si>
    <t>APC-SU027RM2U</t>
  </si>
  <si>
    <t>APC Backplate kit w/(2)5-15R, (2) 5-20R and (1) L5-30R for SUA2200RM2U and SUA3000RM2U.</t>
  </si>
  <si>
    <t>http://s7d9.scene7.com/is/image/ScanSource/apc-su027rm2u</t>
  </si>
  <si>
    <t>GNN-STAPLES JABRA-6399 CUSTOM KIT</t>
  </si>
  <si>
    <t>Jabra Headset + Accessory Bundles</t>
  </si>
  <si>
    <t>Staples - Jabra 6399 Custom KIT</t>
  </si>
  <si>
    <t>GNN-STAPLES JABRA-6393 CUSTOM KIT</t>
  </si>
  <si>
    <t>Staples - Jabra 6393 Custom Kit</t>
  </si>
  <si>
    <t>GNN-STAPLES JABRA-2303 CUSTOM KIT</t>
  </si>
  <si>
    <t>Jabra Biz 2300 Series Headsets</t>
  </si>
  <si>
    <t>The Jabra 2303 Custom Kit mono corded headset with noise-cancelling microphone survives in a high-performing contact center. The HD voice technology makes sure you clearly understand the other party. The headset speakers reduce the ambient noise, which helps to focus on the call. This headset consists of air shock noise cancelling mic filters.</t>
  </si>
  <si>
    <t>GNN-STAPLES JABRA 2309 CUSTOM KIT</t>
  </si>
  <si>
    <t>The Jabra 2309 Custom Kit duo corded headset with noise-cancelling microphone survives in a high-performing contact center. The HD voice technology makes sure you clearly understand the other party. The headset speakers reduce the ambient noise, which helps to focus on the call. This headset consists of air shock noise cancelling mic filters.</t>
  </si>
  <si>
    <t>GNN-STAPLES JABRA 2104 CUSTOM KIT</t>
  </si>
  <si>
    <t>Jabra GN2100 Series Headsets</t>
  </si>
  <si>
    <t>The Jabra 2104 Custom Kit includes the Jabra GN2100 Series 2124 headset,   a mono noise cancelling 4-in-1 cord headset.</t>
  </si>
  <si>
    <t>GNN-STAPLES JABRA 0247 CUSTOM KIT</t>
  </si>
  <si>
    <t>The Jabra 0247 Custom Kit includes the Jabra GN2100 Series GN2125 corded   headset, a duo noise cancelling headset with microphone. It is perfect  for use with computer, desk phone, and mobile phone.</t>
  </si>
  <si>
    <t>APC-SSPCBE91-SSPCBE91-25</t>
  </si>
  <si>
    <t>PowerChute Business Edition Deluxe 25 Node - V9.1CD</t>
  </si>
  <si>
    <t>PLN-SSP1064-01</t>
  </si>
  <si>
    <t>Poly SupraPlus Accessories</t>
  </si>
  <si>
    <t>SUPRAPLUS CONVERSION KIT FOR IVISUALLY I</t>
  </si>
  <si>
    <t>PLN-SSP-2681-01</t>
  </si>
  <si>
    <t>Poly Special Order Headset Products</t>
  </si>
  <si>
    <t>SSP 2681-01,CABLE,SUPRA QD-PIGETA:6-8WKS</t>
  </si>
  <si>
    <t>PLN-SSP-2605-01</t>
  </si>
  <si>
    <t>OLI ADAPTER FOR CS PRD,3.5MM   BTO</t>
  </si>
  <si>
    <t>-SRTRK4 RB</t>
  </si>
  <si>
    <t>Rebox: APC Smart-UPS SRT 19" Rail Kit for SRT 1/1.5/2.2/3kVA</t>
  </si>
  <si>
    <t>APC-SRTRK4</t>
  </si>
  <si>
    <t>APC Smart-UPS SRT 19" Rail Kit for SRT 1/1.5/2.2/3kVA</t>
  </si>
  <si>
    <t>http://s7d9.scene7.com/is/image/ScanSource/apc-srtrk4</t>
  </si>
  <si>
    <t>APC-SRTRK3</t>
  </si>
  <si>
    <t>APC 2-Post Mounting Rail Kit for Smart-UPS SRT</t>
  </si>
  <si>
    <t>http://s7d9.scene7.com/is/image/ScanSource/apc-srtrk3</t>
  </si>
  <si>
    <t>APC-SRTRK2</t>
  </si>
  <si>
    <t>APC Smart-UPS SRT 19" Rail Kit for Smart-UPS SRT 5/6/8/10kVA</t>
  </si>
  <si>
    <t>http://s7d9.scene7.com/is/image/ScanSource/apc-srtrk2</t>
  </si>
  <si>
    <t>APC-SRT96RMBPUS</t>
  </si>
  <si>
    <t>APC Smart-UPS SRT 96V 3kVA RM Battery Pack TAA</t>
  </si>
  <si>
    <t>APC-SRT96RMBP</t>
  </si>
  <si>
    <t>APC Smart-UPS SRT 96V 3kVA RM Battery Pack</t>
  </si>
  <si>
    <t>http://s7d9.scene7.com/is/image/ScanSource/apc-srt96rmbp</t>
  </si>
  <si>
    <t>APC-SRT96BP</t>
  </si>
  <si>
    <t>APC Smart-UPS SRT 96V 3kVA Battery Pack</t>
  </si>
  <si>
    <t>http://s7d9.scene7.com/is/image/ScanSource/apc-srt96bp</t>
  </si>
  <si>
    <t>APC-SRT8KXLT30</t>
  </si>
  <si>
    <t>APC Smart-UPS SRT 8000VA 208V L630</t>
  </si>
  <si>
    <t>http://s7d9.scene7.com/is/image/ScanSource/apc-srt8kxlt30</t>
  </si>
  <si>
    <t>APC-SRT8KXLT-5KTF</t>
  </si>
  <si>
    <t>APC Smart-UPS SRT 8000VA with 208/240V to 120V Step-Down Transformer</t>
  </si>
  <si>
    <t>http://s7d9.scene7.com/is/image/ScanSource/apc-srt8kxlt5ktf</t>
  </si>
  <si>
    <t>APC-SRT8KXLT</t>
  </si>
  <si>
    <t>APC Smart-UPS SRT 8000VA 208V</t>
  </si>
  <si>
    <t>http://s7d9.scene7.com/is/image/ScanSource/apc-srt8kxlt</t>
  </si>
  <si>
    <t>APC-SRT8KRMXLT30</t>
  </si>
  <si>
    <t>APC Smart-UPS SRT 8000VA RM 208V L630</t>
  </si>
  <si>
    <t>http://s7d9.scene7.com/is/image/ScanSource/apc-srt8krmxlt30</t>
  </si>
  <si>
    <t>APC-SRT8KRMXLT-IEC</t>
  </si>
  <si>
    <t>APC Smart-UPS SRT 8000VA RM 208V IEC</t>
  </si>
  <si>
    <t>APC-SRT8KRMXLT-5KTF</t>
  </si>
  <si>
    <t>APC Smart-UPS SRT 8kVA RM with 208V to 120V 2U Step-Down Transformer</t>
  </si>
  <si>
    <t>http://s7d9.scene7.com/is/image/ScanSource/apc-srt8krmxlt5ktf</t>
  </si>
  <si>
    <t>APC-SRT8KRMXLT</t>
  </si>
  <si>
    <t>APC Smart-UPS SRT 8000VA RM 208V</t>
  </si>
  <si>
    <t>http://s7d9.scene7.com/is/image/ScanSource/apc-srt8krmxlt</t>
  </si>
  <si>
    <t>APC-SRT8KRMXLI</t>
  </si>
  <si>
    <t>APC Smart-UPS SRT 8000VA RM 230V</t>
  </si>
  <si>
    <t>http://s7d9.scene7.com/is/image/ScanSource/apc-srt8krmxli</t>
  </si>
  <si>
    <t>APC-SRT72RMBPUS</t>
  </si>
  <si>
    <t>APC Smart-UPS SRT 72V 2.2kVA RM Battery Pack TAA</t>
  </si>
  <si>
    <t>APC-SRT72RMBP</t>
  </si>
  <si>
    <t>APC Smart-UPS SRT 72V 2.2kVA RM Battery Pack</t>
  </si>
  <si>
    <t>http://s7d9.scene7.com/is/image/ScanSource/apc-srt72rmbp</t>
  </si>
  <si>
    <t>APC-SRT72BP</t>
  </si>
  <si>
    <t>APC Smart-UPS SRT 72V 2.2kVA Battery Pack</t>
  </si>
  <si>
    <t>http://s7d9.scene7.com/is/image/ScanSource/apc-srt72bp</t>
  </si>
  <si>
    <t>APC-SRT6KXLT-5KTF</t>
  </si>
  <si>
    <t>APC Smart-UPS SRT 6000VA with 208/240V to 120V Step-Down Transformer</t>
  </si>
  <si>
    <t>http://s7d9.scene7.com/is/image/ScanSource/apc-srt6kxlt5ktf</t>
  </si>
  <si>
    <t>APC-SRT6KXLT</t>
  </si>
  <si>
    <t>APC Smart-UPS SRT 6000VA 208V</t>
  </si>
  <si>
    <t>http://s7d9.scene7.com/is/image/ScanSource/apc-srt6kxlt</t>
  </si>
  <si>
    <t>-SRT6KXLI</t>
  </si>
  <si>
    <t>APC Smart-UPS SRT 6000VA 230V</t>
  </si>
  <si>
    <t>http://s7d9.scene7.com/is/image/ScanSource/apc-srt6kxli</t>
  </si>
  <si>
    <t>APC-SRT6KRMXLT-IEC</t>
  </si>
  <si>
    <t>APC Smart-UPS SRT 6000VA RM 208V IEC</t>
  </si>
  <si>
    <t>http://s7d9.scene7.com/is/image/ScanSource/apc-srt6krmxltiec</t>
  </si>
  <si>
    <t>APC-SRT6KRMXLT-5KTF</t>
  </si>
  <si>
    <t>APC Smart-UPS SRT 6000VA RM with 208V to 120V 2U Step-Down Transformer</t>
  </si>
  <si>
    <t>http://s7d9.scene7.com/is/image/ScanSource/apc-srt6krmxlt5ktf</t>
  </si>
  <si>
    <t>APC-SRT6KRMXLT</t>
  </si>
  <si>
    <t>APC Smart-UPS SRT 6000VA RM 208V</t>
  </si>
  <si>
    <t>http://s7d9.scene7.com/is/image/ScanSource/apc-srt6krmxlt</t>
  </si>
  <si>
    <t>APC-SRT6KRMXLIM</t>
  </si>
  <si>
    <t>APC Smart-UPS SRT 6000VA RM 230V Marine</t>
  </si>
  <si>
    <t>APC-SRT6KRMXLI</t>
  </si>
  <si>
    <t>APC Smart-UPS SRT 6000VA RM 230V</t>
  </si>
  <si>
    <t>http://s7d9.scene7.com/is/image/ScanSource/apc-srt6krmxli</t>
  </si>
  <si>
    <t>APC-SRT5KXLTUS</t>
  </si>
  <si>
    <t>APC Smart-UPS SRT 5000VA RM 208V TAA</t>
  </si>
  <si>
    <t>APC-SRT5KXLT-IEC</t>
  </si>
  <si>
    <t>APC Smart-UPS SRT 5000VA 208V IEC</t>
  </si>
  <si>
    <t>APC-SRT5KXLT-5KTF</t>
  </si>
  <si>
    <t>APC Smart-UPS SRT 5000VA with 208/240V to 120V Step-Down Transformer</t>
  </si>
  <si>
    <t>http://s7d9.scene7.com/is/image/ScanSource/apc-srt5kxlt5ktf</t>
  </si>
  <si>
    <t>APC-SRT5KXLT</t>
  </si>
  <si>
    <t>APC Smart-UPS SRT 5000VA 208V</t>
  </si>
  <si>
    <t>http://s7d9.scene7.com/is/image/ScanSource/apc-srt5kxlt</t>
  </si>
  <si>
    <t>APC-SRT5KXLI</t>
  </si>
  <si>
    <t>APC Smart-UPS SRT 5000VA 230V</t>
  </si>
  <si>
    <t>http://s7d9.scene7.com/is/image/ScanSource/apc-srt5kxli</t>
  </si>
  <si>
    <t>APC-SRT5KTF</t>
  </si>
  <si>
    <t>APC Smart-UPS SRT 5kVA Tower Isolation/Step-Down Transformer</t>
  </si>
  <si>
    <t>http://s7d9.scene7.com/is/image/ScanSource/apc-srt5ktf</t>
  </si>
  <si>
    <t>APC-SRT5KRMXLW-HW</t>
  </si>
  <si>
    <t>APC Smart-UPS SRT 5000VA RM 208/230V HW</t>
  </si>
  <si>
    <t>http://s7d9.scene7.com/is/image/ScanSource/apc-srt5krmxlwhw</t>
  </si>
  <si>
    <t>APC-SRT5KRMXLTUS</t>
  </si>
  <si>
    <t>APC-SRT5KRMXLT-IEC</t>
  </si>
  <si>
    <t>APC Smart-UPS SRT 5000VA RM 208V IEC</t>
  </si>
  <si>
    <t>http://s7d9.scene7.com/is/image/ScanSource/apc-srt5krmxltiec</t>
  </si>
  <si>
    <t>APC-SRT5KRMXLT-5KTF</t>
  </si>
  <si>
    <t>APC Smart-UPS SRT 5000VA RM 208V to 120V 2U Step-Down Transformer</t>
  </si>
  <si>
    <t>http://s7d9.scene7.com/is/image/ScanSource/apc-srt5krmxlt5ktf</t>
  </si>
  <si>
    <t>APC-SRT5KRMXLT</t>
  </si>
  <si>
    <t>APC Smart-UPS SRT 5000VA RM 208V</t>
  </si>
  <si>
    <t>http://s7d9.scene7.com/is/image/ScanSource/apc-srt5krmxlt</t>
  </si>
  <si>
    <t>APC-SRT5KRMXLI</t>
  </si>
  <si>
    <t>APC Smart-UPS SRT 5000VA RM 230V</t>
  </si>
  <si>
    <t>http://s7d9.scene7.com/is/image/ScanSource/apc-srt5krmxli</t>
  </si>
  <si>
    <t>APC-SRT5KRMTF</t>
  </si>
  <si>
    <t>APC Smart-UPS 5kVA 2U RM Step-Down Transformer</t>
  </si>
  <si>
    <t>http://s7d9.scene7.com/is/image/ScanSource/apc-srt5krmtf</t>
  </si>
  <si>
    <t>APC-SRT48RMBP</t>
  </si>
  <si>
    <t>APC Smart-UPS SRT 48V 1kVA 1.5kVA RM Battery Pack</t>
  </si>
  <si>
    <t>http://s7d9.scene7.com/is/image/ScanSource/apc-srt48rmbp</t>
  </si>
  <si>
    <t>APC-SRT48BP</t>
  </si>
  <si>
    <t>APC Smart-UPS SRT 48V 1kVA 1.5kVA Battery Pack</t>
  </si>
  <si>
    <t>http://s7d9.scene7.com/is/image/ScanSource/apc-srt48bp</t>
  </si>
  <si>
    <t>APC-SRT3000XLW-IEC</t>
  </si>
  <si>
    <t>APC Smart-UPS SRT 3000VA 208/230V IEC</t>
  </si>
  <si>
    <t>APC-SRT3000XLT-5KTF</t>
  </si>
  <si>
    <t>APC Smart-UPS SRT 3000VA 208/240V to 120V Step-Down Transformer</t>
  </si>
  <si>
    <t>http://s7d9.scene7.com/is/image/ScanSource/apc-srt3000xlt5ktf</t>
  </si>
  <si>
    <t>APC-SRT3000XLT</t>
  </si>
  <si>
    <t>APC Smart-UPS SRT 3000VA 208V</t>
  </si>
  <si>
    <t>http://s7d9.scene7.com/is/image/ScanSource/apc-srt3000xlt</t>
  </si>
  <si>
    <t>APC-SRT3000XLI</t>
  </si>
  <si>
    <t>APC Smart-UPS SRT 3000VA 230V</t>
  </si>
  <si>
    <t>http://s7d9.scene7.com/is/image/ScanSource/apc-srt3000xli</t>
  </si>
  <si>
    <t>APC-SRT3000XLAUS</t>
  </si>
  <si>
    <t>APC Smart-UPS SRT 3000VA 120V TAA</t>
  </si>
  <si>
    <t>APC-SRT3000XLA</t>
  </si>
  <si>
    <t>APC Smart-UPS SRT 3000VA 120V</t>
  </si>
  <si>
    <t>http://s7d9.scene7.com/is/image/ScanSource/apc-srt3000xla</t>
  </si>
  <si>
    <t>APC-SRT3000RMXLW-IEC</t>
  </si>
  <si>
    <t>APC Smart-UPS SRT 3000VA RM 208/230V IEC</t>
  </si>
  <si>
    <t>http://s7d9.scene7.com/is/image/ScanSource/apc-srt3000rmxlwiec</t>
  </si>
  <si>
    <t>APC-SRT3000RMXLT-NC</t>
  </si>
  <si>
    <t>APC Smart-UPS SRT 3000VA RM 208V Network Card</t>
  </si>
  <si>
    <t>http://s7d9.scene7.com/is/image/ScanSource/apc-srt3000rmxltnc</t>
  </si>
  <si>
    <t>APC-SRT3000RMXLT-5KTF</t>
  </si>
  <si>
    <t>APC Smart-UPS SRT 3000VA RM 208V to 120V 2U Step-Down Transformer</t>
  </si>
  <si>
    <t>http://s7d9.scene7.com/is/image/ScanSource/apc-srt3000rmxlt5ktf</t>
  </si>
  <si>
    <t>APC-SRT3000RMXLT</t>
  </si>
  <si>
    <t>APC Smart-UPS SRT 3000VA RM 208V</t>
  </si>
  <si>
    <t>http://s7d9.scene7.com/is/image/ScanSource/apc-srt3000rmxlt</t>
  </si>
  <si>
    <t>APC-SRT3000RMXLI-NC</t>
  </si>
  <si>
    <t>APC Smart-UPS SRT 3000VA RM 230V Network Card</t>
  </si>
  <si>
    <t>APC-SRT3000RMXLI</t>
  </si>
  <si>
    <t>APC Smart-UPS SRT 3000VA RM 230V</t>
  </si>
  <si>
    <t>http://s7d9.scene7.com/is/image/ScanSource/apc-srt3000rmxli</t>
  </si>
  <si>
    <t>APC-SRT3000RMXLA-NC</t>
  </si>
  <si>
    <t>APC Smart-UPS SRT 3000VA RM 120V Network Card</t>
  </si>
  <si>
    <t>http://s7d9.scene7.com/is/image/ScanSource/apc-srt3000rmxlanc</t>
  </si>
  <si>
    <t>APC-SRT3000RMXLA</t>
  </si>
  <si>
    <t>APC Smart-UPS SRT 3000VA RM 120V</t>
  </si>
  <si>
    <t>http://s7d9.scene7.com/is/image/ScanSource/apc-srt3000rmxla</t>
  </si>
  <si>
    <t>APC-SRT2200XLI</t>
  </si>
  <si>
    <t>APC Smart-UPS SRT 2200VA 230V</t>
  </si>
  <si>
    <t>APC-SRT2200XLA</t>
  </si>
  <si>
    <t>APC Smart-UPS SRT 2200VA 120V</t>
  </si>
  <si>
    <t>http://s7d9.scene7.com/is/image/ScanSource/apc-srt2200xla</t>
  </si>
  <si>
    <t>APC-SRT2200RMXLI</t>
  </si>
  <si>
    <t>APC Smart-UPS SRT 2200VA RM 230V</t>
  </si>
  <si>
    <t>APC-SRT2200RMXLAUS</t>
  </si>
  <si>
    <t>APC Smart-UPS SRT 2200VA RM 120V TAA</t>
  </si>
  <si>
    <t>APC-SRT2200RMXLA-NC</t>
  </si>
  <si>
    <t>APC Smart-UPS SRT 2200VA RM 120V Network Card</t>
  </si>
  <si>
    <t>http://s7d9.scene7.com/is/image/ScanSource/apc-srt2200rmxlanc</t>
  </si>
  <si>
    <t>APC-SRT2200RMXLA</t>
  </si>
  <si>
    <t>APC Smart-UPS SRT 2200VA RM 120V</t>
  </si>
  <si>
    <t>http://s7d9.scene7.com/is/image/ScanSource/apc-srt2200rmxla</t>
  </si>
  <si>
    <t>APC-SRT192RMBPUS</t>
  </si>
  <si>
    <t>APC Smart-UPS SRT 192V 5kVA and 6kVA RM Battery Pack TAA</t>
  </si>
  <si>
    <t>APC-SRT192RMBP2</t>
  </si>
  <si>
    <t>APC Smart-UPS SRT 192V 8 and 10kVA RM Battery Pack</t>
  </si>
  <si>
    <t>http://s7d9.scene7.com/is/image/ScanSource/apc-srt192rmbp2</t>
  </si>
  <si>
    <t>APC-SRT192RMBP</t>
  </si>
  <si>
    <t>APC Smart-UPS SRT 192V 5kVA and 6kVA RM Battery Pack</t>
  </si>
  <si>
    <t>http://s7d9.scene7.com/is/image/ScanSource/apc-srt192rmbp</t>
  </si>
  <si>
    <t>APC-SRT192BP2</t>
  </si>
  <si>
    <t>APC Smart-UPS SRT 192V 8kVA and 10kVA Battery Pack</t>
  </si>
  <si>
    <t>http://s7d9.scene7.com/is/image/ScanSource/apc-srt192bp2</t>
  </si>
  <si>
    <t>APC-SRT192BP</t>
  </si>
  <si>
    <t>APC Smart-UPS SRT 192V 5kVA and 6kVA Battery Pack</t>
  </si>
  <si>
    <t>http://s7d9.scene7.com/is/image/ScanSource/apc-srt192bp</t>
  </si>
  <si>
    <t>APC-SRT1500XLA</t>
  </si>
  <si>
    <t>APC Smart-UPS SRT 1500VA 120V</t>
  </si>
  <si>
    <t>http://s7d9.scene7.com/is/image/ScanSource/apc-srt1500xla</t>
  </si>
  <si>
    <t>-SRT1500RMXLA-NC B1</t>
  </si>
  <si>
    <t>B Stock: APC Smart-UPS SRT 1500VA RM 120V Network Card</t>
  </si>
  <si>
    <t>APC-SRT1500RMXLA-NC</t>
  </si>
  <si>
    <t>APC Smart-UPS SRT 1500VA RM 120V Network Card</t>
  </si>
  <si>
    <t>http://s7d9.scene7.com/is/image/ScanSource/apc-srt1500rmxlanc</t>
  </si>
  <si>
    <t>APC-SRT1500RMXLA</t>
  </si>
  <si>
    <t>APC Smart-UPS SRT 1500VA RM 120V</t>
  </si>
  <si>
    <t>http://s7d9.scene7.com/is/image/ScanSource/apc-srt1500rmxla</t>
  </si>
  <si>
    <t>APC-SRT10RMXLIX806</t>
  </si>
  <si>
    <t>APC Smart-UPS SRT 10000VA RM 230V, Custom PDU</t>
  </si>
  <si>
    <t>APC-SRT10KXLTUS</t>
  </si>
  <si>
    <t>APC Smart-UPS RT 10000VA 208V TAA</t>
  </si>
  <si>
    <t>http://s7d5.scene7.com/is/image/ScanSource/APC-AE603987B36182048525785B005475DD_SLIE_8F7L3H_fam_h</t>
  </si>
  <si>
    <t>APC-SRT10KXLT30</t>
  </si>
  <si>
    <t>APC Smart-UPS SRT 10000VA 208V L630</t>
  </si>
  <si>
    <t>http://s7d9.scene7.com/is/image/ScanSource/apc-srt10kxlt30</t>
  </si>
  <si>
    <t>APC-SRT10KXLT-5KTF2</t>
  </si>
  <si>
    <t>APC Smart-UPS SRT 10kVA with two 208/240V to 120V 5kVA Step-Down Transformers</t>
  </si>
  <si>
    <t>APC-SRT10KXLT</t>
  </si>
  <si>
    <t>APC Smart-UPS SRT 10000VA 208V</t>
  </si>
  <si>
    <t>http://s7d9.scene7.com/is/image/ScanSource/apc-srt10kxlt</t>
  </si>
  <si>
    <t>APC-SRT10KXLI</t>
  </si>
  <si>
    <t>APC Smart-UPS SRT 10000VA 230V</t>
  </si>
  <si>
    <t>APC-SRT10KRMXLT30</t>
  </si>
  <si>
    <t>APC Smart-UPS SRT 10000VA RM 208V L630</t>
  </si>
  <si>
    <t>APC-SRT10KRMXLT-IEC</t>
  </si>
  <si>
    <t>APC Smart-UPS SRT 10000VA RM 208V IEC</t>
  </si>
  <si>
    <t>http://s7d9.scene7.com/is/image/ScanSource/apc-srt10krmxltiec</t>
  </si>
  <si>
    <t>APC-SRT10KRMXLT-10KTF</t>
  </si>
  <si>
    <t>APC Smart-UPS SRT 10kVA RM with 208/240V to 120V 10kVA Step-Down Transformer</t>
  </si>
  <si>
    <t>http://s7d9.scene7.com/is/image/ScanSource/apc-srt10krmxlt10ktf</t>
  </si>
  <si>
    <t>APC-SRT10KRMXLT</t>
  </si>
  <si>
    <t>APC Smart-UPS SRT 10000VA RM 208V</t>
  </si>
  <si>
    <t>http://s7d9.scene7.com/is/image/ScanSource/apc-srt10krmxlt</t>
  </si>
  <si>
    <t>APC-SRT10KRMXLI</t>
  </si>
  <si>
    <t>APC Smart-UPS SRT 10000VA RM 230V</t>
  </si>
  <si>
    <t>http://s7d9.scene7.com/is/image/ScanSource/apc-srt10krmxli</t>
  </si>
  <si>
    <t>APC-SRT10KRMTF</t>
  </si>
  <si>
    <t>APC Smart-UPS SRT 10kVA 4U RM Step-Down Transformer</t>
  </si>
  <si>
    <t>APC-SRT1000XLA</t>
  </si>
  <si>
    <t>APC Smart-UPS SRT 1000VA 120V</t>
  </si>
  <si>
    <t>http://s7d9.scene7.com/is/image/ScanSource/apc-srt1000xla</t>
  </si>
  <si>
    <t>APC-SRT1000RMXLA-NC</t>
  </si>
  <si>
    <t>APC Smart-UPS SRT 1000VA RM 120V Network Card</t>
  </si>
  <si>
    <t>http://s7d9.scene7.com/is/image/ScanSource/apc-srt1000rmxlanc</t>
  </si>
  <si>
    <t>APC-SRT1000RMXLA</t>
  </si>
  <si>
    <t>APC Smart-UPS SRT 1000VA RM 120V</t>
  </si>
  <si>
    <t>http://s7d9.scene7.com/is/image/ScanSource/apc-srt1000rmxla</t>
  </si>
  <si>
    <t>APC-SRT012</t>
  </si>
  <si>
    <t>APC Smart-UPS SRT 2200VA/3000VA Input/Output Hardwire Kit</t>
  </si>
  <si>
    <t>http://s7d9.scene7.com/is/image/ScanSource/apc-srt012</t>
  </si>
  <si>
    <t>APC-SRT011</t>
  </si>
  <si>
    <t>APC Smart-UPS SRT 3000VA PDU 208V</t>
  </si>
  <si>
    <t>APC-SRT010</t>
  </si>
  <si>
    <t>APC Smart-UPS SRT 15 ft cable 96VDC</t>
  </si>
  <si>
    <t>APC-SRT008</t>
  </si>
  <si>
    <t>APC Smart-UPS SRT 8kVA/10kVA PDU, 208V</t>
  </si>
  <si>
    <t>APC-SRT004</t>
  </si>
  <si>
    <t>APC Smart-UPS SRT 5kVA PDU 208V (4) L6-20</t>
  </si>
  <si>
    <t>APC-SRT002</t>
  </si>
  <si>
    <t>APC Smart-UPS SRT 15ft Extension Cable for 192VDC External Battery Packs 5/6kVA UPS</t>
  </si>
  <si>
    <t>APC-SRAILKIT</t>
  </si>
  <si>
    <t>APC AV S Type Universal Rail Kit</t>
  </si>
  <si>
    <t>http://s7d9.scene7.com/is/image/ScanSource/apc-srailkit</t>
  </si>
  <si>
    <t>POW-SR05NXXX-9PXMEBC</t>
  </si>
  <si>
    <t>Onsite 9PXM EBC-8-slot or EBC-12-slot Rack Installation and Startup 7x24</t>
  </si>
  <si>
    <t>POW-SR05NXXX-18000UC</t>
  </si>
  <si>
    <t>7x24 Startup and Installation Service</t>
  </si>
  <si>
    <t>YEA-SPIRAL CORD-T4X/T5X</t>
  </si>
  <si>
    <t>Yealink Cords and Adapters</t>
  </si>
  <si>
    <t>SPIRAL CORD-T4X/T5X Spiral Cord for T40P/T40G/T41P/T41S/T42G/ T42S/T46G/T46S/T48G/T48S/ T49G/T52S/T53/T53W/T54S/T 54W/T55A/T56A/T56B/T57W/ T58A/T58B/T58V/VP59</t>
  </si>
  <si>
    <t>http://s7d5.scene7.com/is/image/ScanSource/icon-cables-and-adaptors</t>
  </si>
  <si>
    <t>YEA-SPIRAL CORD-T27/T29</t>
  </si>
  <si>
    <t>SPIRAL CORD-T27/T29 Spiral Cord for T27P/T27G/T29G</t>
  </si>
  <si>
    <t>XPC-SNMP-2PV3-90000741</t>
  </si>
  <si>
    <t>SNMP-2PV3-90000741</t>
  </si>
  <si>
    <t>http://s7d9.scene7.com/is/image/ScanSource/xpcc-snmp2pv3</t>
  </si>
  <si>
    <t>APC-SMX750US</t>
  </si>
  <si>
    <t>APC Smart-UPS X 750VA Rack/Tower LCD TAA</t>
  </si>
  <si>
    <t>APC-SMX750NC</t>
  </si>
  <si>
    <t>APC Smart-UPS X 750VA Tower/Rack 120V with Network Card</t>
  </si>
  <si>
    <t>http://s7d9.scene7.com/is/image/ScanSource/apc-smx750nc</t>
  </si>
  <si>
    <t>APC-SMX750I</t>
  </si>
  <si>
    <t>APC Smart-UPS X 750VA Rack/Tower LCD 230V</t>
  </si>
  <si>
    <t>http://s7d9.scene7.com/is/image/ScanSource/apc-smx750i</t>
  </si>
  <si>
    <t>APC-SMX750CNC</t>
  </si>
  <si>
    <t>APC Smart-UPS X 750VA Rack/Tower LCD 120V with Network Card and SmartConnect</t>
  </si>
  <si>
    <t>APC-SMX750C</t>
  </si>
  <si>
    <t>APC Smart-UPS X 750VA Rack/Tower LCD 120V with SmartConnect</t>
  </si>
  <si>
    <t>-SMX750 B1</t>
  </si>
  <si>
    <t>B Stock: APC Smart-UPS X 750VA Rack/Tower LCD 120V</t>
  </si>
  <si>
    <t>APC-SMX48RMBP2US</t>
  </si>
  <si>
    <t>APC Smart-UPS X-Series 48V External Battery Pack Rack/Tower TAA</t>
  </si>
  <si>
    <t>APC-SMX48RMBP2U</t>
  </si>
  <si>
    <t>APC Smart-UPS X-Series 48V External Battery Pack Rack/Tower</t>
  </si>
  <si>
    <t>http://s7d9.scene7.com/is/image/ScanSource/apc-smx48rmbp2u</t>
  </si>
  <si>
    <t>APC-SMX3KRMLVNCUS</t>
  </si>
  <si>
    <t>APC Smart-UPS X 3000VA Rack/Tower LCD 100-127V with Network Card TAA</t>
  </si>
  <si>
    <t>APC-SMX3000RMLVUS</t>
  </si>
  <si>
    <t>APC Smart-UPS X 3000VA Rack/ Tower TAA</t>
  </si>
  <si>
    <t>APC-SMX3000RMLV2UNC</t>
  </si>
  <si>
    <t>APC Smart-UPS X 3000VA Rack/Tower LCD 100-127V with Network Card</t>
  </si>
  <si>
    <t>http://s7d9.scene7.com/is/image/ScanSource/apc-smx3000rmlv2unc</t>
  </si>
  <si>
    <t>-SMX3000RMLV2U B1</t>
  </si>
  <si>
    <t>B Stock: APC Smart-UPS X 3000VA Rack/Tower LCD 100-127V</t>
  </si>
  <si>
    <t>APC-SMX3000RMLV2U</t>
  </si>
  <si>
    <t>APC Smart-UPS X 3000VA Rack/Tower LCD 100-127V</t>
  </si>
  <si>
    <t>http://s7d9.scene7.com/is/image/ScanSource/apc-smx3000rmlv2u</t>
  </si>
  <si>
    <t>APC-SMX3000RMHV2UNC</t>
  </si>
  <si>
    <t>APC Smart-UPS X 3000VA Rack/Tower LCD 200-240V with Network Card</t>
  </si>
  <si>
    <t>http://s7d9.scene7.com/is/image/ScanSource/apc-smx3000rmhv2unc</t>
  </si>
  <si>
    <t>APC-SMX3000RMHV2U</t>
  </si>
  <si>
    <t>APC Smart-UPS X 3000VA Rack/Tower LCD 200-240V</t>
  </si>
  <si>
    <t>http://s7d9.scene7.com/is/image/ScanSource/apc-smx3000rmhv2u</t>
  </si>
  <si>
    <t>APC-SMX3000LVUS</t>
  </si>
  <si>
    <t>APC Smart-UPS X 3000VA Short Depth Tower/Rack Convertible LCD 100-127V TAA</t>
  </si>
  <si>
    <t>APC-SMX3000LVNCUS</t>
  </si>
  <si>
    <t>APC Smart-UPS X 3000VA Short Depth Tower/Rack Convertible LCD 100-127V with Network Card TAA</t>
  </si>
  <si>
    <t>APC-SMX3000LVNC</t>
  </si>
  <si>
    <t>http://s7d9.scene7.com/is/image/ScanSource/apc-smx3000lvnc</t>
  </si>
  <si>
    <t>-SMX3000LV B2</t>
  </si>
  <si>
    <t>APC-SMX3000LV</t>
  </si>
  <si>
    <t>http://s7d9.scene7.com/is/image/ScanSource/apc-smx3000lv</t>
  </si>
  <si>
    <t>APC-SMX3000HVTUS</t>
  </si>
  <si>
    <t>APC Smart-UPS X 3000VA Short Tower TAA</t>
  </si>
  <si>
    <t>APC-SMX3000HVT</t>
  </si>
  <si>
    <t>APC Smart-UPS X 3000VA Short Depth Tower/Rack Convertible LCD 208V</t>
  </si>
  <si>
    <t>http://s7d9.scene7.com/is/image/ScanSource/apc-smx3000hvt</t>
  </si>
  <si>
    <t>APC-SMX3000HVNC</t>
  </si>
  <si>
    <t>APC Smart-UPS X 3000VA Short Depth Tower/Rack Convertible LCD 200-240V with Network Card</t>
  </si>
  <si>
    <t>http://s7d9.scene7.com/is/image/ScanSource/apc-smx3000hvnc</t>
  </si>
  <si>
    <t>APC-SMX3000HV</t>
  </si>
  <si>
    <t>APC Smart-UPS X 3000VA Short Depth Tower/Rack Convertible LCD 200-240V</t>
  </si>
  <si>
    <t>http://s7d9.scene7.com/is/image/ScanSource/apc-smx3000hv</t>
  </si>
  <si>
    <t>APC-SMX2200RMLVUS</t>
  </si>
  <si>
    <t>APC Smart-UPS X 2200VA Rack/Tower LCD 100-127V TAA</t>
  </si>
  <si>
    <t>-SMX2200RMLV2U RB</t>
  </si>
  <si>
    <t>Rebox: APC Smart-UPS X 2200VA Rack/Tower LCD 100-127V</t>
  </si>
  <si>
    <t>APC-SMX2200RMLV2U</t>
  </si>
  <si>
    <t>APC Smart-UPS X 2200VA Rack/Tower LCD 100-127V</t>
  </si>
  <si>
    <t>http://s7d9.scene7.com/is/image/ScanSource/apc-smx2200rmlv2u</t>
  </si>
  <si>
    <t>APC-SMX2200RMHV2U</t>
  </si>
  <si>
    <t>APC Smart-UPS X 2200VA Rack/Tower LCD 200-240V</t>
  </si>
  <si>
    <t>http://s7d9.scene7.com/is/image/ScanSource/apc-smx2200rmhv2u</t>
  </si>
  <si>
    <t>APC-SMX2200R2HVNC</t>
  </si>
  <si>
    <t>APC Smart-UPS X 2200VA Rack/Tower LCD 200-240V with Network Card</t>
  </si>
  <si>
    <t>APC-SMX2200HVNC</t>
  </si>
  <si>
    <t>APC Smart-UPS X 2200VA Short Depth Tower/Rack Convertible LCD 200-240V with Network Card</t>
  </si>
  <si>
    <t>-SMX2200HV B2</t>
  </si>
  <si>
    <t>B Stock: APC Smart-UPS X 2200VA Short Depth Tower/Rack Convertible LCD 200-240V</t>
  </si>
  <si>
    <t>APC-SMX2200HV</t>
  </si>
  <si>
    <t>APC Smart-UPS X 2200VA Short Depth Tower/Rack Convertible LCD 200-240V</t>
  </si>
  <si>
    <t>http://s7d9.scene7.com/is/image/ScanSource/apc-smx2200hv</t>
  </si>
  <si>
    <t>APC-SMX2000RMLV2UNC</t>
  </si>
  <si>
    <t>APC Smart-UPS X 2000VA Rack/Tower LCD 100-127V with Network Card</t>
  </si>
  <si>
    <t>http://s7d9.scene7.com/is/image/ScanSource/apc-smx2000rmlv2unc</t>
  </si>
  <si>
    <t>APC-SMX2000RMLV2U</t>
  </si>
  <si>
    <t>APC Smart-UPS X 2000VA Rack/Tower LCD 100-127V</t>
  </si>
  <si>
    <t>http://s7d9.scene7.com/is/image/ScanSource/apc-smx2000rmlv2u</t>
  </si>
  <si>
    <t>APC-SMX2000LVUS</t>
  </si>
  <si>
    <t>APC Smart-UPS X 2000VA Short Depth Tower/Rack Convertible LCD 100-127V TAA</t>
  </si>
  <si>
    <t>APC-SMX2000LVNCUS</t>
  </si>
  <si>
    <t>APC Smart-UPS X 2000VA Short Depth Tower/Rack Convertible LCD 100-127V with Network Card TAA</t>
  </si>
  <si>
    <t>APC-SMX2000LVNC</t>
  </si>
  <si>
    <t>http://s7d9.scene7.com/is/image/ScanSource/apc-smx2000lvnc</t>
  </si>
  <si>
    <t>APC-SMX2000LV</t>
  </si>
  <si>
    <t>http://s7d9.scene7.com/is/image/ScanSource/apc-smx2000lv</t>
  </si>
  <si>
    <t>APC-SMX1500RMUS</t>
  </si>
  <si>
    <t>APC Smart-UPS X 1500VA Rack/Tower LCD 120V, TAA</t>
  </si>
  <si>
    <t>APC-SMX1500RMNCUS</t>
  </si>
  <si>
    <t>APC Smart-UPS X 1500VA Rack/Tower LCD 12</t>
  </si>
  <si>
    <t>APC-SMX1500RMI2UNC</t>
  </si>
  <si>
    <t>APC Smart-UPS X 1500VA Rack/Tower LCD 230V with Network Card</t>
  </si>
  <si>
    <t>http://s7d9.scene7.com/is/image/ScanSource/apc-smx1500rmi2unc</t>
  </si>
  <si>
    <t>APC-SMX1500RMI2U</t>
  </si>
  <si>
    <t>APC Smart-UPS X 1500VA Rack/Tower LCD 230V</t>
  </si>
  <si>
    <t>http://s7d9.scene7.com/is/image/ScanSource/apc-smx1500rmi2u</t>
  </si>
  <si>
    <t>APC-SMX1500RM2UCNC</t>
  </si>
  <si>
    <t>APC Smart-UPS X 1500VA Rack/ Tower LCD 1</t>
  </si>
  <si>
    <t>APC-SMX1500RM2UC</t>
  </si>
  <si>
    <t>APC Smart-UPS X 1500VA Rack/Tower LCD 120V with SmartConnect</t>
  </si>
  <si>
    <t>APC-SMX120RMBP2U</t>
  </si>
  <si>
    <t>APC Smart-UPS X 120V External Battery Pack Rack/Tower</t>
  </si>
  <si>
    <t>http://s7d9.scene7.com/is/image/ScanSource/apc-smx120rmbp2u</t>
  </si>
  <si>
    <t>-SMX120BP B2</t>
  </si>
  <si>
    <t>B Stock: APC Smart-UPS X 120V External Battery Pack Rack/Tower</t>
  </si>
  <si>
    <t>APC-SMX120BP</t>
  </si>
  <si>
    <t>http://s7d9.scene7.com/is/image/ScanSource/apc-smx120bp</t>
  </si>
  <si>
    <t>APC-SMX1000US</t>
  </si>
  <si>
    <t>APC Smart-UPS X 1000VA Rack/Tower LCD TAA</t>
  </si>
  <si>
    <t>APC-SMX1000I</t>
  </si>
  <si>
    <t>APC Smart-UPS X 1000VA Rack/Tower LCD 230V</t>
  </si>
  <si>
    <t>http://s7d9.scene7.com/is/image/ScanSource/apc-smx1000i</t>
  </si>
  <si>
    <t>APC-SMX1000C</t>
  </si>
  <si>
    <t>APC Smart-UPS X 1000VA Rack/Tower w/ Smart Connect</t>
  </si>
  <si>
    <t>APC-SMX040</t>
  </si>
  <si>
    <t>APC Smart-UPS X 120V Battery Pack Extension Cable</t>
  </si>
  <si>
    <t>http://s7d9.scene7.com/is/image/ScanSource/apc-smx040</t>
  </si>
  <si>
    <t>APC-SMX039-2</t>
  </si>
  <si>
    <t>APC Smart-UPS X 48V Battery Extension Cable</t>
  </si>
  <si>
    <t>http://s7d9.scene7.com/is/image/ScanSource/apc-smx0392</t>
  </si>
  <si>
    <t>APC-SMTL750RM2UC</t>
  </si>
  <si>
    <t>APC Smart-UPS Li-Ion, Short Depth 750VA</t>
  </si>
  <si>
    <t>APC-SMTL3000RM2UCNC</t>
  </si>
  <si>
    <t>APC Smart-UPS, Lithium-Ion, 3000VA, 120V with SmartConnect Port and Network Card</t>
  </si>
  <si>
    <t>APC-SMTL3000RM2UC</t>
  </si>
  <si>
    <t>APC Smart-UPS, Lithium-Ion, 3000VA, 120V with SmartConnect Port</t>
  </si>
  <si>
    <t>APC-SMTL2200RM2UCNC</t>
  </si>
  <si>
    <t>APC Smart-UPS, Lithium-Ion, 2200VA, 120V with SmartConnect Port and Network Card</t>
  </si>
  <si>
    <t>APC-SMTL2200RM2UC</t>
  </si>
  <si>
    <t>APC Smart-UPS, Lithium-Ion, 2200VA, 120V with SmartConnect Port</t>
  </si>
  <si>
    <t>APC-SMTL1500RM3UC</t>
  </si>
  <si>
    <t>APC Smart-UPS Li-Ion, Short Depth 1500VA</t>
  </si>
  <si>
    <t>APC-SMTL1000RM2UC</t>
  </si>
  <si>
    <t>APC Smart-UPS Lithium Ion, Short Depth 1000VA, 120V with SmartConnect</t>
  </si>
  <si>
    <t>APC-SMT750US</t>
  </si>
  <si>
    <t>APC Smart-UPS 750VA LCD 120V TAA</t>
  </si>
  <si>
    <t>http://s7d9.scene7.com/is/image/ScanSource/apc-smt750us</t>
  </si>
  <si>
    <t>APC-SMT750RMI2UNC</t>
  </si>
  <si>
    <t>APC Smart-UPS 750VA LCD RM 2U 230V with Network Card</t>
  </si>
  <si>
    <t>APC-SMT750RM2UNC</t>
  </si>
  <si>
    <t>APC Smart-UPS 750VA LCD RM 120V with Network Card</t>
  </si>
  <si>
    <t>http://s7d9.scene7.com/is/image/ScanSource/apc-smt750rm2unc</t>
  </si>
  <si>
    <t>APC-SMT750RM2UC</t>
  </si>
  <si>
    <t>APC Smart-UPS 750VA RM 2U 120V with SmartConnect</t>
  </si>
  <si>
    <t>http://s7d9.scene7.com/is/image/ScanSource/apc-smt750rm2uc</t>
  </si>
  <si>
    <t>APC-SMT750R2X122</t>
  </si>
  <si>
    <t>APC Smart-UPS 750VA LCD RM 2U 120V with L5-15P</t>
  </si>
  <si>
    <t>http://s7d9.scene7.com/is/image/ScanSource/apc-smt750r2x122</t>
  </si>
  <si>
    <t>APC-SMT750I</t>
  </si>
  <si>
    <t>APC Smart-UPS 750VA LCD 230V</t>
  </si>
  <si>
    <t>http://s7d9.scene7.com/is/image/ScanSource/apc-smt750i</t>
  </si>
  <si>
    <t>APC-SMT750C</t>
  </si>
  <si>
    <t>APC Smart-UPS 750VA LCD 120V with SmartConnect</t>
  </si>
  <si>
    <t>http://s7d9.scene7.com/is/image/ScanSource/apc-smt750c</t>
  </si>
  <si>
    <t>-SMT750 RB</t>
  </si>
  <si>
    <t>Rebox: APC Smart-UPS 750VA</t>
  </si>
  <si>
    <t>APC-SMT3000RMUS</t>
  </si>
  <si>
    <t>APC Smart-UPS 3000VA LCD RM 2U 120V TAA</t>
  </si>
  <si>
    <t>http://s7d9.scene7.com/is/image/ScanSource/apc-smt3000rmus</t>
  </si>
  <si>
    <t>-SMT3000RMT2U RB</t>
  </si>
  <si>
    <t>Rebox: APC Smart-UPS 3000VA RM 2U LCD 208V</t>
  </si>
  <si>
    <t>APC-SMT3000RMT2U</t>
  </si>
  <si>
    <t>APC Smart-UPS 3000VA RM 2U LCD 208V</t>
  </si>
  <si>
    <t>http://s7d9.scene7.com/is/image/ScanSource/apc-smt3000rmt2u</t>
  </si>
  <si>
    <t>APC-SMT3000RMJ2U</t>
  </si>
  <si>
    <t>APC Smart-UPS 3000VA RM 2U LCD 100V</t>
  </si>
  <si>
    <t>http://s7d9.scene7.com/is/image/ScanSource/apc-smt3000rmj2u</t>
  </si>
  <si>
    <t>APC-SMT3000RMI2U</t>
  </si>
  <si>
    <t>APC Smart-UPS 3000VA LCD RM 2U 230V</t>
  </si>
  <si>
    <t>http://s7d9.scene7.com/is/image/ScanSource/apc-smt3000rmi2u</t>
  </si>
  <si>
    <t>APC-SMT3000RM2UNC</t>
  </si>
  <si>
    <t>APC Smart-UPS 3000VA LCD RM 2U 120V with Network Card</t>
  </si>
  <si>
    <t>http://s7d9.scene7.com/is/image/ScanSource/apc-smt3000rm2unc</t>
  </si>
  <si>
    <t>APC-SMT3000RM2UC</t>
  </si>
  <si>
    <t>APC Smart-UPS 3000VA LCD RM 2U 120V with SmartConnect</t>
  </si>
  <si>
    <t>http://s7d9.scene7.com/is/image/ScanSource/apc-smt3000rm2uc</t>
  </si>
  <si>
    <t>-SMT3000RM2U RB</t>
  </si>
  <si>
    <t>Rebox: APC Smart-UPS 3000VA LCD RM 2U 120V</t>
  </si>
  <si>
    <t>APC-SMT3000R2X145</t>
  </si>
  <si>
    <t>APC Smart UPS 3000VA LCD RM 2U 120V with 12FT CORD</t>
  </si>
  <si>
    <t>http://s7d9.scene7.com/is/image/ScanSource/apc-smt3000r2x145</t>
  </si>
  <si>
    <t>APC-SMT3000I</t>
  </si>
  <si>
    <t>APC Smart-UPS 3000VA LCD 230V</t>
  </si>
  <si>
    <t>http://s7d9.scene7.com/is/image/ScanSource/apc-smt3000i</t>
  </si>
  <si>
    <t>APC-SMT3000C</t>
  </si>
  <si>
    <t>APC Smart-UPS 3000VA LCD 120V with SmartConnect</t>
  </si>
  <si>
    <t>http://s7d9.scene7.com/is/image/ScanSource/apc-smt3000c</t>
  </si>
  <si>
    <t>-SMT2200US B2</t>
  </si>
  <si>
    <t>B Stock: APC Smart-UPS 2200VA LCD 120V US</t>
  </si>
  <si>
    <t>APC-SMT2200US</t>
  </si>
  <si>
    <t>APC Smart-UPS 2200VA LCD 120V US</t>
  </si>
  <si>
    <t>http://s7d9.scene7.com/is/image/ScanSource/apc-smt2200us</t>
  </si>
  <si>
    <t>APC-SMT2200RMUS</t>
  </si>
  <si>
    <t>APC Smart-UPS 2200VA LCD RM 2U 120V US</t>
  </si>
  <si>
    <t>http://s7d9.scene7.com/is/image/ScanSource/apc-smt2200rmus</t>
  </si>
  <si>
    <t>APC-SMT2200RMI2U</t>
  </si>
  <si>
    <t>APC Smart-UPS 2200VA LCD RM 2U 230V</t>
  </si>
  <si>
    <t>http://s7d9.scene7.com/is/image/ScanSource/apc-smt2200rmi2u</t>
  </si>
  <si>
    <t>APC-SMT2200RM2UNC</t>
  </si>
  <si>
    <t>APC Smart-UPS 2200VA LCD RM 2U 120V with Network Card</t>
  </si>
  <si>
    <t>http://s7d9.scene7.com/is/image/ScanSource/apc-smt2200rm2unc</t>
  </si>
  <si>
    <t>APC-SMT2200RM2UC</t>
  </si>
  <si>
    <t>APC Smart-UPS 2200VA LCD RM 2U 120V with SmartConnect</t>
  </si>
  <si>
    <t>http://s7d9.scene7.com/is/image/ScanSource/apc-smt2200rm2uc</t>
  </si>
  <si>
    <t>APC-SMT2200R2X106</t>
  </si>
  <si>
    <t>APC Smart-UPS 2200VA LCD RM 2U 120V with L5-20P</t>
  </si>
  <si>
    <t>http://s7d9.scene7.com/is/image/ScanSource/apc-smt2200r2x106</t>
  </si>
  <si>
    <t>APC-SMT2200IC</t>
  </si>
  <si>
    <t>APC Smart-UPS 2200VA LCD 230V with SmartConnect</t>
  </si>
  <si>
    <t>APC-SMT2200I</t>
  </si>
  <si>
    <t>APC Smart-UPS 2200VA LCD 230V</t>
  </si>
  <si>
    <t>http://s7d9.scene7.com/is/image/ScanSource/apc-smt2200i</t>
  </si>
  <si>
    <t>APC-SMT2200C</t>
  </si>
  <si>
    <t>APC Smart-UPS 2200VA LCD 120V with SmartConnect</t>
  </si>
  <si>
    <t>http://s7d9.scene7.com/is/image/ScanSource/apc-smt2200c</t>
  </si>
  <si>
    <t>-SMT2200 B2</t>
  </si>
  <si>
    <t>B Stock: APC Smart-UPS 2200VA LCD 120V</t>
  </si>
  <si>
    <t>APC-SMT1500X448</t>
  </si>
  <si>
    <t>APC Smart-UPS 1500VA LCD 120V with AP9631 Installed</t>
  </si>
  <si>
    <t>http://s7d9.scene7.com/is/image/ScanSource/apc-smt1500x448</t>
  </si>
  <si>
    <t>APC-SMT1500X413</t>
  </si>
  <si>
    <t>APC Smart-UPS 1500VA LCD 120V with Audible Alarm initially set to Disable</t>
  </si>
  <si>
    <t>http://s7d9.scene7.com/is/image/ScanSource/apc-smt1500x413</t>
  </si>
  <si>
    <t>APC-SMT1500US</t>
  </si>
  <si>
    <t>APC Smart-UPS 1500VA LCD 120V US</t>
  </si>
  <si>
    <t>http://s7d9.scene7.com/is/image/ScanSource/apc-smt1500us</t>
  </si>
  <si>
    <t>-SMT1500RMJ2U RB</t>
  </si>
  <si>
    <t>Rebox: APC Smart-UPS 1500VA LCD RM 2U 100V</t>
  </si>
  <si>
    <t>-SMT1500RMJ2U B1</t>
  </si>
  <si>
    <t>B Stock: APC Smart-UPS 1500VA LCD RM 2U 100V</t>
  </si>
  <si>
    <t>APC-SMT1500RMJ2U</t>
  </si>
  <si>
    <t>APC Smart-UPS 1500VA LCD RM 2U 100V</t>
  </si>
  <si>
    <t>http://s7d9.scene7.com/is/image/ScanSource/apc-smt1500rmj2u</t>
  </si>
  <si>
    <t>APC-SMT1500RMI2U</t>
  </si>
  <si>
    <t>APC Smart-UPS 1500VA LCD RM 2U 230V</t>
  </si>
  <si>
    <t>http://s7d9.scene7.com/is/image/ScanSource/apc-smt1500rmi2u</t>
  </si>
  <si>
    <t>APC-SMT1500RMI1U</t>
  </si>
  <si>
    <t>APC Smart-UPS 1500VA LCD RM 1U 230V</t>
  </si>
  <si>
    <t>http://s7d9.scene7.com/is/image/ScanSource/apc-smt1500rmi1u</t>
  </si>
  <si>
    <t>APC-SMT1500RM2UNC</t>
  </si>
  <si>
    <t>APC Smart-UPS 1500VA LCD RM 2U 120V with Network Card</t>
  </si>
  <si>
    <t>http://s7d9.scene7.com/is/image/ScanSource/apc-smt1500rm2unc</t>
  </si>
  <si>
    <t>APC-SMT1500RM2UC</t>
  </si>
  <si>
    <t>APC Smart-UPS 1500VA LCD RM 2U 120V with SmartConnect</t>
  </si>
  <si>
    <t>http://s7d9.scene7.com/is/image/ScanSource/apc-smt1500rm2uc</t>
  </si>
  <si>
    <t>APC-SMT1500RM1U</t>
  </si>
  <si>
    <t>APC Smart-UPS 1500VA LCD RM 1U 120V</t>
  </si>
  <si>
    <t>http://s7d9.scene7.com/is/image/ScanSource/apc-smt1500rm1u</t>
  </si>
  <si>
    <t>APC-SMT1500R2X122</t>
  </si>
  <si>
    <t>APC Smart-UPS 1500VA LCD RM 2U 120V with L5-15P</t>
  </si>
  <si>
    <t>http://s7d9.scene7.com/is/image/ScanSource/apc-smt1500r2x122</t>
  </si>
  <si>
    <t>-SMT1500R2-NMC RB</t>
  </si>
  <si>
    <t>Rebox: APC Smart-UPS 1500 LCD RM 120V with bundled Network Management Card</t>
  </si>
  <si>
    <t>APC-SMT1500NC</t>
  </si>
  <si>
    <t>APC Smart-UPS 1500VA LCD 120V with Network Card</t>
  </si>
  <si>
    <t>http://s7d9.scene7.com/is/image/ScanSource/apc-smt1500nc</t>
  </si>
  <si>
    <t>APC-SMT1500I</t>
  </si>
  <si>
    <t>APC Smart-UPS 1500VA LCD 230V</t>
  </si>
  <si>
    <t>http://s7d9.scene7.com/is/image/ScanSource/apc-smt1500i</t>
  </si>
  <si>
    <t>APC-SMT1500C</t>
  </si>
  <si>
    <t>APC Smart-UPS 1500VA LCD 120V with SmartConnect</t>
  </si>
  <si>
    <t>http://s7d9.scene7.com/is/image/ScanSource/apc-smt1500c</t>
  </si>
  <si>
    <t>APC-SMT1000US</t>
  </si>
  <si>
    <t>APC Smart-UPS 1000VA LCD 120V TAA</t>
  </si>
  <si>
    <t>http://s7d9.scene7.com/is/image/ScanSource/apc-smt1000us</t>
  </si>
  <si>
    <t>APC-SMT1000RMI2U</t>
  </si>
  <si>
    <t>APC Smart-UPS 1000VA LCD RM 2U 230V</t>
  </si>
  <si>
    <t>http://s7d9.scene7.com/is/image/ScanSource/apc-smt1000rmi2u</t>
  </si>
  <si>
    <t>APC-SMT1000RM2UC</t>
  </si>
  <si>
    <t>APC Smart-UPS 1000VA LCD RM 2U 120V with SmartConnect</t>
  </si>
  <si>
    <t>http://s7d9.scene7.com/is/image/ScanSource/apc-smt1000rm2uc</t>
  </si>
  <si>
    <t>-SMT1000I B2</t>
  </si>
  <si>
    <t>B Stock: APC Smart-UPS 1000VA LCD 230V</t>
  </si>
  <si>
    <t>APC-SMT1000I</t>
  </si>
  <si>
    <t>APC Smart-UPS 1000VA LCD 230V</t>
  </si>
  <si>
    <t>http://s7d9.scene7.com/is/image/ScanSource/apc-smt1000i</t>
  </si>
  <si>
    <t>-SMT1000C RB</t>
  </si>
  <si>
    <t>Rebox: APC Smart-UPS 1000VA LCD 120V with SmartConnect</t>
  </si>
  <si>
    <t>APC-SMT1000C</t>
  </si>
  <si>
    <t>APC Smart-UPS 1000VA LCD 120V with SmartConnect</t>
  </si>
  <si>
    <t>http://s7d9.scene7.com/is/image/ScanSource/apc-smt1000c</t>
  </si>
  <si>
    <t>APC-SMC1500I-SMC1500I-2U</t>
  </si>
  <si>
    <t>APC Smart-UPS C 1500VA LCD RM 2U 230V</t>
  </si>
  <si>
    <t>http://s7d9.scene7.com/is/image/ScanSource/apc-smc1500i2u</t>
  </si>
  <si>
    <t>APC-SMC1500I</t>
  </si>
  <si>
    <t>APC Smart-UPS C 1500VA LCD 230V</t>
  </si>
  <si>
    <t>http://s7d9.scene7.com/is/image/ScanSource/apc-smc1500i</t>
  </si>
  <si>
    <t>APC-SMC1500C</t>
  </si>
  <si>
    <t>APC Smart-UPS C 1500VA LCD 120V with SmartConnect</t>
  </si>
  <si>
    <t>http://s7d9.scene7.com/is/image/ScanSource/apc-smc1500c</t>
  </si>
  <si>
    <t>APC-SMC1500-2UC</t>
  </si>
  <si>
    <t>APC Smart-UPS C 1500VA RM 2U 120V with SmartConnect</t>
  </si>
  <si>
    <t>http://s7d9.scene7.com/is/image/ScanSource/apc-smc15002uc</t>
  </si>
  <si>
    <t>APC-SMC1000I-2U</t>
  </si>
  <si>
    <t>APC Smart-UPS C 1000VA LCD RM 2U 230V</t>
  </si>
  <si>
    <t>APC-SMC1000I</t>
  </si>
  <si>
    <t>APC Smart-UPS C 1000VA LCD 230V</t>
  </si>
  <si>
    <t>http://s7d9.scene7.com/is/image/ScanSource/apc-smc1000i</t>
  </si>
  <si>
    <t>APC-SMC1000C</t>
  </si>
  <si>
    <t>APC Smart-UPS C 1000VA LCD 120V with SmartConnect</t>
  </si>
  <si>
    <t>http://s7d9.scene7.com/is/image/ScanSource/apc-smc1000c</t>
  </si>
  <si>
    <t>APC-SMC1000-2UC</t>
  </si>
  <si>
    <t>APC Smart-UPS C 1000VA LCD RM 2U 120V with SmartConnect</t>
  </si>
  <si>
    <t>http://s7d9.scene7.com/is/image/ScanSource/apc-smc10002uc</t>
  </si>
  <si>
    <t>VAL-SMA-RMK</t>
  </si>
  <si>
    <t>Valcom Rack Mount Kit for SMA and SMB Amplifiers; allows them to be mounted in 19 inch equipment cabinet</t>
  </si>
  <si>
    <t>http://s7d9.scene7.com/is/image/ScanSource/valcom-smarmk</t>
  </si>
  <si>
    <t>VAL-SMA-60</t>
  </si>
  <si>
    <t>60 Watt Mixer Amplifier</t>
  </si>
  <si>
    <t>http://s7d9.scene7.com/is/image/ScanSource/valcom-sma60</t>
  </si>
  <si>
    <t>VAL-SM120</t>
  </si>
  <si>
    <t>SHELF MOUNT AMP 120 WATTS</t>
  </si>
  <si>
    <t>VAL-SM-VC</t>
  </si>
  <si>
    <t>Remote Volume Control</t>
  </si>
  <si>
    <t>YEA-SIP-VP59</t>
  </si>
  <si>
    <t>YEALINK SIP-VP59 VAT not included , without PSU</t>
  </si>
  <si>
    <t>http://s7d9.scene7.com/is/image/ScanSource/yealink-sipvp59</t>
  </si>
  <si>
    <t>YEA-SIP-T58V-EW3Y</t>
  </si>
  <si>
    <t>SIP-T58V Extended Warranty Service 3 years</t>
  </si>
  <si>
    <t>YEA-SIP-T58V-EW2Y</t>
  </si>
  <si>
    <t>SIP-T58V Extended Warranty Service 2 years</t>
  </si>
  <si>
    <t>YEA-SIP-T58V-EW1Y</t>
  </si>
  <si>
    <t>SIP-T58V Extended Warranty Service 1 year</t>
  </si>
  <si>
    <t>YEA-SIP-T58A-TEAMS</t>
  </si>
  <si>
    <t>YEALINK SIP-T58A-TEAMS</t>
  </si>
  <si>
    <t>http://s7d9.scene7.com/is/image/ScanSource/yealink-sipt58ateams</t>
  </si>
  <si>
    <t>YEA-SIP-T58A-EW3Y</t>
  </si>
  <si>
    <t>SIP-T58A Extended Warranty Service 3 years</t>
  </si>
  <si>
    <t>YEA-SIP-T58A-EW2Y</t>
  </si>
  <si>
    <t>SIP-T58A Extended Warranty Service 2 years</t>
  </si>
  <si>
    <t>YEA-SIP-T58A-EW1Y</t>
  </si>
  <si>
    <t>SIP-T58A Extended Warranty Service 1 year</t>
  </si>
  <si>
    <t>YEA-SIP-T58A WITH CAMERA-EW3Y</t>
  </si>
  <si>
    <t>SIP-T58A with Camera Extendy Warranty for 3 Year</t>
  </si>
  <si>
    <t>YEA-SIP-T58A WITH CAMERA-EW2Y</t>
  </si>
  <si>
    <t>SIP-T58A with Camera Extended Warranty - 2 Years</t>
  </si>
  <si>
    <t>YEA-SIP-T58A WITH CAMERA-EW1Y</t>
  </si>
  <si>
    <t>SIP-T58A with Camera-EW1Y SIP-T58A with Camera Extendy Warranty for 1 Year</t>
  </si>
  <si>
    <t>YEA-SIP-T58A</t>
  </si>
  <si>
    <t>Revolutionary Smart Media Phone, 7 inch (1024 x 600) capacitive adjustable touch screen, Runs Android 5.1.1, Built-in Bluetooth 4.0, Built-in Wi-Fi (802.11b/g/n), USB 2.0 port (2.0 compliant), Up to 16 VoIP accounts, Up to 5-party audio conferencing, Wall mountable, Color-screen Expansion Module support ,without PSU</t>
  </si>
  <si>
    <t>http://s7d9.scene7.com/is/image/ScanSource/yealink-sipt58a</t>
  </si>
  <si>
    <t>YEA-SIP-T57W</t>
  </si>
  <si>
    <t>YEALINK SIP-T57W IP PHONE VAT not included , without PSU</t>
  </si>
  <si>
    <t>http://s7d9.scene7.com/is/image/ScanSource/yealink-sipt57w</t>
  </si>
  <si>
    <t>YEA-SIP-T54W-EW3Y</t>
  </si>
  <si>
    <t>SIP-T54W Extended Warranty Service 3 years</t>
  </si>
  <si>
    <t>YEA-SIP-T54W-EW2Y</t>
  </si>
  <si>
    <t>SIP-T54W Extended Warranty Service 2 years</t>
  </si>
  <si>
    <t>YEA-SIP-T54W-EW1Y</t>
  </si>
  <si>
    <t>SIP-T54W Extended Warranty Service 1 year</t>
  </si>
  <si>
    <t>YEA-SIP-T54W</t>
  </si>
  <si>
    <t>YEALINK SIP-T54W IP PHONE W/OUT PSU</t>
  </si>
  <si>
    <t>http://s7d9.scene7.com/is/image/ScanSource/yealink-sipt54w</t>
  </si>
  <si>
    <t>YEA-SIP-T53W-EW3Y</t>
  </si>
  <si>
    <t>SIP-T53W Extended Warranty Service 3 years</t>
  </si>
  <si>
    <t>YEA-SIP-T53W-EW2Y</t>
  </si>
  <si>
    <t>SIP-T53W Extended Warranty Service 2 years</t>
  </si>
  <si>
    <t>YEA-SIP-T53W-EW1Y</t>
  </si>
  <si>
    <t>SIP-T53W Extended Warranty Service 1 year</t>
  </si>
  <si>
    <t>YEA-SIP-T53W</t>
  </si>
  <si>
    <t>YEALINK SIP-T53W IP PHONE W/OUT PSU</t>
  </si>
  <si>
    <t>http://s7d9.scene7.com/is/image/ScanSource/yealink-sipt53w</t>
  </si>
  <si>
    <t>YEA-SIP-T53-EW3Y</t>
  </si>
  <si>
    <t>SIP-T53 Extended Warranty Service 3 years</t>
  </si>
  <si>
    <t>YEA-SIP-T53-EW2Y</t>
  </si>
  <si>
    <t>SIP-T53 Extended Warranty Service 2 years</t>
  </si>
  <si>
    <t>YEA-SIP-T53-EW1Y</t>
  </si>
  <si>
    <t>SIP-T53 Extended Warranty Service 1 year</t>
  </si>
  <si>
    <t>YEA-SIP-T53</t>
  </si>
  <si>
    <t>YEALINK SIP-T53 IP PHONE W/OUT PSU</t>
  </si>
  <si>
    <t>http://s7d9.scene7.com/is/image/ScanSource/yealink-sipt53</t>
  </si>
  <si>
    <t>YEA-SIP-T48S</t>
  </si>
  <si>
    <t>Yealink T4 Series Phones</t>
  </si>
  <si>
    <t>Ultra-elegant Gigabit IP Phone, 7" 800 x 480-pixel color touch screen with backlight, Opus codec support, USB 2.0, Up to 16 SIP accounts, Dual-port Gigabit Ethernet, PoE support, Paperless label design, Headset, EHS support, Supports expansion modules, Stand with two adjustable angles, without PSU</t>
  </si>
  <si>
    <t>http://s7d9.scene7.com/is/image/ScanSource/yealink-sipt48s</t>
  </si>
  <si>
    <t>YEA-SIP-T46U</t>
  </si>
  <si>
    <t>SIP-T46U DECT IP Phone:  1.8'' 128x160 TFT color screen; Rugged DECT handset with IP67 protection rating; Scratch resistant, disinfectant resistant; HD voice and noise proof; Up to 30 hours of talk time (18 hours with Bluetooth headset); Up to 360 hours of standby time (200 hours with Bluetooth headset) with PSU</t>
  </si>
  <si>
    <t>YEA-SIP-T43U</t>
  </si>
  <si>
    <t>SIP-T43U,, Ultra-elegant Gigabit IP Phone:  3.7" 360x160-pixel graphical LCD with backlight; Dual USB ports; Opus codec support; T4U Auto-P template unified; T4U firmware unified; Up to 12 SIP accounts; PoE support; USB headset and EHS support; Wi-Fi via WF40/WF50; Bluetooth via BT40/BT41; Supports expansion modules; Stand with 2 adjustable angles; Wall mountable</t>
  </si>
  <si>
    <t>YEA-SIP-T42S</t>
  </si>
  <si>
    <t>Ultra-elegant Gigabit IP Phone, 2.7" 192x64-pixel graphical LCD with backlight, Opus codec support, USB 2.0, Up to 12 SIP accounts, Dual-port      Gigabit Ethernet, PoE support, Paperless label design, Headset, EHS  support, Stand with 2 adjustable angles, Wall mountable,without PSU</t>
  </si>
  <si>
    <t>http://s7d9.scene7.com/is/image/ScanSource/yealink-sipt42s</t>
  </si>
  <si>
    <t>YEA-SIP-T42G</t>
  </si>
  <si>
    <t>YEALINK SIP-T42G - 12-LINE IP PHONE (POE</t>
  </si>
  <si>
    <t>http://s7d9.scene7.com/is/image/ScanSource/yealink-sipt42g</t>
  </si>
  <si>
    <t>YEA-SIP-T41P-PSU</t>
  </si>
  <si>
    <t>YEALINK SIP-T41P PHONE W/PS</t>
  </si>
  <si>
    <t>http://s7d9.scene7.com/is/image/ScanSource/yealink-sipt41ppsu</t>
  </si>
  <si>
    <t>YEA-SIP-T33G</t>
  </si>
  <si>
    <t>Yealink T2 Series Phones</t>
  </si>
  <si>
    <t>SIP-T33G,, Classical IP Phone: 2.4" 320 x 240-pixel color display with backlight; Yealink HD Voice; Up to 4 SIP accounts; Opus codec support; Headset support; T3 firmware unified; Dual-port Gigabit Ethernet; Wall mountable; PoE support; Stand with 2 adjustable angles, without PSU</t>
  </si>
  <si>
    <t>YEA-SIP-T31P</t>
  </si>
  <si>
    <t>SIP-T31P,, Classical IP Phone: 2.3" 132x64-pixel graphical LCD with backlight; Yealink HD Voice; Up to 2 SIP accounts; Opus codec support; Headset support; T3 firmware unified; Two-port 10/100M Ethernet Switch; Wall mountable; PoE support; Stand with 2 adjustable angles, without PSU</t>
  </si>
  <si>
    <t>YEA-SIP-T31G</t>
  </si>
  <si>
    <t>SIP-T31G Classical IP Phone: 2.3" 132x64-pixel graphical LCD with backlight; Yealink HD Voice; Up to 2 SIP accounts; Opus codec support; Headset support; T3 firmware unified; Dual-port Gigabit Ethernet; Wall mountable; PoE support; Stand with 2 adjustable angles, without PSU</t>
  </si>
  <si>
    <t>PLN-SHS-1064-02</t>
  </si>
  <si>
    <t>SPARE-HEADSET TOP   BTO</t>
  </si>
  <si>
    <t>PLN-SHS-1040-03</t>
  </si>
  <si>
    <t>PTT, UNAMPLIFIED XMTR &amp; RCVR,SUPRA QDISC</t>
  </si>
  <si>
    <t>PLN-SHS-1040-01</t>
  </si>
  <si>
    <t>PLN-SHS 2337-02</t>
  </si>
  <si>
    <t>PTTAMP DUAL CHANNEL HI GAIN W/PJ7</t>
  </si>
  <si>
    <t>PLN-SHR-2301-02</t>
  </si>
  <si>
    <t>SHR 2301-02RUGGEDIZED BINAURALETA:6-8WKS</t>
  </si>
  <si>
    <t>http://s7d9.scene7.com/is/image/ScanSource/plantronics-9230102</t>
  </si>
  <si>
    <t>PLN-SHR-2301-01</t>
  </si>
  <si>
    <t>Circumaural headset- Binaural, NC Dynamic microphone, 4 pin Quick Disconnect.</t>
  </si>
  <si>
    <t>http://s7d9.scene7.com/is/image/ScanSource/plantronics-9230101</t>
  </si>
  <si>
    <t>PLN-SHR-2141-02</t>
  </si>
  <si>
    <t>SHR 2141-02RUGGEDIZED MON HDSTETA:6-8WKS</t>
  </si>
  <si>
    <t>http://s7d9.scene7.com/is/image/ScanSource/plantronics-9214102</t>
  </si>
  <si>
    <t>PLN-SHR-2141-01</t>
  </si>
  <si>
    <t>SHR 2141-01RUGGEDIZED MON HDSTETA:6-8WKS</t>
  </si>
  <si>
    <t>APC-SFTWES55Y-DIGI</t>
  </si>
  <si>
    <t>EcoStruxure IT Expert 5 node 5 years</t>
  </si>
  <si>
    <t>APC-SFTWES53Y-DIGI</t>
  </si>
  <si>
    <t>EcoStruxure IT Expert 5 Node 3 years</t>
  </si>
  <si>
    <t>APC-SFTWES505Y-DIGI</t>
  </si>
  <si>
    <t>EcoStruxure IT Expert 50 nodes 5 year</t>
  </si>
  <si>
    <t>APC-SFTWES503Y-DIGI</t>
  </si>
  <si>
    <t>EcoStruxure IT Expert 50 nodes 3 year</t>
  </si>
  <si>
    <t>APC-SFTWES50-DIGI</t>
  </si>
  <si>
    <t>EcoStruxure IT Expert 50 nodes 1 year</t>
  </si>
  <si>
    <t>APC-SFTWES5-DIGI</t>
  </si>
  <si>
    <t>EcoStruxure IT Expert 5 Node</t>
  </si>
  <si>
    <t>EXT-SFTWES25-DIGI</t>
  </si>
  <si>
    <t>EcoStruxure IT Expert 25 nodes 1 year</t>
  </si>
  <si>
    <t>APC-SFTWES100-DIGI</t>
  </si>
  <si>
    <t>EcoStruxure IT Expert 100 nodes 1 year</t>
  </si>
  <si>
    <t>XPC-SERVICE-90000XXX</t>
  </si>
  <si>
    <t>XPCC Xtended Service Plans</t>
  </si>
  <si>
    <t>Xtended 1YR Factory Warranty for P90-BP72 (USA only) - 1 Year Coverage includes coverage of electronics and internal batteries, telephone technical support, advanced exchange and ground shipping both ways.</t>
  </si>
  <si>
    <t>http://s7d5.scene7.com/is/image/ScanSource/icon-software-services</t>
  </si>
  <si>
    <t>XPC-SERVICE-90000XX1</t>
  </si>
  <si>
    <t>ended 1YR Factory Warranty for P90-BP72 (USA only) - 1 Year Coverage includes coverage of electronics and internal batteries, telephone technical support, advanced exchange and ground shipping both ways.</t>
  </si>
  <si>
    <t>POW-SENSOR-T1H1-10</t>
  </si>
  <si>
    <t>Sensor (with 1 Temperature Probe 1 Humidity Probe)</t>
  </si>
  <si>
    <t>http://s7d9.scene7.com/is/image/ScanSource/eaton-sensort1h110</t>
  </si>
  <si>
    <t>PLN-SDS2174-01</t>
  </si>
  <si>
    <t>6 WIRE PUSH TO KEY W/NEUTRIK NC6MX   BTO</t>
  </si>
  <si>
    <t>PLN-SDS1031-15</t>
  </si>
  <si>
    <t>SUPRAPLUS BINAURAL, PTT, DUALCHAN W/LEMO</t>
  </si>
  <si>
    <t>POW-SDC1559-2911</t>
  </si>
  <si>
    <t>EPDU BA 2U L6 20P 12 5 15R</t>
  </si>
  <si>
    <t>APC-SCL500RM1UNC</t>
  </si>
  <si>
    <t>APC Smart-UPS C Lithium Ion, Short Depth 500VA, 120V with Network Management Card</t>
  </si>
  <si>
    <t>APC-SCL500RM1UC</t>
  </si>
  <si>
    <t>APC Smart-UPS Li-Ion, Short Depth 500VA,</t>
  </si>
  <si>
    <t>APC-SC620I</t>
  </si>
  <si>
    <t>APC Smart-UPS SC 620VA 230V</t>
  </si>
  <si>
    <t>http://s7d9.scene7.com/is/image/ScanSource/apc-sc620i</t>
  </si>
  <si>
    <t>APC-SC620</t>
  </si>
  <si>
    <t>APC Smart-UPS SC 620VA 120V</t>
  </si>
  <si>
    <t>http://s7d9.scene7.com/is/image/ScanSource/apc-sc620</t>
  </si>
  <si>
    <t>APC-SC450RMI1U</t>
  </si>
  <si>
    <t>APC Smart-UPS SC 450VA 230V - 1U Rackmount/Tower</t>
  </si>
  <si>
    <t>http://s7d9.scene7.com/is/image/ScanSource/apc-sc450rmi1u</t>
  </si>
  <si>
    <t>APC-SC450RM1U</t>
  </si>
  <si>
    <t>APC Smart-UPS SC 450VA 120V - 1U Rackmount/Tower</t>
  </si>
  <si>
    <t>http://s7d9.scene7.com/is/image/ScanSource/apc-sc450rm1u</t>
  </si>
  <si>
    <t>-SC420I RB</t>
  </si>
  <si>
    <t>Rebox: APC Smart-UPS SC 420VA 230V</t>
  </si>
  <si>
    <t>APC-SC420I</t>
  </si>
  <si>
    <t>APC Smart-UPS SC 420VA 230V</t>
  </si>
  <si>
    <t>http://s7d9.scene7.com/is/image/ScanSource/apc-sc420i</t>
  </si>
  <si>
    <t>APC-SC420</t>
  </si>
  <si>
    <t>APC Smart-UPS SC 420VA 120V</t>
  </si>
  <si>
    <t>http://s7d9.scene7.com/is/image/ScanSource/apc-sc420</t>
  </si>
  <si>
    <t>POW-SC240RT</t>
  </si>
  <si>
    <t>9PX 8K/11kVA SUPER CHARGER MOD ULE</t>
  </si>
  <si>
    <t>http://s7d9.scene7.com/is/image/ScanSource/eaton-sc240rt</t>
  </si>
  <si>
    <t>VAL-SBS-400</t>
  </si>
  <si>
    <t>Dynamic Desk Paging Microphone</t>
  </si>
  <si>
    <t>APC-SBPSU30K40HC1M1-WP</t>
  </si>
  <si>
    <t>APC Smart-UPS VT Maintenance Bypass Panel 30-40kVA 400V Wallmount</t>
  </si>
  <si>
    <t>http://s7d9.scene7.com/is/image/ScanSource/apc-sbpsu30k40hc1m1wp</t>
  </si>
  <si>
    <t>APC-SBPSU20K30F-SBPSU20K30F-WP</t>
  </si>
  <si>
    <t>APC Maintenance Bypass Panel 20-30kVA 208V Wallmount</t>
  </si>
  <si>
    <t>http://s7d9.scene7.com/is/image/ScanSource/apc-sbpsu20k30fwp</t>
  </si>
  <si>
    <t>APC-SBPSU10K30FC1M1-WP</t>
  </si>
  <si>
    <t>APC Smart-UPS VT Maintenance Bypass Panel 10-30kVA 208V Wall Mount w/42 Pos. Distribution Panel</t>
  </si>
  <si>
    <t>http://s7d9.scene7.com/is/image/ScanSource/apc-sbpsu10k30fc1m1wp</t>
  </si>
  <si>
    <t>APC-SBP6KRMT2U</t>
  </si>
  <si>
    <t>APC Service Bypass Panel- 200/208/240V; 50A; MBB; L6-30P/HW input; (1) L6-30R (2) L6-20R output</t>
  </si>
  <si>
    <t>http://s7d9.scene7.com/is/image/ScanSource/apc-sbp6krmt2u</t>
  </si>
  <si>
    <t>APC-SBP5000RMT2U</t>
  </si>
  <si>
    <t>APC Service Bypass Panel - 200/208/240V; 30A; BBM; L6-30P input; (2) L6-30R (2) L6-20R output</t>
  </si>
  <si>
    <t>http://s7d9.scene7.com/is/image/ScanSource/apc-sbp5000rmt2u</t>
  </si>
  <si>
    <t>APC-SBP40KFC1M1</t>
  </si>
  <si>
    <t>APC 40KW 208V 1 MOD. 1 MAIN SERV. BYPASS PANEL</t>
  </si>
  <si>
    <t>http://s7d9.scene7.com/is/image/ScanSource/apc-sbp40kfc1m1</t>
  </si>
  <si>
    <t>APC-SBP3000RM2U</t>
  </si>
  <si>
    <t>APC Service Bypass Panel- 100-120V; 30A; BBM; L5-30P input; (2) 5-20R (6) 5-15R output</t>
  </si>
  <si>
    <t>http://s7d9.scene7.com/is/image/ScanSource/apc-sbp3000rm2u</t>
  </si>
  <si>
    <t>APC-SBP3000RM</t>
  </si>
  <si>
    <t>APC SERVICE BYPASS PANEL 120V 30A BBM L5-30P input; (4) 5-20R (1) L5-30R  output</t>
  </si>
  <si>
    <t>http://s7d9.scene7.com/is/image/ScanSource/apc-sbp3000rm</t>
  </si>
  <si>
    <t>APC-SBP2200RM</t>
  </si>
  <si>
    <t>APC SERVICE BYPASS PANEL 120V 20A BBM 5-20P input; (6) 5-15R (2) 5-20R output</t>
  </si>
  <si>
    <t>http://s7d9.scene7.com/is/image/ScanSource/apc-sbp2200rm</t>
  </si>
  <si>
    <t>APC-SBP16KRMP4U-HW</t>
  </si>
  <si>
    <t>APC Service Bypass Panel 200/208/240V Symmetra LX 4-16kVA; (1)L14-30R, (3)L5-20R, (1)100A Hardwire</t>
  </si>
  <si>
    <t>http://s7d9.scene7.com/is/image/ScanSource/apc-sbp16krmp4uhw</t>
  </si>
  <si>
    <t>APC-SBP16KRMP4U</t>
  </si>
  <si>
    <t>APC Service Bypass Panel- 200/208/240V; 100A; MBB; Hardwire input; (6) L14-30R output</t>
  </si>
  <si>
    <t>http://s7d9.scene7.com/is/image/ScanSource/apc-sbp16krmp4u</t>
  </si>
  <si>
    <t>APC-SBP16KP</t>
  </si>
  <si>
    <t>APC Service Bypass Panel- 200/208/240V; 100A; MBB; Hardwire input/output</t>
  </si>
  <si>
    <t>http://s7d9.scene7.com/is/image/ScanSource/apc-sbp16kp</t>
  </si>
  <si>
    <t>APC-SBP1500RM</t>
  </si>
  <si>
    <t>APC SERVICE BYPASS PDU, 120V 15AMP with (8) NEMA 5-15R</t>
  </si>
  <si>
    <t>http://s7d9.scene7.com/is/image/ScanSource/apc-sbp1500rm</t>
  </si>
  <si>
    <t>APC-SBP10KRMT4U</t>
  </si>
  <si>
    <t>APC Service Bypass Panel- 200/208/240V; 100A; MBB; Hardwire input; (3) L6-30R (3) L6-20R output</t>
  </si>
  <si>
    <t>http://s7d9.scene7.com/is/image/ScanSource/apc-sbp10krmt4u</t>
  </si>
  <si>
    <t>POW-SB87019S2FB</t>
  </si>
  <si>
    <t>RCM+ Horizontal Cable Manager with Cover, Single Sided, 2RUHx19"Wx5.5"D,   Flat Black</t>
  </si>
  <si>
    <t>http://s7d9.scene7.com/is/image/ScanSource/eaton-sb87019s2fb</t>
  </si>
  <si>
    <t>POW-SB87019S1FB</t>
  </si>
  <si>
    <t>HZ CABLE MANAGER, 19" RACKMOUNT, 1U BLK</t>
  </si>
  <si>
    <t>POW-SB860FSKFB</t>
  </si>
  <si>
    <t>REPLACEMENT FINGER SECTION, 11 U, BLK</t>
  </si>
  <si>
    <t>http://s7d9.scene7.com/is/image/ScanSource/eaton-sb860fskfb</t>
  </si>
  <si>
    <t>POW-SB860FSFB</t>
  </si>
  <si>
    <t>RACK MOUNTED FINGER BRACKET, 1 1U, BLK</t>
  </si>
  <si>
    <t>http://s7d9.scene7.com/is/image/ScanSource/eaton-sb860fsfb</t>
  </si>
  <si>
    <t>POW-SB86083S084FB</t>
  </si>
  <si>
    <t>VT CABLE MANAGER, SINGLE SIDED 3" X 84"</t>
  </si>
  <si>
    <t>http://s7d9.scene7.com/is/image/ScanSource/eaton-sb86083s084fb</t>
  </si>
  <si>
    <t>POW-SB86083D084FB</t>
  </si>
  <si>
    <t>VT CABLE MANAGER DUAL SIDED 3"X 84" BLK</t>
  </si>
  <si>
    <t>http://s7d9.scene7.com/is/image/ScanSource/eaton-sb86083d084fb</t>
  </si>
  <si>
    <t>POW-SB838084CFB</t>
  </si>
  <si>
    <t>4-POST ADJUSTABLE RACK</t>
  </si>
  <si>
    <t>http://s7d9.scene7.com/is/image/ScanSource/eaton-sb838084cfb</t>
  </si>
  <si>
    <t>POW-SB747S1915SFB</t>
  </si>
  <si>
    <t>Shelf, One Sided. Solid for 19"W Racks, 19"W x 15"D, Steel, Flat Black</t>
  </si>
  <si>
    <t>http://s7d9.scene7.com/is/image/ScanSource/eaton-sb747s1915sfb</t>
  </si>
  <si>
    <t>POW-SB708193025FB</t>
  </si>
  <si>
    <t>WALL-MOUNTED SWING GATE RACK</t>
  </si>
  <si>
    <t>http://s7d9.scene7.com/is/image/ScanSource/eaton-sb708193025fb</t>
  </si>
  <si>
    <t>POW-SB708192425FB</t>
  </si>
  <si>
    <t>Wall Mount Swing Out Rack (24 Inch High 25 Inch Deep)</t>
  </si>
  <si>
    <t>http://s7d9.scene7.com/is/image/ScanSource/eaton-sb708192425fb</t>
  </si>
  <si>
    <t>POW-SB704192524FB</t>
  </si>
  <si>
    <t>Wall Mount Rack (26 High, 21 Inch Wide, 24 Inch Deep)</t>
  </si>
  <si>
    <t>http://s7d9.scene7.com/is/image/ScanSource/eaton-sb704192524fb</t>
  </si>
  <si>
    <t>Vtech Desk Phones</t>
  </si>
  <si>
    <t>http://s7d9.scene7.com/is/image/ScanSource/vtech-et685-1</t>
  </si>
  <si>
    <t>VTE-SB67138</t>
  </si>
  <si>
    <t>SynJ 4-Line Corded/Cordless System</t>
  </si>
  <si>
    <t>POW-SB588A</t>
  </si>
  <si>
    <t>2 POST RACK ANCHOR KIT</t>
  </si>
  <si>
    <t>POW-SB57163S084FB</t>
  </si>
  <si>
    <t>Duct and Trough Panels: Type - Vertical Cable Management Duct; Height - 84.00"; Width - 3.63"; Depth - 6.38"; Material - Aluminum; Color - Black; Mounting - Rack; Additional Information - Single-sided</t>
  </si>
  <si>
    <t>http://s7d9.scene7.com/is/image/ScanSource/eaton-sb57163s084fb</t>
  </si>
  <si>
    <t>POW-SB556084XUFB</t>
  </si>
  <si>
    <t>2 POST RACK WITH 3" UPRIGHTS</t>
  </si>
  <si>
    <t>http://s7d9.scene7.com/is/image/ScanSource/eaton-sb556084xufb</t>
  </si>
  <si>
    <t>-SB55608419U6FB B2</t>
  </si>
  <si>
    <t>B Stock: 2 POST RACK WITH 6" UPRIGHTS</t>
  </si>
  <si>
    <t>POW-SB55608419U6FB</t>
  </si>
  <si>
    <t>2 POST RACK WITH 6" UPRIGHTS</t>
  </si>
  <si>
    <t>http://s7d9.scene7.com/is/image/ScanSource/eaton-sb55608419u6fb</t>
  </si>
  <si>
    <t>VAL-SA-VIP-842L-2</t>
  </si>
  <si>
    <t>Network Audio part</t>
  </si>
  <si>
    <t>APC-S15BLK</t>
  </si>
  <si>
    <t>APC AV Black 1.5kVA S Type Power Conditioner with Battery Backup 120V</t>
  </si>
  <si>
    <t>APC-S10BLK</t>
  </si>
  <si>
    <t>APC AV Black 1kVA S Type Power Conditioner with Battery Backup 120V</t>
  </si>
  <si>
    <t>http://s7d9.scene7.com/is/image/ScanSource/apc-s10blk</t>
  </si>
  <si>
    <t>VAL-S-615</t>
  </si>
  <si>
    <t>15 Watt Paging Horn with 25-70 Volt Tran</t>
  </si>
  <si>
    <t>http://s7d9.scene7.com/is/image/ScanSource/valcom-s615</t>
  </si>
  <si>
    <t>VAL-S-604</t>
  </si>
  <si>
    <t>4 Watt Paging FlexHorn- White</t>
  </si>
  <si>
    <t>http://s7d9.scene7.com/is/image/ScanSource/valcom-s604</t>
  </si>
  <si>
    <t>VAL-S-560</t>
  </si>
  <si>
    <t>20 Watt Attenuator</t>
  </si>
  <si>
    <t>VAL-S-551-5</t>
  </si>
  <si>
    <t>Speaker Backbox Enclosure (5 pack)</t>
  </si>
  <si>
    <t>http://s7d9.scene7.com/is/image/ScanSource/valcom-s5515</t>
  </si>
  <si>
    <t>VAL-S-550-5</t>
  </si>
  <si>
    <t>Speaker Support Bridge (5 pack)</t>
  </si>
  <si>
    <t>http://s7d9.scene7.com/is/image/ScanSource/valcom-s5505</t>
  </si>
  <si>
    <t>VAL-S-525A</t>
  </si>
  <si>
    <t>P-Tec Surface Mount Speaker</t>
  </si>
  <si>
    <t>http://s7d9.scene7.com/is/image/ScanSource/valcom-s525a</t>
  </si>
  <si>
    <t>VAL-S-522B-2</t>
  </si>
  <si>
    <t>2x2 Lay-in Ceiling Speaker, 25/70 Volt, Ul Rated, Packaged 2 Per Box</t>
  </si>
  <si>
    <t>http://s7d9.scene7.com/is/image/ScanSource/valcom-s522b2</t>
  </si>
  <si>
    <t>VAL-S-521B</t>
  </si>
  <si>
    <t>2 x 1 Lay-In Ceiling Speaker w/Backbox</t>
  </si>
  <si>
    <t>http://s7d9.scene7.com/is/image/ScanSource/valcom-s521b</t>
  </si>
  <si>
    <t>VAL-S-505VC</t>
  </si>
  <si>
    <t>CLASSIC WALL MONITOR SPKR FORV PAGING</t>
  </si>
  <si>
    <t>http://s7d9.scene7.com/is/image/ScanSource/valcom-s505vc</t>
  </si>
  <si>
    <t>VAL-S-505</t>
  </si>
  <si>
    <t>The S-505 is an 8" wall speaker inside of a walnut wood grain cabinet, with dark brown grille cloth. This speaker operates on 25V or 75V speaker lines.</t>
  </si>
  <si>
    <t>http://s7d9.scene7.com/is/image/ScanSource/valcom-s505</t>
  </si>
  <si>
    <t>VAL-S-504</t>
  </si>
  <si>
    <t>Metal Wall Speaker Assembly</t>
  </si>
  <si>
    <t>http://s7d9.scene7.com/is/image/ScanSource/valcom-s504</t>
  </si>
  <si>
    <t>VAL-S-500VC</t>
  </si>
  <si>
    <t>Speaker 8" Ceiling With Volume Control, 25-70 Volt Transformer and Metal Grille</t>
  </si>
  <si>
    <t>http://s7d9.scene7.com/is/image/ScanSource/valcom-s500vc</t>
  </si>
  <si>
    <t>VAL-S-500</t>
  </si>
  <si>
    <t>8" Ceiling Speaker w/ 25-70 Volt Transformer &amp; Metal Baffle</t>
  </si>
  <si>
    <t>http://s7d9.scene7.com/is/image/ScanSource/valcom-s500</t>
  </si>
  <si>
    <t>VAL-S-422A-2</t>
  </si>
  <si>
    <t>2 x 2 Lay-In Ceiling Speaker w/Backbox (w/o volume switch) (2 pack)</t>
  </si>
  <si>
    <t>http://s7d9.scene7.com/is/image/ScanSource/valcom-s422a2</t>
  </si>
  <si>
    <t>YEA-RT30</t>
  </si>
  <si>
    <t>Yealink DECT Repeaters</t>
  </si>
  <si>
    <t>YEALINK DECT REPEATER</t>
  </si>
  <si>
    <t>http://s7d9.scene7.com/is/image/ScanSource/yealink-rt30</t>
  </si>
  <si>
    <t>YEA-RT20U</t>
  </si>
  <si>
    <t>Yealink DECT Repeater, Standards: DECT GAP, Extending the DECT coverage,     Supports automatic handover of calls between RT20U, Up to 2 simultaneous calls per handset, Up to 5 repeaters per base station, Auto     association, Tact switch for Base Link Reset, LED Display- LED 1 Power  On- LED 2 DECT Link- LED 3Active Relay, Indoor range up to 50m, Outdoor  range up to 300m, Radio frequency range: 1920 MHz-1930 MHz (US)</t>
  </si>
  <si>
    <t>http://s7d9.scene7.com/is/image/ScanSource/yealink-rt20u</t>
  </si>
  <si>
    <t>POW-RSV4262B</t>
  </si>
  <si>
    <t>Eaton RS Enclosure, Server configuration, 42U, 47.24 inch depth, 23.6 inch width, Black</t>
  </si>
  <si>
    <t>http://s7d9.scene7.com/is/image/ScanSource/eaton-rsv4262b</t>
  </si>
  <si>
    <t>POW-RSV4261B</t>
  </si>
  <si>
    <t>Eaton RS Enclosure, Server configuration, 42U, 43.31 inch depth, 23.6 inch width, Black</t>
  </si>
  <si>
    <t>http://s7d9.scene7.com/is/image/ScanSource/eaton-rsv4261b</t>
  </si>
  <si>
    <t>POW-RSV4260B</t>
  </si>
  <si>
    <t>Eaton RS Enclosure, Server configuration, 42U, 39.37 inch depth, 23.6 inch width, Black</t>
  </si>
  <si>
    <t>http://s7d9.scene7.com/is/image/ScanSource/eaton-rsv4260b</t>
  </si>
  <si>
    <t>POW-RSPDUMTGB</t>
  </si>
  <si>
    <t>RS PDU MOUNTING BRACKET KIT; BLACK</t>
  </si>
  <si>
    <t>http://s7d9.scene7.com/is/image/ScanSource/eaton-rspdumtgb</t>
  </si>
  <si>
    <t>POW-RSN4862W</t>
  </si>
  <si>
    <t>Eaton 9155 Options</t>
  </si>
  <si>
    <t>RS NETWORKING ENC 48U 600 1200MM WHITE</t>
  </si>
  <si>
    <t>POW-RSN4282B</t>
  </si>
  <si>
    <t>Network Enc, 42U, 800mm Wx1200mm D Black</t>
  </si>
  <si>
    <t>POW-RSCMF11U</t>
  </si>
  <si>
    <t>11U railmounted cable management finger kit with mounting hardware. Used   for 600 mm wide enclosures or low density requirements in 800 mm widths</t>
  </si>
  <si>
    <t>http://s7d9.scene7.com/is/image/ScanSource/eaton-rscmf11u</t>
  </si>
  <si>
    <t>POW-RSC4261B</t>
  </si>
  <si>
    <t>RS COLO ENC 42U 600MM 1100MM BLACK</t>
  </si>
  <si>
    <t>http://s7d9.scene7.com/is/image/ScanSource/eaton-rsc4261b</t>
  </si>
  <si>
    <t>POW-RSANCB</t>
  </si>
  <si>
    <t>RS ANCHOR BRACKET KIT - BLACK</t>
  </si>
  <si>
    <t>ILX-RM2500</t>
  </si>
  <si>
    <t>ITW AC Surge Protection Devices</t>
  </si>
  <si>
    <t>12 Outlet Power Distribution (No Surge Protection)</t>
  </si>
  <si>
    <t>http://s7d9.scene7.com/is/image/ScanSource/itwlinx-rm2500</t>
  </si>
  <si>
    <t>ILX-RM-M8COM-15</t>
  </si>
  <si>
    <t>Rack Mount (15 AMP 8 Outlet, AC Protection, 4 Analog/DSL, Five)</t>
  </si>
  <si>
    <t>http://s7d9.scene7.com/is/image/ScanSource/itwlinx-rmm8com15</t>
  </si>
  <si>
    <t>ILX-RM-6MPVD</t>
  </si>
  <si>
    <t>ITW SurgeGate Modular Surge Protectors</t>
  </si>
  <si>
    <t>Modular Wall Mount Chassis for (6) RM</t>
  </si>
  <si>
    <t>ILX-RM-12MPVD</t>
  </si>
  <si>
    <t>Modular Rackmount Chassis for (12) RM Type protectors</t>
  </si>
  <si>
    <t>http://s7d9.scene7.com/is/image/ScanSource/itwlinx-rm12mpvd</t>
  </si>
  <si>
    <t>ILX-RM-12-CAT6-LAN</t>
  </si>
  <si>
    <t>Protection Module, Solid State CAT6-LAN application with 16 volts clamping voltage</t>
  </si>
  <si>
    <t>http://s7d9.scene7.com/is/image/ScanSource/itwlinx-rm12cat6lan</t>
  </si>
  <si>
    <t>ILX-RM-12-CAT6-75/POE</t>
  </si>
  <si>
    <t>ITW Linx Modular Solid State Category 6 Wall Mount Protection Module</t>
  </si>
  <si>
    <t>http://s7d9.scene7.com/is/image/ScanSource/itwlinx-rm12cat675poe</t>
  </si>
  <si>
    <t>ILX-RM-12-CAT6-235</t>
  </si>
  <si>
    <t>Protection Module, Solid State CAT6 with 235 clamping voltage for T1, Telco and analog lines</t>
  </si>
  <si>
    <t>http://s7d9.scene7.com/is/image/ScanSource/itwlinx-rm12cat6235</t>
  </si>
  <si>
    <t>POW-RK2PA</t>
  </si>
  <si>
    <t>Eaton 5S Series</t>
  </si>
  <si>
    <t>5P Two Post Rail Kit</t>
  </si>
  <si>
    <t>http://s7d9.scene7.com/is/image/ScanSource/eaton-rk2pa</t>
  </si>
  <si>
    <t>POW-RI040AA0A0A0A0R</t>
  </si>
  <si>
    <t>3.1KVA 120V EXT BATTS DVR REMOVE GRD to Neutral</t>
  </si>
  <si>
    <t>http://s7d5.scene7.com/is/image/ScanSource/Eaton-3S-UPS</t>
  </si>
  <si>
    <t>POW-RI000JC3A0A0A0B</t>
  </si>
  <si>
    <t>Eaton Ferrups Series</t>
  </si>
  <si>
    <t>Ferrups 3.1 (120V L5-30P Input, 6 - 5-20R Outputs)</t>
  </si>
  <si>
    <t>http://s7d5.scene7.com/is/image/ScanSource/Eaton-FERRUPS</t>
  </si>
  <si>
    <t>POW-RH000AA0A0A0A0B</t>
  </si>
  <si>
    <t>FER2.1KVA 120V 24 MIN HW I/O_ DVR</t>
  </si>
  <si>
    <t>http://s7d9.scene7.com/is/image/ScanSource/eaton-rh000aa0a0a0a0b</t>
  </si>
  <si>
    <t>POW-RELAY-MS</t>
  </si>
  <si>
    <t>Relay Card (MS)</t>
  </si>
  <si>
    <t>http://s7d9.scene7.com/is/image/ScanSource/eaton-relayms</t>
  </si>
  <si>
    <t>APC-RBC9</t>
  </si>
  <si>
    <t>APC Replacement Battery Cartridge #9</t>
  </si>
  <si>
    <t>http://s7d9.scene7.com/is/image/ScanSource/apc-rbc9</t>
  </si>
  <si>
    <t>APC-RBC7</t>
  </si>
  <si>
    <t>APC Replacement Battery Cartridge #7 fits selected APC Smart-UPS and Back-UPS</t>
  </si>
  <si>
    <t>http://s7d9.scene7.com/is/image/ScanSource/apc-rbc7</t>
  </si>
  <si>
    <t>APC-RBC6</t>
  </si>
  <si>
    <t>APC Replacement Battery Cartridge #6 fits selected APC Smart-UPS and Back-UPS</t>
  </si>
  <si>
    <t>http://s7d9.scene7.com/is/image/ScanSource/apc-rbc6</t>
  </si>
  <si>
    <t>APC-RBC59</t>
  </si>
  <si>
    <t>APC Replacement Battery Cartridge #59</t>
  </si>
  <si>
    <t>http://s7d9.scene7.com/is/image/ScanSource/apc-rbc59</t>
  </si>
  <si>
    <t>APC-RBC57</t>
  </si>
  <si>
    <t>APC Replacement Battery Cartridge #57</t>
  </si>
  <si>
    <t>http://s7d9.scene7.com/is/image/ScanSource/apc-rbc57</t>
  </si>
  <si>
    <t>APC-RBC55</t>
  </si>
  <si>
    <t>APC Replacement Battery Cartridge #55 fits selected APC Smart-UPS and Back-UPS models</t>
  </si>
  <si>
    <t>http://s7d9.scene7.com/is/image/ScanSource/apc-rbc55</t>
  </si>
  <si>
    <t>APC-RBC5</t>
  </si>
  <si>
    <t>APC Replacement Battery Cartridge #5</t>
  </si>
  <si>
    <t>http://s7d9.scene7.com/is/image/ScanSource/apc-rbc5</t>
  </si>
  <si>
    <t>APC-RBC48</t>
  </si>
  <si>
    <t>APC Replacement Battery Cartridge #48 fits selected APC Smart-UPS and Back-UPS models</t>
  </si>
  <si>
    <t>http://s7d9.scene7.com/is/image/ScanSource/apc-rbc48</t>
  </si>
  <si>
    <t>APC-RBC47</t>
  </si>
  <si>
    <t>APC Replacement Battery Cartridge #47</t>
  </si>
  <si>
    <t>http://s7d9.scene7.com/is/image/ScanSource/apc-rbc47</t>
  </si>
  <si>
    <t>APC-RBC45</t>
  </si>
  <si>
    <t>APC Replacement Battery Cartridge #45</t>
  </si>
  <si>
    <t>http://s7d9.scene7.com/is/image/ScanSource/apc-rbc45</t>
  </si>
  <si>
    <t>-RBC44 B1</t>
  </si>
  <si>
    <t>Genuine APC RBC(TM) are tested and certified for compatibility to restore UPS performance to the original specifications.</t>
  </si>
  <si>
    <t>APC-RBC43</t>
  </si>
  <si>
    <t>APC Replacement Battery Cartridge #43 fits selected APC Smart-UPS and Back-UPS models</t>
  </si>
  <si>
    <t>http://s7d9.scene7.com/is/image/ScanSource/apc-rbc43</t>
  </si>
  <si>
    <t>APC-RBC40</t>
  </si>
  <si>
    <t>REPLACEMENT BATTERY 12V-7AH</t>
  </si>
  <si>
    <t>APC-RBC4</t>
  </si>
  <si>
    <t>APC Replacement Battery Cartridge #4</t>
  </si>
  <si>
    <t>http://s7d9.scene7.com/is/image/ScanSource/apc-rbc4</t>
  </si>
  <si>
    <t>APC-RBC35</t>
  </si>
  <si>
    <t>APC Replacement Battery Cartridge #35 fits selected APC Back-UPS</t>
  </si>
  <si>
    <t>http://s7d9.scene7.com/is/image/ScanSource/apc-rbc35</t>
  </si>
  <si>
    <t>APC-RBC34</t>
  </si>
  <si>
    <t>APC Replacement Battery Cartridge #34</t>
  </si>
  <si>
    <t>http://s7d9.scene7.com/is/image/ScanSource/apc-rbc34</t>
  </si>
  <si>
    <t>APC-RBC33</t>
  </si>
  <si>
    <t>APC Replacement Battery Cartridge #33</t>
  </si>
  <si>
    <t>http://s7d9.scene7.com/is/image/ScanSource/apc-rbc33</t>
  </si>
  <si>
    <t>APC-RBC32</t>
  </si>
  <si>
    <t>APC Replacement Battery Cartridge #32 fits selected APC Back-UPS</t>
  </si>
  <si>
    <t>http://s7d9.scene7.com/is/image/ScanSource/apc-rbc32</t>
  </si>
  <si>
    <t>APC-RBC31</t>
  </si>
  <si>
    <t>APC Replacement Battery Cartridge #31</t>
  </si>
  <si>
    <t>http://s7d9.scene7.com/is/image/ScanSource/apc-rbc31</t>
  </si>
  <si>
    <t>APC-RBC30</t>
  </si>
  <si>
    <t>APC Replacement Battery Cartridge #30</t>
  </si>
  <si>
    <t>http://s7d9.scene7.com/is/image/ScanSource/apc-rbc30</t>
  </si>
  <si>
    <t>APC-RBC3</t>
  </si>
  <si>
    <t>APC Replacement Battery Cartridge #3</t>
  </si>
  <si>
    <t>http://s7d9.scene7.com/is/image/ScanSource/apc-rbc3</t>
  </si>
  <si>
    <t>APC-RBC27</t>
  </si>
  <si>
    <t>APC Replacement Battery Cartridge #27</t>
  </si>
  <si>
    <t>http://s7d9.scene7.com/is/image/ScanSource/apc-rbc27</t>
  </si>
  <si>
    <t>APC-RBC26</t>
  </si>
  <si>
    <t>APC Replacement Battery Cartridge #26</t>
  </si>
  <si>
    <t>http://s7d9.scene7.com/is/image/ScanSource/apc-rbc26</t>
  </si>
  <si>
    <t>APC-RBC25</t>
  </si>
  <si>
    <t>APC Replacement Battery Cartridge #25</t>
  </si>
  <si>
    <t>http://s7d9.scene7.com/is/image/ScanSource/apc-rbc25</t>
  </si>
  <si>
    <t>APC-RBC24</t>
  </si>
  <si>
    <t>APC Replacement Battery Cartridge #24</t>
  </si>
  <si>
    <t>http://s7d9.scene7.com/is/image/ScanSource/apc-rbc24</t>
  </si>
  <si>
    <t>APC-RBC23</t>
  </si>
  <si>
    <t>APC Replacement Battery Cartridge #23</t>
  </si>
  <si>
    <t>http://s7d9.scene7.com/is/image/ScanSource/apc-rbc23</t>
  </si>
  <si>
    <t>APC-RBC2</t>
  </si>
  <si>
    <t>APC Replacement Battery Cartridge (RBC) #2 fits selected APC Smart-UPS and Back-UPS models</t>
  </si>
  <si>
    <t>http://s7d9.scene7.com/is/image/ScanSource/apc-rbc2</t>
  </si>
  <si>
    <t>APC-RBC18</t>
  </si>
  <si>
    <t>APC Replacement Battery Cartridge #18</t>
  </si>
  <si>
    <t>http://s7d9.scene7.com/is/image/ScanSource/apc-rbc18</t>
  </si>
  <si>
    <t>APC-RBC17</t>
  </si>
  <si>
    <t>APC Replacement Battery Cartridge #17 fits selected APC Back-UPS</t>
  </si>
  <si>
    <t>http://s7d9.scene7.com/is/image/ScanSource/apc-rbc17</t>
  </si>
  <si>
    <t>APC-RBC155</t>
  </si>
  <si>
    <t>REPLACEMENT BATTERY CARTRIDGE#155</t>
  </si>
  <si>
    <t>APC-RBC14</t>
  </si>
  <si>
    <t>APC Replacement Battery Cartridge #14</t>
  </si>
  <si>
    <t>http://s7d9.scene7.com/is/image/ScanSource/apc-rbc14</t>
  </si>
  <si>
    <t>APC-RBC13</t>
  </si>
  <si>
    <t>APC Replacement Battery Cartridge #13</t>
  </si>
  <si>
    <t>http://s7d9.scene7.com/is/image/ScanSource/apc-rbc13</t>
  </si>
  <si>
    <t>APC-RBC12</t>
  </si>
  <si>
    <t>APC Replacement Battery Cartridge #12</t>
  </si>
  <si>
    <t>http://s7d9.scene7.com/is/image/ScanSource/apc-rbc12</t>
  </si>
  <si>
    <t>APC-RBC11</t>
  </si>
  <si>
    <t>APC Replacement Battery Cartridge #11</t>
  </si>
  <si>
    <t>http://s7d9.scene7.com/is/image/ScanSource/apc-rbc11</t>
  </si>
  <si>
    <t>APC-RBC10</t>
  </si>
  <si>
    <t>APC Replacement Battery Cartridge #10</t>
  </si>
  <si>
    <t>http://s7d9.scene7.com/is/image/ScanSource/apc-rbc10</t>
  </si>
  <si>
    <t>APC-QWCBM</t>
  </si>
  <si>
    <t>Custom Exchange Service Progam for Single Phase Products</t>
  </si>
  <si>
    <t>APC-QGEN-MISC-QSCE30119-00</t>
  </si>
  <si>
    <t>Startup3rd part Qoute</t>
  </si>
  <si>
    <t>APC-QGEN-MISC</t>
  </si>
  <si>
    <t>QSCE73536-00 - third party sku</t>
  </si>
  <si>
    <t>APC-PZ62B</t>
  </si>
  <si>
    <t>Power Strip 6 Outlet 2 Foot Cord 120V Black</t>
  </si>
  <si>
    <t>POW-PXS-PRO</t>
  </si>
  <si>
    <t>Power Xpert Software (Professional Edition)</t>
  </si>
  <si>
    <t>POW-PXGXUPS</t>
  </si>
  <si>
    <t>Power Xpert Gateway UPS Card</t>
  </si>
  <si>
    <t>http://s7d9.scene7.com/is/image/ScanSource/eaton-pxgxups</t>
  </si>
  <si>
    <t>POW-PWENC9970939</t>
  </si>
  <si>
    <t>42U Enclosure (Split Rear, Casters and No Sides)</t>
  </si>
  <si>
    <t>http://s7d9.scene7.com/is/image/ScanSource/eaton-pwenc9970939</t>
  </si>
  <si>
    <t>POW-PWENC9970936</t>
  </si>
  <si>
    <t>42 U Enclosure (Split Rear and Sides)</t>
  </si>
  <si>
    <t>http://s7d9.scene7.com/is/image/ScanSource/eaton-pwenc9970936</t>
  </si>
  <si>
    <t>POW-PWENC9970935</t>
  </si>
  <si>
    <t>42 U Enclosure (Split Rear and No Sides)</t>
  </si>
  <si>
    <t>http://s7d9.scene7.com/is/image/ScanSource/eaton-pwenc9970935</t>
  </si>
  <si>
    <t>POW-PWATSS520003</t>
  </si>
  <si>
    <t>EPDU, AT, 1U, (2) 5-20P, (8) 5 -20R</t>
  </si>
  <si>
    <t>http://s7d9.scene7.com/is/image/ScanSource/eaton-pwatss520003</t>
  </si>
  <si>
    <t>POW-PWATSS515002</t>
  </si>
  <si>
    <t>EPDU, AT, 1U, Two 5-15P, Eight 5</t>
  </si>
  <si>
    <t>http://s7d9.scene7.com/is/image/ScanSource/eaton-pwatss515002</t>
  </si>
  <si>
    <t>POW-PWATSL630008</t>
  </si>
  <si>
    <t>EPDU, AT, 1U 2)L6-30P 1)L6-30R</t>
  </si>
  <si>
    <t>http://s7d9.scene7.com/is/image/ScanSource/eaton-pwatsl630008</t>
  </si>
  <si>
    <t>POW-PWATSL630006</t>
  </si>
  <si>
    <t>Designed for reliable and cost effective power distribution, Basic ePDUs have the form factor and receptacle choices to meet the needs of the demanding data center architect. With power levels ranging from 1.4 kW all the way to 17 kW, Eaton has the right Basic ePDU for any application. The new ePDU G3 Basic models feature Eaton’s patented IEC outlet grip plug retention, color-coded outlet sections, a low-profile form factor and a high operating temperature.</t>
  </si>
  <si>
    <t>http://s7d9.scene7.com/is/image/ScanSource/eaton-pwatsl630006</t>
  </si>
  <si>
    <t>POW-PWATSL530007</t>
  </si>
  <si>
    <t>EPDU, AT, 1U 2)L5-30P 1) L5-30 R</t>
  </si>
  <si>
    <t>http://s7d9.scene7.com/is/image/ScanSource/eaton-pwatsl530007</t>
  </si>
  <si>
    <t>POW-PWATSL530005</t>
  </si>
  <si>
    <t>ENCLOSURE BASED AUTO TRANSFER  SWITCH, NO BATTERIES 2.88kw</t>
  </si>
  <si>
    <t>http://s7d9.scene7.com/is/image/ScanSource/eaton-pwatsl530005</t>
  </si>
  <si>
    <t>POW-PWATSL520004</t>
  </si>
  <si>
    <t>ENCLOSURE BASED AUTO TRANSFER  SWITCH, NO BATTERIES 1.92kw</t>
  </si>
  <si>
    <t>http://s7d9.scene7.com/is/image/ScanSource/eaton-pwatsl520004</t>
  </si>
  <si>
    <t>POW-PWACC9970960</t>
  </si>
  <si>
    <t>Fan Kit (Split Rear Door, Bla 110V)</t>
  </si>
  <si>
    <t>POW-PWACC9970959</t>
  </si>
  <si>
    <t>Cable Management Velcro Straps</t>
  </si>
  <si>
    <t>POW-PWACC9970957</t>
  </si>
  <si>
    <t>Cable Management Rings</t>
  </si>
  <si>
    <t>POW-PWACC9970956</t>
  </si>
  <si>
    <t>Cover (for Vertical Manager Kit)</t>
  </si>
  <si>
    <t>POW-PWACC9970955</t>
  </si>
  <si>
    <t>3.5 Inch Wide x 9U Vertical Manage Kit</t>
  </si>
  <si>
    <t>http://s7d9.scene7.com/is/image/ScanSource/eaton-pwacc9970955</t>
  </si>
  <si>
    <t>POW-PWACC9970954</t>
  </si>
  <si>
    <t>2U Horizontal Rack Mount Manager (with Cover)</t>
  </si>
  <si>
    <t>POW-PWACC9970953</t>
  </si>
  <si>
    <t>1U Horizontal Rack Mount Manag with Cover</t>
  </si>
  <si>
    <t>POW-PWACC9970951</t>
  </si>
  <si>
    <t>19 Inch Telescoping HD Toolless Shelf</t>
  </si>
  <si>
    <t>http://s7d9.scene7.com/is/image/ScanSource/eaton-pwacc9970951</t>
  </si>
  <si>
    <t>POW-PWACC9970950</t>
  </si>
  <si>
    <t>19 Inch Toolless Fixed Shelf</t>
  </si>
  <si>
    <t>POW-PWACC9970947</t>
  </si>
  <si>
    <t>Bolt Down Kit</t>
  </si>
  <si>
    <t>POW-PWACC9970945</t>
  </si>
  <si>
    <t>Baying Kit</t>
  </si>
  <si>
    <t>POW-PWACC9970944</t>
  </si>
  <si>
    <t>M6 Phillips Screws</t>
  </si>
  <si>
    <t>POW-PWACC9970943</t>
  </si>
  <si>
    <t>M6 Captive Nuts</t>
  </si>
  <si>
    <t>POW-PWACC9962619</t>
  </si>
  <si>
    <t>Toolless ePDU Mounting Bracket 2 ePDUs</t>
  </si>
  <si>
    <t>POW-PW9S9K</t>
  </si>
  <si>
    <t>Eaton 9170+ UPS Rack/Tower Models</t>
  </si>
  <si>
    <t>PW9170 (9KVA UPS STD Bundle 9-Slot HW In/Out)</t>
  </si>
  <si>
    <t>http://s7d9.scene7.com/is/image/ScanSource/eaton-pw9s9k</t>
  </si>
  <si>
    <t>POW-PW6S6K-LPD</t>
  </si>
  <si>
    <t>Eaton 9170+ Rack/Tower Software and Connectivity</t>
  </si>
  <si>
    <t>PW9170 6KVA UPS STD BDL 6 Slot LC RECPS.</t>
  </si>
  <si>
    <t>http://s7d9.scene7.com/is/image/ScanSource/eaton-pw6s6klpd</t>
  </si>
  <si>
    <t>POW-PW6S6K</t>
  </si>
  <si>
    <t>6 kVA Expandable 9 kVA N+X Hardwired, 33.3 x 17.0 x 25.5</t>
  </si>
  <si>
    <t>http://s7d9.scene7.com/is/image/ScanSource/eaton-pw6s6k</t>
  </si>
  <si>
    <t>POW-PW306MO0U072</t>
  </si>
  <si>
    <t>PW EPDU 5.8KW L21-20 INP 5.76  L21-20 MO 10 Feet 0U 5-20 (Thirty)</t>
  </si>
  <si>
    <t>http://s7d9.scene7.com/is/image/ScanSource/eaton-pw306mo0u072</t>
  </si>
  <si>
    <t>POW-PW105SW2U415</t>
  </si>
  <si>
    <t>EPDU, SW, 2U, L6-30P, (20) C13 , (4) C19</t>
  </si>
  <si>
    <t>POW-PW105SW2U223</t>
  </si>
  <si>
    <t>EPDU Horizontal 2U L6-30P 12 C13 4 C19 SW</t>
  </si>
  <si>
    <t>http://s7d9.scene7.com/is/image/ScanSource/eaton-pw105sw2u223</t>
  </si>
  <si>
    <t>POW-PW105SW0U154</t>
  </si>
  <si>
    <t>Eaton EPDU SW 0U L6-30P Sixteen C 0</t>
  </si>
  <si>
    <t>POW-PW105MI1U164</t>
  </si>
  <si>
    <t>L6-30</t>
  </si>
  <si>
    <t>http://s7d9.scene7.com/is/image/ScanSource/eaton-pw105mi1u164</t>
  </si>
  <si>
    <t>POW-PW105BA1U404</t>
  </si>
  <si>
    <t>Basic EPDU 4.99MAXKW BA 9 Foot Cord L14-30 Twelve 5-15</t>
  </si>
  <si>
    <t>POW-PW105BA1U192</t>
  </si>
  <si>
    <t>EPDU Horizontal L6-30P 12 C13</t>
  </si>
  <si>
    <t>http://s7d9.scene7.com/is/image/ScanSource/eaton-pw105ba1u192</t>
  </si>
  <si>
    <t>POW-PW105BA0U412</t>
  </si>
  <si>
    <t>Vertical Mount EPDU (9 Foot Cord, Input L14-30 Output Twelve 5-15)</t>
  </si>
  <si>
    <t>http://s7d9.scene7.com/is/image/ScanSource/eaton-pw105ba0u412</t>
  </si>
  <si>
    <t>POW-PW103SW0U152</t>
  </si>
  <si>
    <t>EPDU SW 0U L5 30P 16 5 15R</t>
  </si>
  <si>
    <t>POW-PW103BA1U190</t>
  </si>
  <si>
    <t>Basic EPDU (1 Horizontal Mount L5-30P Input, Twelve 5-20R Output)</t>
  </si>
  <si>
    <t>http://s7d9.scene7.com/is/image/ScanSource/eaton-pw103ba1u190</t>
  </si>
  <si>
    <t>POW-PW102SW0U151</t>
  </si>
  <si>
    <t>EPDU, SW, 0U, L5-20P, Twenty-Four 5-15R</t>
  </si>
  <si>
    <t>http://s7d9.scene7.com/is/image/ScanSource/eaton-pw102sw0u151</t>
  </si>
  <si>
    <t>POW-PW102ME0U026</t>
  </si>
  <si>
    <t>5-20P Eight 5-20R Vertical Mount 0U Models</t>
  </si>
  <si>
    <t>POW-PW102BA1U159</t>
  </si>
  <si>
    <t>EPDU, BA, 1U, L5-20P, Twelve 5-20R</t>
  </si>
  <si>
    <t>http://s7d9.scene7.com/is/image/ScanSource/eaton-pw102ba1u159</t>
  </si>
  <si>
    <t>POW-PW101SW0U224</t>
  </si>
  <si>
    <t>EPDU, SW, 0U, 5-15P, Sixteen 5-15 R</t>
  </si>
  <si>
    <t>http://s7d9.scene7.com/is/image/ScanSource/eaton-pw101sw0u224</t>
  </si>
  <si>
    <t>POW-PW05XXXX-PROM</t>
  </si>
  <si>
    <t>PredictPulse Insight Wireless Install</t>
  </si>
  <si>
    <t>APC-PVR</t>
  </si>
  <si>
    <t>APC Surge Protectors</t>
  </si>
  <si>
    <t>REPLACEABLE, RACKMOUNT, 1U, SINGLE LINE, CableTV SURGE PROTECTION MODULE</t>
  </si>
  <si>
    <t>http://s7d9.scene7.com/is/image/ScanSource/apc-pvr</t>
  </si>
  <si>
    <t>APC-PTEL2R</t>
  </si>
  <si>
    <t>REPLACEABLE, RACKMOUNT, 1U, 2 LINE TELCO SURGE PROTECTION MODULE</t>
  </si>
  <si>
    <t>http://s7d9.scene7.com/is/image/ScanSource/apc-ptel2r</t>
  </si>
  <si>
    <t>POW-PT82NEDX-176403-3</t>
  </si>
  <si>
    <t>POW-PT82NEDX-176403-2</t>
  </si>
  <si>
    <t>POW-PT82NEDX-176403-1</t>
  </si>
  <si>
    <t>POW-PSPD300480Y2K</t>
  </si>
  <si>
    <t>Surge Protection Device (PSPD Series 300 kA/Phase Surge Rating)</t>
  </si>
  <si>
    <t>POW-PSPD160208Y2K</t>
  </si>
  <si>
    <t>Eaton PSDS Surge Suppressor/Protector - 208 V AC, 120 V AC Input - 120 V   AC, 208 V AC Output</t>
  </si>
  <si>
    <t>http://s7d9.scene7.com/is/image/ScanSource/eaton-pspd160208y2k</t>
  </si>
  <si>
    <t>POW-PSPD120240S1K</t>
  </si>
  <si>
    <t>PSPD 120KA 240V single phase Nema 1</t>
  </si>
  <si>
    <t>POW-PSPD100240S1K</t>
  </si>
  <si>
    <t>PSPD 100KA 240V single phase Nema 1</t>
  </si>
  <si>
    <t>YEA-PS5V2000US</t>
  </si>
  <si>
    <t>5V 2A, Yealink Power Supply for T29G/T46S/T48S /T52S/T54S/T56A/T58V/T58A, Cable: 1.8M</t>
  </si>
  <si>
    <t>http://s7d9.scene7.com/is/image/ScanSource/yealink-ps5v2000us</t>
  </si>
  <si>
    <t>YEA-PS5V1200US</t>
  </si>
  <si>
    <t>5V 1.2A, Yealink Power Supply for T22(P)/T26(P)/T28(P)/T27G(P)/T41S/T42S</t>
  </si>
  <si>
    <t>http://s7d9.scene7.com/is/image/ScanSource/yealink-ps5v1200us</t>
  </si>
  <si>
    <t>APC-PRM4</t>
  </si>
  <si>
    <t>APC 4 position chassis for replaceable data line surge protection modules, 1U</t>
  </si>
  <si>
    <t>http://s7d9.scene7.com/is/image/ScanSource/apc-prm4</t>
  </si>
  <si>
    <t>APC-PRM24</t>
  </si>
  <si>
    <t>APC 24 position chassis for replaceable data line surge protection modules, 19" rackmount, 1U</t>
  </si>
  <si>
    <t>http://s7d9.scene7.com/is/image/ScanSource/apc-prm24</t>
  </si>
  <si>
    <t>YEA-PRC-W53H</t>
  </si>
  <si>
    <t>Yealink Cases and Clips</t>
  </si>
  <si>
    <t>W53H PROTECTIVE CASE</t>
  </si>
  <si>
    <t>http://s7d9.scene7.com/is/image/ScanSource/yealink-prcw53h</t>
  </si>
  <si>
    <t>POW-PP81NEDX</t>
  </si>
  <si>
    <t>PowerTrust Preferred Service P Plan 8 Hr - 1 Year</t>
  </si>
  <si>
    <t>POW-POWERMANAGER2EA</t>
  </si>
  <si>
    <t>Power Manager 2 License One Site</t>
  </si>
  <si>
    <t>APC-PNOTEPROC6</t>
  </si>
  <si>
    <t>APC Notebook Surge Protector for AC, phone and network lines, 3 pin connection, 100-240V</t>
  </si>
  <si>
    <t>http://s7d9.scene7.com/is/image/ScanSource/apc-pnoteproc6</t>
  </si>
  <si>
    <t>APC-PNETR6</t>
  </si>
  <si>
    <t>APC Surge Module for CAT6 or CAT5/5e Network Line, Replaceable, 1U</t>
  </si>
  <si>
    <t>http://s7d9.scene7.com/is/image/ScanSource/apc-pnetr6</t>
  </si>
  <si>
    <t>APC-PNET1GB</t>
  </si>
  <si>
    <t>APC ProtectNet standalone surge protector for 10/100/1000 Base-T Ethernet lines (no mention of gigabit)</t>
  </si>
  <si>
    <t>http://s7d9.scene7.com/is/image/ScanSource/apc-pnet1gb</t>
  </si>
  <si>
    <t>POW-PMTSPNL4442</t>
  </si>
  <si>
    <t>Paramount IT Enclosure Side Panel Kit</t>
  </si>
  <si>
    <t>POW-PMT442442P</t>
  </si>
  <si>
    <t>Paramount 24 Inch Wide 44U Premium IT Enclosure</t>
  </si>
  <si>
    <t>APC-PMP2Z</t>
  </si>
  <si>
    <t>SurgeArrest PM 240/120V 80KA</t>
  </si>
  <si>
    <t>http://s7d9.scene7.com/is/image/ScanSource/apc-pmp2z</t>
  </si>
  <si>
    <t>APC-PMF3XS-PMF3XS-B</t>
  </si>
  <si>
    <t>SurgeArrest Panelmount 208/120 V120kA/ph W/Surge Counter</t>
  </si>
  <si>
    <t>http://s7d9.scene7.com/is/image/ScanSource/apc-pmf3xsb</t>
  </si>
  <si>
    <t>APC-PH8</t>
  </si>
  <si>
    <t>APC Home Office SurgeArrest 8 Outlets,</t>
  </si>
  <si>
    <t>http://s7d5.scene7.com/is/image/ScanSource/APC-172_fam</t>
  </si>
  <si>
    <t>APC-PH6U4X32</t>
  </si>
  <si>
    <t>APC Home Office SurgeArrest 6 Outlets,</t>
  </si>
  <si>
    <t>APC-PH12</t>
  </si>
  <si>
    <t>APC Home Office SurgeArrest 12 Outlets, 120V</t>
  </si>
  <si>
    <t>http://s7d9.scene7.com/is/image/ScanSource/apc-ph12</t>
  </si>
  <si>
    <t>APC-PER8T</t>
  </si>
  <si>
    <t>APC Personal SurgeArrest 8 Outlet with Phone Protection, 120V</t>
  </si>
  <si>
    <t>http://s7d9.scene7.com/is/image/ScanSource/apc-per8t</t>
  </si>
  <si>
    <t>APC-PER7T</t>
  </si>
  <si>
    <t>APC Personal SurgeArrest, 7 outlet, phone line protection</t>
  </si>
  <si>
    <t>http://s7d9.scene7.com/is/image/ScanSource/apc-per7t</t>
  </si>
  <si>
    <t>APC-PE76W</t>
  </si>
  <si>
    <t>APC Essential SurgeArrest 7 Outlet 6 Foot Cord 120V, White</t>
  </si>
  <si>
    <t>http://s7d9.scene7.com/is/image/ScanSource/apc-pe76w</t>
  </si>
  <si>
    <t>APC-PE76</t>
  </si>
  <si>
    <t>APC Essential SurgeArrest PE76, 7 Outlets, 6 Foot Cord, 120V</t>
  </si>
  <si>
    <t>http://s7d9.scene7.com/is/image/ScanSource/apc-pe76</t>
  </si>
  <si>
    <t>APC-PE6U2</t>
  </si>
  <si>
    <t>APC Essential SurgeArrest 6 Outlet with 5V, 2.4A 2 port USB charger 120V</t>
  </si>
  <si>
    <t>http://s7d9.scene7.com/is/image/ScanSource/apc-pe6u2</t>
  </si>
  <si>
    <t>APC-PE6T</t>
  </si>
  <si>
    <t>APC Essential SurgeArrest 6 Outlet with Phone Protection 120V</t>
  </si>
  <si>
    <t>http://s7d9.scene7.com/is/image/ScanSource/apc-pe6t</t>
  </si>
  <si>
    <t>APC-PE66WG</t>
  </si>
  <si>
    <t>APC Essential SurgeArrest 6 Outlet 6 Foot Cord 120V, White and Grey</t>
  </si>
  <si>
    <t>APC-PE66W</t>
  </si>
  <si>
    <t>APC Essential SurgeArrest 6 Outlet 6 Foot Cord 120V, White</t>
  </si>
  <si>
    <t>http://s7d9.scene7.com/is/image/ScanSource/apc-pe66w</t>
  </si>
  <si>
    <t>APC-PE66</t>
  </si>
  <si>
    <t>APC Essential SurgeArrest 6 Outlet 6 Foot Cord 120V</t>
  </si>
  <si>
    <t>http://s7d9.scene7.com/is/image/ScanSource/apc-pe66</t>
  </si>
  <si>
    <t>APC-PE63</t>
  </si>
  <si>
    <t>APC Essential SurgeArrest PE63, 6 Outlets, 3 Foot Cord, 120V</t>
  </si>
  <si>
    <t>http://s7d9.scene7.com/is/image/ScanSource/apc-pe63</t>
  </si>
  <si>
    <t>APC-PE625</t>
  </si>
  <si>
    <t>APC Essential SurgeArrest 6 Outlet 25</t>
  </si>
  <si>
    <t>APC-PE615</t>
  </si>
  <si>
    <t>APC Essential SurgeArrest 6 Outlet 15 Foot Cord 120V</t>
  </si>
  <si>
    <t>APC-PE610</t>
  </si>
  <si>
    <t>APC Essential SurgeArrest 6 Outlet 10 Foot Cord 120V</t>
  </si>
  <si>
    <t>http://s7d9.scene7.com/is/image/ScanSource/apc-pe610</t>
  </si>
  <si>
    <t>APC-PDX332IEC-120</t>
  </si>
  <si>
    <t>APC Modular IT Power Distribution Cable Extender 3 Wire 32A IEC309 120cm</t>
  </si>
  <si>
    <t>http://s7d9.scene7.com/is/image/ScanSource/apc-pdx332iec120</t>
  </si>
  <si>
    <t>APC-PDX316IEC-600</t>
  </si>
  <si>
    <t>APC Modular IT Power Distribution Cable Extender 3 Wire 16A IEC309 600cm</t>
  </si>
  <si>
    <t>http://s7d9.scene7.com/is/image/ScanSource/apc-pdx316iec600</t>
  </si>
  <si>
    <t>APC-PDW6L21-20XC</t>
  </si>
  <si>
    <t>6' CABLE EXTENDER 5-WIRE #10 AWG, UL WITH L21-20R/P</t>
  </si>
  <si>
    <t>http://s7d9.scene7.com/is/image/ScanSource/apc-pdw6l2120xc</t>
  </si>
  <si>
    <t>APC-PDW33L21-20R</t>
  </si>
  <si>
    <t>TC 5Wire Whip W/L21-20 33 FT</t>
  </si>
  <si>
    <t>http://s7d9.scene7.com/is/image/ScanSource/apc-pdw33l2120r</t>
  </si>
  <si>
    <t>APC-PDW31L21-20R</t>
  </si>
  <si>
    <t>TC 5Wire Whip W/L21-20 31 FT</t>
  </si>
  <si>
    <t>http://s7d9.scene7.com/is/image/ScanSource/apc-pdw31l2120r</t>
  </si>
  <si>
    <t>APC-PDW30L21-20XC</t>
  </si>
  <si>
    <t>30' CABLE EXTENDER 5-WIRE #10 AWG, UL WITH L21-20R/P</t>
  </si>
  <si>
    <t>http://s7d9.scene7.com/is/image/ScanSource/apc-pdw30l2120xc</t>
  </si>
  <si>
    <t>APC-PDW29L21-20R</t>
  </si>
  <si>
    <t>TC 5Wire Whip W/L21-20 29 FT</t>
  </si>
  <si>
    <t>http://s7d9.scene7.com/is/image/ScanSource/apc-pdw29l2120r</t>
  </si>
  <si>
    <t>APC-PDW27L21-20R</t>
  </si>
  <si>
    <t>TC 5WIRE WHIP W/L21-20 27 FT</t>
  </si>
  <si>
    <t>http://s7d9.scene7.com/is/image/ScanSource/apc-pdw27l2120r</t>
  </si>
  <si>
    <t>APC-PDW25L21-20R</t>
  </si>
  <si>
    <t>TC 5Wire Whip W/L21-20 25 FT</t>
  </si>
  <si>
    <t>http://s7d9.scene7.com/is/image/ScanSource/apc-pdw25l2120r</t>
  </si>
  <si>
    <t>APC-PDW21L21-20R</t>
  </si>
  <si>
    <t>TC 5WIRE WHIP W/L21-20 21 FT</t>
  </si>
  <si>
    <t>http://s7d9.scene7.com/is/image/ScanSource/apc-pdw21l2120r</t>
  </si>
  <si>
    <t>APC-PDW20L21-20XC</t>
  </si>
  <si>
    <t>20' CABLE EXTENDER 5-WIRE #10 AWG, UL WITH L21-20R/P</t>
  </si>
  <si>
    <t>http://s7d9.scene7.com/is/image/ScanSource/apc-pdw20l2120xc</t>
  </si>
  <si>
    <t>APC-PDW19L21-PDW19L21-20R</t>
  </si>
  <si>
    <t>TC 5WIRE WHIP W/L21-20 19 FT</t>
  </si>
  <si>
    <t>http://s7d9.scene7.com/is/image/ScanSource/apc-pdw19l2120r</t>
  </si>
  <si>
    <t>APC-PDW18L21-20XC</t>
  </si>
  <si>
    <t>18' CABLE EXTENDER 5-WIRE #10 AWG, UL WITH L21-20R/P</t>
  </si>
  <si>
    <t>http://s7d9.scene7.com/is/image/ScanSource/apc-pdw18l2120xc</t>
  </si>
  <si>
    <t>APC-PDW17L21-20R</t>
  </si>
  <si>
    <t>TC 5Wire Whip W/L21-20 17 FT</t>
  </si>
  <si>
    <t>http://s7d9.scene7.com/is/image/ScanSource/apc-pdw17l2120r</t>
  </si>
  <si>
    <t>APC-PDW16L21-20XC</t>
  </si>
  <si>
    <t>16' CABLE EXTENDER 5-WIRE #10 AWG, UL WITH L21-20R/P</t>
  </si>
  <si>
    <t>http://s7d9.scene7.com/is/image/ScanSource/apc-pdw16l2120xc</t>
  </si>
  <si>
    <t>APC-PDW15L21-20R</t>
  </si>
  <si>
    <t>TC 5Wire Whip W/L21-20 15 FT</t>
  </si>
  <si>
    <t>http://s7d9.scene7.com/is/image/ScanSource/apc-pdw15l2120r</t>
  </si>
  <si>
    <t>APC-PDW14L21-20XC</t>
  </si>
  <si>
    <t>14' CABLE EXTENDER 5-WIRE #10 AWG, UL WITH L21-20R/P</t>
  </si>
  <si>
    <t>http://s7d9.scene7.com/is/image/ScanSource/apc-pdw14l2120xc</t>
  </si>
  <si>
    <t>APC-PDW13L21-20R</t>
  </si>
  <si>
    <t>TC 5WIRE WHIP W/L21-20 13 FT</t>
  </si>
  <si>
    <t>http://s7d9.scene7.com/is/image/ScanSource/apc-pdw13l2120r</t>
  </si>
  <si>
    <t>APC-PDW11L6-30C</t>
  </si>
  <si>
    <t>3WIRE WHIP W/L6-30 11 FT</t>
  </si>
  <si>
    <t>http://s7d9.scene7.com/is/image/ScanSource/apc-pdw11l630c</t>
  </si>
  <si>
    <t>APC-PDW11L21-20R</t>
  </si>
  <si>
    <t>TC 5Wire Whip W/L21-20 11 FT</t>
  </si>
  <si>
    <t>http://s7d9.scene7.com/is/image/ScanSource/apc-pdw11l2120r</t>
  </si>
  <si>
    <t>APC-PDW10L21-20XC</t>
  </si>
  <si>
    <t>10' CABLE EXTENDER 5-WIRE #10 AWG, UL WITH L21-20R/P</t>
  </si>
  <si>
    <t>http://s7d9.scene7.com/is/image/ScanSource/apc-pdw10l2120xc</t>
  </si>
  <si>
    <t>APC-PDRPPNX10-PDRPPNX10-M</t>
  </si>
  <si>
    <t>APC Xmerless PDU w/ MBP 208 V</t>
  </si>
  <si>
    <t>http://s7d9.scene7.com/is/image/ScanSource/apc-pdrppnx10m</t>
  </si>
  <si>
    <t>APC-PDRDPF10U-PDRDPF10U-R</t>
  </si>
  <si>
    <t>Basic Rack Distribution Panel 208 V in a Rack</t>
  </si>
  <si>
    <t>http://s7d9.scene7.com/is/image/ScanSource/apc-pdrdpf10ur</t>
  </si>
  <si>
    <t>APC-PDPM277H</t>
  </si>
  <si>
    <t>APC Modular Remote Power Panel, 277kVA, 400A, 400V, 72 Pole, 300mm</t>
  </si>
  <si>
    <t>http://s7d9.scene7.com/is/image/ScanSource/apc-pdpm277h</t>
  </si>
  <si>
    <t>APC-PDPM175G6H</t>
  </si>
  <si>
    <t>APC Racks</t>
  </si>
  <si>
    <t>APC 175kVA Modular Power Distribution Unit, Isolation Transformer, 480:415V, 72 Poles, 2 Subfeed</t>
  </si>
  <si>
    <t>http://s7d9.scene7.com/is/image/ScanSource/apc-pdpm175g6h</t>
  </si>
  <si>
    <t>APC-PDPM150L6F</t>
  </si>
  <si>
    <t>APC 144kVA Modular Power Distribution Unit, Isolation Transformer, 600:208V, 72 Poles, 2 Subfeed</t>
  </si>
  <si>
    <t>http://s7d9.scene7.com/is/image/ScanSource/apc-pdpm150l6f</t>
  </si>
  <si>
    <t>APC-PDPM150G6F</t>
  </si>
  <si>
    <t>APC 144kVA Modular Power Distribution Unit, Isolation Transformer, 480:208V, 72 Poles, 2 Subfeed</t>
  </si>
  <si>
    <t>http://s7d9.scene7.com/is/image/ScanSource/apc-pdpm150g6f</t>
  </si>
  <si>
    <t>APC-PDPM100SC</t>
  </si>
  <si>
    <t>APC Symmetra PX 100kW Bottom Feed Side Car, 300mm</t>
  </si>
  <si>
    <t>http://s7d9.scene7.com/is/image/ScanSource/apc-pdpm100sc</t>
  </si>
  <si>
    <t>APC-PDPM100G6F-PDPM100G6F-M</t>
  </si>
  <si>
    <t>APC 100kVA Modular Power Distribution Unit, Isolation Transformer, 480:208V, 72 Pole, MBP, 1 Subfeed</t>
  </si>
  <si>
    <t>http://s7d9.scene7.com/is/image/ScanSource/apc-pdpm100g6fm</t>
  </si>
  <si>
    <t>APC-PDM3530L2130-PDM3530L2130-980</t>
  </si>
  <si>
    <t>APC IT Power Distribution Module 3 Pole 5 Wire 30A L21-30 980cm</t>
  </si>
  <si>
    <t>http://s7d9.scene7.com/is/image/ScanSource/apc-pdm3530l2130980</t>
  </si>
  <si>
    <t>APC-PDM3530L2130-PDM3530L2130-860</t>
  </si>
  <si>
    <t>APC IT Power Distribution Module 3 Pole 5 Wire 30A L21-30 860cm</t>
  </si>
  <si>
    <t>http://s7d9.scene7.com/is/image/ScanSource/apc-pdm3530l2130860</t>
  </si>
  <si>
    <t>APC-PDM3530L2130-PDM3530L2130-740</t>
  </si>
  <si>
    <t>APC IT Power Distribution Module 3 Pole 5 Wire 30A L21-30 740c</t>
  </si>
  <si>
    <t>http://s7d9.scene7.com/is/image/ScanSource/apc-pdm3530l2130740</t>
  </si>
  <si>
    <t>APC-PDM3530L2130-PDM3530L2130-620</t>
  </si>
  <si>
    <t>APC IT Power Distribution Module 3 Pole 5 Wire 30A L21-30 620cm</t>
  </si>
  <si>
    <t>http://s7d9.scene7.com/is/image/ScanSource/apc-pdm3530l2130620</t>
  </si>
  <si>
    <t>APC-PDM3530L2130-PDM3530L2130-500</t>
  </si>
  <si>
    <t>APC IT Power Distribution Module 3 Pole 5 Wire 30A L21-30 500cm</t>
  </si>
  <si>
    <t>http://s7d9.scene7.com/is/image/ScanSource/apc-pdm3530l2130500</t>
  </si>
  <si>
    <t>APC-PDM3530L2130-PDM3530L2130-380</t>
  </si>
  <si>
    <t>APC IT Power Distribution Module 3 Pole 5 Wire 30A L21-30 380cm</t>
  </si>
  <si>
    <t>http://s7d9.scene7.com/is/image/ScanSource/apc-pdm3530l2130380</t>
  </si>
  <si>
    <t>APC-PDM3530L2130-PDM3530L2130-260</t>
  </si>
  <si>
    <t>APC IT Power Distribution Module 3 Pole 5 Wire 30A L21-30 260cm</t>
  </si>
  <si>
    <t>http://s7d9.scene7.com/is/image/ScanSource/apc-pdm3530l2130260</t>
  </si>
  <si>
    <t>APC-PDM3530L2130-PDM3530L2130-200</t>
  </si>
  <si>
    <t>APC IT Power Distribution Module 3 Pole 5 Wire 30A L21-30 200cm</t>
  </si>
  <si>
    <t>http://s7d9.scene7.com/is/image/ScanSource/apc-pdm3530l2130200</t>
  </si>
  <si>
    <t>APC-PDM3520L2120-PDM3520L2120-560</t>
  </si>
  <si>
    <t>APC IT Power Distribution Module 3 Pole 5 Wire 20A L21-20 560cm</t>
  </si>
  <si>
    <t>http://s7d9.scene7.com/is/image/ScanSource/apc-pdm3520l2120560</t>
  </si>
  <si>
    <t>APC-PDM3520L2120-PDM3520L2120-380</t>
  </si>
  <si>
    <t>APC IT Power Distribution Module 3 Pole 5 Wire 20A L21-20 380cm</t>
  </si>
  <si>
    <t>http://s7d9.scene7.com/is/image/ScanSource/apc-pdm3520l2120380</t>
  </si>
  <si>
    <t>APC-PDM3460IEC309-980</t>
  </si>
  <si>
    <t>APC IT Power Distribution Module 3 Pole 4 Wire 60A IEC309 980cm</t>
  </si>
  <si>
    <t>APC-PDM3460IEC309-920</t>
  </si>
  <si>
    <t>APC IT Power Distribution Module 3 Pole 4 Wire 60A IEC309 920cm</t>
  </si>
  <si>
    <t>APC-PDM3460IEC309-860</t>
  </si>
  <si>
    <t>APC IT Power Distribution Module 3 Pole 4 Wire 60A IEC309 860cm</t>
  </si>
  <si>
    <t>APC-PDM3460IEC309-560</t>
  </si>
  <si>
    <t>APC IT Power Distribution Module 3 Pole 4 Wire 60A IEC309 560cm</t>
  </si>
  <si>
    <t>APC-PDM3460IEC309-500</t>
  </si>
  <si>
    <t>APC IT Power Distribution Module 3 Pole 4 Wire 60A IEC309 500cm</t>
  </si>
  <si>
    <t>APC-PDM3460IEC309-440</t>
  </si>
  <si>
    <t>APC IT Power Distribution Module 3 Pole 4 Wire 60A IEC309 440cm</t>
  </si>
  <si>
    <t>APC-PDM3460IEC309-260</t>
  </si>
  <si>
    <t>APC IT POWER DISTRIBUTION MODULE 3 POLE 4 WIRE 60A IEC309 260CM</t>
  </si>
  <si>
    <t>APC-PDM3460IEC309-1680</t>
  </si>
  <si>
    <t>APC IT Power Distribution Module 3 Pole</t>
  </si>
  <si>
    <t>APC-PDM2330L6-31-980</t>
  </si>
  <si>
    <t>APC IT Power Distribution Module 2 Pole 3 Wire 30A L3-L1 L6-30 980CM</t>
  </si>
  <si>
    <t>http://s7d9.scene7.com/is/image/ScanSource/apc-pdm2330l631980</t>
  </si>
  <si>
    <t>APC-PDM2330L6-31-860</t>
  </si>
  <si>
    <t>APC IT Power Distribution Module 2 Pole 3 Wire 30A L3-L1 L6-30 860CM</t>
  </si>
  <si>
    <t>APC-PDM2330L6-12-1200</t>
  </si>
  <si>
    <t>APC IT Power Distribution Module 2 Pole 3 Wire 30A L1-L2 L6-30 1200CM</t>
  </si>
  <si>
    <t>http://s7d9.scene7.com/is/image/ScanSource/apc-pdm2330l6121200</t>
  </si>
  <si>
    <t>APC-PDM1332IEC-3P-3</t>
  </si>
  <si>
    <t>APC IT Power Distribution Module 3x1 Pole 3 Wire 32A 3xIEC309 660cm, 720cm, 780cm</t>
  </si>
  <si>
    <t>http://s7d9.scene7.com/is/image/ScanSource/apc-pdm1332iec3p3</t>
  </si>
  <si>
    <t>APC-PDM1332IEC-3P-2</t>
  </si>
  <si>
    <t>APC IT Power Distribution Module 3x1 Pole 3 Wire 32A 3xIEC309 480cm, 540cm, 600cm</t>
  </si>
  <si>
    <t>http://s7d9.scene7.com/is/image/ScanSource/apc-pdm1332iec3p2</t>
  </si>
  <si>
    <t>APC-PDM1320L5-3P-2</t>
  </si>
  <si>
    <t>APC-PDIY7</t>
  </si>
  <si>
    <t>APC Workshop SurgeArrest 7 Outlet, 120V</t>
  </si>
  <si>
    <t>http://s7d9.scene7.com/is/image/ScanSource/apc-pdiy7</t>
  </si>
  <si>
    <t>APC-PDIGTR</t>
  </si>
  <si>
    <t>REPLACEABLE, RACKMOUNT, 1U, T1/ CSU/ DSU/ ISDN, SURGE PROTECTION MODULE</t>
  </si>
  <si>
    <t>http://s7d9.scene7.com/is/image/ScanSource/apc-pdigtr</t>
  </si>
  <si>
    <t>APC-PD40L6FK1-M</t>
  </si>
  <si>
    <t>APC PDU 600V/208V W/MBP</t>
  </si>
  <si>
    <t>http://s7d9.scene7.com/is/image/ScanSource/apc-pd40l6fk1m</t>
  </si>
  <si>
    <t>APC-PD3P80ABBSD</t>
  </si>
  <si>
    <t>APC PDU 3-POLE 80AMP, BOLT ON, SQUARE D BREAKER</t>
  </si>
  <si>
    <t>http://s7d9.scene7.com/is/image/ScanSource/apc-pd3p80abbsd</t>
  </si>
  <si>
    <t>APC-PD3P20ABBSD</t>
  </si>
  <si>
    <t>APC PDU 3-POLE 20AMP, BOLT ON, SQUARE D BREAKER</t>
  </si>
  <si>
    <t>http://s7d9.scene7.com/is/image/ScanSource/apc-pd3p20abbsd</t>
  </si>
  <si>
    <t>APC-PD2P30ABBSD</t>
  </si>
  <si>
    <t>APC PDU 2-POLE, 30AMP, BOLT ON, SQUARE D BREAKER</t>
  </si>
  <si>
    <t>http://s7d9.scene7.com/is/image/ScanSource/apc-pd2p30abbsd</t>
  </si>
  <si>
    <t>APC-PD2P20ABBSD</t>
  </si>
  <si>
    <t>APC PDU 2-POLE, 20AMP, BOLT ON, SQUARE D BREAKER</t>
  </si>
  <si>
    <t>http://s7d9.scene7.com/is/image/ScanSource/apc-pd2p20abbsd</t>
  </si>
  <si>
    <t>APC-PD1P20ABBSD</t>
  </si>
  <si>
    <t>APC PDU 1-POLE 20AMP, BOLT ON, SQUARE D BREAKER</t>
  </si>
  <si>
    <t>http://s7d9.scene7.com/is/image/ScanSource/apc-pd1p20abbsd</t>
  </si>
  <si>
    <t>POW-PC5373</t>
  </si>
  <si>
    <t>PW105BA2U420: Eaton Basic rack PDU, 2U, L6-30P input, 4.99 kW max, 200-240V, 30A, 9 ft cord, Single-phase, Outlets: (4) L6-20R</t>
  </si>
  <si>
    <t>VTE-PA1</t>
  </si>
  <si>
    <t>Snom Accessories</t>
  </si>
  <si>
    <t>Snom PA1, PA1 broadcast over IP system, black</t>
  </si>
  <si>
    <t>http://s7d9.scene7.com/is/image/ScanSource/vtech-pa1broadcastoveripsystems</t>
  </si>
  <si>
    <t>XPC-P91-6KTB</t>
  </si>
  <si>
    <t>P91- 6KVA/6KW  Bundle</t>
  </si>
  <si>
    <t>XPC-P91-6KB1</t>
  </si>
  <si>
    <t>"Xtreme Power P91- 6KVA/6KW online double conversion UPS in 4U total rack/tower configuration; 208-240VAC input and output; Bypass distribution module,   2U battery pack providing hot swappable battery trays and 5 minutes runtime at 6KW load; input 6ft L6-30P line cord ; output (2) L6-30R, and (2) L6-20R receptacles; LCD display; intelligent slot for optional cards; RS-232 and USB; Software; UL, cUL, FCC, RoHS; 3 year UPS and battery warranty  (USA and Canada).   Max Rack Depth 32.4""; Total Wt 174 lbs. Package Includes: P91-6k UPS Power Module (2U), BPXR2U240A   Battery Module (2U), XBDM-P91A Bypass PDU (0U) Tower Stands, Software; (2) 4 Post Rail Kits"</t>
  </si>
  <si>
    <t>XPC-P91-5KTB2-3U</t>
  </si>
  <si>
    <t>P91-5KTB2 -3  Bundle</t>
  </si>
  <si>
    <t>XPC-P91-5KTB2</t>
  </si>
  <si>
    <t>5kVA/5kW UPS Bundle with 3U Battery Pack and Plug/Receptacle XBDM-P91C and XPDIT06KW transformer</t>
  </si>
  <si>
    <t>XPC-P91-5KTB</t>
  </si>
  <si>
    <t>Xtreme Power P91- 5KVA/5KW online double conversion UPS in 6U total rack/tower configuration; 208/240VAC input and 208/120V or 240/120V output; Bypass distribution module,  6kVA isolation transformer, battery pack providing hot swappable battery trays and 7 minutes runtime at 5KW load; input 6ft L6-30P line cord; output (2) L6-30R, (2) L6-20R and (12) 5-15/20R receptacles (4KW max 120V capability); LCD display; intelligent slot for optional cards, RS-232 and USB; Software; UL, cUL, FCC, RoHS; TAA  Compliant;  3 year UPS and battery warranty  (USA and Canada).   Max Rack Depth 28.7"; Total Wt 315 lbs. Package Includes: P91-5k UPS Power Module (2U), BPXR2U240A   Battery Module (2U), XBDM-P91A Bypass PDU (0U) XPD-IT60A  Isolation Transformer (2U), Tower Stands, Software; (3) 4 Post Rail Kits</t>
  </si>
  <si>
    <t>XPC-P90L-6KTB4</t>
  </si>
  <si>
    <t>P90L BNDL - 6K UPS, BP240 BTTRY</t>
  </si>
  <si>
    <t>XPC-P90L-10KTB2</t>
  </si>
  <si>
    <t>P90L BNDL- 10K UPS, BP240 BTTR Y</t>
  </si>
  <si>
    <t>APC-P8VT3</t>
  </si>
  <si>
    <t>APC Home Office SurgeArrest 8 Outlet with Phone (Splitter) and Coax Protection, 120V</t>
  </si>
  <si>
    <t>http://s7d9.scene7.com/is/image/ScanSource/apc-p8vt3</t>
  </si>
  <si>
    <t>APC-P8V</t>
  </si>
  <si>
    <t>APC Premium Audio/Video Surge Protector 8 Outlet with Coax Protection, 120V</t>
  </si>
  <si>
    <t>http://s7d9.scene7.com/is/image/ScanSource/apc-p8v</t>
  </si>
  <si>
    <t>APC-P8U2</t>
  </si>
  <si>
    <t>APC Home Office SurgeArrest 8 Outlets with 2 USB charging ports (5V, 2.4A in total), 120V</t>
  </si>
  <si>
    <t>http://s7d9.scene7.com/is/image/ScanSource/apc-p8u2</t>
  </si>
  <si>
    <t>APC-P8T3</t>
  </si>
  <si>
    <t>APC Home Office SurgeArrest 8 Outlet with Phone (Splitter) Protection, 120V</t>
  </si>
  <si>
    <t>http://s7d9.scene7.com/is/image/ScanSource/apc-p8t3</t>
  </si>
  <si>
    <t>APC-P8GT</t>
  </si>
  <si>
    <t>APC Power-Saving Home/Office SurgeArrest, 8 Outlets with Phone Protection, 120V</t>
  </si>
  <si>
    <t>http://s7d9.scene7.com/is/image/ScanSource/apc-p8gt</t>
  </si>
  <si>
    <t>XPC-P80G-3KTB</t>
  </si>
  <si>
    <t>APC-P7T10</t>
  </si>
  <si>
    <t>APC Essential SurgeArrest, 7 outlet, phone line protection, 10 ft power cord</t>
  </si>
  <si>
    <t>http://s7d9.scene7.com/is/image/ScanSource/apc-p7t10</t>
  </si>
  <si>
    <t>APC-P7GB</t>
  </si>
  <si>
    <t>APC Power-Saving Essential SurgeArrest, 7 Outlets, 120V</t>
  </si>
  <si>
    <t>http://s7d9.scene7.com/is/image/ScanSource/apc-p7gb</t>
  </si>
  <si>
    <t>APC-P74-CN</t>
  </si>
  <si>
    <t>APC Essential SurgeArrest 7 Outlet 4 Foot Cord, 120V Canada</t>
  </si>
  <si>
    <t>http://s7d9.scene7.com/is/image/ScanSource/apc-p74cn</t>
  </si>
  <si>
    <t>APC-P6WU2</t>
  </si>
  <si>
    <t>APC Essential SurgeArrest 6 Outlet Wall Mount With USB, 120V</t>
  </si>
  <si>
    <t>http://s7d9.scene7.com/is/image/ScanSource/apc-p6wu2</t>
  </si>
  <si>
    <t>APC-P6W</t>
  </si>
  <si>
    <t>APC Essential SurgeArrest 6 Outlet Wall Mount, 120V</t>
  </si>
  <si>
    <t>http://s7d9.scene7.com/is/image/ScanSource/apc-p6w</t>
  </si>
  <si>
    <t>APC-P6V</t>
  </si>
  <si>
    <t>APC Audio/Video Surge Protector 6 Outlet with Coax Protection, 120V</t>
  </si>
  <si>
    <t>http://s7d9.scene7.com/is/image/ScanSource/apc-p6v</t>
  </si>
  <si>
    <t>APC-P6N</t>
  </si>
  <si>
    <t>APC Essential SurgeArrest 6 Outlet with Ethernet Protection, 120V</t>
  </si>
  <si>
    <t>http://s7d9.scene7.com/is/image/ScanSource/apc-p6n</t>
  </si>
  <si>
    <t>APC-P6M10</t>
  </si>
  <si>
    <t>APC Essential SurgeArrest 6 Outlet 10 Foot Cord, 120V Metal</t>
  </si>
  <si>
    <t>http://s7d9.scene7.com/is/image/ScanSource/apc-p6m10</t>
  </si>
  <si>
    <t>APC-P6M</t>
  </si>
  <si>
    <t>APC Essential SurgeArrest 6 Outlet, 120V Metal</t>
  </si>
  <si>
    <t>http://s7d9.scene7.com/is/image/ScanSource/apc-p6m</t>
  </si>
  <si>
    <t>APC-P6GC</t>
  </si>
  <si>
    <t>APC Power-Saving Timer Essential SurgeArrest, 6 Outlet, 120V</t>
  </si>
  <si>
    <t>http://s7d9.scene7.com/is/image/ScanSource/apc-p6gc</t>
  </si>
  <si>
    <t>APC-P6B</t>
  </si>
  <si>
    <t>APC Essential SurgeArrest, 6 outlet (no mention of 120v)</t>
  </si>
  <si>
    <t>http://s7d9.scene7.com/is/image/ScanSource/apc-p6b</t>
  </si>
  <si>
    <t>APC-P4GC</t>
  </si>
  <si>
    <t>APC Power-Saving Timer Essential SurgeArrest, 4 Outlet Wall Tap, 120V</t>
  </si>
  <si>
    <t>http://s7d9.scene7.com/is/image/ScanSource/apc-p4gc</t>
  </si>
  <si>
    <t>APC-P3U3B</t>
  </si>
  <si>
    <t>APC Essential SurgeArrest, 3 Outlets, 3 USB Charging Ports, 120V, Black</t>
  </si>
  <si>
    <t>http://s7d9.scene7.com/is/image/ScanSource/apc-p3u3b</t>
  </si>
  <si>
    <t>APC-P3U3</t>
  </si>
  <si>
    <t>APC Essential SurgeArrest, 3 Outlets, 3 USB Charging Ports, 120V</t>
  </si>
  <si>
    <t>http://s7d9.scene7.com/is/image/ScanSource/apc-p3u3</t>
  </si>
  <si>
    <t>APC-P12U2</t>
  </si>
  <si>
    <t>APC Performance SurgeArrest 12 Outlet with 2 Port 2.4 A USB Charger 120V</t>
  </si>
  <si>
    <t>http://s7d9.scene7.com/is/image/ScanSource/apc-p12u2</t>
  </si>
  <si>
    <t>APC-P11VT3</t>
  </si>
  <si>
    <t>APC Performance SurgeArrest 11 Outlet with Phone (Splitter) and Coax Protection, 120V</t>
  </si>
  <si>
    <t>http://s7d9.scene7.com/is/image/ScanSource/apc-p11vt3</t>
  </si>
  <si>
    <t>APC-P11VNT3</t>
  </si>
  <si>
    <t>APC Performance SurgeArrest 11 Outlet with Phone (Splitter), Coax and Ethernet Protection, 120V</t>
  </si>
  <si>
    <t>http://s7d9.scene7.com/is/image/ScanSource/apc-p11vnt3</t>
  </si>
  <si>
    <t>APC-P11U2</t>
  </si>
  <si>
    <t>APC Performance SurgeArrest 11 Outlets with 2 USB charging ports (5V, 2.4A in total), 120V</t>
  </si>
  <si>
    <t>http://s7d9.scene7.com/is/image/ScanSource/apc-p11u2</t>
  </si>
  <si>
    <t>APC-P11GTV</t>
  </si>
  <si>
    <t>APC Power-Saving Performance SurgeArrest, 11 Outlets with Phone and Video Protection, 120V</t>
  </si>
  <si>
    <t>http://s7d9.scene7.com/is/image/ScanSource/apc-p11gtv</t>
  </si>
  <si>
    <t>POW-P-103004063</t>
  </si>
  <si>
    <t>FX3100 Floor anchor kit</t>
  </si>
  <si>
    <t>POW-P-103001235</t>
  </si>
  <si>
    <t>Eaton 9PX Series</t>
  </si>
  <si>
    <t>93PM Battery Liftgate servicepackaging</t>
  </si>
  <si>
    <t>POW-P-103001016</t>
  </si>
  <si>
    <t>KIT, SEISMIC, UNIVERSAL</t>
  </si>
  <si>
    <t>POW-P-103000504</t>
  </si>
  <si>
    <t>S-Series Rack (with 60KW BladeUPS PAR BAR BTM)</t>
  </si>
  <si>
    <t>http://s7d9.scene7.com/is/image/ScanSource/eaton-p103000504</t>
  </si>
  <si>
    <t>POW-P-103000503</t>
  </si>
  <si>
    <t>S-Series Rack (with 60KW BladeUPS PAR BAR Top)</t>
  </si>
  <si>
    <t>POW-P-103000160</t>
  </si>
  <si>
    <t>9390 Battery Packaging (for Liftgate Truck)</t>
  </si>
  <si>
    <t>APC-OP-160108-4371603</t>
  </si>
  <si>
    <t>Special Config for Hulbert Field</t>
  </si>
  <si>
    <t>XPC-NXRT-PBAT490000597</t>
  </si>
  <si>
    <t>NXRT-PBAT4 90000597 Replacement battery pack for NXRT-EBP3 or NXRT-CBP3.  Required per Battery Pack.  One Year Warranty. 6.4INCH W x 18.9INCHL x 5.2INCH HEIGHT.  50 lbs.</t>
  </si>
  <si>
    <t>XPC-NXRT-PBAT4</t>
  </si>
  <si>
    <t>Replacement tray with batterie s: 1 required for NXRT3000</t>
  </si>
  <si>
    <t>http://s7d9.scene7.com/is/image/ScanSource/xpcc-nxrtpbat4</t>
  </si>
  <si>
    <t>XPC-NXRT-PBAT3</t>
  </si>
  <si>
    <t>Replacement tray with batterie s 1 required for NXRT2000</t>
  </si>
  <si>
    <t>http://s7d9.scene7.com/is/image/ScanSource/xpcc-nxrtpbat3</t>
  </si>
  <si>
    <t>NVT-NV-RMEXT</t>
  </si>
  <si>
    <t>Long Reach PoE Extender Rack; Rack mount kit for 1-8 extenders and 2 power supplies. Includes 4 into 1 power cable (Qty 2). Use with  NV-FLXLK-BSE or NV-ECLK-PLS-BSE, &amp; NV-PS55-165W or NV-PS55-190W.</t>
  </si>
  <si>
    <t>POW-NETWORK-M2</t>
  </si>
  <si>
    <t>Network Card - M2</t>
  </si>
  <si>
    <t>APC-NET9RMBLK</t>
  </si>
  <si>
    <t>APC Black Rackmount SurgeArrest 9 Outlet 120V</t>
  </si>
  <si>
    <t>http://s7d9.scene7.com/is/image/ScanSource/apc-net9rmblk</t>
  </si>
  <si>
    <t>APC-NET7</t>
  </si>
  <si>
    <t>APC NET7 7 outlet SurgeArrest 120V</t>
  </si>
  <si>
    <t>http://s7d9.scene7.com/is/image/ScanSource/apc-net7</t>
  </si>
  <si>
    <t>APC-NBWS100T</t>
  </si>
  <si>
    <t>NetBotz Wireless Temperature Sensor</t>
  </si>
  <si>
    <t>http://s7d9.scene7.com/is/image/ScanSource/apc-nbws100t</t>
  </si>
  <si>
    <t>APC-NBWS100H</t>
  </si>
  <si>
    <t>NetBotz Wireless Temperature &amp; Humidity Sensor</t>
  </si>
  <si>
    <t>http://s7d9.scene7.com/is/image/ScanSource/apc-nbws100h</t>
  </si>
  <si>
    <t>APC-NBWN0005</t>
  </si>
  <si>
    <t>NetBotz Advanced Software Pack #1</t>
  </si>
  <si>
    <t>http://s7d9.scene7.com/is/image/ScanSource/apc-nbwn0005</t>
  </si>
  <si>
    <t>APC-NBWL0756</t>
  </si>
  <si>
    <t>NetBotz Room Monitor 755 (with 120/240V PoE Injector)</t>
  </si>
  <si>
    <t>APC-NBWL0755</t>
  </si>
  <si>
    <t>NetBotz Room Monitor 755</t>
  </si>
  <si>
    <t>APC-NBWL0456A</t>
  </si>
  <si>
    <t>NetBotz Room Monitor 455 (with 120/240V</t>
  </si>
  <si>
    <t>APC-NBWL0456</t>
  </si>
  <si>
    <t>NetBotz Room Monitor 455 (with 120/240V PoE Injector)</t>
  </si>
  <si>
    <t>http://s7d9.scene7.com/is/image/ScanSource/apc-nbwl0456</t>
  </si>
  <si>
    <t>APC-NBWL0455A</t>
  </si>
  <si>
    <t>NetBotz Room Monitor 455 (without PoE Injector)</t>
  </si>
  <si>
    <t>APC-NBWL0356A</t>
  </si>
  <si>
    <t>NetBotz Room Monitor 355 (with 120/240V PoE Injector)</t>
  </si>
  <si>
    <t>APC-NBWC100U</t>
  </si>
  <si>
    <t>NetBotz Wireless USB Coordinator &amp; Router</t>
  </si>
  <si>
    <t>http://s7d9.scene7.com/is/image/ScanSource/apc-nbwc100u</t>
  </si>
  <si>
    <t>APC-NBSV1025</t>
  </si>
  <si>
    <t>StruxureWare Data Center Expert 25 Node NetBotz Surveillance License</t>
  </si>
  <si>
    <t>http://s7d9.scene7.com/is/image/ScanSource/apc-nbsv1025</t>
  </si>
  <si>
    <t>APC-NBSV1010</t>
  </si>
  <si>
    <t>http://s7d9.scene7.com/is/image/ScanSource/apc-nbsv1010</t>
  </si>
  <si>
    <t>APC-NBSV1005</t>
  </si>
  <si>
    <t>StruxureWare Data Center Expert 5 Node NetBotz Surveillance License</t>
  </si>
  <si>
    <t>http://s7d9.scene7.com/is/image/ScanSource/apc-nbsv1005</t>
  </si>
  <si>
    <t>APC-NBSV1000</t>
  </si>
  <si>
    <t>StruxureWare Data Center Expert 15 Node NetBotz Surveillance License</t>
  </si>
  <si>
    <t>http://s7d9.scene7.com/is/image/ScanSource/apc-nbsv1000</t>
  </si>
  <si>
    <t>APC-NBRK0570</t>
  </si>
  <si>
    <t>NetBotz Rack Monitor 570</t>
  </si>
  <si>
    <t>http://s7d9.scene7.com/is/image/ScanSource/apc-nbrk0570</t>
  </si>
  <si>
    <t>APC-NBRK0451</t>
  </si>
  <si>
    <t>NetBotz Rack Monitor 450 (with 120/240V Power Supply)</t>
  </si>
  <si>
    <t>http://s7d9.scene7.com/is/image/ScanSource/apc-nbrk0451</t>
  </si>
  <si>
    <t>APC-NBRK0450</t>
  </si>
  <si>
    <t>NetBotz Rack Monitor 450 (without 120/240V Power Supply)</t>
  </si>
  <si>
    <t>http://s7d9.scene7.com/is/image/ScanSource/apc-nbrk0450</t>
  </si>
  <si>
    <t>APC-NBRK0420</t>
  </si>
  <si>
    <t>NetBotz 420 Rack Appliance with Camera</t>
  </si>
  <si>
    <t>http://s7d9.scene7.com/is/image/ScanSource/apc-nbrk0420</t>
  </si>
  <si>
    <t>APC-NBRK0320E</t>
  </si>
  <si>
    <t>NetBotz 320 Rack Appliance</t>
  </si>
  <si>
    <t>http://s7d9.scene7.com/is/image/ScanSource/apc-nbrk0320e</t>
  </si>
  <si>
    <t>APC-NBRK0250</t>
  </si>
  <si>
    <t>NetBotz Rack Monitor 250</t>
  </si>
  <si>
    <t>http://s7d9.scene7.com/is/image/ScanSource/apc-nbrk0250</t>
  </si>
  <si>
    <t>APC-NBPD0171</t>
  </si>
  <si>
    <t>NetBotz Rack Access Pod 170 (pod, handles, and door contacts for APC SX rack)</t>
  </si>
  <si>
    <t>http://s7d9.scene7.com/is/image/ScanSource/apc-nbpd0171</t>
  </si>
  <si>
    <t>APC-NBPD0165</t>
  </si>
  <si>
    <t>NetBotz Camera Pod 165</t>
  </si>
  <si>
    <t>APC-NBPD0160</t>
  </si>
  <si>
    <t>Camera Pod 160</t>
  </si>
  <si>
    <t>http://s7d9.scene7.com/is/image/ScanSource/apc-nbpd0160</t>
  </si>
  <si>
    <t>APC-NBPD0155</t>
  </si>
  <si>
    <t>NetBotz Room Sensor Pod 155</t>
  </si>
  <si>
    <t>http://s7d9.scene7.com/is/image/ScanSource/apc-nbpd0155</t>
  </si>
  <si>
    <t>APC-NBPD0150</t>
  </si>
  <si>
    <t>NetBotz Rack Sensor Pod 150</t>
  </si>
  <si>
    <t>http://s7d9.scene7.com/is/image/ScanSource/apc-nbpd0150</t>
  </si>
  <si>
    <t>APC-NBPD0122</t>
  </si>
  <si>
    <t>NetBotz Sensor Pod 120</t>
  </si>
  <si>
    <t>http://s7d9.scene7.com/is/image/ScanSource/apc-nbpd0122</t>
  </si>
  <si>
    <t>APC-NBPD0121</t>
  </si>
  <si>
    <t>NetBotz Camera Pod 120 (with Bracket and USB Cable - 16 Feet/5 Meters)</t>
  </si>
  <si>
    <t>http://s7d9.scene7.com/is/image/ScanSource/apc-nbpd0121</t>
  </si>
  <si>
    <t>APC-NBES0313</t>
  </si>
  <si>
    <t>NetBotz Door Switch Sensor for an APC Rack - 62 in. (used with NetBotz Wireless Sensor Pod 180)</t>
  </si>
  <si>
    <t>http://s7d9.scene7.com/is/image/ScanSource/apc-nbes0313</t>
  </si>
  <si>
    <t>APC-NBES0312</t>
  </si>
  <si>
    <t>NetBotz Door Switch Sensor for 3rd Party Racks - 62 in. (used with NetBotz Wireless Sensor Pod 180)</t>
  </si>
  <si>
    <t>http://s7d9.scene7.com/is/image/ScanSource/apc-nbes0312</t>
  </si>
  <si>
    <t>APC-NBES0311</t>
  </si>
  <si>
    <t>NetBotz Temperature Sensor - 32 in. (used with NetBotz Wireless Sensor Pod 180)</t>
  </si>
  <si>
    <t>http://s7d9.scene7.com/is/image/ScanSource/apc-nbes0311</t>
  </si>
  <si>
    <t>APC-NBES0309</t>
  </si>
  <si>
    <t>NetBotz Leak Rope Extension - 20 ft.</t>
  </si>
  <si>
    <t>http://s7d9.scene7.com/is/image/ScanSource/apc-nbes0309</t>
  </si>
  <si>
    <t>APC-NBES0308</t>
  </si>
  <si>
    <t>NetBotz Leak Rope Sensor - 20 ft.</t>
  </si>
  <si>
    <t>http://s7d9.scene7.com/is/image/ScanSource/apc-nbes0308</t>
  </si>
  <si>
    <t>APC-NBES0307</t>
  </si>
  <si>
    <t>NetBotz Smoke Sensor - 10 ft.</t>
  </si>
  <si>
    <t>http://s7d9.scene7.com/is/image/ScanSource/apc-nbes0307</t>
  </si>
  <si>
    <t>APC-NBES0304</t>
  </si>
  <si>
    <t>NetBotz Dry Contact Cable - 15 ft.</t>
  </si>
  <si>
    <t>http://s7d9.scene7.com/is/image/ScanSource/apc-nbes0304</t>
  </si>
  <si>
    <t>APC-NBES0303</t>
  </si>
  <si>
    <t>NetBotz Door Switch Sensors (2) for an APC Rack - 12 ft.</t>
  </si>
  <si>
    <t>http://s7d9.scene7.com/is/image/ScanSource/apc-nbes0303</t>
  </si>
  <si>
    <t>APC-NBES0302</t>
  </si>
  <si>
    <t>NetBotz Door Switch Sensor for Rooms or 3rd Party Racks - 50 ft.</t>
  </si>
  <si>
    <t>http://s7d9.scene7.com/is/image/ScanSource/apc-nbes0302</t>
  </si>
  <si>
    <t>APC-NBES0301</t>
  </si>
  <si>
    <t>NetBotz Spot Fluid Sensor - 15 ft.</t>
  </si>
  <si>
    <t>http://s7d9.scene7.com/is/image/ScanSource/apc-nbes0301</t>
  </si>
  <si>
    <t>APC-NBES0201</t>
  </si>
  <si>
    <t>APC NetBotz Particle Sensor PS100</t>
  </si>
  <si>
    <t>http://s7d9.scene7.com/is/image/ScanSource/apc-nbes0201</t>
  </si>
  <si>
    <t>APC-NBDA1501</t>
  </si>
  <si>
    <t>Netbotz Amp Detector 1-15  (for NEMA 5-15)</t>
  </si>
  <si>
    <t>http://s7d9.scene7.com/is/image/ScanSource/apc-nbda1501</t>
  </si>
  <si>
    <t>APC-NBACS125</t>
  </si>
  <si>
    <t>NetBotz 125 kHz Rack Access Control</t>
  </si>
  <si>
    <t>http://s7d5.scene7.com/is/image/ScanSource/APC-2D60FA1456E54ED1852578560077A444_EWAR_8F2TL5_fam_h</t>
  </si>
  <si>
    <t>APC-NBAC0302</t>
  </si>
  <si>
    <t>Rack Mounting Bracket for NetBotz Camera Pod 160</t>
  </si>
  <si>
    <t>http://s7d9.scene7.com/is/image/ScanSource/apc-nbac0302</t>
  </si>
  <si>
    <t>APC-NBAC0301</t>
  </si>
  <si>
    <t>Surface Mounting Brackets for NetBotz Room Monitor Appliance or Camera Pod</t>
  </si>
  <si>
    <t>http://s7d9.scene7.com/is/image/ScanSource/apc-nbac0301</t>
  </si>
  <si>
    <t>APC-NBAC0214P</t>
  </si>
  <si>
    <t>NetBotz USB Latching Cable, Plenum - 5m</t>
  </si>
  <si>
    <t>http://s7d9.scene7.com/is/image/ScanSource/apc-nbac0214p</t>
  </si>
  <si>
    <t>APC-NBAC0213P</t>
  </si>
  <si>
    <t>NetBotz USB Latching Repeater Cable, Plenum - 5m</t>
  </si>
  <si>
    <t>http://s7d9.scene7.com/is/image/ScanSource/apc-nbac0213p</t>
  </si>
  <si>
    <t>APC-NBAC0213L</t>
  </si>
  <si>
    <t>NetBotz USB Latching Repeater Cable, LSZH - 5m</t>
  </si>
  <si>
    <t>http://s7d9.scene7.com/is/image/ScanSource/apc-nbac0213l</t>
  </si>
  <si>
    <t>APC-NBAC0206</t>
  </si>
  <si>
    <t>NetBotz Sensor Pod 120 Mounting Bracket</t>
  </si>
  <si>
    <t>http://s7d9.scene7.com/is/image/ScanSource/apc-nbac0206</t>
  </si>
  <si>
    <t>APC-NBAC0103</t>
  </si>
  <si>
    <t>NetBotz Universal Power Supply</t>
  </si>
  <si>
    <t>http://s7d9.scene7.com/is/image/ScanSource/apc-nbac0103</t>
  </si>
  <si>
    <t>YEA-MVC940-EW3Y</t>
  </si>
  <si>
    <t>MVC940 Extended Warranty 3 Years</t>
  </si>
  <si>
    <t>YEA-MVC940-EW2Y</t>
  </si>
  <si>
    <t>MVC940 Extended Warranty 2 Years</t>
  </si>
  <si>
    <t>YEA-MVC940-EW1Y</t>
  </si>
  <si>
    <t>MVC940 Extended Warranty 1 Year</t>
  </si>
  <si>
    <t>YEA-MVC940-C2-002</t>
  </si>
  <si>
    <t>"Native Microsoft Teams Rooms system for X-large rooms 2x UVC84 12X optical USB PTZ 4K camera, VCR20 remote control, power adapter?wallmount bracket and cables; Yealink MCore Kit (with MCore mini-PC and MTouch II), power adapter, cables and wall braket; 1x UVC90 multi-camera hub, power adapter and cables; 2x WPP20 for wireless content sharing; The mini-PC computer preloads Windows 10 IoT Enterprise OS and license, Microsoft Teams Rooms App, as well as Yealink Camera Control Plug-in; No audio devices; Including 2-year hardware warranty."</t>
  </si>
  <si>
    <t>YEA-MVC840-EW3Y</t>
  </si>
  <si>
    <t>MVC840 Extended Warranty 3 Years</t>
  </si>
  <si>
    <t>YEA-MVC840-EW2Y</t>
  </si>
  <si>
    <t>MVC840 Extended Warranty 2 Years</t>
  </si>
  <si>
    <t>YEA-MVC840-EW1Y</t>
  </si>
  <si>
    <t>MVC840 Extended Warranty 1 Year</t>
  </si>
  <si>
    <t>YEA-MVC840-C2-211</t>
  </si>
  <si>
    <t>Native Microsoft Teams Rooms system for Medium-to-large rooms 1x UVC84 12X optical USB PTZ 4K camera, VCR20 remote control, power adapter, wallmount bracket and cables; Yealink MCore Kit (with MCore mini-PC and MTouch II), power adapter, cables and wall bracket? 1x WPP20 for wireless content sharing; 2x VCM34 array microphone; 1x Yealink MSpeaker II, power adapter and cables; 1x PoE Switch for audio connection, power adapter and cables; The mini-PC computer preloads Windows 10 IoT Enterprise OS and license, Microsoft Teams Rooms App, as well as Yealink Camera Control Plug-in; Including 2-year hardware warranty.</t>
  </si>
  <si>
    <t>YEA-MVC840-C2-000</t>
  </si>
  <si>
    <t>Native Microsoft Teams Rooms system for Medium-to-large rooms 1x UVC84 12X optical USB PTZ 4K camera, VCR20 remote control, power adapter, wallmount bracket and cables; Yealink MCore Kit (with MCore mini-PC and MTouch II), power adapter, cables and wall bracket? The mini-PC computer preloads Windows 10 IoT Enterprise OS and license, Microsoft Teams Rooms App, as well as Yealink Camera Control Plug-in; No audio device Including 2-year hardware warranty.</t>
  </si>
  <si>
    <t>YEA-MVC640-EW3Y</t>
  </si>
  <si>
    <t>MVC640 Extended Warranty 3 Years</t>
  </si>
  <si>
    <t>YEA-MVC640-EW2Y</t>
  </si>
  <si>
    <t>MVC640 Extended Warranty 2 Years</t>
  </si>
  <si>
    <t>YEA-MVC640-EW1Y</t>
  </si>
  <si>
    <t>MVC640 Extended Warranty 1 Year</t>
  </si>
  <si>
    <t>YEA-MVC640-C2-050</t>
  </si>
  <si>
    <t>Native Microsoft Teams Rooms system for Medium-to-large rooms. 1x UVC84 12X optical USB PTZ 4K camera, VCR20 remote control, power adapter, wallmount bracket and cables; Yealink MCore Kit (with MCore mini-PC and MTouch II), power adapter, cables and wall bracket. 1x MSpeech AI meeting audio; The mini-PC computer preloads Windows 10 IoT Enterprise OS and license, Microsoft Teams Rooms App, as well as Yealink Camera Control Plug-in; Including 2-year hardware warranty.</t>
  </si>
  <si>
    <t>YEA-MVC500 II-C2-110</t>
  </si>
  <si>
    <t>Native Microsoft Teams Rooms system for Small-to-medium rooms; 1x UVC50 5X optical USB PTZ camera, power adapter and cables; Yealink MCore Kit (with MCore mini-PC and MTouch II), power adapter and cables; 1x VCM34 array microphone;; 1x Yealink soundbar, power adapter and cables; The mini-PC computer preloads Windows 10 IoT Enterprise OS and license, Microsoft Teams Rooms App, as well as Yealink Camera Control Plug-in; Including 2-year hardware warranty.</t>
  </si>
  <si>
    <t>YEA-MVC400-EW3Y</t>
  </si>
  <si>
    <t>MVC400 Extended Warranty 3 Years</t>
  </si>
  <si>
    <t>YEA-MVC400-EW2Y</t>
  </si>
  <si>
    <t>MVC400 Extended Warranty 2 Years</t>
  </si>
  <si>
    <t>YEA-MVC400-EW1Y</t>
  </si>
  <si>
    <t>MVC400 Extended Warranty 1 Year</t>
  </si>
  <si>
    <t>-MVC400-C2-000 RB</t>
  </si>
  <si>
    <t>Rebox: Native Microsoft Teams Rooms system for Small Rooms - 1x UVC40 AI  meeting camera, power adapter and cables;  Yealink MCore Kit (with MCore mini-PC and MTouch), power adapter and cables;  the mini-PC computer preloads Windows 10 IoT Enterprise OS and license, Microsoft Teams Rooms App, as well as Yealink Camera Control Plug-in; Including 2-year hardware warranty.</t>
  </si>
  <si>
    <t>YEA-MVC400-C2-000</t>
  </si>
  <si>
    <t>Native Microsoft Teams Rooms system for Small Rooms - 1x UVC40 AI meeting camera, power adapter and cables;  Yealink MCore Kit (with MCore  mini-PC and MTouch), power adapter and cables;  the mini-PC computer preloads Windows 10 IoT Enterprise OS and license, Microsoft Teams Rooms  App, as well as Yealink Camera Control Plug-in; Including 2-year hardware warranty.</t>
  </si>
  <si>
    <t>YEA-MTOUCH II</t>
  </si>
  <si>
    <t>1x Mtouch II touch console; 1x 7.5m CAT5E cable, PoE supported; 1x 1.2m USB type-C cable with HDMI adapter; 1x Wall bracket; Including 2-year hardware warranty</t>
  </si>
  <si>
    <t>YEA-MSPEAKER II</t>
  </si>
  <si>
    <t>1x Yealink soundbar; 1x 3m 3.5mm audio cable; 1x power adapter; Including 1-year hardware warranty</t>
  </si>
  <si>
    <t>ILX-MSL-PTZ-UTP</t>
  </si>
  <si>
    <t>PTZ Camera Protector (Protects 4 Wires, Data 7.5V, Six)</t>
  </si>
  <si>
    <t>http://s7d9.scene7.com/is/image/ScanSource/itwlinx-mslptzutp</t>
  </si>
  <si>
    <t>ILX-MSL-PTZ-BAL</t>
  </si>
  <si>
    <t>http://s7d9.scene7.com/is/image/ScanSource/itwlinx-mslptzbal</t>
  </si>
  <si>
    <t>POW-MRQ301S14</t>
  </si>
  <si>
    <t>MiniRaQ Secure - Tall with 8U Side Panels</t>
  </si>
  <si>
    <t>YEA-MP58-EW3Y</t>
  </si>
  <si>
    <t>MP58 Extended Warranty 3 Years</t>
  </si>
  <si>
    <t>YEA-MP58-EW2Y</t>
  </si>
  <si>
    <t>MP58 Extended Warranty 2 Years</t>
  </si>
  <si>
    <t>YEA-MP58-EW1Y</t>
  </si>
  <si>
    <t>MP58 Extended Warranty 1 Year</t>
  </si>
  <si>
    <t>YEA-MP56-TEAMS-EW3Y</t>
  </si>
  <si>
    <t>MP56-TEAMS Extended Warranty 3 Years</t>
  </si>
  <si>
    <t>YEA-MP56-TEAMS-EW2Y</t>
  </si>
  <si>
    <t>MP56-TEAMS Extended Warranty 2 Years</t>
  </si>
  <si>
    <t>YEA-MP56-TEAMS-EW1Y</t>
  </si>
  <si>
    <t>MP56-TEAMS Extended Warranty 1 Year</t>
  </si>
  <si>
    <t>YEA-MP56-TEAMS</t>
  </si>
  <si>
    <t>"Microsoft Certified Teams Phone for Knowledge Workers •,,Android 9.0 •,,7-inch (800 x 480) capacitive touch screen •,,Optimal HD audio, Yealink Noise Proof Technology •,,Magnet handset •,,Dedicated Microsoft Teams button •,,Microsoft Teams-tailored user interface •,,Built-in Bluetooth and dual band 2.4G/5G Wi-Fi •,,1x USB Type A port, supports USB headset •,,Dual-port Gigabit Ethernet •,,PoE support, without power adapter •,,Supports Microsoft/Yealink/U2 device management platforms •,,1-Year hardware warranty • IEEE 802.3af PoE support, without PSU"</t>
  </si>
  <si>
    <t>YEA-MP54-TEAMS</t>
  </si>
  <si>
    <t>"Cost-effective Phone for Microsoft Teams Android 9.0 4 inch (800 x 480) Capacitive Touch Screen Optimal HD audio, Yealink Noise Proof Technology Magnet Handset Dedicated Microsoft Teams Button Microsoft Teams-tailored User Interface Supports Upgradability of Firmware to Teams or SFB Edition 1x USB 2.0 port for USB headsets, Bluetooth dongle and Wi-Fi dongle Dual-port Gigabit Ethernet Supports Microsoft/Yealink/Unify Square Device Management Platform Wall mountable IEEE 802.3af PoE support, without PSU"</t>
  </si>
  <si>
    <t>YEA-MP54-EW3Y</t>
  </si>
  <si>
    <t>MP54 Extended Warranty 3 Years</t>
  </si>
  <si>
    <t>YEA-MP54-EW2Y</t>
  </si>
  <si>
    <t>MP54 Extended Warranty 2 Years</t>
  </si>
  <si>
    <t>YEA-MP54-EW1Y</t>
  </si>
  <si>
    <t>MP54 Extended Warranty 1 Year</t>
  </si>
  <si>
    <t>YEA-MP50-EW3Y</t>
  </si>
  <si>
    <t>MP50 Extended Warranty 3 Years</t>
  </si>
  <si>
    <t>YEA-MP50-EW2Y</t>
  </si>
  <si>
    <t>MP50 Extended Warranty 2 Years</t>
  </si>
  <si>
    <t>YEA-MP50-EW1Y</t>
  </si>
  <si>
    <t>MP50 Extended Warranty 1 Year</t>
  </si>
  <si>
    <t>YEA-MP50</t>
  </si>
  <si>
    <t>Personal Cost-Effective USB Phone for Teams Client Experience 4.0 inch (480 x 800) Capacitive Touch Screen Magnet Handset 3-ports USB 3.0 Hub Supports Bluetooth Headset Supports BT50 Dongle for PC Supports Busylight Optimal HD audio, Yealink Noise Proof Technology Full-duplex Hands-free Speakerphone with AEC Dedicated Teams Button Microsoft Teams-tailored User Interface Teams and Skype for Business Compatible Wall mountable?with PSU</t>
  </si>
  <si>
    <t>ILX-MLLT1</t>
  </si>
  <si>
    <t>ITW SureGate Telco Surge Protectors</t>
  </si>
  <si>
    <t>http://s7d9.scene7.com/is/image/ScanSource/itwlinx-mllt1</t>
  </si>
  <si>
    <t>ILX-ML25-CAT5-LAN</t>
  </si>
  <si>
    <t>ITW DataLinx Multi-line Surge Protectors</t>
  </si>
  <si>
    <t>25 Pair, Primary, 25 Cards Included, 16V Clamp, Cat5e</t>
  </si>
  <si>
    <t>http://s7d9.scene7.com/is/image/ScanSource/itwlinx-ml25cat5lan</t>
  </si>
  <si>
    <t>ILX-ML25-CAT5-ML25-CAT5-75</t>
  </si>
  <si>
    <t>25 Pair CAT5E Building Entrance Protector</t>
  </si>
  <si>
    <t>http://s7d9.scene7.com/is/image/ScanSource/itwlinx-ml25cat575</t>
  </si>
  <si>
    <t>ILX-ML25-CAT5-ML25-CAT5-235</t>
  </si>
  <si>
    <t>25 Pair, Primary, 25 Cards Included, 235V Clamp, Cat5e      MADE IN USA</t>
  </si>
  <si>
    <t>http://s7d9.scene7.com/is/image/ScanSource/itwlinx-ml25cat5235</t>
  </si>
  <si>
    <t>ILX-MGBSGL-1</t>
  </si>
  <si>
    <t>Multiple Ground Bar and Screw Ground Lug for UltraLinx 66 Block Protectors</t>
  </si>
  <si>
    <t>http://s7d9.scene7.com/is/image/ScanSource/itwlinx-mgbsgl1</t>
  </si>
  <si>
    <t>ILX-MDS25</t>
  </si>
  <si>
    <t>http://s7d9.scene7.com/is/image/ScanSource/itwlinx-mds25</t>
  </si>
  <si>
    <t>ILX-MDS2</t>
  </si>
  <si>
    <t>http://s7d9.scene7.com/is/image/ScanSource/itwlinx-mds2</t>
  </si>
  <si>
    <t>APC-MDC24SX3KVAT</t>
  </si>
  <si>
    <t>Micro DC 24U SX, 3KVA, 120V</t>
  </si>
  <si>
    <t>http://s7d9.scene7.com/is/image/ScanSource/apc-mdc24sx3kvat</t>
  </si>
  <si>
    <t>YEA-MCORE-MS</t>
  </si>
  <si>
    <t>1x Mini-PC with 8th-gen INTEL Core i5 quad-core CPU; 1x Wall bracket; 1x Power adapter; 2x 1.8m HDMI cable; Preload Windows 10 IoT Enterprise OS and license, Microsoft Teams Rooms App and Yealink camera control plugin; Including 2-year hardware warranty</t>
  </si>
  <si>
    <t>YEA-MCORE KIT-ZR</t>
  </si>
  <si>
    <t>MCore Kit-ZR,, Zoom Rooms Base Kit</t>
  </si>
  <si>
    <t>YEA-MCORE KIT-MS</t>
  </si>
  <si>
    <t>MCore Kit-MS,, MCore MS Teams Rooms System Kit</t>
  </si>
  <si>
    <t>ILX-MCO8110</t>
  </si>
  <si>
    <t>Surge Protector Protects up to 16 Lines using 110 Punchdown</t>
  </si>
  <si>
    <t>http://s7d9.scene7.com/is/image/ScanSource/itwlinx-mco8110</t>
  </si>
  <si>
    <t>ILX-MCO4X4</t>
  </si>
  <si>
    <t>Surge Protector for RJ-11/45 Connectors, Protects up to 4 Lines</t>
  </si>
  <si>
    <t>http://s7d9.scene7.com/is/image/ScanSource/itwlinx-mco4x4</t>
  </si>
  <si>
    <t>ILX-MCO4110</t>
  </si>
  <si>
    <t>http://s7d9.scene7.com/is/image/ScanSource/itwlinx-mco4110</t>
  </si>
  <si>
    <t>ILX-MCO4</t>
  </si>
  <si>
    <t>http://s7d9.scene7.com/is/image/ScanSource/itwlinx-mco4</t>
  </si>
  <si>
    <t>POW-MBP6K208</t>
  </si>
  <si>
    <t>9PX 6KVA MBP NEMA</t>
  </si>
  <si>
    <t>http://s7d9.scene7.com/is/image/ScanSource/eaton-mbp6k208</t>
  </si>
  <si>
    <t>POW-MBP11K208</t>
  </si>
  <si>
    <t>http://s7d9.scene7.com/is/image/ScanSource/eaton-mbp11k208</t>
  </si>
  <si>
    <t>POW-M90CFC1XXX</t>
  </si>
  <si>
    <t>9390 4-breaker wall-mnt bypass</t>
  </si>
  <si>
    <t>XPC-M9080-80K16B</t>
  </si>
  <si>
    <t>M90-80 Series bundle  80KVA/72KW</t>
  </si>
  <si>
    <t>XPC-M9080-80K14B</t>
  </si>
  <si>
    <t>VTE-M900</t>
  </si>
  <si>
    <t>"M900 DECT Multi-cell base station Scale up to 1,000 base stations up to 4,000 handsets per installation 8 concurrent calls in multi-cell per M900"</t>
  </si>
  <si>
    <t>http://s7d9.scene7.com/is/image/ScanSource/vtech-m700</t>
  </si>
  <si>
    <t>ILX-M8KSU</t>
  </si>
  <si>
    <t>http://s7d9.scene7.com/is/image/ScanSource/itwlinx-m8ksu</t>
  </si>
  <si>
    <t>Snom M Series Handsets</t>
  </si>
  <si>
    <t>Snom M85 Industrial Handset, 2" diagonal TFT color LCS (176x220) backlit, up to 16 hour talk time, ruggedized IP65, bluetooth, wideband audio, supported on M300 and M700, black</t>
  </si>
  <si>
    <t>http://s7d9.scene7.com/is/image/ScanSource/vtech-m85</t>
  </si>
  <si>
    <t>VTE-M80</t>
  </si>
  <si>
    <t>"M80 Industrial Handset 2"" color LCD 3 softkeys HD audio ruggedized IP65 bluetooth alarm REQUIRES M300, M700, M900"</t>
  </si>
  <si>
    <t>http://s7d9.scene7.com/is/image/ScanSource/vtech-snommseries</t>
  </si>
  <si>
    <t>VTE-M70</t>
  </si>
  <si>
    <t>M70 Business Handset Station</t>
  </si>
  <si>
    <t>Snom M65 Professional Handset, 2" diagonal TFT color LCS (176x220) backlit, up to 16 hour talk time, wideband audio, supported on     M300 and M700, black</t>
  </si>
  <si>
    <t>http://s7d9.scene7.com/is/image/ScanSource/vtech-m65</t>
  </si>
  <si>
    <t>Snom Repeaters</t>
  </si>
  <si>
    <t>Snom M5 DECT Repeater, wideband support, 5 simultaneous calls, black</t>
  </si>
  <si>
    <t>http://s7d9.scene7.com/is/image/ScanSource/vtech-m5</t>
  </si>
  <si>
    <t>ILX-M4KSU</t>
  </si>
  <si>
    <t>http://s7d9.scene7.com/is/image/ScanSource/itwlinx-m4ksu</t>
  </si>
  <si>
    <t>Snom M325 DECT Bundle, Single-cell (M300 + M25), supports M5 repeater, black</t>
  </si>
  <si>
    <t>http://s7d9.scene7.com/is/image/ScanSource/vtech-m325</t>
  </si>
  <si>
    <t>ILX-M2T</t>
  </si>
  <si>
    <t>http://s7d9.scene7.com/is/image/ScanSource/itwlinx-m2t</t>
  </si>
  <si>
    <t>Snom M25 Office Handset, 1.44" TFT color display (128x128),     7 hour talk time, supported on M300 and M700, black</t>
  </si>
  <si>
    <t>http://s7d9.scene7.com/is/image/ScanSource/vtech-m25</t>
  </si>
  <si>
    <t>POW-M1BAAX0X1XXXXXX</t>
  </si>
  <si>
    <t>Eaton 9355 Series</t>
  </si>
  <si>
    <t>9E 20 and 30KVA Wall Mount MBS 3 0 KVA</t>
  </si>
  <si>
    <t>http://s7d9.scene7.com/is/image/ScanSource/eaton-m1baax0x1xxxxxx</t>
  </si>
  <si>
    <t>VTE-M18 KLE</t>
  </si>
  <si>
    <t>Vtech Conference Phones</t>
  </si>
  <si>
    <t>M18 KLE SIP DECT 4-Line Deskset - REQUIRES M100 KLE. 8 SIP account 6 concurrent calls 4 PFK 16 speed dials x2.</t>
  </si>
  <si>
    <t>VTE-M10RKLE</t>
  </si>
  <si>
    <t>M10R KLE SIP DECT 4-Line Rugged Handset 8 SIP account - 6 concurrent calls - 4 PFK - ruggedized - REQUIRES M100 KLE</t>
  </si>
  <si>
    <t>M10 KLE SIP DECT 4-Line Handset 8 SIP account - 6 concurrent calls - 4 PFK - REQUIRES M100 KLE</t>
  </si>
  <si>
    <t>M100 KLE SIP DECT 4-Line Base Station 8 SIP account - 6 concurrent calls  - 10 DECT phones</t>
  </si>
  <si>
    <t>POW-LPC120P</t>
  </si>
  <si>
    <t>EPDU Table Top (L5-30P, 8-5-15R BA)</t>
  </si>
  <si>
    <t>http://s7d9.scene7.com/is/image/ScanSource/eaton-lpc120p</t>
  </si>
  <si>
    <t>APC-LIBATTSMGGUL</t>
  </si>
  <si>
    <t>Li-ion Battery Rack Type G - UL</t>
  </si>
  <si>
    <t>PLN-LEGENDCS/APC-LEGEND CS/APC-43 KIT</t>
  </si>
  <si>
    <t>Poly Voyager Accessories</t>
  </si>
  <si>
    <t>Voyager Legend CS/APC-43 KIT</t>
  </si>
  <si>
    <t>http://s7d9.scene7.com/is/image/ScanSource/poly-voyageraccessories</t>
  </si>
  <si>
    <t>APC-LE600I</t>
  </si>
  <si>
    <t>APC LINE-R 600VA AUTOMATIC VOLTAGE REGULATOR, 230V, EMEA</t>
  </si>
  <si>
    <t>http://s7d9.scene7.com/is/image/ScanSource/apc-le600i</t>
  </si>
  <si>
    <t>APC-LE600</t>
  </si>
  <si>
    <t>APC LINE-R 600VA AUTOMATIC VOLTAGE REGULATOR, 120V, LAM/NAM</t>
  </si>
  <si>
    <t>http://s7d9.scene7.com/is/image/ScanSource/apc-le600</t>
  </si>
  <si>
    <t>APC-LE1200</t>
  </si>
  <si>
    <t>Line-R 1200VA Automatic Voltage Regulator</t>
  </si>
  <si>
    <t>http://s7d9.scene7.com/is/image/ScanSource/apc-le1200</t>
  </si>
  <si>
    <t>APC-KVM2132P</t>
  </si>
  <si>
    <t>APC KVM 2G, Enterprise Digital/IP, 2 Remote Users, 1 Local User, 32 ports with Virtual Media</t>
  </si>
  <si>
    <t>http://s7d9.scene7.com/is/image/ScanSource/apc-kvm2132p</t>
  </si>
  <si>
    <t>APC-KVM2116P</t>
  </si>
  <si>
    <t>APC Switches</t>
  </si>
  <si>
    <t>APC KVM 2G, Enterprise Digital/IP, 2 Remote Users, 1 Local User, 16 ports with Virtual Media</t>
  </si>
  <si>
    <t>http://s7d9.scene7.com/is/image/ScanSource/apc-kvm2116p</t>
  </si>
  <si>
    <t>APC-KVM1116R</t>
  </si>
  <si>
    <t>APC KVM 2G, Digital/IP, 1 Remote/1</t>
  </si>
  <si>
    <t>APC-KVM0216A</t>
  </si>
  <si>
    <t>KVM 2G, Enterprise Analog, 2 Local Users, 16 Ports with V</t>
  </si>
  <si>
    <t>http://s7d9.scene7.com/is/image/ScanSource/apc-kvm0216a</t>
  </si>
  <si>
    <t>APC-KVM0116A</t>
  </si>
  <si>
    <t>APC KVM 2G, Analog, 1 Local User, 16 ports</t>
  </si>
  <si>
    <t>http://s7d9.scene7.com/is/image/ScanSource/apc-kvm0116a</t>
  </si>
  <si>
    <t>APC-KVM0108A</t>
  </si>
  <si>
    <t>APC KVM 2G, Analog, 1 Local User, 8 Ports</t>
  </si>
  <si>
    <t>http://s7d9.scene7.com/is/image/ScanSource/apc-kvm0108a</t>
  </si>
  <si>
    <t>APC-KVM-USBVMCAC</t>
  </si>
  <si>
    <t>APC KVM 2G, Server Module, USB with Virtual Media and CAC</t>
  </si>
  <si>
    <t>http://s7d9.scene7.com/is/image/ScanSource/apc-kvmusbvmcac</t>
  </si>
  <si>
    <t>APC-KVM-USBVM</t>
  </si>
  <si>
    <t>APC KVM 2G, Server Module, USB with Virtual Media</t>
  </si>
  <si>
    <t>http://s7d9.scene7.com/is/image/ScanSource/apc-kvmusbvm</t>
  </si>
  <si>
    <t>APC-KVM-KVM-USB</t>
  </si>
  <si>
    <t>APC KVM 2G, Server Module, USB</t>
  </si>
  <si>
    <t>http://s7d9.scene7.com/is/image/ScanSource/apc-kvmusb</t>
  </si>
  <si>
    <t>APC-KVM-SERIAL</t>
  </si>
  <si>
    <t>APC KVM 2G, Server Module, Serial</t>
  </si>
  <si>
    <t>http://s7d9.scene7.com/is/image/ScanSource/apc-kvmserial</t>
  </si>
  <si>
    <t>APC-KVM-PS2VM</t>
  </si>
  <si>
    <t>APC KVM 2G, Server Module, PS/2 with Virtual Media</t>
  </si>
  <si>
    <t>http://s7d9.scene7.com/is/image/ScanSource/apc-kvmps2vm</t>
  </si>
  <si>
    <t>APC-KVM-PS2</t>
  </si>
  <si>
    <t>APC KVM 2G, Server Module, PS/2</t>
  </si>
  <si>
    <t>http://s7d9.scene7.com/is/image/ScanSource/apc-kvmps2</t>
  </si>
  <si>
    <t>APC-KVM-LCDMOUNT</t>
  </si>
  <si>
    <t>APC KVM 2G, LCD Rear Mounting Kit</t>
  </si>
  <si>
    <t>http://s7d9.scene7.com/is/image/ScanSource/apc-kvmlcdmount</t>
  </si>
  <si>
    <t>APC-KVM-HDMIVMCAC</t>
  </si>
  <si>
    <t>KVM 2G, SERVER MODULE, HDMI</t>
  </si>
  <si>
    <t>APC-KVM-KVM-BN001</t>
  </si>
  <si>
    <t>APC 2X1X16 IP KVM with APC 17" Rack LCD and USB VM Server Module Bundle</t>
  </si>
  <si>
    <t>http://s7d9.scene7.com/is/image/ScanSource/apc-kvmbn001</t>
  </si>
  <si>
    <t>POW-KBT002200000010</t>
  </si>
  <si>
    <t>9355 30KVAOPT CAB 480:208 IN ISO XFMR Dual</t>
  </si>
  <si>
    <t>http://s7d5.scene7.com/is/image/ScanSource/Eaton-9355-UPS</t>
  </si>
  <si>
    <t>POW-KBT001300000010</t>
  </si>
  <si>
    <t>20 kVA/18 kW and 30 kVA/27 kW</t>
  </si>
  <si>
    <t>http://s7d9.scene7.com/is/image/ScanSource/eaton-kbt001300000010</t>
  </si>
  <si>
    <t>POW-KBT001200000010</t>
  </si>
  <si>
    <t>Powerware 9355 (Opt Cab with 480: 208 byp i Input iso xfmr and MBP, 1-Feed)</t>
  </si>
  <si>
    <t>http://s7d9.scene7.com/is/image/ScanSource/eaton-kbt001200000010</t>
  </si>
  <si>
    <t>POW-KBT001100000010</t>
  </si>
  <si>
    <t>Powerware 9355 (Opt Cab with 208: 208 Byp Input iso xfmr and MBP)</t>
  </si>
  <si>
    <t>http://s7d9.scene7.com/is/image/ScanSource/eaton-kbt001100000010</t>
  </si>
  <si>
    <t>POW-KB3014100000010</t>
  </si>
  <si>
    <t>30kVA 9355 UPS 208V without Int Battery</t>
  </si>
  <si>
    <t>http://s7d9.scene7.com/is/image/ScanSource/eaton-kb3014100000010</t>
  </si>
  <si>
    <t>POW-KB3013200000010</t>
  </si>
  <si>
    <t>Powerware 9355 (with Internal Battery, 220V)</t>
  </si>
  <si>
    <t>http://s7d9.scene7.com/is/image/ScanSource/eaton-kb3013200000010</t>
  </si>
  <si>
    <t>POW-KB3013100000010</t>
  </si>
  <si>
    <t>Powerware 9355 (with Internal Battery)</t>
  </si>
  <si>
    <t>http://s7d9.scene7.com/is/image/ScanSource/eaton-kb3013100000010</t>
  </si>
  <si>
    <t>POW-KB2014100000010</t>
  </si>
  <si>
    <t>20kVA 9355 UPS 208V without Int Battery</t>
  </si>
  <si>
    <t>POW-KB2013100000010</t>
  </si>
  <si>
    <t>20 KVA 9355 Tower with Internal Battery</t>
  </si>
  <si>
    <t>http://s7d9.scene7.com/is/image/ScanSource/eaton-kb2013100000010</t>
  </si>
  <si>
    <t>POW-KA1512200000010</t>
  </si>
  <si>
    <t>Powerware 9355 (15 kVA with 64-Battery - 3-High)</t>
  </si>
  <si>
    <t>http://s7d9.scene7.com/is/image/ScanSource/eaton-ka1512200000010</t>
  </si>
  <si>
    <t>POW-KA151210AJKK010</t>
  </si>
  <si>
    <t>Powerware 9355 UPS (15 kVA 64 Battery, Two 5-15 L6-30 One L6-20)</t>
  </si>
  <si>
    <t>POW-KA1512100000010</t>
  </si>
  <si>
    <t>Powerware 9355 (with 64-Battery 3-High, 15kVA / 13.5kW 15 kVA 13.5kW)</t>
  </si>
  <si>
    <t>http://s7d9.scene7.com/is/image/ScanSource/eaton-ka1512100000010</t>
  </si>
  <si>
    <t>POW-KA1511200000010</t>
  </si>
  <si>
    <t>Eaton 9130 UPS Tower Models</t>
  </si>
  <si>
    <t>9355 15 KVA WITH 32-BATTERY</t>
  </si>
  <si>
    <t>http://s7d5.scene7.com/is/image/ScanSource/Eaton-9130-Tower</t>
  </si>
  <si>
    <t>POW-KA1511100000010</t>
  </si>
  <si>
    <t>Powerware 9355 (15 kVA with 32-Battery 2-High)</t>
  </si>
  <si>
    <t>http://s7d9.scene7.com/is/image/ScanSource/eaton-ka1511100000010</t>
  </si>
  <si>
    <t>POW-KA1012100000010</t>
  </si>
  <si>
    <t>PW9355 with 64-Battery (3-high)</t>
  </si>
  <si>
    <t>http://s7d9.scene7.com/is/image/ScanSource/eaton-ka1012100000010</t>
  </si>
  <si>
    <t>POW-KA1011200000010</t>
  </si>
  <si>
    <t>PW9355 with 32-Battery (2-high )</t>
  </si>
  <si>
    <t>http://s7d9.scene7.com/is/image/ScanSource/eaton-ka1011200000010</t>
  </si>
  <si>
    <t>POW-KA101110444X010</t>
  </si>
  <si>
    <t>9355 208V UPS 3PH 10KVA 9KW Out 3 L21 30R</t>
  </si>
  <si>
    <t>POW-KA1011100000010</t>
  </si>
  <si>
    <t>9355 10 KVA WITH 32-BATTERY (2-HIGH)</t>
  </si>
  <si>
    <t>http://s7d9.scene7.com/is/image/ScanSource/eaton-ka1011100000010</t>
  </si>
  <si>
    <t>POW-K4151203AAJM000</t>
  </si>
  <si>
    <t>Powerware 9155 (15 kVA 64 Battery, 3-High)</t>
  </si>
  <si>
    <t>POW-K41512030000000</t>
  </si>
  <si>
    <t>PW9155 MODEL 15 64 BATTERY W/ WEB CARD</t>
  </si>
  <si>
    <t>POW-K4151200S000000</t>
  </si>
  <si>
    <t>Eaton 9155 UPS Models</t>
  </si>
  <si>
    <t>Powerware 9155 (15kVA with 64 Batteries, 3 High with Rear Bypass Switch)</t>
  </si>
  <si>
    <t>http://s7d9.scene7.com/is/image/ScanSource/eaton-k4151200s000000</t>
  </si>
  <si>
    <t>POW-K4151200MMXX000</t>
  </si>
  <si>
    <t>POW-K4151200AAJM000</t>
  </si>
  <si>
    <t>Powerware 9155 (15KVA 64 Battery 3 High, 8-5-15, 2-L6-20, 2-L14-30)</t>
  </si>
  <si>
    <t>POW-K41512000000000</t>
  </si>
  <si>
    <t>Powerware 9155 (Model 15, 64 Battery)</t>
  </si>
  <si>
    <t>http://s7d9.scene7.com/is/image/ScanSource/eaton-k41512000000000</t>
  </si>
  <si>
    <t>POW-K4151100BBKK000</t>
  </si>
  <si>
    <t>Powerware 9155 (15kVA 2-High IN: HW Out, Eight 5-20R, Four L6-30R)</t>
  </si>
  <si>
    <t>POW-K41511000000000</t>
  </si>
  <si>
    <t>Powerware 9155 (15kVA 32 Battery, 2 High UPS, 4.6 Mins. Run Time)</t>
  </si>
  <si>
    <t>http://s7d9.scene7.com/is/image/ScanSource/eaton-k41511000000000</t>
  </si>
  <si>
    <t>POW-K41213000000000</t>
  </si>
  <si>
    <t>9155 12 kVA 32 Battery w/Trans. Mod. (3-high) Hardwired in/out</t>
  </si>
  <si>
    <t>http://s7d5.scene7.com/is/image/ScanSource/Eaton-9155-UPS</t>
  </si>
  <si>
    <t>POW-K4121203S0000000</t>
  </si>
  <si>
    <t>PW9155 12 KVA 64 Battery(3-High)W/ConnectUPS Web/SNMP Card</t>
  </si>
  <si>
    <t>POW-K4121203S000000</t>
  </si>
  <si>
    <t>Powerware 9155 (12 kVA 64 Battery, 3 High)</t>
  </si>
  <si>
    <t>http://s7d9.scene7.com/is/image/ScanSource/eaton-k4121203s000000</t>
  </si>
  <si>
    <t>POW-K4121200AKMX000</t>
  </si>
  <si>
    <t>Powerware 9155 (12KVA/10.8KW, 3 High, 64 Bat)</t>
  </si>
  <si>
    <t>http://s7d9.scene7.com/is/image/ScanSource/eaton-k4121200akmx000</t>
  </si>
  <si>
    <t>POW-K41212000000000</t>
  </si>
  <si>
    <t>Powerware 9155 UPS (12KVA 64 Battery, 3 High, 12KVA/10.8KW)</t>
  </si>
  <si>
    <t>http://s7d9.scene7.com/is/image/ScanSource/eaton-k41212000000000</t>
  </si>
  <si>
    <t>POW-K41211030000000</t>
  </si>
  <si>
    <t>Powerware 9155 (Model 12 32 Battery 2-High - 12kVA/10.8kW)</t>
  </si>
  <si>
    <t>http://s7d9.scene7.com/is/image/ScanSource/eaton-k41211030000000</t>
  </si>
  <si>
    <t>POW-K41211000000000</t>
  </si>
  <si>
    <t>Powerware 9155 (12KVA UPS with 32 Battery, 2 High 12KVA/10.8KW)</t>
  </si>
  <si>
    <t>http://s7d9.scene7.com/is/image/ScanSource/eaton-k41211000000000</t>
  </si>
  <si>
    <t>POW-K41013000000000</t>
  </si>
  <si>
    <t>Powerware 9155 UPS (Model 10 kVA, 32 Battery with Trans.MOD, 3 High)</t>
  </si>
  <si>
    <t>http://s7d9.scene7.com/is/image/ScanSource/eaton-k41013000000000</t>
  </si>
  <si>
    <t>POW-K4101203BBBX000</t>
  </si>
  <si>
    <t>Eaton 9155 10kVA 64 Battery 10kVA/9kW</t>
  </si>
  <si>
    <t>http://s7d9.scene7.com/is/image/ScanSource/eaton-k4101203bbbx000</t>
  </si>
  <si>
    <t>POW-K41012030000000</t>
  </si>
  <si>
    <t>Powerware 9155 UPS (10 KVA, 64 Battery, 3 HI with ConnectUPS Web/SNMP Card)</t>
  </si>
  <si>
    <t>http://s7d9.scene7.com/is/image/ScanSource/eaton-k41012030000000</t>
  </si>
  <si>
    <t>POW-K41012000000000</t>
  </si>
  <si>
    <t>Powerware 9155 (10 KVA 64 Battery, 3 HI)</t>
  </si>
  <si>
    <t>http://s7d9.scene7.com/is/image/ScanSource/eaton-k41012000000000</t>
  </si>
  <si>
    <t>POW-K41011000000000</t>
  </si>
  <si>
    <t>Powerware 9155 (10 kVA 32 Battery, 2-High)</t>
  </si>
  <si>
    <t>http://s7d9.scene7.com/is/image/ScanSource/eaton-k41011000000000</t>
  </si>
  <si>
    <t>POW-K40813000000000</t>
  </si>
  <si>
    <t>Powerware 9155 (8KVA, 32 Battery with Trans Module - 3 High)</t>
  </si>
  <si>
    <t>http://s7d9.scene7.com/is/image/ScanSource/eaton-k40813000000000</t>
  </si>
  <si>
    <t>POW-K4081203AJMX000</t>
  </si>
  <si>
    <t>PW9155 8KVA 64-BATT 4X5-20 PERP 2XL6-20 2XL14-30</t>
  </si>
  <si>
    <t>POW-K4081200S000000</t>
  </si>
  <si>
    <t>Powerware 9155 (8KVA 64 Batteries, 3 High with Rear Bypass Switch)</t>
  </si>
  <si>
    <t>http://s7d9.scene7.com/is/image/ScanSource/eaton-k4081200s000000</t>
  </si>
  <si>
    <t>POW-K4081200BKXX000</t>
  </si>
  <si>
    <t>Eaton Replacement Batteries</t>
  </si>
  <si>
    <t>PW9155 8 kVA 64 Battery (3-High) with PDM</t>
  </si>
  <si>
    <t>POW-K4081200AJMX000</t>
  </si>
  <si>
    <t>9155 UPS Online (4/5-15 2/L6 -20 2/L14-30)</t>
  </si>
  <si>
    <t>POW-K40812000000000</t>
  </si>
  <si>
    <t>Powerware 9155 (8KVA 64 Battery, 3 High)</t>
  </si>
  <si>
    <t>http://s7d9.scene7.com/is/image/ScanSource/eaton-k40812000000000</t>
  </si>
  <si>
    <t>POW-K40811030000000</t>
  </si>
  <si>
    <t>Powerware 9155 (8KVA 32 Battery, 2 High with Connect UPS Web/SNMP Card)</t>
  </si>
  <si>
    <t>http://s7d9.scene7.com/is/image/ScanSource/eaton-k40811030000000</t>
  </si>
  <si>
    <t>POW-K40811000000000</t>
  </si>
  <si>
    <t>Powerware 9155 (8KVA 32 Battery, 2 High, 8KVA/7.2KW)</t>
  </si>
  <si>
    <t>http://s7d9.scene7.com/is/image/ScanSource/eaton-k40811000000000</t>
  </si>
  <si>
    <t>APC-J35B</t>
  </si>
  <si>
    <t>APC AV J Type 1.5kVA Power Conditioner with Battery Backup &amp; AVR 120V</t>
  </si>
  <si>
    <t>http://s7d9.scene7.com/is/image/ScanSource/apc-j35b</t>
  </si>
  <si>
    <t>APC-J25B</t>
  </si>
  <si>
    <t>APC AV J Type 1.5kVA Power Conditioner with Battery Backup 120V</t>
  </si>
  <si>
    <t>http://s7d9.scene7.com/is/image/ScanSource/apc-j25b</t>
  </si>
  <si>
    <t>APC-J10BLK</t>
  </si>
  <si>
    <t>APC AV Black J Type 1kVA Power Conditioner with Battery Backup 120V Retail</t>
  </si>
  <si>
    <t>http://s7d9.scene7.com/is/image/ScanSource/apc-j10blk</t>
  </si>
  <si>
    <t>APC-ISX872664-ISX872664-013</t>
  </si>
  <si>
    <t>APC ISX</t>
  </si>
  <si>
    <t>QUOTE FOR DATAVOX</t>
  </si>
  <si>
    <t>APC-ISX865551-003</t>
  </si>
  <si>
    <t>CONFIG FOR PROGRESSIVE</t>
  </si>
  <si>
    <t>APC-ISX800871-ISX800871-002</t>
  </si>
  <si>
    <t>CONFIG FOR SINGULARSECURITY</t>
  </si>
  <si>
    <t>APC-ISX800870-ISX800870-002</t>
  </si>
  <si>
    <t>APC-ISX800869-ISX800869-002</t>
  </si>
  <si>
    <t>CONFIG SINGULARSECURITY</t>
  </si>
  <si>
    <t>APC-ISX8000868-ISX8000868-002</t>
  </si>
  <si>
    <t>APC-ISX789604-ISX789604-004</t>
  </si>
  <si>
    <t>CONFIG FOR UGA ATHLETI</t>
  </si>
  <si>
    <t>APC-ISX76990-ISX76990-008</t>
  </si>
  <si>
    <t>CONFIG FOR CXTEC</t>
  </si>
  <si>
    <t>APC-ISX769788-ISX769788-004</t>
  </si>
  <si>
    <t>CONFIG FOR AmeriTel</t>
  </si>
  <si>
    <t>APC-ISX641969-002</t>
  </si>
  <si>
    <t>CONFIG FOR KERN HEALTH SYSTEMS INROW</t>
  </si>
  <si>
    <t>APC-ISX606052-007</t>
  </si>
  <si>
    <t>CONFIG FOR DHS USCICSBURLINGTON AIO</t>
  </si>
  <si>
    <t>APC-ISX584384-ISX584384-014</t>
  </si>
  <si>
    <t>CONFIG FOR NEW TECHVA</t>
  </si>
  <si>
    <t>APC-ISX562364-ISX562364-018</t>
  </si>
  <si>
    <t>CONFIG FOR NEW TECH FO DIA</t>
  </si>
  <si>
    <t>APC-ISX559671-ISX559671-003</t>
  </si>
  <si>
    <t>CONFIG FOR ORLANDO MAGIC</t>
  </si>
  <si>
    <t>APC-ISX559664-ISX559664-004</t>
  </si>
  <si>
    <t>APC-ISX553222-ISX553222-016</t>
  </si>
  <si>
    <t>CONFIG FOR STATE DEPT</t>
  </si>
  <si>
    <t>APC-ISX553222-ISX553222-015</t>
  </si>
  <si>
    <t>CONF FOR STATE DEPT</t>
  </si>
  <si>
    <t>APC-ISX552988-ISX552988-018</t>
  </si>
  <si>
    <t>CONFIG FOR THERADEXMCS SYMMETRA LX S BRUNSWICK V2</t>
  </si>
  <si>
    <t>APC-ISX552035-ISX552035-019</t>
  </si>
  <si>
    <t>CONFIG FOR NCSU</t>
  </si>
  <si>
    <t>APC-ISX534161-ISX534161-007</t>
  </si>
  <si>
    <t>CONFIGURATION FORKELLMAN ACADEMY</t>
  </si>
  <si>
    <t>APC-ISX521914-ISX521914-008</t>
  </si>
  <si>
    <t>CONF FOR SUN TRANBSMF V2</t>
  </si>
  <si>
    <t>APC-ISX443557-001</t>
  </si>
  <si>
    <t>CONFIG FOR IN SIMCOMA</t>
  </si>
  <si>
    <t>APC-ISX20K20F</t>
  </si>
  <si>
    <t>Symmetra PX 20kW, 208V</t>
  </si>
  <si>
    <t>http://s7d9.scene7.com/is/image/ScanSource/apc-isx20k20f</t>
  </si>
  <si>
    <t>APC-ISX0001603084-0005</t>
  </si>
  <si>
    <t>Special Config for SPARQ SOCNOC</t>
  </si>
  <si>
    <t>APC-ISX0001562998-0005</t>
  </si>
  <si>
    <t>Special Config for Liberty University</t>
  </si>
  <si>
    <t>APC-ISX0001562998-0004</t>
  </si>
  <si>
    <t>APC-ISX0001560013-0004</t>
  </si>
  <si>
    <t>Special Config for G County IT Offices</t>
  </si>
  <si>
    <t>APC-ISX0001246255-0006</t>
  </si>
  <si>
    <t>Special Config for Henkel Loct ite Corp</t>
  </si>
  <si>
    <t>APC-ISX0001225992</t>
  </si>
  <si>
    <t>Special Config for Decatur Cit y Schools</t>
  </si>
  <si>
    <t>APC-ISX0001206687-0005</t>
  </si>
  <si>
    <t>Special config for DeKalb Coun ty Schools</t>
  </si>
  <si>
    <t>APC-ISX0001206269-0004</t>
  </si>
  <si>
    <t>Special Config for Amerex Inc.</t>
  </si>
  <si>
    <t>APC-ISX0001104786-0002</t>
  </si>
  <si>
    <t>Special config Bibb County Boa rd of Ed</t>
  </si>
  <si>
    <t>APC-ISX0001103063-0002</t>
  </si>
  <si>
    <t>Special Config for Layer 3, Bi bb County Board of Education</t>
  </si>
  <si>
    <t>APC-ISX0001103034-0002</t>
  </si>
  <si>
    <t>APC-ISX0001067647-0004</t>
  </si>
  <si>
    <t>Special Config for Edison Energy</t>
  </si>
  <si>
    <t>APC-ISX0001048438-0004</t>
  </si>
  <si>
    <t>QUOTE FOR COVENANTHEALTH</t>
  </si>
  <si>
    <t>APC-ISX0000964021-0017</t>
  </si>
  <si>
    <t>Special Config for Tinker AFB</t>
  </si>
  <si>
    <t>APC-ISX0000950593-0005</t>
  </si>
  <si>
    <t>CONFIG FOR CustomComputer Specialists</t>
  </si>
  <si>
    <t>APC-ISX0000948226-0005</t>
  </si>
  <si>
    <t>APC-ISX0000923475-0007</t>
  </si>
  <si>
    <t>CONFIG FOR MERRICK &amp; CO.</t>
  </si>
  <si>
    <t>APC-ISX-560270014</t>
  </si>
  <si>
    <t>CONFIG FOR DATA NETWOR SOLUTIONS</t>
  </si>
  <si>
    <t>POW-IPM-MA-SUB1</t>
  </si>
  <si>
    <t>IPM Manage Subs, 1 Year, per node</t>
  </si>
  <si>
    <t>POW-IPM-MA-M5</t>
  </si>
  <si>
    <t>IPM Manage 5 Year Maintenance , per node</t>
  </si>
  <si>
    <t>POW-IPM-MA-M1</t>
  </si>
  <si>
    <t>IPM Manage 1 Year Maintenace, per node</t>
  </si>
  <si>
    <t>POW-IPC3402-3371</t>
  </si>
  <si>
    <t>EPDU SW 1U L5 30P 8 520R</t>
  </si>
  <si>
    <t>http://s7d9.scene7.com/is/image/ScanSource/eaton-ipc34023371</t>
  </si>
  <si>
    <t>POW-IPC3402-2756</t>
  </si>
  <si>
    <t>EPDU- ePDU MIB SWITCHED W/OUT DISPLA</t>
  </si>
  <si>
    <t>http://s7d9.scene7.com/is/image/ScanSource/eaton-ipc34022756</t>
  </si>
  <si>
    <t>PLN-INSBLO-W710APC42</t>
  </si>
  <si>
    <t>*FOR INSIGHT/BLOOMBERG ONLY* W710+APC42</t>
  </si>
  <si>
    <t>PLN-HW720/26716-HW720/26716-01 KIT</t>
  </si>
  <si>
    <t>Poly Headset Accessories</t>
  </si>
  <si>
    <t>HW720/COIL CORD TO QD MODULAR PLUG</t>
  </si>
  <si>
    <t>PLN-HW710/26716-HW710/26716-01 KIT</t>
  </si>
  <si>
    <t>HW710/COIL CORD TO QD MODULAR PLUG</t>
  </si>
  <si>
    <t>PLN-HW540/26716-HW540/26716-01 KIT</t>
  </si>
  <si>
    <t>HW540/COIL CORD TO QD MODULAR PLUG</t>
  </si>
  <si>
    <t>PLN-HW530/26716-HW530/26716-01 KIT</t>
  </si>
  <si>
    <t>HW530/COIL CORD TO QD MODULAR PLUG</t>
  </si>
  <si>
    <t>http://s7d5.scene7.com/is/image/ScanSource/plantronics-hw530</t>
  </si>
  <si>
    <t>PLN-HW520/26716-HW520/26716-01 KIT</t>
  </si>
  <si>
    <t>HW520/COIL CORD TO QD MODULAR PLUG</t>
  </si>
  <si>
    <t>PLN-HW510/26716-HW510/26716-01 KIT</t>
  </si>
  <si>
    <t>HW510/COIL CORD TO QD MODULAR PLUG</t>
  </si>
  <si>
    <t>http://s7d9.scene7.com/is/image/ScanSource/plantronics-encoreprohw510</t>
  </si>
  <si>
    <t>XPC-HRL634WF2</t>
  </si>
  <si>
    <t>XPCC Standby UPS</t>
  </si>
  <si>
    <t>XPC-HRL1234WF2</t>
  </si>
  <si>
    <t>12V, 9AH Rechargeable sealed Lead Acid AGM Maintenance Free replacement battery.  _____ UPS requires (_) batteries.  F2 (.25 inch) faston tabs. One Year Warranty. 2.6"W x 5.9"L x 3.9"H. 6 lbs.</t>
  </si>
  <si>
    <t>YEA-HNDST-T48S/T46S</t>
  </si>
  <si>
    <t>Yealink handset for SIP-T46S/SIP-T48S</t>
  </si>
  <si>
    <t>http://s7d9.scene7.com/is/image/ScanSource/yealink-handset</t>
  </si>
  <si>
    <t>YEA-HANDSET-T54W</t>
  </si>
  <si>
    <t>HANDSET-T54W,,Spare Handset for -T53/T53W/T54W</t>
  </si>
  <si>
    <t>APC-H15BLK</t>
  </si>
  <si>
    <t>APC AV Black 1.5kVA H Type Power Conditioner 120V</t>
  </si>
  <si>
    <t>APC-GVSUPS50KFS</t>
  </si>
  <si>
    <t>Galaxy VS UPS 50kW 208V for External Batteries, Start-up 5x8</t>
  </si>
  <si>
    <t>APC-GVMSB160KG65S</t>
  </si>
  <si>
    <t>Galaxy VM 160 kVA UPS Single 480-480 V, 65kAIC, Start up 5x8</t>
  </si>
  <si>
    <t>GNN-GSA9559-583-125</t>
  </si>
  <si>
    <t>Jabra Engage Series Headsets</t>
  </si>
  <si>
    <t>GSA Jabra Engage 75 Stereo</t>
  </si>
  <si>
    <t>GNN-GSA9559-553-125</t>
  </si>
  <si>
    <t>GSA Jabra Engage 65 Stereo</t>
  </si>
  <si>
    <t>GNN-GSA9556-583-125</t>
  </si>
  <si>
    <t>GSA Jabra Engage 75 Mono</t>
  </si>
  <si>
    <t>GNN-GSA9555-583-125</t>
  </si>
  <si>
    <t>GSA Jabra Engage 75 Convertible</t>
  </si>
  <si>
    <t>GNN-GSA9555-553-125</t>
  </si>
  <si>
    <t>GSA Jabra Engage 65 Convertible</t>
  </si>
  <si>
    <t>GNN-GSA9553-553-125</t>
  </si>
  <si>
    <t>TAA Jabra Engage 65 Mono</t>
  </si>
  <si>
    <t>GNN-GSA930-65-509-105</t>
  </si>
  <si>
    <t>Jabra Pro 900 Series</t>
  </si>
  <si>
    <t>Jabra Pro 930 UC Headset TAA Compliant</t>
  </si>
  <si>
    <t>http://s7d9.scene7.com/is/image/ScanSource/jabra-gsa93065509105</t>
  </si>
  <si>
    <t>GNN-GSA920-65-508-105</t>
  </si>
  <si>
    <t>Jabra GSA Pro 920 Monoaural Noise Canceling Wireless Headset TAA Compliant</t>
  </si>
  <si>
    <t>http://s7d9.scene7.com/is/image/ScanSource/jabra-65508105</t>
  </si>
  <si>
    <t>GNN-GSA7510-409</t>
  </si>
  <si>
    <t>Jabra Speak Series</t>
  </si>
  <si>
    <t>Jabra Speak 510+ UC GSA Bluetooth Speakerphone</t>
  </si>
  <si>
    <t>http://s7d9.scene7.com/is/image/ScanSource/jabra-gsa7510409</t>
  </si>
  <si>
    <t>GNN-GSA7510-209</t>
  </si>
  <si>
    <t>Jabra Speak 510 UC Wireless Bluetooth Speaker System</t>
  </si>
  <si>
    <t>http://s7d9.scene7.com/is/image/ScanSource/jabra-gsa7510209</t>
  </si>
  <si>
    <t>GNN-GSA7510-109</t>
  </si>
  <si>
    <t>The Speak 510 is a portable speakerphone that gives you the power to turn any room into a conference room. Regardless of your location and your timeline, you can now join the conversation anytime, anywhere.</t>
  </si>
  <si>
    <t>http://s7d9.scene7.com/is/image/ScanSource/jabra-gsa7510109</t>
  </si>
  <si>
    <t>GNN-GSA6399-823-109</t>
  </si>
  <si>
    <t>Jabra Evolve Series</t>
  </si>
  <si>
    <t>The Evolve 40 is a corded stereo headset for VoIP softphone, mobile phone and tablet which features a noise-cancelling microphone that eliminates background noise and reduces high-frequency sounds, USB plug-and-play setup, and soft leatherette ear cushions.</t>
  </si>
  <si>
    <t>http://s7d9.scene7.com/is/image/ScanSource/jabra-gsa6399823109</t>
  </si>
  <si>
    <t>GNN-GSA6393-823-109</t>
  </si>
  <si>
    <t>http://s7d9.scene7.com/is/image/ScanSource/jabra-gsa6393823109</t>
  </si>
  <si>
    <t>GNN-GSA5399-823-309</t>
  </si>
  <si>
    <t>The Evolve 30 II is a professional headset designed to help you focus and improve your conversations. Connect to your PC via USB or use the 3.5mm jack for connectivity to your personal device - such as a smartphone or tablet - to work or listen to music wherever you may be. In addition, the Evolve 30 II features an in-line call controller with large buttons and LED indicators, making handling of calls and music easy.</t>
  </si>
  <si>
    <t>http://s7d9.scene7.com/is/image/ScanSource/jabra-gsa5399823309</t>
  </si>
  <si>
    <t>GNN-GSA5393-823-309</t>
  </si>
  <si>
    <t>http://s7d9.scene7.com/is/image/ScanSource/jabra-gsa5393823309</t>
  </si>
  <si>
    <t>GNN-GSA4999-823-309</t>
  </si>
  <si>
    <t>Jabra Evolve 20 SE GSA</t>
  </si>
  <si>
    <t>GNN-GSA4999-823-109</t>
  </si>
  <si>
    <t>With great sound for calls and music, the Evolve 20 is an entry-level professional headset with easy call management through a control unit that makes, takes and mutes calls. Simple connectivity makes it easy to get started with your PC.</t>
  </si>
  <si>
    <t>http://s7d9.scene7.com/is/image/ScanSource/jabra-gsa4999823109</t>
  </si>
  <si>
    <t>GNN-GSA4993-823-309</t>
  </si>
  <si>
    <t>GSA Evolve 20 SE</t>
  </si>
  <si>
    <t>GNN-GSA4993-823-109</t>
  </si>
  <si>
    <t>http://s7d9.scene7.com/is/image/ScanSource/jabra-gsa4993823109</t>
  </si>
  <si>
    <t>GNN-GSA2409-820-205</t>
  </si>
  <si>
    <t>Jabra Biz 2400II Series</t>
  </si>
  <si>
    <t>JABRA BIZ 2400 II DUO NC GSA</t>
  </si>
  <si>
    <t>GNN-GSA240682-8801104</t>
  </si>
  <si>
    <t>Jabra BIZ 2400 II Mono PTT Bundle includes Jabra BIZ 2400 II Mono 3-1 GSA plus QD TO 3.5mm TRRS W. PTT BTN</t>
  </si>
  <si>
    <t>GNN-GSA2406-820-205</t>
  </si>
  <si>
    <t>JABRA BIZ 2400 II Mono 3-1 NC GSA</t>
  </si>
  <si>
    <t>http://s7d9.scene7.com/is/image/ScanSource/jabra-gsa2406820205</t>
  </si>
  <si>
    <t>GNN-GSA2399-829-109</t>
  </si>
  <si>
    <t>Professional contact center headset for people who talk and listen for a   living</t>
  </si>
  <si>
    <t>http://s7d9.scene7.com/is/image/ScanSource/jabra-gsa2399829109</t>
  </si>
  <si>
    <t>GNN-GSA2399-823-109</t>
  </si>
  <si>
    <t>http://s7d9.scene7.com/is/image/ScanSource/jabra-gsa2399823109</t>
  </si>
  <si>
    <t>GNN-GSA2393-829-109</t>
  </si>
  <si>
    <t>The Biz 2300 corded headset is engineered to be the affordable contact center headset. Key features of the Biz 2300 corded headsets include a breath-resistant microphone with noise cancellation, durable reinforced cord and programmable buttons for USB variant, all-day weraing comfort, and 20% lighter than competitors with padded ear cushions and 360 degree    flexible spin boom arm.</t>
  </si>
  <si>
    <t>http://s7d9.scene7.com/is/image/ScanSource/jabra-gsa2393829109</t>
  </si>
  <si>
    <t>GNN-GSA2393-823-109</t>
  </si>
  <si>
    <t>http://s7d9.scene7.com/is/image/ScanSource/jabra-gsa2393823109</t>
  </si>
  <si>
    <t>GNN-GSA2104-820-105</t>
  </si>
  <si>
    <t>Jabra GN2100 4-in-1 Noise Canceling STD Mono</t>
  </si>
  <si>
    <t>http://s7d9.scene7.com/is/image/ScanSource/jabra-gsa2104820105</t>
  </si>
  <si>
    <t>GNN-GSA1559-0159</t>
  </si>
  <si>
    <t>Jabra Biz 1500 Series Headsets</t>
  </si>
  <si>
    <t>Entry level, low cost professional corded headset built for conscious contact centers</t>
  </si>
  <si>
    <t>http://s7d9.scene7.com/is/image/ScanSource/jabra-gsa15590159</t>
  </si>
  <si>
    <t>GNN-GSA1553-0159</t>
  </si>
  <si>
    <t>http://s7d9.scene7.com/is/image/ScanSource/jabra-gsa15530159</t>
  </si>
  <si>
    <t>GNN-GSA1519-0157</t>
  </si>
  <si>
    <t>Jabra BIZ 1500 Duo QD GSA</t>
  </si>
  <si>
    <t>http://s7d9.scene7.com/is/image/ScanSource/jabra-gsa15190157</t>
  </si>
  <si>
    <t>GNN-GSA1513157-8801104</t>
  </si>
  <si>
    <t>Jabra BIZ 1500 Mono PTT Bundle includes Jabra BIZ 1500 Mono QD GSA plus QD TO 3.5mm TRRS W. PTT BTN</t>
  </si>
  <si>
    <t>GNN-GSA1513-0157</t>
  </si>
  <si>
    <t>Jabra BIZ 1500 Mono QD GSA</t>
  </si>
  <si>
    <t>http://s7d9.scene7.com/is/image/ScanSource/jabra-gsa15130157</t>
  </si>
  <si>
    <t>-GRM0600 RB</t>
  </si>
  <si>
    <t>Rebox: 8 Outlet Rack Mount AC Surge Protector</t>
  </si>
  <si>
    <t>ILX-GRM0600</t>
  </si>
  <si>
    <t>8 Outlet Rack Mount AC Surge Protector</t>
  </si>
  <si>
    <t>http://s7d9.scene7.com/is/image/ScanSource/itwlinx-grm0600</t>
  </si>
  <si>
    <t>POW-GATE-BATT-INSTALL</t>
  </si>
  <si>
    <t>9390 battery reinstall service</t>
  </si>
  <si>
    <t>APC-G5BLK</t>
  </si>
  <si>
    <t>APC AV 15 Amp G Type Rack Power Filter, 120V</t>
  </si>
  <si>
    <t>http://s7d9.scene7.com/is/image/ScanSource/apc-g5blk</t>
  </si>
  <si>
    <t>APC-G50NETB2</t>
  </si>
  <si>
    <t>APC AV Network Manageable 15 Amp G Type Rack Power Filter, 120V</t>
  </si>
  <si>
    <t>http://s7d9.scene7.com/is/image/ScanSource/apc-g50netb2</t>
  </si>
  <si>
    <t>APC-G50NETB-20A2</t>
  </si>
  <si>
    <t>APC AV Network Manageable 20 Amp G Type Rack Power Filter, 120V</t>
  </si>
  <si>
    <t>http://s7d9.scene7.com/is/image/ScanSource/apc-g50netb20a2</t>
  </si>
  <si>
    <t>APC-G50B-G50B-20A2</t>
  </si>
  <si>
    <t>APC AV 20 Amp G Type Rack Power Filter, 120V</t>
  </si>
  <si>
    <t>http://s7d9.scene7.com/is/image/ScanSource/apc-g50b20a2</t>
  </si>
  <si>
    <t>APC-G35TSBPXFM10K30G</t>
  </si>
  <si>
    <t>Galaxy 3500 Input Transformer MCCB 480/208 10-30kVA Floormount</t>
  </si>
  <si>
    <t>APC-G35TSBP20K30F</t>
  </si>
  <si>
    <t>Galaxy 3500 Maintenance Bypass Cabinet 20-30kVA 208V Floormount</t>
  </si>
  <si>
    <t>http://s7d9.scene7.com/is/image/ScanSource/apc-g35tsbp20k30f</t>
  </si>
  <si>
    <t>APC-G35TOPT011</t>
  </si>
  <si>
    <t>Galaxy 3500 Parallel Operation BayingKit</t>
  </si>
  <si>
    <t>APC-G35TBXR6B6</t>
  </si>
  <si>
    <t>Galaxy 3500 Extended Run Enclosure, with MCCB, with 6 Battery Modules</t>
  </si>
  <si>
    <t>http://s7d9.scene7.com/is/image/ScanSource/apc-g35tbxr6b6</t>
  </si>
  <si>
    <t>APC-G35T30KF4B4S</t>
  </si>
  <si>
    <t>Galaxy 3500 30kVA 208V with 4 Battery Modules, Start-up 5X8</t>
  </si>
  <si>
    <t>http://s7d9.scene7.com/is/image/ScanSource/apc-g35t30kf4b4s</t>
  </si>
  <si>
    <t>APC-G35T30KF3B4S</t>
  </si>
  <si>
    <t>Galaxy 3500 30kVA 208V with 3 Battery Modules Expandable to 4, Start-up 5X8</t>
  </si>
  <si>
    <t>APC-G35T20KF4B4S</t>
  </si>
  <si>
    <t>Galaxy 3500 20kVA 208V with 4 Battery Modules, Start-up 5X8</t>
  </si>
  <si>
    <t>http://s7d9.scene7.com/is/image/ScanSource/apc-g35t20kf4b4s</t>
  </si>
  <si>
    <t>APC-G35T15KF4B4S</t>
  </si>
  <si>
    <t>Galaxy 3500 15kVA 208V with 4 Battery Modules, Start-up 5X8</t>
  </si>
  <si>
    <t>http://s7d9.scene7.com/is/image/ScanSource/apc-g35t15kf4b4s</t>
  </si>
  <si>
    <t>APC-G35T10KF4B4S</t>
  </si>
  <si>
    <t>Galaxy 3500 10kVA 208V with 4 Battery Modules, Start-up 5X8</t>
  </si>
  <si>
    <t>http://s7d9.scene7.com/is/image/ScanSource/apc-g35t10kf4b4s</t>
  </si>
  <si>
    <t>POW-FXEBM06</t>
  </si>
  <si>
    <t>FER FX 48VDC EBM 3strings 140AH</t>
  </si>
  <si>
    <t>POW-FXEBM05</t>
  </si>
  <si>
    <t>POW-FXEBM04</t>
  </si>
  <si>
    <t>FER FX 48VDC EBM 3strings 100AH</t>
  </si>
  <si>
    <t>POW-FXEBM03</t>
  </si>
  <si>
    <t>FER FX 48VDC EBM 3strings 70AH</t>
  </si>
  <si>
    <t>POW-FXEBM01</t>
  </si>
  <si>
    <t>FER FX 48VDC EBM 2strings 70AH</t>
  </si>
  <si>
    <t>POW-FX310001AAA1</t>
  </si>
  <si>
    <t>Ferr FX 3.1KVA UPS 120V HW</t>
  </si>
  <si>
    <t>POW-FX310000AAA1</t>
  </si>
  <si>
    <t>Ferr FX 3.1KVA UPS 120V HW Int Bat</t>
  </si>
  <si>
    <t>POW-FSBR-00078</t>
  </si>
  <si>
    <t>Replacement Battery Pack</t>
  </si>
  <si>
    <t>POW-FN370AA0A0A0A0B</t>
  </si>
  <si>
    <t>Ferrups 18kVA 240V (with External Battery, 20A Charger)</t>
  </si>
  <si>
    <t>http://s7d9.scene7.com/is/image/ScanSource/eaton-fn370aa0a0a0a0b</t>
  </si>
  <si>
    <t>POW-FN350AA0A0A0A0B</t>
  </si>
  <si>
    <t>Ferrups 18kVA 240V (with External Battery 10A Charger)</t>
  </si>
  <si>
    <t>POW-FN100AA0A0A0A0B</t>
  </si>
  <si>
    <t>FE18KVA 208  208  120 internal batteries</t>
  </si>
  <si>
    <t>POW-FM171AA0A0A0A0B</t>
  </si>
  <si>
    <t>12.5kVA Ferrups 208V In 208/120V Out</t>
  </si>
  <si>
    <t>POW-FLN73XXX-1000UC</t>
  </si>
  <si>
    <t>FLEX UPS 3YR ONSITE SERVICE, 7X24 NEXT DAY RESPONSE</t>
  </si>
  <si>
    <t>POW-FLN71XXX-11000UN</t>
  </si>
  <si>
    <t>FLN71XXX-11000UN</t>
  </si>
  <si>
    <t>POW-FLN71XXX-0700UC</t>
  </si>
  <si>
    <t>FLEX UPS 1YR ONSITE SERVICE, 7X24 NEXT DAY</t>
  </si>
  <si>
    <t>POW-FL242AA0A0A0A0I</t>
  </si>
  <si>
    <t>Ferrups 10kVA, Ex Battery, HW</t>
  </si>
  <si>
    <t>POW-FL242AA0A0A0A0B</t>
  </si>
  <si>
    <t>FE10KVA 208 120/240 EXT BAT HW _ISIB_DVR</t>
  </si>
  <si>
    <t>POW-FK400AA0A0A0A0B</t>
  </si>
  <si>
    <t>FE7KVA 220  220  120 12MIN HW I/O__DVR</t>
  </si>
  <si>
    <t>POW-FK340AA0A0A0A0B</t>
  </si>
  <si>
    <t>FE7KVA 240 240 120 EXT Battery HW I/O DVR</t>
  </si>
  <si>
    <t>POW-FK130AA0A0A0A0B</t>
  </si>
  <si>
    <t>FE7KVA Ferrups (60Hz, 208V in 120/208V Single Phase and No Battery)</t>
  </si>
  <si>
    <t>POW-FK011AA0A0A0A0B</t>
  </si>
  <si>
    <t>FE7KVA 120 18M MBB HW DVR</t>
  </si>
  <si>
    <t>http://s7d9.scene7.com/is/image/ScanSource/eaton-fk011aa0a0a0a0b</t>
  </si>
  <si>
    <t>POW-FJ402AA0A0A0A0B</t>
  </si>
  <si>
    <t>FE5.3, 220 50 20 min hw bbm switch</t>
  </si>
  <si>
    <t>POW-FJ202AA0A0A0A0B</t>
  </si>
  <si>
    <t>FE5.3KVA 208V 120/240 20 MIN ISIB HW DVR</t>
  </si>
  <si>
    <t>POW-FI100AA0A0A0A0A</t>
  </si>
  <si>
    <t>FE4.3KVA 208  208 120 8M HW I</t>
  </si>
  <si>
    <t>YEA-EXP50</t>
  </si>
  <si>
    <t>Yealink Expansion Modules</t>
  </si>
  <si>
    <t>Color-screen Expansion Module, 4.3" 272 x 480-pixel color screen, Color icons for rich visual experience, 20 physical keys on each page with dual-color LEDs, Three independent control keys with lluminated LED for fastswitching pages, Supports up to 3 modules daisy-chain, Stand with 2 adjustable angles</t>
  </si>
  <si>
    <t>http://s7d9.scene7.com/is/image/ScanSource/yealink-exp50</t>
  </si>
  <si>
    <t>YEA-EXP43</t>
  </si>
  <si>
    <t>"Color-screen Expansion Module 4.3"" 272 x 480-pixel color screen Color icons for rich visual experience 20 physical keys on each page with dual-color LEDs Three independent control keys with illuminated LED for fast switching pages Supports up to 3 modules daisy-chain Stand with 2 adjustable angles"</t>
  </si>
  <si>
    <t>YEA-EXP40</t>
  </si>
  <si>
    <t>LCD Expansion ModuleRich visual experience with 160x320 graphic LCD20 physical keys each with a dual-color LED2 independent control keys are used for fast switch pagesStand with 2 adjustable angles, Wall mountable</t>
  </si>
  <si>
    <t>http://s7d9.scene7.com/is/image/ScanSource/yealink-exp40</t>
  </si>
  <si>
    <t>YEA-EXP20</t>
  </si>
  <si>
    <t>IP Phone Expansion Module ( LCD )160x320 graphic LCD20 physical keys each with a dual-color LEDUp to 38 additional programmable keys through page switch2 adjustable anglesSupports BLF/BLA,speed dialing, call pickup,etc.</t>
  </si>
  <si>
    <t>http://s7d9.scene7.com/is/image/ScanSource/yealink-exp20</t>
  </si>
  <si>
    <t>POW-ETN-VS2362440</t>
  </si>
  <si>
    <t>http://s7d9.scene7.com/is/image/ScanSource/eaton-etnvs2362440</t>
  </si>
  <si>
    <t>POW-ETN-VS2302440</t>
  </si>
  <si>
    <t>Eaton's racks and enclosures enable you to store, cool, power, manage and secure your critical IT equipment. Perfect for Data Centers!</t>
  </si>
  <si>
    <t>http://s7d9.scene7.com/is/image/ScanSource/eaton-etnvs2302440</t>
  </si>
  <si>
    <t>POW-ETN-VGRMTCAP</t>
  </si>
  <si>
    <t>GROMMET KIT (QTY 4) FOR ETN-VS2 EN</t>
  </si>
  <si>
    <t>POW-ETN-ETN-RS19282U20</t>
  </si>
  <si>
    <t>Eaton Shelf Roll-Out (19 Inch 2U x 19 Inch 2U x 28 Inch D, 200LBS)</t>
  </si>
  <si>
    <t>http://s7d9.scene7.com/is/image/ScanSource/eaton-etnrs19282u20</t>
  </si>
  <si>
    <t>POW-ETN-PBP1U10</t>
  </si>
  <si>
    <t>BLNK PNL 19 Inch Tool-Less PLAS 1U (Qty. 10)</t>
  </si>
  <si>
    <t>http://s7d9.scene7.com/is/image/ScanSource/eaton-etnpbp1u10</t>
  </si>
  <si>
    <t>POW-ETN-MRQ351V10</t>
  </si>
  <si>
    <t>MiniRaQ heavy gauge steel.  Designed to hold up to 400 lb when properly mounted to a wall with applicable hardware (not included).</t>
  </si>
  <si>
    <t>POW-ETN-MRQ351S14</t>
  </si>
  <si>
    <t>MiniRaQ Secure - Compact with 8U Side Panels</t>
  </si>
  <si>
    <t>POW-ETN-MRQ301S16</t>
  </si>
  <si>
    <t>MiniRaQ Secure - Tall with 10U Side Panels</t>
  </si>
  <si>
    <t>POW-ETN-JFT12440</t>
  </si>
  <si>
    <t>Top Fan Tray Kit (4 Fans, for S-Series, 24 Inch x 42 Inch, 120 VAC)</t>
  </si>
  <si>
    <t>POW-ETN-JCMT30SP</t>
  </si>
  <si>
    <t>Cable (S-Series Data Cable, Part PNL 30 Inch Solid)</t>
  </si>
  <si>
    <t>POW-ETN-JCMT24SP</t>
  </si>
  <si>
    <t>Cable (S-Series Data Cable, Part PNL 24 Inch Solid)</t>
  </si>
  <si>
    <t>POW-ETN-JANCHOR1</t>
  </si>
  <si>
    <t>S-Series Floor ANCR Brackets (S-Series)</t>
  </si>
  <si>
    <t>http://s7d9.scene7.com/is/image/ScanSource/eaton-etnjanchor1</t>
  </si>
  <si>
    <t>POW-ETN-FS19281U20</t>
  </si>
  <si>
    <t>Shelf Fixed (19 Inch, 1U x 28 Inch D 200 LBS)</t>
  </si>
  <si>
    <t>http://s7d9.scene7.com/is/image/ScanSource/eaton-etnfs19281u20</t>
  </si>
  <si>
    <t>POW-ETN-ETN-ENC482448SE</t>
  </si>
  <si>
    <t>Eaton S Rack Frame - 48U Wide - Black</t>
  </si>
  <si>
    <t>POW-ETN-ETN-ENC482442SE</t>
  </si>
  <si>
    <t>Eaton S Rack Cabinet - 48U Wide - Black</t>
  </si>
  <si>
    <t>POW-ETN-ENC423042S</t>
  </si>
  <si>
    <t>S-Series 42U x 30 Inch x 42 Inch with DIV Castors</t>
  </si>
  <si>
    <t>http://s7d9.scene7.com/is/image/ScanSource/eaton-etnenc423042s</t>
  </si>
  <si>
    <t>POW-ETN-ENC422442SE</t>
  </si>
  <si>
    <t>Eaton S-Series Rack 42U x 24 Inch x 42 No Sides, Doors, Castors</t>
  </si>
  <si>
    <t>http://s7d9.scene7.com/is/image/ScanSource/eaton-etnenc422442se</t>
  </si>
  <si>
    <t>POW-ETN-ETN-ENC422442SB</t>
  </si>
  <si>
    <t>S-Series Rack (42U x 24 x 42 Side P Panels Cast)</t>
  </si>
  <si>
    <t>http://s7d9.scene7.com/is/image/ScanSource/eaton-etnenc422442sb</t>
  </si>
  <si>
    <t>POW-ETN-ENC422442S</t>
  </si>
  <si>
    <t>42U x 24 Inch x 42 Inch No Sides, Doors or Castors</t>
  </si>
  <si>
    <t>http://s7d9.scene7.com/is/image/ScanSource/eaton-etnenc422442s</t>
  </si>
  <si>
    <t>POW-ETN-CMRB19042U</t>
  </si>
  <si>
    <t>EATON Cable Strain Relief Bar 4"D</t>
  </si>
  <si>
    <t>POW-ETN-CMLT19052U</t>
  </si>
  <si>
    <t>POW-ETN-CMHD19302U</t>
  </si>
  <si>
    <t>HIGH DENSITY CABLE ORG W/REARtrans TRAY 30"</t>
  </si>
  <si>
    <t>POW-ETN-CMFP19052U</t>
  </si>
  <si>
    <t>http://s7d9.scene7.com/is/image/ScanSource/eaton-etncmfp19052u</t>
  </si>
  <si>
    <t>POW-ETN-CMFD19042U</t>
  </si>
  <si>
    <t>PatchLink Horiz Cable (MG R 2U)</t>
  </si>
  <si>
    <t>http://s7d9.scene7.com/is/image/ScanSource/eaton-etncmfd19042u</t>
  </si>
  <si>
    <t>POW-ETN-CMDRNR032U</t>
  </si>
  <si>
    <t>Cable D-Ring Kit 2U (Qty. 4)</t>
  </si>
  <si>
    <t>http://s7d9.scene7.com/is/image/ScanSource/eaton-etncmdrnr032u</t>
  </si>
  <si>
    <t>POW-ETN-ETN-CMDRNR031U</t>
  </si>
  <si>
    <t>EATON CABLE D-RING KIT 1U (QTY-4)</t>
  </si>
  <si>
    <t>POW-ETN-BX45V11</t>
  </si>
  <si>
    <t>Eaton Velcro Strap (11 Inch L - QTY. 50)</t>
  </si>
  <si>
    <t>http://s7d9.scene7.com/is/image/ScanSource/eaton-etnbx45v11</t>
  </si>
  <si>
    <t>POW-ETN-ACC4242SP</t>
  </si>
  <si>
    <t>S-Series Side Panel 42U x 42D (Qty.-1)</t>
  </si>
  <si>
    <t>http://s7d9.scene7.com/is/image/ScanSource/eaton-etnacc4242sp</t>
  </si>
  <si>
    <t>VTE-ET685/VSP-PWR200</t>
  </si>
  <si>
    <t>VTECH ET685/VSP-PWR200 BUNDLE</t>
  </si>
  <si>
    <t>POW-ESW5Y-1001-2000P</t>
  </si>
  <si>
    <t>EPDU TOP SELLERS, 5-YEAR-TOTALWARRANTY (EPDU)</t>
  </si>
  <si>
    <t>POW-ESW5Y-0401-1000P</t>
  </si>
  <si>
    <t>ePDU Top Sellers, 5-Year-Total Warranty</t>
  </si>
  <si>
    <t>POW-ESW5Y-0001-0400P</t>
  </si>
  <si>
    <t>POW-EPBZ97</t>
  </si>
  <si>
    <t>EPDU VAL BA 5-20 5-20-24</t>
  </si>
  <si>
    <t>http://s7d9.scene7.com/is/image/ScanSource/eaton-epbz97</t>
  </si>
  <si>
    <t>POW-EPBZ95</t>
  </si>
  <si>
    <t>EPDU VAL BA L6-20C13-12 C19-1</t>
  </si>
  <si>
    <t>POW-EPBZ94</t>
  </si>
  <si>
    <t>EPDU VAL BA L6-30 C19-6</t>
  </si>
  <si>
    <t>http://s7d9.scene7.com/is/image/ScanSource/eaton-epbz94</t>
  </si>
  <si>
    <t>POW-EPBZ93</t>
  </si>
  <si>
    <t>ePBZ93</t>
  </si>
  <si>
    <t>http://s7d9.scene7.com/is/image/ScanSource/eaton-epbz93</t>
  </si>
  <si>
    <t>POW-EPBZ91</t>
  </si>
  <si>
    <t>Eaton ePDU Basic 24A IN:L6-30P Out: 10 x C13</t>
  </si>
  <si>
    <t>http://s7d9.scene7.com/is/image/ScanSource/eaton-epbz91</t>
  </si>
  <si>
    <t>POW-EPBZ90</t>
  </si>
  <si>
    <t>Eaton ePDU Basic 24A In: L5-30</t>
  </si>
  <si>
    <t>http://s7d9.scene7.com/is/image/ScanSource/eaton-epbz90</t>
  </si>
  <si>
    <t>POW-EPBZ85</t>
  </si>
  <si>
    <t>EPDU Basic 16A IN: 5-20P Out: 12 X 5-20R</t>
  </si>
  <si>
    <t>http://s7d9.scene7.com/is/image/ScanSource/eaton-epbz85</t>
  </si>
  <si>
    <t>POW-EPBZ84</t>
  </si>
  <si>
    <t>Eaton EPDU Basic 24A IN: L5-30P Out: 10 x 5-20R</t>
  </si>
  <si>
    <t>http://s7d9.scene7.com/is/image/ScanSource/eaton-epbz84</t>
  </si>
  <si>
    <t>POW-EPBZ83</t>
  </si>
  <si>
    <t>Eaton EPDU Basic (12A In: 5-15P Out: 12 x 5-15R)</t>
  </si>
  <si>
    <t>http://s7d9.scene7.com/is/image/ScanSource/eaton-epbz83</t>
  </si>
  <si>
    <t>POW-EPBZ82</t>
  </si>
  <si>
    <t>EATON EPDU BASIC 16A IN: L5-20/5-20P OUT</t>
  </si>
  <si>
    <t>POW-EPBZ80</t>
  </si>
  <si>
    <t>Basic EPDU Vertical MTN L6-30P Thirty C13, Six C19</t>
  </si>
  <si>
    <t>http://s7d9.scene7.com/is/image/ScanSource/eaton-epbz80</t>
  </si>
  <si>
    <t>POW-EPBZ79</t>
  </si>
  <si>
    <t>Eaton EPDU Basic (L6-30P Sixteen C Sixteen C13R Four C19R)</t>
  </si>
  <si>
    <t>http://s7d9.scene7.com/is/image/ScanSource/eaton-epbz79</t>
  </si>
  <si>
    <t>POW-EPBZ78</t>
  </si>
  <si>
    <t>EPDU Basic 24A IN: L5-30 P Out: 20 X 5-20R</t>
  </si>
  <si>
    <t>http://s7d9.scene7.com/is/image/ScanSource/eaton-epbz78</t>
  </si>
  <si>
    <t>POW-EPBZ75</t>
  </si>
  <si>
    <t>Eaton EPDU Basic (12A In: 5-15P T: 14 x 5-15R)</t>
  </si>
  <si>
    <t>http://s7d9.scene7.com/is/image/ScanSource/eaton-epbz75</t>
  </si>
  <si>
    <t>POW-EPBZ71</t>
  </si>
  <si>
    <t>EPDU Basic 16A IN: 5-20P/L5-20R Out:5-15/20R</t>
  </si>
  <si>
    <t>http://s7d9.scene7.com/is/image/ScanSource/eaton-epbz71</t>
  </si>
  <si>
    <t>PLN-ENCOREPRO HW510/U10 CABLE KIT</t>
  </si>
  <si>
    <t>Poly EncorePro Accessories</t>
  </si>
  <si>
    <t>ENCOREPRO HW510/U10 CABLE KIT</t>
  </si>
  <si>
    <t>POW-EMPDT1H1C2</t>
  </si>
  <si>
    <t>EMPDT1H1C2 - Eaton Environmental Monitoring Probe Gen 2 (Will work with Network-M2)</t>
  </si>
  <si>
    <t>POW-EMP001</t>
  </si>
  <si>
    <t>Environmental Monitoring Probes for G3</t>
  </si>
  <si>
    <t>http://s7d9.scene7.com/is/image/ScanSource/eaton-emp001</t>
  </si>
  <si>
    <t>POW-EMO330-10</t>
  </si>
  <si>
    <t>EPDU MO 38U-C IN: 460P9W 48A 3P OUT: 12X</t>
  </si>
  <si>
    <t>POW-EMIU06-10</t>
  </si>
  <si>
    <t>5.76 Max. kW, 10 FT, L6-30P, (12) C13, (4) C19</t>
  </si>
  <si>
    <t>http://s7d9.scene7.com/is/image/ScanSource/eaton-emiu0610</t>
  </si>
  <si>
    <t>POW-EMIT09-10</t>
  </si>
  <si>
    <t>EPDU MI 1U IN: 5-20P:L520P 16A 1P OUT:</t>
  </si>
  <si>
    <t>POW-EMIT08-10</t>
  </si>
  <si>
    <t>POW-EMIT06-10</t>
  </si>
  <si>
    <t>EPDU MI 1U IN: L6-30P 24A 1P OUT: 10XC13:4XC19</t>
  </si>
  <si>
    <t>POW-EMIT05-10</t>
  </si>
  <si>
    <t>EPDU MI 5.76kW L6-30P 1.7 x 19x 8</t>
  </si>
  <si>
    <t>POW-EMIT04-10</t>
  </si>
  <si>
    <t>5.76 Max. kW, 10 FT, L6-30P, (8) C13, (4) C19</t>
  </si>
  <si>
    <t>http://s7d9.scene7.com/is/image/ScanSource/eaton-emit0410</t>
  </si>
  <si>
    <t>POW-EMIT03-EMIT03-10</t>
  </si>
  <si>
    <t>Eaton Metered Input rack PDU, 1U, L5-30P input, 2.88 kW max, 120V, 24A, 10 ft cord, Single-phase, Outlets: (12) 5-20R</t>
  </si>
  <si>
    <t>http://s7d9.scene7.com/is/image/ScanSource/eaton-emit0310</t>
  </si>
  <si>
    <t>POW-EMI344-10</t>
  </si>
  <si>
    <t>EPDU MI 38U-A        L21-30P :24X5-20R</t>
  </si>
  <si>
    <t>POW-EMI331-10</t>
  </si>
  <si>
    <t>Eaton Metered Input rack PDU, 0U, L21-30P input, 8.6 kW max, 120/208V, 24A, 10 ft cord, Three-phase, Outlets: (6) 5-20R, (24) C13, (3) C19</t>
  </si>
  <si>
    <t>POW-EMI323-06</t>
  </si>
  <si>
    <t>EPDU MI 40U-B IN: IEC60309 460P9 45A 3P OUT: 38XC13</t>
  </si>
  <si>
    <t>POW-EMI318-10</t>
  </si>
  <si>
    <t>EPDU MI 38U-A IN: L21-20P 16A 3P OUT: 30XC13:6XC19:3X5-20R</t>
  </si>
  <si>
    <t>POW-EMI310-10</t>
  </si>
  <si>
    <t>8.64 Max. kW, 10 FT, L21-30P, (30) C13, (6) C19, (1) 5-20R</t>
  </si>
  <si>
    <t>http://s7d9.scene7.com/is/image/ScanSource/eaton-emi31010</t>
  </si>
  <si>
    <t>POW-EMI201-10</t>
  </si>
  <si>
    <t>EPDU MI 36U-A IN: L14-30P 24A 1P OUT: 24</t>
  </si>
  <si>
    <t>POW-EMI200-10</t>
  </si>
  <si>
    <t>5.76 Max. kW, 10 FT, L14-30P, (20) C13, (6) C19, (8) 5-20R</t>
  </si>
  <si>
    <t>http://s7d9.scene7.com/is/image/ScanSource/eaton-emi20010</t>
  </si>
  <si>
    <t>POW-EMI103-10</t>
  </si>
  <si>
    <t>EPDU MI 21U-A IN: L6-20P/C20 16A 1P OUT: 18XC13:2XC19</t>
  </si>
  <si>
    <t>POW-EMI100-10</t>
  </si>
  <si>
    <t>1.44 Max. kW, 10 FT, 5-15P, (24) 5-15R</t>
  </si>
  <si>
    <t>http://s7d9.scene7.com/is/image/ScanSource/eaton-emi10010</t>
  </si>
  <si>
    <t>POW-EMAU07-10</t>
  </si>
  <si>
    <t>EPDU MA 2U IN: L6-30P 24A 1P OUT: 16XC13</t>
  </si>
  <si>
    <t>POW-EMAU06-10</t>
  </si>
  <si>
    <t>Eaton Managed rack PDU, 2U, L6-30P input, Outlets: (12) C13, (4) C19</t>
  </si>
  <si>
    <t>http://s7d9.scene7.com/is/image/ScanSource/eaton-emau0610</t>
  </si>
  <si>
    <t>POW-EMAU05-10</t>
  </si>
  <si>
    <t>EPDU MA 2U IN: L5-30P 24A 1P OUT: 16X5-20R</t>
  </si>
  <si>
    <t>POW-EMAT10-10</t>
  </si>
  <si>
    <t>EPDU MA 1U IN: C20:L6-20P 16A 1P OUT: 8XC13</t>
  </si>
  <si>
    <t>POW-EMAT09-10</t>
  </si>
  <si>
    <t>Eaton Managed rack PDU, 1U, 5-20P, L5-20P input, 1.44 kW max, 120V, 12A,   10 ft cord, Single-phase, Outlets: (8) 5-20R Outlet grip</t>
  </si>
  <si>
    <t>http://s7d9.scene7.com/is/image/ScanSource/eaton-emat0910</t>
  </si>
  <si>
    <t>EAT-EMAT08-10</t>
  </si>
  <si>
    <t>Managed ePDU, horizontal mount model, 1.44 max kw, 10ft cord, (8)5-15R output receptacles, dims 1.7"x19"x8"</t>
  </si>
  <si>
    <t>POW-EMAT06-10</t>
  </si>
  <si>
    <t>EPDU MA 1U IN: L6-30P 24A 1P OUT: 10XC13</t>
  </si>
  <si>
    <t>POW-EMA367-10</t>
  </si>
  <si>
    <t>EPDU MA 0U IN: L21-20P 24A 3P OUT: 21XC1</t>
  </si>
  <si>
    <t>POW-EMA367-06</t>
  </si>
  <si>
    <t>EPDU MA 0U IN: L21-30P 24A 3P OUT: 21XC1</t>
  </si>
  <si>
    <t>POW-EMA362-06</t>
  </si>
  <si>
    <t>EPDU MA 0U L21-30P 24A 120/208V 21XC13:6</t>
  </si>
  <si>
    <t>POW-EMA333-10</t>
  </si>
  <si>
    <t>EPDU MA 42U-C IN: L21-30P 24A 3P OUT: 21XC13:6XC19:1X5-20R</t>
  </si>
  <si>
    <t>POW-EMA327-10</t>
  </si>
  <si>
    <t>EPDU MA 38U-C IN: L21-30P 24A3P OUT: 18XC13:6XC19</t>
  </si>
  <si>
    <t>http://s7d9.scene7.com/is/image/ScanSource/eaton-ema32710</t>
  </si>
  <si>
    <t>POW-EMA326-10</t>
  </si>
  <si>
    <t>http://s7d9.scene7.com/is/image/ScanSource/eaton-ema32610</t>
  </si>
  <si>
    <t>UNY-EMA115-10</t>
  </si>
  <si>
    <t>Eaton Managed rack PDU, 0U, L6-20P, C20 input, 3.84 kW max, 100-240V, 16A, 10 ft cord, Single-phase, Black</t>
  </si>
  <si>
    <t>http://s7d9.scene7.com/is/image/ScanSource/eaton-ema11510</t>
  </si>
  <si>
    <t>POW-EMA114-10</t>
  </si>
  <si>
    <t>Eaton Managed rack PDU, 0U, 5-20P, L5-20P input, 1.92 kW max, 120V, 16A,   10 ft cord, Black, Single-phase</t>
  </si>
  <si>
    <t>http://s7d9.scene7.com/is/image/ScanSource/eaton-ema11410</t>
  </si>
  <si>
    <t>POW-EMA113-10</t>
  </si>
  <si>
    <t>Eaton Managed rack PDU, 0U Form Factor, 5-20P, L5-20P input, 1.92 kW max, 120V, 16A, 10 ft cord, Single-phase, Black</t>
  </si>
  <si>
    <t>http://s7d9.scene7.com/is/image/ScanSource/eaton-ema11310</t>
  </si>
  <si>
    <t>POW-EMA112-10</t>
  </si>
  <si>
    <t>Eaton Managed rack PDU, 0U, 5-15P input, 1.44 kW max, 120V, 12A, 10 ft cord, Single-phase, Black</t>
  </si>
  <si>
    <t>http://s7d9.scene7.com/is/image/ScanSource/eaton-ema11210</t>
  </si>
  <si>
    <t>POW-EMA111-10</t>
  </si>
  <si>
    <t>Managed Rack PDU, 5-15P Input</t>
  </si>
  <si>
    <t>http://s7d9.scene7.com/is/image/ScanSource/eaton-ema11110</t>
  </si>
  <si>
    <t>POW-EMA108-10</t>
  </si>
  <si>
    <t>EPDU MA 38U-A IN: L5-30P 24A 1 P OUT: 24X5-20R</t>
  </si>
  <si>
    <t>http://s7d9.scene7.com/is/image/ScanSource/eaton-ema10810</t>
  </si>
  <si>
    <t>POW-EMA107-10</t>
  </si>
  <si>
    <t>EPDU MA 38U-A IN:L6-30P 24A 1POUT: 20XC13:4XC19</t>
  </si>
  <si>
    <t>http://s7d9.scene7.com/is/image/ScanSource/eaton-ema10710</t>
  </si>
  <si>
    <t>YEA-EHS40</t>
  </si>
  <si>
    <t>EHS40 Yealink Wireless Headset Adapter For: T58A/T57W/T54W/T53W/T53, etc.</t>
  </si>
  <si>
    <t>http://s7d9.scene7.com/is/image/ScanSource/yealink-ehs40</t>
  </si>
  <si>
    <t>YEA-EHS36</t>
  </si>
  <si>
    <t>IP Phone Wireless Headset AdapterSupports Yealink SIP-T28P &amp; SIP-T26PFull compatible with Jabra and Plantronics etc wirelessheadsets1  RJ-12(6P6C), 1xRJ-45(8P8C) &amp; 1x3.5mm output port</t>
  </si>
  <si>
    <t>http://s7d9.scene7.com/is/image/ScanSource/yealink-ehs36</t>
  </si>
  <si>
    <t>VTech EHS Kit 102. EHS wireless headset adapter for VH62xx series - EHS &amp; audio separate</t>
  </si>
  <si>
    <t>VTech EHS Kit 101. EHS wireless headset adapter for VH62xx series - EHS &amp; audio combined</t>
  </si>
  <si>
    <t>VTE-EHS</t>
  </si>
  <si>
    <t>Snom Headset Accessories</t>
  </si>
  <si>
    <t>Snom EHS wireless headset adapter D7xx / D3xx, black</t>
  </si>
  <si>
    <t>http://s7d9.scene7.com/is/image/ScanSource/vtech-snom7xxehsadaptercable</t>
  </si>
  <si>
    <t>POW-EHBPL3000R-PDU1U</t>
  </si>
  <si>
    <t>Basic Rack PDU, (5) 5-20R Output</t>
  </si>
  <si>
    <t>http://s7d9.scene7.com/is/image/ScanSource/eaton-ehbpl3000rpdu1u</t>
  </si>
  <si>
    <t>POW-EHBPL2000R-PDU1U</t>
  </si>
  <si>
    <t>Eaton HotSwap MBP 120V 5-20P to Six 5-20R</t>
  </si>
  <si>
    <t>http://s7d9.scene7.com/is/image/ScanSource/eaton-ehbpl2000rpdu1u</t>
  </si>
  <si>
    <t>POW-EHBPL1500R-PDU1U</t>
  </si>
  <si>
    <t>Basic Rack PDU, (6) 5-15R Output</t>
  </si>
  <si>
    <t>http://s7d9.scene7.com/is/image/ScanSource/eaton-ehbpl1500rpdu1u</t>
  </si>
  <si>
    <t>POW-EFLXL2000R-PDU1UL</t>
  </si>
  <si>
    <t>EPDU BA 1U 520P 5 L520R</t>
  </si>
  <si>
    <t>http://s7d9.scene7.com/is/image/ScanSource/eaton-eflxl2000rpdu1ul</t>
  </si>
  <si>
    <t>POW-EFLXL2000R-PDU1U</t>
  </si>
  <si>
    <t>Eaton Electrical EFLXL2000R-PDU1U Power Distribution Unit, Rack Mountable</t>
  </si>
  <si>
    <t>http://s7d9.scene7.com/is/image/ScanSource/eaton-eflxl2000rpdu1u</t>
  </si>
  <si>
    <t>POW-EFLXL1500R-PDU1U</t>
  </si>
  <si>
    <t>FlexPDU (use with 5130, Pulsar, Evolution and 9130 UPSs)</t>
  </si>
  <si>
    <t>http://s7d9.scene7.com/is/image/ScanSource/eaton-eflxl1500rpdu1u</t>
  </si>
  <si>
    <t>POW-ECLL1800-PROTEL</t>
  </si>
  <si>
    <t>83502 ECLIPSE ProTel 1800W (8) 5-15R 3.88 x 1.31 x 9.75 1.5</t>
  </si>
  <si>
    <t>POW-ECLL1800-PRO</t>
  </si>
  <si>
    <t>Eaton Eclipse Surge Protector 120V 1800W-8 5-15R</t>
  </si>
  <si>
    <t>http://s7d9.scene7.com/is/image/ScanSource/eaton-ecll1800pro</t>
  </si>
  <si>
    <t>POW-ECLL1800-PER</t>
  </si>
  <si>
    <t>83500 ECLIPSE Personal 120V 1800W (6) 5-15R 2.00 x 1.25 x 11.00 1.0</t>
  </si>
  <si>
    <t>POW-EBPS10F</t>
  </si>
  <si>
    <t>STD Battery Pack (for the Q FE10K)</t>
  </si>
  <si>
    <t>http://s7d9.scene7.com/is/image/ScanSource/eaton-ebps10f</t>
  </si>
  <si>
    <t>POW-EBP-1890</t>
  </si>
  <si>
    <t>EATON 9135 5000 and 6000 and Ebm Replacement Battery Pack</t>
  </si>
  <si>
    <t>POW-EBP-1607</t>
  </si>
  <si>
    <t>UPS Battery Pack</t>
  </si>
  <si>
    <t>http://s7d9.scene7.com/is/image/ScanSource/eaton-ebp1607</t>
  </si>
  <si>
    <t>POW-EBP-1606</t>
  </si>
  <si>
    <t>Replacement 9130 1500 UPS Battery Pack</t>
  </si>
  <si>
    <t>http://s7d9.scene7.com/is/image/ScanSource/eaton-ebp1606</t>
  </si>
  <si>
    <t>POW-EBP-1605</t>
  </si>
  <si>
    <t>PW9130 700/1000  RACK REPLACEMENT BATTER</t>
  </si>
  <si>
    <t>http://s7d9.scene7.com/is/image/ScanSource/eaton-ebp1605</t>
  </si>
  <si>
    <t>POW-EBP-1604</t>
  </si>
  <si>
    <t>Eaton - UPS battery - 9 Ah</t>
  </si>
  <si>
    <t>http://s7d9.scene7.com/is/image/ScanSource/eaton-ebp1604</t>
  </si>
  <si>
    <t>POW-EBP-1603</t>
  </si>
  <si>
    <t>PW9130 1500 120V TOWER (UPS) REPLACEMENT BATTERY PACK</t>
  </si>
  <si>
    <t>POW-EBP-1602</t>
  </si>
  <si>
    <t>Eaton PW9130 1000 120V Tower Replacement Battery Pack</t>
  </si>
  <si>
    <t>http://s7d9.scene7.com/is/image/ScanSource/eaton-ebp1602</t>
  </si>
  <si>
    <t>POW-EBP-1003</t>
  </si>
  <si>
    <t>EATON 5PX 3000 RT2U REPLACEMENT BATTERY</t>
  </si>
  <si>
    <t>http://s7d9.scene7.com/is/image/ScanSource/eaton-ebp1003</t>
  </si>
  <si>
    <t>POW-EBP-1002</t>
  </si>
  <si>
    <t>EATON 5PX 2200 RT2U REPLACEMENT BATTERY PACK (4)</t>
  </si>
  <si>
    <t>POW-EBP-EBP-1001</t>
  </si>
  <si>
    <t>Eaton 5PX 1000 1500 1500I 2U Replacement Battery Pack</t>
  </si>
  <si>
    <t>http://s7d9.scene7.com/is/image/ScanSource/eaton-ebp1001</t>
  </si>
  <si>
    <t>POW-EBP-0807</t>
  </si>
  <si>
    <t>5P 1000/1500/1550G RACK1U REPLACEMENT BAttery Pack</t>
  </si>
  <si>
    <t>POW-EBP-0691</t>
  </si>
  <si>
    <t>PW5115 750 LV&amp;HV REPLACEMENT BATTERY PAC</t>
  </si>
  <si>
    <t>POW-EBP-0690</t>
  </si>
  <si>
    <t>5115 500 Tower LV&amp;HV Replacement Battery</t>
  </si>
  <si>
    <t>POW-EBN71XXX-11000BN</t>
  </si>
  <si>
    <t>EBN71XXX-11000BN</t>
  </si>
  <si>
    <t>POW-EBMCBL96T</t>
  </si>
  <si>
    <t>9SX 3000 EBM 6ft extension cable</t>
  </si>
  <si>
    <t>POW-EBMCBL240</t>
  </si>
  <si>
    <t>Eaton 9PX battery extension cable used with 9PXEBM240RT</t>
  </si>
  <si>
    <t>http://s7d9.scene7.com/is/image/ScanSource/eaton-ebmcbl240</t>
  </si>
  <si>
    <t>POW-EBMCBL180</t>
  </si>
  <si>
    <t>9PX 6FT 6K EBM Cable</t>
  </si>
  <si>
    <t>http://s7d9.scene7.com/is/image/ScanSource/eaton-ebmcbl180</t>
  </si>
  <si>
    <t>POW-EBAU28-10</t>
  </si>
  <si>
    <t>EPDU BA 2U IN: CS8365 PLUG 35A 3P OUT: 18XC13</t>
  </si>
  <si>
    <t>POW-EBAU26-10</t>
  </si>
  <si>
    <t>EPDU BA 2U IN: IEC60309 532P6 OUT: 18XC13</t>
  </si>
  <si>
    <t>POW-EBAU14-10</t>
  </si>
  <si>
    <t>EPDU BA 2U IN: L21-30P 24A 3P OUT: 12XC13; 3XC19; 6X5-20R</t>
  </si>
  <si>
    <t>POW-EBA310-10</t>
  </si>
  <si>
    <t>EPDU BA 38U-A IN: L21-30P 24A 3P OUT: 30</t>
  </si>
  <si>
    <t>POW-EBA307-HW</t>
  </si>
  <si>
    <t>EPDU G3 BA 40U-B IN: TB 48A 3P OUT: 21XC</t>
  </si>
  <si>
    <t>POW-EBA307-06</t>
  </si>
  <si>
    <t>EPDU BA 38U-B IN: IEC60309 460P9 48A 3P</t>
  </si>
  <si>
    <t>POW-EBA201-10</t>
  </si>
  <si>
    <t>Eaton Basic rack PDU, 0U, L14-30P input, 5.76 kW max, 120/240V, 24A, 10 ft cord, Split-phase, Outlets: (24) 5-20R</t>
  </si>
  <si>
    <t>http://s7d9.scene7.com/is/image/ScanSource/eaton-eba20110</t>
  </si>
  <si>
    <t>POW-EBA200-10</t>
  </si>
  <si>
    <t>http://s7d9.scene7.com/is/image/ScanSource/eaton-eba20010</t>
  </si>
  <si>
    <t>POW-EAUS192U1605</t>
  </si>
  <si>
    <t>19 Inch Utility Shelf, 2 Post Mounting</t>
  </si>
  <si>
    <t>http://s7d9.scene7.com/is/image/ScanSource/eaton-eaus192u1605</t>
  </si>
  <si>
    <t>POW-EATS220</t>
  </si>
  <si>
    <t>http://s7d9.scene7.com/is/image/ScanSource/eaton-eats220</t>
  </si>
  <si>
    <t>POW-EATS120</t>
  </si>
  <si>
    <t>EATS NET METER 1U IN: L5-20P 16A 1P OUT: 10X5-20R</t>
  </si>
  <si>
    <t>POW-EATS115</t>
  </si>
  <si>
    <t>Eaton ATS rack PDU, 1U, (2) 5-15P input, 1.44 kW max, 120V, 12A, 10 ft cord, Single-phase, Outlets: (10) 5-15R</t>
  </si>
  <si>
    <t>http://s7d9.scene7.com/is/image/ScanSource/eaton-eats115</t>
  </si>
  <si>
    <t>POW-EAM002</t>
  </si>
  <si>
    <t>EPDU, AM, 0U, L21-20P 21 C13, 3 C19</t>
  </si>
  <si>
    <t>http://s7d9.scene7.com/is/image/ScanSource/eaton-eam002</t>
  </si>
  <si>
    <t>POW-DV2-EBC4-130</t>
  </si>
  <si>
    <t>DV2 BatteryU Cabinet (43U, Includes 4 Battery Trays)</t>
  </si>
  <si>
    <t>POW-DV2-A24B-130</t>
  </si>
  <si>
    <t>DC Power (36W 48V SYS, 42U CAB with Controller)</t>
  </si>
  <si>
    <t>GNN-DROPSHIPFEE</t>
  </si>
  <si>
    <t>Miscellaneous Services</t>
  </si>
  <si>
    <t>ILX-DL1200-CAT5</t>
  </si>
  <si>
    <t>12 Port CAT5E Protected Patch Panel</t>
  </si>
  <si>
    <t>http://s7d9.scene7.com/is/image/ScanSource/itwlinx-dl1200cat5</t>
  </si>
  <si>
    <t>APC-DDCC6-040</t>
  </si>
  <si>
    <t>APC Data Distribution Cable, CAT6 UTP CMR 6XRJ-45 Black, 40FT (12.2M)</t>
  </si>
  <si>
    <t>http://s7d9.scene7.com/is/image/ScanSource/apc-ddcc6040</t>
  </si>
  <si>
    <t>APC-DDCC6-033</t>
  </si>
  <si>
    <t>APC Data Distribution Cable, CAT6 UTP CMR 6XRJ-45 Black, 33FT (10.0M)</t>
  </si>
  <si>
    <t>http://s7d9.scene7.com/is/image/ScanSource/apc-ddcc6033</t>
  </si>
  <si>
    <t>APC-DDCC6-DDCC6-031</t>
  </si>
  <si>
    <t>APC Data Distribution Cable, CAT6 UTP CMR 6XRJ-45 Black, 31FT (9.4M)</t>
  </si>
  <si>
    <t>http://s7d9.scene7.com/is/image/ScanSource/apc-ddcc6031</t>
  </si>
  <si>
    <t>APC-DDCC6-DDCC6-029</t>
  </si>
  <si>
    <t>APC Data Distribution Cable, CAT6 UTP CMR 6XRJ-45 Black, 29FT (8.8M)</t>
  </si>
  <si>
    <t>APC-DDCC6-DDCC6-027</t>
  </si>
  <si>
    <t>APC Data Distribution Cable, CAT6 UTP CMR 6XRJ-45 Black, 27FT (8.2M)</t>
  </si>
  <si>
    <t>http://s7d9.scene7.com/is/image/ScanSource/apc-ddcc6027</t>
  </si>
  <si>
    <t>APC-DDCC6-DDCC6-025</t>
  </si>
  <si>
    <t>APC Data Distribution Cable, CAT6 UTP CMR 6XRJ-45 Black, 25FT (7.6M)</t>
  </si>
  <si>
    <t>http://s7d9.scene7.com/is/image/ScanSource/apc-ddcc6025</t>
  </si>
  <si>
    <t>APC-DDCC6-DDCC6-023</t>
  </si>
  <si>
    <t>APC Data Distribution Cable, CAT6 UTP CMR 6XRJ-45 Black, 23FT (7.0M)</t>
  </si>
  <si>
    <t>http://s7d9.scene7.com/is/image/ScanSource/apc-ddcc6023</t>
  </si>
  <si>
    <t>APC-DDCC6-DDCC6-021</t>
  </si>
  <si>
    <t>APC Data Distribution Cable, CAT6 UTP CMR 6XRJ-45 Black, 21FT (6.4M)</t>
  </si>
  <si>
    <t>http://s7d9.scene7.com/is/image/ScanSource/apc-ddcc6021</t>
  </si>
  <si>
    <t>APC-DDCC6-DDCC6-019</t>
  </si>
  <si>
    <t>APC Data Distribution Cable, CAT6 UTP CMR 6XRJ-45 Black, 19FT (5.7M)</t>
  </si>
  <si>
    <t>http://s7d9.scene7.com/is/image/ScanSource/apc-ddcc6019</t>
  </si>
  <si>
    <t>APC-DDCC6-DDCC6-017</t>
  </si>
  <si>
    <t>APC Data Distribution Cable, CAT6 UTP CMR 6XRJ-45 Black, 17FT (4.5M)</t>
  </si>
  <si>
    <t>http://s7d9.scene7.com/is/image/ScanSource/apc-ddcc6017</t>
  </si>
  <si>
    <t>APC-DDCC6-DDCC6-015</t>
  </si>
  <si>
    <t>APC Data Distribution Cable, CAT6 UTP CMR 6XRJ-45 Black, 15FT (4.5M)</t>
  </si>
  <si>
    <t>http://s7d9.scene7.com/is/image/ScanSource/apc-ddcc6015</t>
  </si>
  <si>
    <t>APC-DDCC6-DDCC6-013</t>
  </si>
  <si>
    <t>APC Data Distribution Cable, CAT6 UTP CMR 6XRJ-45 Black, 13FT (3.9M)</t>
  </si>
  <si>
    <t>http://s7d9.scene7.com/is/image/ScanSource/apc-ddcc6013</t>
  </si>
  <si>
    <t>APC-DDCC6-DDCC6-011</t>
  </si>
  <si>
    <t>APC Data Distribution Cable, CAT6 UTP CMR 6XRJ-45 Black, 11FT (3.3M)</t>
  </si>
  <si>
    <t>http://s7d9.scene7.com/is/image/ScanSource/apc-ddcc6011</t>
  </si>
  <si>
    <t>APC-DDCC6-009</t>
  </si>
  <si>
    <t>APC Data Distrbution Cable, CAT6 UTP CMR 6XRJ-45 Black 9FT (2.7M)</t>
  </si>
  <si>
    <t>http://s7d9.scene7.com/is/image/ScanSource/apc-ddcc6009</t>
  </si>
  <si>
    <t>APC-DDCC6-007</t>
  </si>
  <si>
    <t>APC Data Distribution Cable, CAT6 UTP CMR 6XRJ-45 Black, 7FT (2.1M)</t>
  </si>
  <si>
    <t>http://s7d9.scene7.com/is/image/ScanSource/apc-ddcc6007</t>
  </si>
  <si>
    <t>APC-DDCC6-005</t>
  </si>
  <si>
    <t>APC Data Distribution Cable, CAT6 UTP CMR 6XRJ-45 Black, 5FT (1.5M)</t>
  </si>
  <si>
    <t>http://s7d9.scene7.com/is/image/ScanSource/apc-ddcc6005</t>
  </si>
  <si>
    <t>APC-DDCC5E-DDCC5E-013</t>
  </si>
  <si>
    <t>APC Data Distribution Cable, CAT5e UTP CMR Gray, 6xRJ-45 Jack to 6xRJ-45  Jack, 13ft (3,9m)</t>
  </si>
  <si>
    <t>http://s7d9.scene7.com/is/image/ScanSource/apc-ddcc5e013</t>
  </si>
  <si>
    <t>YEA-DD10K</t>
  </si>
  <si>
    <t>YEALINK DECT USB DONGLE</t>
  </si>
  <si>
    <t>http://s7d9.scene7.com/is/image/ScanSource/yealink-dd10k</t>
  </si>
  <si>
    <t>APC-DCMOPTBATN</t>
  </si>
  <si>
    <t>Magnum VS Battery Kit (North America)</t>
  </si>
  <si>
    <t>http://s7d9.scene7.com/is/image/ScanSource/apc-dcmoptbatn</t>
  </si>
  <si>
    <t>APC-DCM00K06SGMT</t>
  </si>
  <si>
    <t>Magnum VS 100 with SNMP - GMT Distribution</t>
  </si>
  <si>
    <t>http://s7d9.scene7.com/is/image/ScanSource/apc-dcm00k06sgmt</t>
  </si>
  <si>
    <t>APC-DCM00K03SGMT</t>
  </si>
  <si>
    <t>Magnum VS 50 (with SNMP GMT Fuse Distribution)</t>
  </si>
  <si>
    <t>http://s7d9.scene7.com/is/image/ScanSource/apc-dcm00k03sgmt</t>
  </si>
  <si>
    <t>POW-DCD1M-01</t>
  </si>
  <si>
    <t>1U 19 Rack Mount DCD Distribution Module</t>
  </si>
  <si>
    <t>http://s7d9.scene7.com/is/image/ScanSource/eaton-dcd1m01</t>
  </si>
  <si>
    <t>POW-DCD1M-00</t>
  </si>
  <si>
    <t>http://s7d9.scene7.com/is/image/ScanSource/eaton-dcd1m00</t>
  </si>
  <si>
    <t>POW-DCCG-1117-1377-YB2</t>
  </si>
  <si>
    <t>Eaton Lithium Battery Cabinet Battery</t>
  </si>
  <si>
    <t>VTE-D7NEWVERSION</t>
  </si>
  <si>
    <t>Snom Expansion Modules</t>
  </si>
  <si>
    <t>D7- New Version APN,,,,,,Color,,authorization required 80-S049-00,,Black,,yes</t>
  </si>
  <si>
    <t>http://s7d9.scene7.com/is/image/ScanSource/vtech-d7expansionmodule</t>
  </si>
  <si>
    <t>Snom D700 Series Phones</t>
  </si>
  <si>
    <t>Snom D785 SIP Phone, 12 SIP accounts, 4.3" color display, 8 self-label PFK, Bluetooth, GigE, USB, black</t>
  </si>
  <si>
    <t>http://s7d9.scene7.com/is/image/ScanSource/vtech-d785</t>
  </si>
  <si>
    <t>Snom D745 SIP Phone, 12 SIP accounts, 3.2" 300x100 mono LCD, 8 self-label PFK, GigE, USB, black</t>
  </si>
  <si>
    <t>http://s7d9.scene7.com/is/image/ScanSource/vtech-d745</t>
  </si>
  <si>
    <t>VTE-D735</t>
  </si>
  <si>
    <t>D735 SIP Phone: 12 SIP - 2.8" color color LCD (320x240)- 8 (32) paperless PFK - GigE - USB</t>
  </si>
  <si>
    <t>http://s7d9.scene7.com/is/image/ScanSource/vtech-snomd700</t>
  </si>
  <si>
    <t>VTE-D717</t>
  </si>
  <si>
    <t>D717 SIP Phone: 6 SIP accounts - 2.8" color LCD (320x240) - 3 paperless PFK - GigE - USB</t>
  </si>
  <si>
    <t>Snom D712 SIP Phone, 4 SIP accounts, 3.2" 128x48 mono LCD, 5 PFK, 10/100, black</t>
  </si>
  <si>
    <t>http://s7d9.scene7.com/is/image/ScanSource/vtech-d712</t>
  </si>
  <si>
    <t>Snom D7 Expansion Module, 4.3" mono LCD (384x160), 18 self-label PFK, 3x   per phone, black</t>
  </si>
  <si>
    <t>D120 SIP Phone</t>
  </si>
  <si>
    <t>APC-CURK143-01-04</t>
  </si>
  <si>
    <t>APC Charge-UPS #143 1-Yr SP-04</t>
  </si>
  <si>
    <t>APC-CURK132-01-02</t>
  </si>
  <si>
    <t>APC Charge-UPS #132 1-Yr SP-02</t>
  </si>
  <si>
    <t>http://s7d9.scene7.com/is/image/ScanSource/apc-curk1320102</t>
  </si>
  <si>
    <t>APC-CURK117-01-04</t>
  </si>
  <si>
    <t>APC Charge-UPS #117 1-Yr SP-04</t>
  </si>
  <si>
    <t>APC-CURK116-01-02</t>
  </si>
  <si>
    <t>APC Charge-UPS #116 1-Yr SP-02</t>
  </si>
  <si>
    <t>APC-CURK115-01-03</t>
  </si>
  <si>
    <t>APC Charge-UPS #115 1-Yr SP-03</t>
  </si>
  <si>
    <t>YEA-CTP18-ZOOM</t>
  </si>
  <si>
    <t>"For Meetingbar A20/A30 Zoom Edition 1x CTP18 touch console 1x PoE power adapter 1x wall bracket 1x 7.5m CAT5E cable 1x cable lock box Including 2-year hardware warranty through Yealink"</t>
  </si>
  <si>
    <t>YEA-CTP18-TEAMS</t>
  </si>
  <si>
    <t>"For Meetingbar A20/A30 and VC210 Teams Edition 1x CTP18 touch console 1x PoE power adapter 1x wall bracket 1x 7.5m CAT5E cable 1x cable lock box Including 2-year hardware warranty through Yealink"</t>
  </si>
  <si>
    <t>POW-CTD93PM</t>
  </si>
  <si>
    <t>Certified Test Data</t>
  </si>
  <si>
    <t>ILX-CT6-POE-RJ45</t>
  </si>
  <si>
    <t>ITW Security POE Surge Protectors</t>
  </si>
  <si>
    <t>1Gb rated, 4 pair protector, Solid State, RJ45 in &amp; out, 75V Clamping CAT5,CAT5e,CAT6 cable, Security POE, POE+,POE++, ABS</t>
  </si>
  <si>
    <t>APC-CSH2</t>
  </si>
  <si>
    <t>APC Smart-UPS Charge Mobile Battery for Microsoft Surface Hub 2S</t>
  </si>
  <si>
    <t>PLN-CS540/APC-43 KIT</t>
  </si>
  <si>
    <t>Poly CS Series Headsets</t>
  </si>
  <si>
    <t>CS540/APC-43 KIT</t>
  </si>
  <si>
    <t>PLN-CS540-XD/APC-CS540-XD/APC-43 KIT</t>
  </si>
  <si>
    <t>CS540-XD/APC-43 KIT</t>
  </si>
  <si>
    <t>http://s7d9.scene7.com/is/image/ScanSource/plantronics-cs540</t>
  </si>
  <si>
    <t>PLN-CS540/APC-CS540 + APC-43 KIT</t>
  </si>
  <si>
    <t>CS540 + APC-43 KIT</t>
  </si>
  <si>
    <t>PLN-CS520-XD + APC-CS520-XD + APC-43 KIT</t>
  </si>
  <si>
    <t>CS520-XD + APC-43 KIT</t>
  </si>
  <si>
    <t>http://s7d5.scene7.com/is/image/ScanSource/plantronics-cs520</t>
  </si>
  <si>
    <t>PLN-CS520/APC-CS520 + APC-43 KIT</t>
  </si>
  <si>
    <t>CS520 + APC-43 KIT</t>
  </si>
  <si>
    <t>PLN-CS510/APC-CS510 + APC-43 KIT</t>
  </si>
  <si>
    <t>CS510 + APC-43 KIT</t>
  </si>
  <si>
    <t>http://s7d5.scene7.com/is/image/ScanSource/plantronics-cs510</t>
  </si>
  <si>
    <t>YEA-CPW90-BT-SINGLE</t>
  </si>
  <si>
    <t>Used for VP59 Huddle Room KIT" Including 1-year hardware warranty 0.4m USB cable 1x charger cradle " 1x CPW90-BT wireless microphone CPW90-BT-Single</t>
  </si>
  <si>
    <t>YEA-CPW90 PACKAGE</t>
  </si>
  <si>
    <t>2x CPW90 wireless microphones - 1x DD10 USB DECT dongle - Including 1-year hardware warranty</t>
  </si>
  <si>
    <t>http://s7d9.scene7.com/is/image/ScanSource/yealink-cp900</t>
  </si>
  <si>
    <t>YEA-CPW90</t>
  </si>
  <si>
    <t>Two wireless microphones for CP960</t>
  </si>
  <si>
    <t>http://s7d9.scene7.com/is/image/ScanSource/yealink-cpw90</t>
  </si>
  <si>
    <t>YEA-CPN10</t>
  </si>
  <si>
    <t>YEALINK PSTN BOX</t>
  </si>
  <si>
    <t>http://s7d9.scene7.com/is/image/ScanSource/yealink-cpn10</t>
  </si>
  <si>
    <t>YEA-CPE90</t>
  </si>
  <si>
    <t>Two wired microphones for CP960</t>
  </si>
  <si>
    <t>http://s7d9.scene7.com/is/image/ScanSource/yealink-cpe90</t>
  </si>
  <si>
    <t>YEA-CP960WM-TEAMS-EW3Y</t>
  </si>
  <si>
    <t>CP960WM-TEAMS Extended Warranty 3 Years</t>
  </si>
  <si>
    <t>YEA-CP960WM-TEAMS-EW2Y</t>
  </si>
  <si>
    <t>CP960WM-TEAMS Extended Warranty 2 Years</t>
  </si>
  <si>
    <t>YEA-CP960WM-TEAMS-EW1Y</t>
  </si>
  <si>
    <t>CP960WM-TEAMS Extended Warranty 1 Year</t>
  </si>
  <si>
    <t>YEA-CP960-WM-TEAMS</t>
  </si>
  <si>
    <t>YEALINK CP960 WIRELESS MIC TEAMS EDITION HD CONFERENCE PHONE</t>
  </si>
  <si>
    <t>http://s7d9.scene7.com/is/image/ScanSource/yealink-cp960wmteams</t>
  </si>
  <si>
    <t>YEA-CP960-WIRELESSMIC-EW3Y</t>
  </si>
  <si>
    <t>CP960-Wireless Extended Warranty Service 3 years</t>
  </si>
  <si>
    <t>YEA-CP960-WIRELESSMIC-EW2Y</t>
  </si>
  <si>
    <t>CP960-Wireless Extended Warranty Service 2 years</t>
  </si>
  <si>
    <t>YEA-CP960-WIRELESSMIC-EW1Y</t>
  </si>
  <si>
    <t>CP960-Wireless Extended Warranty Service 1 year</t>
  </si>
  <si>
    <t>YEA-CP960-WIRELESSMIC</t>
  </si>
  <si>
    <t>Optima HD IP Conference&amp; WirelessMic Bundle, Optima HD voice, Full duplex technology, 20-feet and 360 degree voice pickup, Two wireless microphones, Built in 3-microphone array, Android 5.1 OS, 5-inch multi-touch screen with 1280*720 resolution, Power over Ethernet, 5-way voice conferencing, Built-in Wi-Fi\Bluetooth, Connect to PC via micro USB, Support call recording without PSU</t>
  </si>
  <si>
    <t>http://s7d9.scene7.com/is/image/ScanSource/yealink-cp960wirelessmic</t>
  </si>
  <si>
    <t>YEA-CP960-TEAMS-EW3Y</t>
  </si>
  <si>
    <t>CP960-TEAMS Extended Warranty 3 Years</t>
  </si>
  <si>
    <t>YEA-CP960-TEAMS-EW2Y</t>
  </si>
  <si>
    <t>CP960-TEAMS Extended Warranty 2 Years</t>
  </si>
  <si>
    <t>YEA-CP960-TEAMS-EW1Y</t>
  </si>
  <si>
    <t>CP960-TEAMS Extended Warranty 1 Year</t>
  </si>
  <si>
    <t>YEA-CP960-TEAMS</t>
  </si>
  <si>
    <t>Yealink CP960 TEAMS Conference Phone</t>
  </si>
  <si>
    <t>http://s7d9.scene7.com/is/image/ScanSource/yealink-cp960teams</t>
  </si>
  <si>
    <t>YEA-CP960-SFB</t>
  </si>
  <si>
    <t>YEALINK CP960 SFB  IP CONFERENCE PHONE</t>
  </si>
  <si>
    <t>http://s7d9.scene7.com/is/image/ScanSource/yealink-cp960sfb</t>
  </si>
  <si>
    <t>YEA-CP960-EW3Y</t>
  </si>
  <si>
    <t>CP960 Extended Warranty Service 3 years</t>
  </si>
  <si>
    <t>YEA-CP960-EW2Y</t>
  </si>
  <si>
    <t>CP960 Extended Warranty Service 2 years</t>
  </si>
  <si>
    <t>YEA-CP960-EW1Y</t>
  </si>
  <si>
    <t>CP960 Extended Warranty Service 1 year</t>
  </si>
  <si>
    <t>YEA-CP960</t>
  </si>
  <si>
    <t>Optima HD IP Conference, Optima HD voice, Full duplex technology, 20-feet and 360 degree voice pickup, Two wireless microphones (optional), Built in 3-microphone array, Android 5.1 OS, 5-inch multi-touch screen with 1280*720 resolution, Power over Ethernet, 5-way voice conferencing, Built-in Wi-Fi\Bluetooth, Connect to PC via micro USB, Support call recording without PSU</t>
  </si>
  <si>
    <t>http://s7d9.scene7.com/is/image/ScanSource/yealink-cp960</t>
  </si>
  <si>
    <t>YEA-CP930W-EW3Y</t>
  </si>
  <si>
    <t>CP930-W Extended Warranty Service 3 years</t>
  </si>
  <si>
    <t>YEA-CP930W-EW2Y</t>
  </si>
  <si>
    <t>CP930-W Extended Warranty Service 2 years</t>
  </si>
  <si>
    <t>YEA-CP930W-EW1Y</t>
  </si>
  <si>
    <t>CP930-W Extended Warranty Service 1 year</t>
  </si>
  <si>
    <t>YEA-CP930W-BASE</t>
  </si>
  <si>
    <t>CP930W Base</t>
  </si>
  <si>
    <t>http://s7d9.scene7.com/is/image/ScanSource/yealink-cp930wbase</t>
  </si>
  <si>
    <t>YEA-CP930W PACKAGE-EW3Y</t>
  </si>
  <si>
    <t>CP930W-BASE  Extended Warranty Service 3 years</t>
  </si>
  <si>
    <t>YEA-CP930W PACKAGE-EW2Y</t>
  </si>
  <si>
    <t>CP930W-BASE  Extended Warranty Service 2 years</t>
  </si>
  <si>
    <t>YEA-CP930W PACKAGE-EW1Y</t>
  </si>
  <si>
    <t>CP930W-BASE  Extended Warranty Service 1 year</t>
  </si>
  <si>
    <t>YEA-CP930W</t>
  </si>
  <si>
    <t>CP930W with Power Supply</t>
  </si>
  <si>
    <t>http://s7d9.scene7.com/is/image/ScanSource/yealink-cp930w</t>
  </si>
  <si>
    <t>YEA-CP920-EW3Y</t>
  </si>
  <si>
    <t>CP920 Extended Warranty Service 3 years</t>
  </si>
  <si>
    <t>YEA-CP920-EW2Y</t>
  </si>
  <si>
    <t>CP920 Extended Warranty Service 2 years</t>
  </si>
  <si>
    <t>YEA-CP920-EW1Y</t>
  </si>
  <si>
    <t>CP920 Extended Warranty Service 1 year</t>
  </si>
  <si>
    <t>YEA-CP920</t>
  </si>
  <si>
    <t>YEALINK CP920 CONFERENCE PHONE</t>
  </si>
  <si>
    <t>http://s7d9.scene7.com/is/image/ScanSource/yealink-cp920</t>
  </si>
  <si>
    <t>YEA-CP900 WITH DONGLE UC</t>
  </si>
  <si>
    <t>Premium Level Portable Speakerphone, Ideal for huddle room, private space and on-the-go</t>
  </si>
  <si>
    <t>YEA-CP900 WITH DONGLE TEAMS</t>
  </si>
  <si>
    <t>YEA-CP900 UC</t>
  </si>
  <si>
    <t>YEA-CP900 TEAMS</t>
  </si>
  <si>
    <t>YEA-CP700 WITH DONGLE UC</t>
  </si>
  <si>
    <t>Medium Level Portable Speakerphone, Ideal for personal use, private space and on-the-go</t>
  </si>
  <si>
    <t>YEA-CP700 WITH DONGLE TEAMS</t>
  </si>
  <si>
    <t>YEA-CP700 UC</t>
  </si>
  <si>
    <t>YEA-CP700 TEAMS</t>
  </si>
  <si>
    <t>YEA-CONTENTCAMMOUNT-USB</t>
  </si>
  <si>
    <t>" 1x Content camera wall bracket 1x 5m USB2-EXT cable 1x cable lock box Including 1-year hardware warranty"</t>
  </si>
  <si>
    <t>ILX-CC-CAT5-75</t>
  </si>
  <si>
    <t>Category 5e Circuit Card, 75V clamp, for ML25-CAT5-LAN or ML25-CAT5-235</t>
  </si>
  <si>
    <t>http://s7d9.scene7.com/is/image/ScanSource/itwlinx-cccat575</t>
  </si>
  <si>
    <t>ILX-CC-CAT5-16</t>
  </si>
  <si>
    <t>Category 5e Replacement Circuit Card for ML25-CAT5-LAN</t>
  </si>
  <si>
    <t>http://s7d9.scene7.com/is/image/ScanSource/itwlinx-cccat516</t>
  </si>
  <si>
    <t>POW-CBLADAPT240</t>
  </si>
  <si>
    <t>9PX 11K EBM Adapter Cable (9PX to EXRT EBM)</t>
  </si>
  <si>
    <t>http://s7d9.scene7.com/is/image/ScanSource/eaton-cbladapt240</t>
  </si>
  <si>
    <t>POW-CBLADAPT180</t>
  </si>
  <si>
    <t>Cable (9PX 6K EBM ADP Cable; 9PX to MX or 9135 EBM)</t>
  </si>
  <si>
    <t>http://s7d9.scene7.com/is/image/ScanSource/eaton-cbladapt180</t>
  </si>
  <si>
    <t>POW-CBL150</t>
  </si>
  <si>
    <t>L21-20P Splitter (into 3 L5-20R)</t>
  </si>
  <si>
    <t>http://s7d9.scene7.com/is/image/ScanSource/eaton-cbl150</t>
  </si>
  <si>
    <t>POW-CBL148</t>
  </si>
  <si>
    <t>Splitter Cable (L14-20P to Two L5-20R 4 Feet/2 Feet)</t>
  </si>
  <si>
    <t>http://s7d9.scene7.com/is/image/ScanSource/eaton-cbl148</t>
  </si>
  <si>
    <t>POW-CBL147</t>
  </si>
  <si>
    <t>Cable Assembly (15 Feet, H.V. Cover, 10/3 SOOW, L6-30P)</t>
  </si>
  <si>
    <t>http://s7d9.scene7.com/is/image/ScanSource/eaton-cbl147</t>
  </si>
  <si>
    <t>POW-CBL143</t>
  </si>
  <si>
    <t>Cable (L14-30P, Two L5-30R)</t>
  </si>
  <si>
    <t>http://s7d9.scene7.com/is/image/ScanSource/eaton-cbl143</t>
  </si>
  <si>
    <t>POW-CBL139</t>
  </si>
  <si>
    <t>Splitter Cable (L14-30P to Two L6-30R - 4 Feet/2 Feet)</t>
  </si>
  <si>
    <t>http://s7d9.scene7.com/is/image/ScanSource/eaton-cbl139</t>
  </si>
  <si>
    <t>APC-CAT6PNL-48</t>
  </si>
  <si>
    <t>APC CAT 6 Patch Panel, 48 port RJ45 to 110 568 A/B color coded</t>
  </si>
  <si>
    <t>http://s7d9.scene7.com/is/image/ScanSource/apc-cat6pnl48</t>
  </si>
  <si>
    <t>APC-CAT6PNL-24</t>
  </si>
  <si>
    <t>APC CAT 6 Patch Panel, 24 port RJ45 to 110 568 A/B color coded</t>
  </si>
  <si>
    <t>http://s7d9.scene7.com/is/image/ScanSource/apc-cat6pnl24</t>
  </si>
  <si>
    <t>ILX-CAT6A-LAN</t>
  </si>
  <si>
    <t>10 Gb rated protects 4 pair CAT6A rated cable 16V clamping 110in / 110 out</t>
  </si>
  <si>
    <t>http://s7d9.scene7.com/is/image/ScanSource/itwlinx-cat6alan</t>
  </si>
  <si>
    <t>ILX-CAT6A-75/POE</t>
  </si>
  <si>
    <t>Protects 4 pair CAT6 rated cable</t>
  </si>
  <si>
    <t>http://s7d9.scene7.com/is/image/ScanSource/itwlinx-cat6a75poe</t>
  </si>
  <si>
    <t>ILX-CAT6-LAN-RJ45</t>
  </si>
  <si>
    <t>1 Gb rated, protects 4 pair CAT6 rated cable, 16V clamping, RJ45 in / RJ45 Out</t>
  </si>
  <si>
    <t>http://s7d9.scene7.com/is/image/ScanSource/itwlinx-cat6lanrj45</t>
  </si>
  <si>
    <t>ILX-CAT6-LAN</t>
  </si>
  <si>
    <t>Surge Protector for CAT6 Outside Plant and UTP Cables for LAN/Data Applications</t>
  </si>
  <si>
    <t>http://s7d9.scene7.com/is/image/ScanSource/itwlinx-cat6lan</t>
  </si>
  <si>
    <t>ILX-CAT6-75-RJ45-POE</t>
  </si>
  <si>
    <t>http://s7d9.scene7.com/is/image/ScanSource/itwlinx-cat675poerj45</t>
  </si>
  <si>
    <t>ITL-CAT6-75-MM</t>
  </si>
  <si>
    <t>1Gb Rated, 4 pair Protector, Solid State, RJ45 in &amp; OUT, 75 Volt Clamping CAT5,CAT5e, CAT6 cable POE, POE+ applications, METAL HOUSING</t>
  </si>
  <si>
    <t>ILX-CAT6-75</t>
  </si>
  <si>
    <t>Surge Protector for CAT6 Outside Plant and UTP Cables for Voice or ISDN Applications</t>
  </si>
  <si>
    <t>http://s7d9.scene7.com/is/image/ScanSource/itwlinx-cat675</t>
  </si>
  <si>
    <t>ILX-CAT6-235</t>
  </si>
  <si>
    <t>1 Gb rated, protects 4 pair CAT6 rated cable, 235V clamping, 110 in/110 out</t>
  </si>
  <si>
    <t>http://s7d9.scene7.com/is/image/ScanSource/itwlinx-cat6235</t>
  </si>
  <si>
    <t>ILX-CAT5-POE</t>
  </si>
  <si>
    <t>towerMAX CAT5-POE (Protects 4 Pair, CAT5e Rated, Cable, 16V Clamping and 110IN/110OU)</t>
  </si>
  <si>
    <t>http://s7d9.scene7.com/is/image/ScanSource/itwlinx-cat5poe</t>
  </si>
  <si>
    <t>YEA-CAMERA-HUB</t>
  </si>
  <si>
    <t>1x Camera-Hub; 1x power adapter; 1x Ethernet-USB3.0 adapter; 1x 3m RCA to 3.5mm cable; 1x 7m network cable; Including 2-year hardware warranty</t>
  </si>
  <si>
    <t>YEA-CAM50</t>
  </si>
  <si>
    <t>2 mega-pixel, plug and play, adjustable, with privacy shutter and LED indicator, Field of view : 70.2degrees, Video codec: H.264 High Profile,     H.264, VP8</t>
  </si>
  <si>
    <t>http://s7d9.scene7.com/is/image/ScanSource/yealink-cam50</t>
  </si>
  <si>
    <t>VTE-C620-NFR</t>
  </si>
  <si>
    <t>Crestron Not For Resale C620 SIP Wireless Conference</t>
  </si>
  <si>
    <t>C620 SIP Wireless Conference Wireless with DECT base - 24 hours (NB) &amp; 12 hours (WB) talk time - 3 SIP accounts - 1 fixed and 2 wireless mics -  wireless speakerphone expansion</t>
  </si>
  <si>
    <t>C520 SIP Conference 3 SIP accounts - 1 fixed and 2 wireless mics - Bluetooth connectivity for headset and mobile pairing - wireless speakerphone expansion</t>
  </si>
  <si>
    <t>C52-SP DECT Expansion Speakerphone REQUIRES C520, C620 US - up to 3 per C520 - up to 2 per C620 - up to 1 per A230</t>
  </si>
  <si>
    <t>APC-C2</t>
  </si>
  <si>
    <t>APC AV C Type 2 Outlet Wall Mount Power</t>
  </si>
  <si>
    <t>http://s7d9.scene7.com/is/image/ScanSource/apc-c2</t>
  </si>
  <si>
    <t>YEA-BYOD-BOX</t>
  </si>
  <si>
    <t>BYOD-BOX,, 1x BYOD cable hub with 1.5m USB-Ccable USB-A to USB-C adapter 1x power adapter with 1m USB-C cable Support to charging the connected laptop Including 1-year hardware warranty"</t>
  </si>
  <si>
    <t>APC-BX850M</t>
  </si>
  <si>
    <t>Back UPS Pro BX850M, Compact Tower, 850VA, AVR, LCD, 120V</t>
  </si>
  <si>
    <t>APC-BX1500M</t>
  </si>
  <si>
    <t>Back UPS Pro BX 1500VA, 10 Outlets, AVR, LCD interface</t>
  </si>
  <si>
    <t>http://s7d9.scene7.com/is/image/ScanSource/apc-bx1500m</t>
  </si>
  <si>
    <t>APC-BX1350M</t>
  </si>
  <si>
    <t>Back UPS Pro BX 1350VA, 10 Outlets, AVR,</t>
  </si>
  <si>
    <t>http://s7d9.scene7.com/is/image/ScanSource/apc-bx1350m</t>
  </si>
  <si>
    <t>APC-BX1000M</t>
  </si>
  <si>
    <t>Back UPS Pro BX 1000VA, 8 Outlets, AVR,</t>
  </si>
  <si>
    <t>http://s7d9.scene7.com/is/image/ScanSource/apc-bx1000m</t>
  </si>
  <si>
    <t>YEA-BT50</t>
  </si>
  <si>
    <t>"BT50 USB Bluetooth Dongle Compatible with Yealink CP900/CP700 Bluetooth V4.2 Wireless Range 30m Wideband Audio "</t>
  </si>
  <si>
    <t>YEA-BT41</t>
  </si>
  <si>
    <t>The Bluetooth USB dongle adds Bluetooth connectivity to your IP Phone with a wide variety of Bluetooth Headsets, allowing you to receive calls  wherever you are in the office. Compatible with Bluetooth specification  V4.1, back compatible with Bluetooth 1.1, 1.2, 2.0 and 3.0 for wide-ranging use.</t>
  </si>
  <si>
    <t>http://s7d9.scene7.com/is/image/ScanSource/yealink-bt41</t>
  </si>
  <si>
    <t>YEA-BRACKET-T5X</t>
  </si>
  <si>
    <t>BRACKET-T5X WALL MOUNT-T56A/T56B/T57W/T58A/T58V /T58A</t>
  </si>
  <si>
    <t>YEA-BRACKET-T5W</t>
  </si>
  <si>
    <t>Wall mount bracket for use with Yealink phone models T52S/T53/T53W/T54W/T54S</t>
  </si>
  <si>
    <t>YEA-BRACKET-T48</t>
  </si>
  <si>
    <t>Yealink Wall Mount Bracket for  SIP-T48S</t>
  </si>
  <si>
    <t>YEA-BRACKET-T21/T23-US</t>
  </si>
  <si>
    <t>BRACKET-T21/T23-US Stand &amp; Wall Mount for T21/T23</t>
  </si>
  <si>
    <t>-BR700G RB</t>
  </si>
  <si>
    <t>Rebox: APC Power-Saving Back-UPS Pro 700</t>
  </si>
  <si>
    <t>APC-BR700G</t>
  </si>
  <si>
    <t>http://s7d9.scene7.com/is/image/ScanSource/apc-br700g</t>
  </si>
  <si>
    <t>APC-BR650MI</t>
  </si>
  <si>
    <t>Back UPS Pro BR 650VA, 6 Outlets, AVR, LCD Interface</t>
  </si>
  <si>
    <t>APC-BR24BPG</t>
  </si>
  <si>
    <t>http://s7d9.scene7.com/is/image/ScanSource/apc-br24bpg</t>
  </si>
  <si>
    <t>APC-BR1500MS2</t>
  </si>
  <si>
    <t>Back UPS PRO BR 1500VA Sinewave</t>
  </si>
  <si>
    <t>-BR1500MS RB</t>
  </si>
  <si>
    <t>Rebox: Back UPS PRO BR 1500VA, SineWave, 10 Outlets, 2 USB Charging Ports, AVR,  LCD interface</t>
  </si>
  <si>
    <t>-BR1500GI RB</t>
  </si>
  <si>
    <t>Rebox: APC Power-Saving Back-UPS Pro 1500, 230V</t>
  </si>
  <si>
    <t>APC-BR1500GI</t>
  </si>
  <si>
    <t>APC Power-Saving Back-UPS Pro 1500, 230V</t>
  </si>
  <si>
    <t>http://s7d9.scene7.com/is/image/ScanSource/apc-br1500gi</t>
  </si>
  <si>
    <t>APC-BR1350MS</t>
  </si>
  <si>
    <t>Back UPS PRO BR 1350VA, SineWave, 10 Outlets, 2 USB Charging Ports, AVR,  LCD interface</t>
  </si>
  <si>
    <t>http://s7d9.scene7.com/is/image/ScanSource/apc-br1350ms</t>
  </si>
  <si>
    <t>APC-BR1000MS</t>
  </si>
  <si>
    <t>Back UPS PRO BR 1000VA, SineWave, 10 Outlets, 2 USB Charging Ports, AVR,  LCD interface</t>
  </si>
  <si>
    <t>http://s7d9.scene7.com/is/image/ScanSource/apc-br1000ms</t>
  </si>
  <si>
    <t>XPC-BPXR3U240A</t>
  </si>
  <si>
    <t>12V 580W Lead Acid Battery Pack, 3U</t>
  </si>
  <si>
    <t>POW-BPM125HW</t>
  </si>
  <si>
    <t>Bypass Power Module (BPM), 3U, hardwired input</t>
  </si>
  <si>
    <t>POW-BPM125DR</t>
  </si>
  <si>
    <t>BPM for 9PX8KSP, 9PX10K SP</t>
  </si>
  <si>
    <t>POW-BPEFXMBB02</t>
  </si>
  <si>
    <t>FX MMB</t>
  </si>
  <si>
    <t>POW-BPEFXBBM02</t>
  </si>
  <si>
    <t>FX BBM</t>
  </si>
  <si>
    <t>POW-BPE20BBM1A</t>
  </si>
  <si>
    <t>PW9170+ (9 and 12 Slot Enclosure, Break-Before-Make)</t>
  </si>
  <si>
    <t>POW-BPE05MBB1A</t>
  </si>
  <si>
    <t>Make Before Break Bypass Switch</t>
  </si>
  <si>
    <t>POW-BPE05BBM1A</t>
  </si>
  <si>
    <t>AC UPS Single-Phase FERRUPS (4.3 - 18KVA and Accessor)</t>
  </si>
  <si>
    <t>http://s7d9.scene7.com/is/image/ScanSource/eaton-bpe05bbm1a</t>
  </si>
  <si>
    <t>POW-BPE04MBB1A</t>
  </si>
  <si>
    <t>BPE04 Make Before Break MAINT Bypass Switch</t>
  </si>
  <si>
    <t>http://s7d9.scene7.com/is/image/ScanSource/eaton-bpe04mbb1a</t>
  </si>
  <si>
    <t>POW-BPE04BBM1A</t>
  </si>
  <si>
    <t>BPE04 BBM</t>
  </si>
  <si>
    <t>http://s7d9.scene7.com/is/image/ScanSource/eaton-bpe04bbm1a</t>
  </si>
  <si>
    <t>POW-BPE02MBB1A</t>
  </si>
  <si>
    <t>BPE02 MBB</t>
  </si>
  <si>
    <t>http://s7d9.scene7.com/is/image/ScanSource/eaton-bpe02mbb1a</t>
  </si>
  <si>
    <t>POW-BPE01MBB1A</t>
  </si>
  <si>
    <t>BPE01 Make-B/4-Break Maintenance Bypass Switch</t>
  </si>
  <si>
    <t>http://s7d9.scene7.com/is/image/ScanSource/eaton-bpe01mbb1a</t>
  </si>
  <si>
    <t>APC-BN1500M2</t>
  </si>
  <si>
    <t>Back UPS PRO BN 1500VA,10 Outlets, 2 USB Charging Ports, AVR, LCD interface</t>
  </si>
  <si>
    <t>APC-BN1100M2-CA</t>
  </si>
  <si>
    <t>Back UPS PRO BN 1100VA,10 Outlets, 2 USB Charging Ports, AVR, LCD Interface , Canada</t>
  </si>
  <si>
    <t>YEA-BLT60</t>
  </si>
  <si>
    <t>BLT60 busy light</t>
  </si>
  <si>
    <t>APC-BK650EI</t>
  </si>
  <si>
    <t>APC Back-UPS 650, 230V (doesn't say for use outside)</t>
  </si>
  <si>
    <t>http://s7d9.scene7.com/is/image/ScanSource/apc-bk650ei</t>
  </si>
  <si>
    <t>-BK500EI RB</t>
  </si>
  <si>
    <t>Rebox: APC Back-UPS 500, 230V</t>
  </si>
  <si>
    <t>APC-BK500EI</t>
  </si>
  <si>
    <t>APC Back-UPS 500, 230V</t>
  </si>
  <si>
    <t>http://s7d9.scene7.com/is/image/ScanSource/apc-bk500ei</t>
  </si>
  <si>
    <t>APC-BK500BLK</t>
  </si>
  <si>
    <t>APC Back-UPS 500 in black</t>
  </si>
  <si>
    <t>http://s7d9.scene7.com/is/image/ScanSource/apc-bk500blk</t>
  </si>
  <si>
    <t>APC-BK500</t>
  </si>
  <si>
    <t>APC Back-UPS 500 VA 300 Watts Input 120V /Output 120V</t>
  </si>
  <si>
    <t>http://s7d9.scene7.com/is/image/ScanSource/apc-bk500</t>
  </si>
  <si>
    <t>APC-BK350</t>
  </si>
  <si>
    <t>APC Back-UPS 350VA 210W 6 Outlets UPS</t>
  </si>
  <si>
    <t>http://s7d9.scene7.com/is/image/ScanSource/apc-bk350</t>
  </si>
  <si>
    <t>POW-BINTSYS</t>
  </si>
  <si>
    <t>9PX BATTERY INTEGRATION SYSTEM</t>
  </si>
  <si>
    <t>http://s7d9.scene7.com/is/image/ScanSource/eaton-bintsys</t>
  </si>
  <si>
    <t>POW-BH2031</t>
  </si>
  <si>
    <t>MiniRaQ Secure Series 14U Fan Tray</t>
  </si>
  <si>
    <t>POW-BH2020</t>
  </si>
  <si>
    <t>Data/Power Cable Access Plates with Brush Strip</t>
  </si>
  <si>
    <t>POW-BH1002</t>
  </si>
  <si>
    <t>Hardware Kit (100) 12-24 Panhead Screw Black</t>
  </si>
  <si>
    <t>POW-BH1001</t>
  </si>
  <si>
    <t>Hardware Kit (25) 12-24 Panhead Screw Black</t>
  </si>
  <si>
    <t>APC-BE850G2</t>
  </si>
  <si>
    <t>APC Back-UPS 850VA, 2 USB charging ports</t>
  </si>
  <si>
    <t>APC-BE650G1-CN</t>
  </si>
  <si>
    <t>APC Back-UPS 650, Canada</t>
  </si>
  <si>
    <t>http://s7d9.scene7.com/is/image/ScanSource/apc-be650g1cn</t>
  </si>
  <si>
    <t>APC-BE650G1</t>
  </si>
  <si>
    <t>APC Back-UPS 650 VA 8-outlet (Replaces BE650G)</t>
  </si>
  <si>
    <t>http://s7d9.scene7.com/is/image/ScanSource/apc-be650g1</t>
  </si>
  <si>
    <t>APC-BE600M1</t>
  </si>
  <si>
    <t>http://s7d9.scene7.com/is/image/ScanSource/apc-be600m1</t>
  </si>
  <si>
    <t>APC-BE425M</t>
  </si>
  <si>
    <t>http://s7d9.scene7.com/is/image/ScanSource/apc-be425m</t>
  </si>
  <si>
    <t>POW-BCS-0108</t>
  </si>
  <si>
    <t>External Battery Connector Extension 72</t>
  </si>
  <si>
    <t>POW-BATAA102615WH04</t>
  </si>
  <si>
    <t>The Eaton 9170+ network UPS delivers premium online backup power and scalable battery runtimes for server farms, networks, telecommunications, internet service providers and other critical applications. Leveraging a modular design, the 9170+ UPS offers N+X redundancy to eliminate system-level single point of failure. This network UPS adapts to rapidly changing IT environments with scalable power and battery modules.</t>
  </si>
  <si>
    <t>http://s7d9.scene7.com/is/image/ScanSource/eaton-bataa102615wh04</t>
  </si>
  <si>
    <t>POW-BATAA102615WH03</t>
  </si>
  <si>
    <t>http://s7d5.scene7.com/is/image/ScanSource/Eaton-9170</t>
  </si>
  <si>
    <t>PLN-B235-M/APC-B235-M/APC-43 KIT</t>
  </si>
  <si>
    <t>Voyager Legend B235-M/APC-43 KIT</t>
  </si>
  <si>
    <t>POW-ASY-0673</t>
  </si>
  <si>
    <t>Split Phase Power Module</t>
  </si>
  <si>
    <t>http://s7d9.scene7.com/is/image/ScanSource/eaton-asy0673</t>
  </si>
  <si>
    <t>POW-ASY-0547</t>
  </si>
  <si>
    <t>RackMount Kit (3-Slot and 6-Slot Non Isolated Enclosure Only)</t>
  </si>
  <si>
    <t>-ASY-0529 B2</t>
  </si>
  <si>
    <t>B Stock: Battery Charger Module</t>
  </si>
  <si>
    <t>POW-ASY-0529</t>
  </si>
  <si>
    <t>Battery Charger Module</t>
  </si>
  <si>
    <t>http://s7d9.scene7.com/is/image/ScanSource/eaton-asy0529</t>
  </si>
  <si>
    <t>POW-ASY-0387</t>
  </si>
  <si>
    <t>Battery (CAB FE P)</t>
  </si>
  <si>
    <t>http://s7d9.scene7.com/is/image/ScanSource/eaton-asy0387</t>
  </si>
  <si>
    <t>POW-ASY-0385</t>
  </si>
  <si>
    <t>Battery (CAB FE Q)</t>
  </si>
  <si>
    <t>http://s7d9.scene7.com/is/image/ScanSource/eaton-asy0385</t>
  </si>
  <si>
    <t>POW-AS00NXXX-AS00NXXX-6009UC</t>
  </si>
  <si>
    <t>POW-AS00NXXX-18000UC</t>
  </si>
  <si>
    <t>SCHEDULED UPS ASSEMBLY SERVICE7X24</t>
  </si>
  <si>
    <t>POW-AS00NXXX-11000UN</t>
  </si>
  <si>
    <t>1P non-concurrent scheduled UPS assembly</t>
  </si>
  <si>
    <t>POW-AS00NXXX-11000UC</t>
  </si>
  <si>
    <t>POW-AS00N000-0030</t>
  </si>
  <si>
    <t>Assembly and Set Up Service</t>
  </si>
  <si>
    <t>POW-AS00N000-0015</t>
  </si>
  <si>
    <t>POW-AS005000-0015</t>
  </si>
  <si>
    <t>SCHEDULED ASSEMBLY SERVICE 7X24</t>
  </si>
  <si>
    <t>APC-AR8775</t>
  </si>
  <si>
    <t>Valueline, Vertical Cable Manager for 2 &amp; 4 Post Racks, 84"H X 12"W, Double-Sided with Doors</t>
  </si>
  <si>
    <t>http://s7d9.scene7.com/is/image/ScanSource/apc-ar8775</t>
  </si>
  <si>
    <t>APC-AR8768</t>
  </si>
  <si>
    <t>Valueline, Vertical Cable Manager for 2</t>
  </si>
  <si>
    <t>APC-AR8728</t>
  </si>
  <si>
    <t>APC-AR8725</t>
  </si>
  <si>
    <t>Valueline, Vertical Cable Manager for 2 &amp; 4 Post Racks, 84"H X 6"W, Double-Sided with Doors</t>
  </si>
  <si>
    <t>http://s7d9.scene7.com/is/image/ScanSource/apc-ar8725</t>
  </si>
  <si>
    <t>APC-AR8681</t>
  </si>
  <si>
    <t>CDX, Connector Accessory Bracket, 6" (2 per kit)</t>
  </si>
  <si>
    <t>http://s7d9.scene7.com/is/image/ScanSource/apc-ar8681</t>
  </si>
  <si>
    <t>APC-AR8680</t>
  </si>
  <si>
    <t>Cable Divider/Organizer (2 per kit)</t>
  </si>
  <si>
    <t>http://s7d9.scene7.com/is/image/ScanSource/apc-ar8680</t>
  </si>
  <si>
    <t>APC-AR8675</t>
  </si>
  <si>
    <t>CDX, Vertical Cable Manager, 84"x12" wide, Double-Sided</t>
  </si>
  <si>
    <t>http://s7d9.scene7.com/is/image/ScanSource/apc-ar8675</t>
  </si>
  <si>
    <t>APC-AR8665</t>
  </si>
  <si>
    <t>CDX, Vertical Cable Management, 84"x12" wide, Single-Sided</t>
  </si>
  <si>
    <t>http://s7d9.scene7.com/is/image/ScanSource/apc-ar8665</t>
  </si>
  <si>
    <t>APC-AR8654</t>
  </si>
  <si>
    <t>Cable Fall for NetShelter Racks and Enclosures (Qty 2)</t>
  </si>
  <si>
    <t>http://s7d9.scene7.com/is/image/ScanSource/apc-ar8654</t>
  </si>
  <si>
    <t>APC-AR8652</t>
  </si>
  <si>
    <t>Spacer Bracket for 4 Post Racks, 6" Wide (Qty 2)</t>
  </si>
  <si>
    <t>http://s7d9.scene7.com/is/image/ScanSource/apc-ar8652</t>
  </si>
  <si>
    <t>APC-AR8645</t>
  </si>
  <si>
    <t>CDX, Vertical Cable Manager, 84"x10" wide Double-Sided</t>
  </si>
  <si>
    <t>http://s7d9.scene7.com/is/image/ScanSource/apc-ar8645</t>
  </si>
  <si>
    <t>APC-AR8625</t>
  </si>
  <si>
    <t>CDX, Vertical Cable Manager, 84"x6" wide, Double-Sided</t>
  </si>
  <si>
    <t>http://s7d9.scene7.com/is/image/ScanSource/apc-ar8625</t>
  </si>
  <si>
    <t>APC-AR8621</t>
  </si>
  <si>
    <t>Toolless Hook and Loop Cable Managers (Qty 10)</t>
  </si>
  <si>
    <t>http://s7d9.scene7.com/is/image/ScanSource/apc-ar8621</t>
  </si>
  <si>
    <t>APC-AR8615</t>
  </si>
  <si>
    <t>CDX,Vertical Cable Manager, 84"x6"Wide, Single-Sided</t>
  </si>
  <si>
    <t>http://s7d9.scene7.com/is/image/ScanSource/apc-ar8615</t>
  </si>
  <si>
    <t>APC-AR8612</t>
  </si>
  <si>
    <t>1U Horizontal Cable Manager, 6" deep, Single-Sided</t>
  </si>
  <si>
    <t>http://s7d9.scene7.com/is/image/ScanSource/apc-ar8612</t>
  </si>
  <si>
    <t>APC-AR8606</t>
  </si>
  <si>
    <t>2U Horizontal Cable Manager, 6" Fingers top and bottom</t>
  </si>
  <si>
    <t>http://s7d9.scene7.com/is/image/ScanSource/apc-ar8606</t>
  </si>
  <si>
    <t>APC-AR8605</t>
  </si>
  <si>
    <t>3U Horizontal Cable Manager, 6" Fingers top and bottom</t>
  </si>
  <si>
    <t>http://s7d9.scene7.com/is/image/ScanSource/apc-ar8605</t>
  </si>
  <si>
    <t>APC-AR8603A</t>
  </si>
  <si>
    <t>2U Horizontal Cable Manager, 6" Fingers Top, Bottom Tie Down</t>
  </si>
  <si>
    <t>http://s7d9.scene7.com/is/image/ScanSource/apc-ar8603a</t>
  </si>
  <si>
    <t>APC-AR8602A</t>
  </si>
  <si>
    <t>Horizontal Cable Manager, 1U x 4" Deep, Single-Sided with Cover</t>
  </si>
  <si>
    <t>http://s7d9.scene7.com/is/image/ScanSource/apc-ar8602a</t>
  </si>
  <si>
    <t>APC-AR8600A</t>
  </si>
  <si>
    <t>Horizontal Cable Manager, 2U x 4" Deep, Single-Sided with Cover</t>
  </si>
  <si>
    <t>http://s7d9.scene7.com/is/image/ScanSource/apc-ar8600a</t>
  </si>
  <si>
    <t>APC-AR8580</t>
  </si>
  <si>
    <t>Cable Trough, Open Bottom, 300mm</t>
  </si>
  <si>
    <t>http://s7d9.scene7.com/is/image/ScanSource/apc-ar8580</t>
  </si>
  <si>
    <t>APC-AR8579</t>
  </si>
  <si>
    <t>Grommet, Edge Protection for NetShelter and Acc., PVC, Length-4m</t>
  </si>
  <si>
    <t>http://s7d9.scene7.com/is/image/ScanSource/apc-ar8579</t>
  </si>
  <si>
    <t>APC-AR8576</t>
  </si>
  <si>
    <t>Ladder Hanger Kit, Cable Trough</t>
  </si>
  <si>
    <t>http://s7d9.scene7.com/is/image/ScanSource/apc-ar8576</t>
  </si>
  <si>
    <t>APC-AR8575</t>
  </si>
  <si>
    <t>Perforated Cover, Cable Trough, 750mm</t>
  </si>
  <si>
    <t>http://s7d9.scene7.com/is/image/ScanSource/apc-ar8575</t>
  </si>
  <si>
    <t>APC-AR8574</t>
  </si>
  <si>
    <t>Perforated Cover, Cable Trough, 600mm</t>
  </si>
  <si>
    <t>http://s7d9.scene7.com/is/image/ScanSource/apc-ar8574</t>
  </si>
  <si>
    <t>APC-AR8571</t>
  </si>
  <si>
    <t>Cable Trough, 750mm</t>
  </si>
  <si>
    <t>http://s7d9.scene7.com/is/image/ScanSource/apc-ar8571</t>
  </si>
  <si>
    <t>APC-AR8570</t>
  </si>
  <si>
    <t>Cable Trough, Open Bottom, PDU 750mm</t>
  </si>
  <si>
    <t>http://s7d9.scene7.com/is/image/ScanSource/apc-ar8570</t>
  </si>
  <si>
    <t>APC-AR8567</t>
  </si>
  <si>
    <t>Trough End Cap</t>
  </si>
  <si>
    <t>http://s7d9.scene7.com/is/image/ScanSource/apc-ar8567</t>
  </si>
  <si>
    <t>APC-AR8561</t>
  </si>
  <si>
    <t>Cable Trough, 600mm</t>
  </si>
  <si>
    <t>http://s7d9.scene7.com/is/image/ScanSource/apc-ar8561</t>
  </si>
  <si>
    <t>APC-AR8560</t>
  </si>
  <si>
    <t>Cable Trough, Open Bottom, 600mm</t>
  </si>
  <si>
    <t>http://s7d9.scene7.com/is/image/ScanSource/apc-ar8560</t>
  </si>
  <si>
    <t>APC-AR8469</t>
  </si>
  <si>
    <t>Data Distribution Plastic Snap-in Panel NetShelter SX (Qty 8)</t>
  </si>
  <si>
    <t>http://s7d9.scene7.com/is/image/ScanSource/apc-ar8469</t>
  </si>
  <si>
    <t>APC-AR8465</t>
  </si>
  <si>
    <t>Cable Ladder Wall Termination Kit</t>
  </si>
  <si>
    <t>http://s7d9.scene7.com/is/image/ScanSource/apc-ar8465</t>
  </si>
  <si>
    <t>APC-AR8463</t>
  </si>
  <si>
    <t>Cable Ladder Stacking Kit</t>
  </si>
  <si>
    <t>http://s7d9.scene7.com/is/image/ScanSource/apc-ar8463</t>
  </si>
  <si>
    <t>APC-AR8462</t>
  </si>
  <si>
    <t>Cable Ladder Angle Clamp Kit</t>
  </si>
  <si>
    <t>http://s7d9.scene7.com/is/image/ScanSource/apc-ar8462</t>
  </si>
  <si>
    <t>APC-AR8461</t>
  </si>
  <si>
    <t>Cable Ladder Corner Clamp Kit</t>
  </si>
  <si>
    <t>http://s7d9.scene7.com/is/image/ScanSource/apc-ar8461</t>
  </si>
  <si>
    <t>APC-AR8460</t>
  </si>
  <si>
    <t>Cable Ladder Attachment Kit 2 Post Rack</t>
  </si>
  <si>
    <t>http://s7d9.scene7.com/is/image/ScanSource/apc-ar8460</t>
  </si>
  <si>
    <t>APC-AR8452</t>
  </si>
  <si>
    <t>APC Data Distribution 2U Panel, Holds 8 each Data Distribution Cables for a Total of 48 Ports</t>
  </si>
  <si>
    <t>http://s7d9.scene7.com/is/image/ScanSource/apc-ar8452</t>
  </si>
  <si>
    <t>APC-AR8451</t>
  </si>
  <si>
    <t>APC Data Distribution 1U Panel, Holds 4 each Data Distribution Cables for a Total of 24 Ports</t>
  </si>
  <si>
    <t>http://s7d9.scene7.com/is/image/ScanSource/apc-ar8451</t>
  </si>
  <si>
    <t>APC-AR8450A</t>
  </si>
  <si>
    <t>4 Post Open Frame Trough and Partiton Adapter</t>
  </si>
  <si>
    <t>http://s7d9.scene7.com/is/image/ScanSource/apc-ar8450a</t>
  </si>
  <si>
    <t>APC-AR8444</t>
  </si>
  <si>
    <t>Spools for Vertical Fiber Organizer Qty. (4)</t>
  </si>
  <si>
    <t>http://s7d9.scene7.com/is/image/ScanSource/apc-ar8444</t>
  </si>
  <si>
    <t>APC-AR8443A</t>
  </si>
  <si>
    <t>Vertical Fiber Organizer</t>
  </si>
  <si>
    <t>http://s7d9.scene7.com/is/image/ScanSource/apc-ar8443a</t>
  </si>
  <si>
    <t>APC-AR8442</t>
  </si>
  <si>
    <t>Vertical Cable Organizer, 8 Cable Rings, Zero U</t>
  </si>
  <si>
    <t>http://s7d9.scene7.com/is/image/ScanSource/apc-ar8442</t>
  </si>
  <si>
    <t>APC-AR8428</t>
  </si>
  <si>
    <t>Horizontal Cable Organizer 2U w/pass through holes</t>
  </si>
  <si>
    <t>http://s7d9.scene7.com/is/image/ScanSource/apc-ar8428</t>
  </si>
  <si>
    <t>APC-AR8427A</t>
  </si>
  <si>
    <t>Horizontal Cable Organizer 2U w/cable fingers</t>
  </si>
  <si>
    <t>http://s7d9.scene7.com/is/image/ScanSource/apc-ar8427a</t>
  </si>
  <si>
    <t>APC-AR8426A</t>
  </si>
  <si>
    <t>Horizontal Cable Organizer 2U</t>
  </si>
  <si>
    <t>http://s7d9.scene7.com/is/image/ScanSource/apc-ar8426a</t>
  </si>
  <si>
    <t>APC-AR8425A</t>
  </si>
  <si>
    <t>Horizontal Cable Organizer 1U</t>
  </si>
  <si>
    <t>http://s7d9.scene7.com/is/image/ScanSource/apc-ar8425a</t>
  </si>
  <si>
    <t>APC-AR8422</t>
  </si>
  <si>
    <t>Double Sided Fixed Shelf for 2-Post Rack 250 lbs</t>
  </si>
  <si>
    <t>http://s7d9.scene7.com/is/image/ScanSource/apc-ar8422</t>
  </si>
  <si>
    <t>APC-AR8417</t>
  </si>
  <si>
    <t>NetShelter RS 4 Post Rack PDU Adapter Brackets</t>
  </si>
  <si>
    <t>http://s7d9.scene7.com/is/image/ScanSource/apc-ar8417</t>
  </si>
  <si>
    <t>APC-AR8400</t>
  </si>
  <si>
    <t>12-24 Hardware Kit</t>
  </si>
  <si>
    <t>http://s7d9.scene7.com/is/image/ScanSource/apc-ar8400</t>
  </si>
  <si>
    <t>APC-AR8395</t>
  </si>
  <si>
    <t>20U Copper Busbar Kit for NetShelter AV Enclosures</t>
  </si>
  <si>
    <t>http://s7d9.scene7.com/is/image/ScanSource/apc-ar8395</t>
  </si>
  <si>
    <t>APC-AR8362BLK</t>
  </si>
  <si>
    <t>NetShelter VX-VS 42U Split Rear Doors 600mm wide Black</t>
  </si>
  <si>
    <t>http://s7d9.scene7.com/is/image/ScanSource/apc-ar8362blk</t>
  </si>
  <si>
    <t>APC-AR8359</t>
  </si>
  <si>
    <t>NetShelter WX Caster Kit</t>
  </si>
  <si>
    <t>http://s7d9.scene7.com/is/image/ScanSource/apc-ar8359</t>
  </si>
  <si>
    <t>APC-AR8356</t>
  </si>
  <si>
    <t>NETSHELTER 13U GLASS DOOR</t>
  </si>
  <si>
    <t>http://s7d9.scene7.com/is/image/ScanSource/apc-ar8356</t>
  </si>
  <si>
    <t>APC-AR824002</t>
  </si>
  <si>
    <t>Accessory Bracket (Qty 2), NetShelter SV</t>
  </si>
  <si>
    <t>APC-AR8213</t>
  </si>
  <si>
    <t>NetShelter WX Fan Module</t>
  </si>
  <si>
    <t>http://s7d9.scene7.com/is/image/ScanSource/apc-ar8213</t>
  </si>
  <si>
    <t>APC-AR8207BLK</t>
  </si>
  <si>
    <t>NetShelter WX Fan Tray 230VAC Black</t>
  </si>
  <si>
    <t>APC-AR8206ABLK</t>
  </si>
  <si>
    <t>NETSHELTER WX FAN TRAY 120VAC BLACK</t>
  </si>
  <si>
    <t>http://s7d9.scene7.com/is/image/ScanSource/apc-ar8206ablk</t>
  </si>
  <si>
    <t>APC-AR8186</t>
  </si>
  <si>
    <t>Bracket Kit, Cable Ladder Elevation</t>
  </si>
  <si>
    <t>http://s7d9.scene7.com/is/image/ScanSource/apc-ar8186</t>
  </si>
  <si>
    <t>APC-AR8177BLK</t>
  </si>
  <si>
    <t>Cable Ladder Attachment Kit, 750mm Wide</t>
  </si>
  <si>
    <t>APC-AR8173BLK</t>
  </si>
  <si>
    <t>Data Cable Partition, NetShelter, 750mm Wide, pass-through</t>
  </si>
  <si>
    <t>http://s7d9.scene7.com/is/image/ScanSource/apc-ar8173blk</t>
  </si>
  <si>
    <t>APC-AR8172BLK</t>
  </si>
  <si>
    <t>Data Cable Partition, NetShelter, 750mm Wide</t>
  </si>
  <si>
    <t>http://s7d9.scene7.com/is/image/ScanSource/apc-ar8172blk</t>
  </si>
  <si>
    <t>APC-AR8169</t>
  </si>
  <si>
    <t>Cable Ladder Clamp Kit</t>
  </si>
  <si>
    <t>http://s7d9.scene7.com/is/image/ScanSource/apc-ar8169</t>
  </si>
  <si>
    <t>APC-AR8166ABLK</t>
  </si>
  <si>
    <t>Cable Ladder 12" (30cm) Wide with Ladder Attachment Kit</t>
  </si>
  <si>
    <t>http://s7d9.scene7.com/is/image/ScanSource/apc-ar8166ablk</t>
  </si>
  <si>
    <t>APC-AR8165AKIT</t>
  </si>
  <si>
    <t>Cable Ladder 12" (30cm) Wide (Qty 1)</t>
  </si>
  <si>
    <t>http://s7d9.scene7.com/is/image/ScanSource/apc-ar8165akit</t>
  </si>
  <si>
    <t>APC-AR8165ABLK</t>
  </si>
  <si>
    <t>Cable Ladder 12" (30cm) Wide w/Ladder Attachment Kit (AR8166ABLK)</t>
  </si>
  <si>
    <t>http://s7d9.scene7.com/is/image/ScanSource/apc-ar8165ablk</t>
  </si>
  <si>
    <t>APC-AR8164AKIT</t>
  </si>
  <si>
    <t>Cable Ladder 6" (15cm) Wide (Qty 1)</t>
  </si>
  <si>
    <t>http://s7d9.scene7.com/is/image/ScanSource/apc-ar8164akit</t>
  </si>
  <si>
    <t>APC-AR8164ABLK</t>
  </si>
  <si>
    <t>Cable Ladder 6" (15cm) Wide w/Ladder Attachment Kit (AR8166ABLK)</t>
  </si>
  <si>
    <t>http://s7d9.scene7.com/is/image/ScanSource/apc-ar8164ablk</t>
  </si>
  <si>
    <t>APC-AR8163ABLK</t>
  </si>
  <si>
    <t>Data Cable Partition, NetShelter, 600mm Wide, pass-through</t>
  </si>
  <si>
    <t>http://s7d9.scene7.com/is/image/ScanSource/apc-ar8163ablk</t>
  </si>
  <si>
    <t>APC-AR8162ABLK</t>
  </si>
  <si>
    <t>Data Cable Partition, NetShelter, 600mm Wide</t>
  </si>
  <si>
    <t>http://s7d9.scene7.com/is/image/ScanSource/apc-ar8162ablk</t>
  </si>
  <si>
    <t>APC-AR8150BLK</t>
  </si>
  <si>
    <t>Adapter Kit 23" to 19", Black</t>
  </si>
  <si>
    <t>http://s7d9.scene7.com/is/image/ScanSource/apc-ar8150blk</t>
  </si>
  <si>
    <t>APC-AR8136BLK200</t>
  </si>
  <si>
    <t>APC 1U 19" Black Modular Toolless Blanking Panel - Qty 200</t>
  </si>
  <si>
    <t>http://s7d9.scene7.com/is/image/ScanSource/apc-ar8136blk200</t>
  </si>
  <si>
    <t>APC-AR8136BLK</t>
  </si>
  <si>
    <t>APC 1U 19" Black Modular Toolless Blanking Panel - Qty 10</t>
  </si>
  <si>
    <t>http://s7d9.scene7.com/is/image/ScanSource/apc-ar8136blk</t>
  </si>
  <si>
    <t>APC-AR8132A</t>
  </si>
  <si>
    <t>Combination Lock Handles (Qty 2)</t>
  </si>
  <si>
    <t>http://s7d9.scene7.com/is/image/ScanSource/apc-ar8132a</t>
  </si>
  <si>
    <t>APC-AR8129</t>
  </si>
  <si>
    <t>Cable Management Arm</t>
  </si>
  <si>
    <t>http://s7d9.scene7.com/is/image/ScanSource/apc-ar8129</t>
  </si>
  <si>
    <t>APC-AR8128BLK</t>
  </si>
  <si>
    <t>Sliding Shelf - 200lbs/91kg Black</t>
  </si>
  <si>
    <t>http://s7d9.scene7.com/is/image/ScanSource/apc-ar8128blk</t>
  </si>
  <si>
    <t>APC-AR8127BLK</t>
  </si>
  <si>
    <t>19" Rotating Keyboard Drawer Black</t>
  </si>
  <si>
    <t>http://s7d9.scene7.com/is/image/ScanSource/apc-ar8127blk</t>
  </si>
  <si>
    <t>APC-AR8126ABLK</t>
  </si>
  <si>
    <t>17" Keyboard Drawer Black</t>
  </si>
  <si>
    <t>APC-AR8125</t>
  </si>
  <si>
    <t>Shelf, Adjustable 18"-25" 250 lb Black</t>
  </si>
  <si>
    <t>http://s7d9.scene7.com/is/image/ScanSource/apc-ar8125</t>
  </si>
  <si>
    <t>APC-AR8123BLK</t>
  </si>
  <si>
    <t>Sliding Shelf - 100lbs/45kg Black</t>
  </si>
  <si>
    <t>http://s7d9.scene7.com/is/image/ScanSource/apc-ar8123blk</t>
  </si>
  <si>
    <t>-AR8122BLK RB</t>
  </si>
  <si>
    <t>Rebox: Fixed Shelf 250lb Black</t>
  </si>
  <si>
    <t>APC-AR8122BLK</t>
  </si>
  <si>
    <t>Fixed Shelf 250lb Black</t>
  </si>
  <si>
    <t>http://s7d9.scene7.com/is/image/ScanSource/apc-ar8122blk</t>
  </si>
  <si>
    <t>APC-AR8113A</t>
  </si>
  <si>
    <t>Cable Management Rings (Qty. 5 Large and 5 Small Rings)</t>
  </si>
  <si>
    <t>http://s7d9.scene7.com/is/image/ScanSource/apc-ar8113a</t>
  </si>
  <si>
    <t>APC-AR8112BLK</t>
  </si>
  <si>
    <t>Bolt-down Bracket Kit, Black</t>
  </si>
  <si>
    <t>http://s7d9.scene7.com/is/image/ScanSource/apc-ar8112blk</t>
  </si>
  <si>
    <t>APC-AR8108BLK</t>
  </si>
  <si>
    <t>1U Blanking Panel Kit 19" Black</t>
  </si>
  <si>
    <t>http://s7d9.scene7.com/is/image/ScanSource/apc-ar8108blk</t>
  </si>
  <si>
    <t>-AR8105BLK RB</t>
  </si>
  <si>
    <t>Rebox: Fixed Shelf 50lbs/22.7kg Black</t>
  </si>
  <si>
    <t>APC-AR8105BLK</t>
  </si>
  <si>
    <t>Fixed Shelf 50lbs/22.7kg Black</t>
  </si>
  <si>
    <t>http://s7d9.scene7.com/is/image/ScanSource/apc-ar8105blk</t>
  </si>
  <si>
    <t>APC-AR8101BLK</t>
  </si>
  <si>
    <t>Blanking Panel Kit 19" Black (1U, 2U, 4U, 8U)</t>
  </si>
  <si>
    <t>http://s7d9.scene7.com/is/image/ScanSource/apc-ar8101blk</t>
  </si>
  <si>
    <t>APC-AR8100</t>
  </si>
  <si>
    <t>M6 hardware for mounting equipment Qty. 32 sets of M6 cage nuts, nylon washers and slot/phillips screws</t>
  </si>
  <si>
    <t>http://s7d9.scene7.com/is/image/ScanSource/apc-ar8100</t>
  </si>
  <si>
    <t>APC-AR8016ABLK</t>
  </si>
  <si>
    <t>Horizontal Cable Organizer Side Channel 10 to 18 inch adjustment</t>
  </si>
  <si>
    <t>http://s7d9.scene7.com/is/image/ScanSource/apc-ar8016ablk</t>
  </si>
  <si>
    <t>APC-AR8008BLK</t>
  </si>
  <si>
    <t>Horizontal Cable Organizer Side Channel 18 to 30 inch adjustment</t>
  </si>
  <si>
    <t>http://s7d9.scene7.com/is/image/ScanSource/apc-ar8008blk</t>
  </si>
  <si>
    <t>APC-AR8006A</t>
  </si>
  <si>
    <t>Equipment Support Rails for 600mm Wide Enclosure</t>
  </si>
  <si>
    <t>http://s7d9.scene7.com/is/image/ScanSource/apc-ar8006a</t>
  </si>
  <si>
    <t>APC-AR8005</t>
  </si>
  <si>
    <t>10-32 Hardware Kit</t>
  </si>
  <si>
    <t>http://s7d9.scene7.com/is/image/ScanSource/apc-ar8005</t>
  </si>
  <si>
    <t>APC-AR7751</t>
  </si>
  <si>
    <t>VED for 600mm Wide Short Range / Vertical Exhaust Duct Kit for SX Enclosure</t>
  </si>
  <si>
    <t>APC-AR7742</t>
  </si>
  <si>
    <t>NetShelter SX 42U Nexus 7018 duct kit</t>
  </si>
  <si>
    <t>http://s7d9.scene7.com/is/image/ScanSource/apc-ar7742</t>
  </si>
  <si>
    <t>APC-AR7737</t>
  </si>
  <si>
    <t>Vertical Cable Manager for NetShelter SX 48U Networking Enclosure (Qty 4)</t>
  </si>
  <si>
    <t>APC-AR7731</t>
  </si>
  <si>
    <t>NetShelter SX External Air Sealing Kit</t>
  </si>
  <si>
    <t>http://s7d9.scene7.com/is/image/ScanSource/apc-ar7731</t>
  </si>
  <si>
    <t>APC-AR7723</t>
  </si>
  <si>
    <t>Vertical Cable Manager for NetShelter SX 600mm Wide 48U (Qty 2)</t>
  </si>
  <si>
    <t>http://s7d9.scene7.com/is/image/ScanSource/apc-ar7723</t>
  </si>
  <si>
    <t>-AR7722 RB</t>
  </si>
  <si>
    <t>Rebox: Vertical Cable Manager for NetShelter SX 600mm Wide 45U (Qty 2)</t>
  </si>
  <si>
    <t>APC-AR7722</t>
  </si>
  <si>
    <t>Vertical Cable Manager for NetShelter SX 600mm Wide 45U (Qty 2)</t>
  </si>
  <si>
    <t>http://s7d9.scene7.com/is/image/ScanSource/apc-ar7722</t>
  </si>
  <si>
    <t>APC-AR7721</t>
  </si>
  <si>
    <t>Vertical Cable Manager for NetShelter SX 600mm Wide 42U (Qty 2)</t>
  </si>
  <si>
    <t>http://s7d9.scene7.com/is/image/ScanSource/apc-ar7721</t>
  </si>
  <si>
    <t>APC-AR7719</t>
  </si>
  <si>
    <t>NetShelter ValueLine Swivel Caster Kit (Qty = 4)</t>
  </si>
  <si>
    <t>http://s7d9.scene7.com/is/image/ScanSource/apc-ar7719</t>
  </si>
  <si>
    <t>APC-AR7717A</t>
  </si>
  <si>
    <t>Vertical Cable Manager for NetShelter SX 42U Networking Enclosure (Qty 4)</t>
  </si>
  <si>
    <t>http://s7d5.scene7.com/is/image/ScanSource/APC-301_fam</t>
  </si>
  <si>
    <t>APC-AR7716</t>
  </si>
  <si>
    <t>NetShelter SX 750mm Wide x 1200mm Deep Networking Roof</t>
  </si>
  <si>
    <t>http://s7d9.scene7.com/is/image/ScanSource/apc-ar7716</t>
  </si>
  <si>
    <t>APC-AR7715</t>
  </si>
  <si>
    <t>NetShelter SX Side Airflow Duct Kit For 750mm Wide Enclosures</t>
  </si>
  <si>
    <t>http://s7d9.scene7.com/is/image/ScanSource/apc-ar7715</t>
  </si>
  <si>
    <t>APC-AR7714</t>
  </si>
  <si>
    <t>NetShelter SX Roof Brush Strip</t>
  </si>
  <si>
    <t>http://s7d9.scene7.com/is/image/ScanSource/apc-ar7714</t>
  </si>
  <si>
    <t>APC-AR7711</t>
  </si>
  <si>
    <t>NetShelter Zero U Accessory Mounting Bracket</t>
  </si>
  <si>
    <t>http://s7d9.scene7.com/is/image/ScanSource/apc-ar7711</t>
  </si>
  <si>
    <t>APC-AR7710</t>
  </si>
  <si>
    <t>Cable Containment Brackets with PDU Mounting Capability for NetShelter SX</t>
  </si>
  <si>
    <t>http://s7d9.scene7.com/is/image/ScanSource/apc-ar7710</t>
  </si>
  <si>
    <t>APC-AR7708</t>
  </si>
  <si>
    <t>NetShelter SX Air Recirculation Prevention Kit</t>
  </si>
  <si>
    <t>http://s7d9.scene7.com/is/image/ScanSource/apc-ar7708</t>
  </si>
  <si>
    <t>APC-AR7707</t>
  </si>
  <si>
    <t>Cable Management Rings, 8 Inch Deep, NetShelter SX, 750mm Wide (Qty. 8)</t>
  </si>
  <si>
    <t>http://s7d9.scene7.com/is/image/ScanSource/apc-ar7707</t>
  </si>
  <si>
    <t>APC-AR7706</t>
  </si>
  <si>
    <t>Mounting Rail Brush Strips, NetShelter SX, 750mm Wide</t>
  </si>
  <si>
    <t>http://s7d9.scene7.com/is/image/ScanSource/apc-ar7706</t>
  </si>
  <si>
    <t>APC-AR7701A-S</t>
  </si>
  <si>
    <t>NETSHELTER SX HIGH SEISMIC REGION &amp; OSHPD BOLT-DOWN KIT</t>
  </si>
  <si>
    <t>http://s7d9.scene7.com/is/image/ScanSource/apc-ar7701as</t>
  </si>
  <si>
    <t>APC-AR7701-S</t>
  </si>
  <si>
    <t>NetShelter SX High Seismic Region Bolt-Down Kit</t>
  </si>
  <si>
    <t>http://s7d9.scene7.com/is/image/ScanSource/apc-ar7701s</t>
  </si>
  <si>
    <t>APC-AR7701</t>
  </si>
  <si>
    <t>NetShelter SX Bolt-Down Kit</t>
  </si>
  <si>
    <t>http://s7d9.scene7.com/is/image/ScanSource/apc-ar7701</t>
  </si>
  <si>
    <t>APC-AR7700</t>
  </si>
  <si>
    <t>NetShelter SX 600mm/750mm Stabilizer Plate</t>
  </si>
  <si>
    <t>http://s7d9.scene7.com/is/image/ScanSource/apc-ar7700</t>
  </si>
  <si>
    <t>APC-AR7600</t>
  </si>
  <si>
    <t>NetShelter SX 42U/48U Baying Trim Kit Black</t>
  </si>
  <si>
    <t>http://s7d9.scene7.com/is/image/ScanSource/apc-ar7600</t>
  </si>
  <si>
    <t>APC-AR7589</t>
  </si>
  <si>
    <t>Hinged Covers for NetShelter SX 750mm Wide 48U Vertical Cable Manager (Qty 2)</t>
  </si>
  <si>
    <t>APC-AR7588</t>
  </si>
  <si>
    <t>Vertical Cable Manager for NetShelter SX 750mm Wide 48U (Qty 2)</t>
  </si>
  <si>
    <t>http://s7d9.scene7.com/is/image/ScanSource/apc-ar7588</t>
  </si>
  <si>
    <t>APC-AR7586</t>
  </si>
  <si>
    <t>Hinged Covers for NetShelter SX 750mm Wide 45U Vertical Cable Manager (Qty 2)</t>
  </si>
  <si>
    <t>http://s7d9.scene7.com/is/image/ScanSource/apc-ar7586</t>
  </si>
  <si>
    <t>APC-AR7585</t>
  </si>
  <si>
    <t>Vertical Cable Manager for NetShelter SX 750mm Wide 45U (Qty 2)</t>
  </si>
  <si>
    <t>http://s7d9.scene7.com/is/image/ScanSource/apc-ar7585</t>
  </si>
  <si>
    <t>APC-AR7582A</t>
  </si>
  <si>
    <t>Cable Retainer for NetShelter SX 750mm Wide Vertical Cable Managers (Qty  6)</t>
  </si>
  <si>
    <t>http://s7d9.scene7.com/is/image/ScanSource/apc-ar7582a</t>
  </si>
  <si>
    <t>APC-AR7581A</t>
  </si>
  <si>
    <t>Hinged Covers for NetShelter SX 750mm Wide 42U Vertical Cable Manager (Qty 2)</t>
  </si>
  <si>
    <t>http://s7d9.scene7.com/is/image/ScanSource/apc-ar7581a</t>
  </si>
  <si>
    <t>APC-AR7580A</t>
  </si>
  <si>
    <t>Vertical Cable Manager for NetShelter SX 750mm Wide 42U (Qty 2)</t>
  </si>
  <si>
    <t>http://s7d9.scene7.com/is/image/ScanSource/apc-ar7580a</t>
  </si>
  <si>
    <t>APC-AR7572</t>
  </si>
  <si>
    <t>Vertical Cable Organizer, NetShelter SX, 48U</t>
  </si>
  <si>
    <t>http://s7d9.scene7.com/is/image/ScanSource/apc-ar7572</t>
  </si>
  <si>
    <t>APC-AR7552</t>
  </si>
  <si>
    <t>Vertical Cable Organizer, NetShelter SX, 45U</t>
  </si>
  <si>
    <t>http://s7d9.scene7.com/is/image/ScanSource/apc-ar7552</t>
  </si>
  <si>
    <t>APC-AR7540100</t>
  </si>
  <si>
    <t>Toolless Cable Management Rings (Qty 100)</t>
  </si>
  <si>
    <t>http://s7d9.scene7.com/is/image/ScanSource/apc-ar7540100</t>
  </si>
  <si>
    <t>APC-AR7540</t>
  </si>
  <si>
    <t>Toolless Cable Management Rings (Qty 10)</t>
  </si>
  <si>
    <t>http://s7d9.scene7.com/is/image/ScanSource/apc-ar7540</t>
  </si>
  <si>
    <t>APC-AR7511</t>
  </si>
  <si>
    <t>Narrow Vertical Cable Organizer, NetShelter SX, 42U</t>
  </si>
  <si>
    <t>http://s7d9.scene7.com/is/image/ScanSource/apc-ar7511</t>
  </si>
  <si>
    <t>APC-AR7510</t>
  </si>
  <si>
    <t>NetShelter SX 42U, 23" EIA Mounting Rails for 750-mm Wide Enclosures, Square Holes Qty 4</t>
  </si>
  <si>
    <t>http://s7d9.scene7.com/is/image/ScanSource/apc-ar7510</t>
  </si>
  <si>
    <t>APC-AR7508</t>
  </si>
  <si>
    <t>NetShelter SX 42U 750mm Wide Recessed Rail Kit</t>
  </si>
  <si>
    <t>http://s7d9.scene7.com/is/image/ScanSource/apc-ar7508</t>
  </si>
  <si>
    <t>APC-AR7505</t>
  </si>
  <si>
    <t>Vertical Cable Organizer, Center Rear Mount, NetShelter SX</t>
  </si>
  <si>
    <t>http://s7d9.scene7.com/is/image/ScanSource/apc-ar7505</t>
  </si>
  <si>
    <t>APC-AR7504</t>
  </si>
  <si>
    <t>NetShelter SX 48U 600mm Wide Recessed Rail Kit</t>
  </si>
  <si>
    <t>http://s7d9.scene7.com/is/image/ScanSource/apc-ar7504</t>
  </si>
  <si>
    <t>APC-AR7503</t>
  </si>
  <si>
    <t>NetShelter SX 42U 600mm Wide Recessed Rail Kit</t>
  </si>
  <si>
    <t>http://s7d9.scene7.com/is/image/ScanSource/apc-ar7503</t>
  </si>
  <si>
    <t>-AR7502 RB</t>
  </si>
  <si>
    <t>Rebox: Vertical Cable Organizer, NetShelter SX, 42U (Qty. 2)</t>
  </si>
  <si>
    <t>APC-AR7502</t>
  </si>
  <si>
    <t>Vertical Cable Organizer, NetShelter SX, 42U (Qty. 2)</t>
  </si>
  <si>
    <t>http://s7d9.scene7.com/is/image/ScanSource/apc-ar7502</t>
  </si>
  <si>
    <t>APC-AR7375</t>
  </si>
  <si>
    <t>NetShelter SX 48U 1070 Split Feed Through Side Panels Black Qty 2</t>
  </si>
  <si>
    <t>http://s7d9.scene7.com/is/image/ScanSource/apc-ar7375</t>
  </si>
  <si>
    <t>APC-AR7371</t>
  </si>
  <si>
    <t>NetShelter SX 48U 1070mm Deep Split Side Panels Black Qty 2</t>
  </si>
  <si>
    <t>http://s7d9.scene7.com/is/image/ScanSource/apc-ar7371</t>
  </si>
  <si>
    <t>APC-AR7315</t>
  </si>
  <si>
    <t>NetShelter SX 45U 1070 Split Feed Through Side Panels Black Qty 2</t>
  </si>
  <si>
    <t>http://s7d9.scene7.com/is/image/ScanSource/apc-ar7315</t>
  </si>
  <si>
    <t>APC-AR7314</t>
  </si>
  <si>
    <t>NetShelter SX 48U 1200 Split Feed Through Side Panels Black Qty 2</t>
  </si>
  <si>
    <t>http://s7d9.scene7.com/is/image/ScanSource/apc-ar7314</t>
  </si>
  <si>
    <t>APC-AR7313</t>
  </si>
  <si>
    <t>NetShelter SX 42U 1200 Split Feed Through Side Panels Black Qty 2</t>
  </si>
  <si>
    <t>http://s7d9.scene7.com/is/image/ScanSource/apc-ar7313</t>
  </si>
  <si>
    <t>APC-AR7305A</t>
  </si>
  <si>
    <t>NetShelter SX 42U 1070 Split Feed Through Side Panels Black Qty 2</t>
  </si>
  <si>
    <t>http://s7d9.scene7.com/is/image/ScanSource/apc-ar7305a</t>
  </si>
  <si>
    <t>APC-AR7304</t>
  </si>
  <si>
    <t>NetShelter SX 48U 1200mm Deep Split Side Panels Qty. (2)</t>
  </si>
  <si>
    <t>http://s7d9.scene7.com/is/image/ScanSource/apc-ar7304</t>
  </si>
  <si>
    <t>APC-AR7303</t>
  </si>
  <si>
    <t>NetShelter SX 42U 1200mm Deep Split Side Panels Qty. (2)</t>
  </si>
  <si>
    <t>http://s7d9.scene7.com/is/image/ScanSource/apc-ar7303</t>
  </si>
  <si>
    <t>APC-AR7301</t>
  </si>
  <si>
    <t>NetShelter SX 42U 1070mm Deep Split Side Panels Black Qty 2</t>
  </si>
  <si>
    <t>http://s7d9.scene7.com/is/image/ScanSource/apc-ar7301</t>
  </si>
  <si>
    <t>APC-AR7252</t>
  </si>
  <si>
    <t>NetShelter SX 750mm Wide x 1070mm Deep Networking Roof</t>
  </si>
  <si>
    <t>http://s7d9.scene7.com/is/image/ScanSource/apc-ar7252</t>
  </si>
  <si>
    <t>APC-AR7212A</t>
  </si>
  <si>
    <t>NetShelter SX 750mm Wide x 1200mm Deep</t>
  </si>
  <si>
    <t>APC-AR7209</t>
  </si>
  <si>
    <t>NetShelter SX Trough and Partition Roof Bridge</t>
  </si>
  <si>
    <t>http://s7d9.scene7.com/is/image/ScanSource/apc-ar7209</t>
  </si>
  <si>
    <t>APC-AR7203</t>
  </si>
  <si>
    <t>Roof Match Kit for SX to VX, 600mm</t>
  </si>
  <si>
    <t>http://s7d9.scene7.com/is/image/ScanSource/apc-ar7203</t>
  </si>
  <si>
    <t>APC-AR7201A</t>
  </si>
  <si>
    <t>NetShelter SX 600mm Wide x 1070mm Deep Performance Roof Black</t>
  </si>
  <si>
    <t>http://s7d9.scene7.com/is/image/ScanSource/apc-ar7201a</t>
  </si>
  <si>
    <t>APC-AR7201</t>
  </si>
  <si>
    <t>NetShelter SX 600mm Wide x 1070mm Deep Standard Roof Black</t>
  </si>
  <si>
    <t>http://s7d9.scene7.com/is/image/ScanSource/apc-ar7201</t>
  </si>
  <si>
    <t>APC-AR7150</t>
  </si>
  <si>
    <t>NetShelter SX 42U 750mm Wide Perforated Split Doors Black</t>
  </si>
  <si>
    <t>http://s7d9.scene7.com/is/image/ScanSource/apc-ar7150</t>
  </si>
  <si>
    <t>APC-AR712107</t>
  </si>
  <si>
    <t>NetShelter SV 48U 600mm Wide Perforated Split Rear Doors Black</t>
  </si>
  <si>
    <t>http://s7d9.scene7.com/is/image/ScanSource/apc-ar712107</t>
  </si>
  <si>
    <t>APC-AR7107</t>
  </si>
  <si>
    <t>NetShelter SX 48U 600mm Wide Perforated Split Doors Black</t>
  </si>
  <si>
    <t>http://s7d9.scene7.com/is/image/ScanSource/apc-ar7107</t>
  </si>
  <si>
    <t>APC-AR7100</t>
  </si>
  <si>
    <t>NetShelter SX 42U 600mm Wide Perforated Split Doors Black</t>
  </si>
  <si>
    <t>http://s7d9.scene7.com/is/image/ScanSource/apc-ar7100</t>
  </si>
  <si>
    <t>APC-AR7000A</t>
  </si>
  <si>
    <t>NetShelter SX 42U 600mm Wide Perforated Curved Door Black</t>
  </si>
  <si>
    <t>http://s7d9.scene7.com/is/image/ScanSource/apc-ar7000a</t>
  </si>
  <si>
    <t>APC-AR7000</t>
  </si>
  <si>
    <t>EOL        SX 42U 600MM WIDE</t>
  </si>
  <si>
    <t>http://s7d9.scene7.com/is/image/ScanSource/apc-ar7000</t>
  </si>
  <si>
    <t>APC-AR4703</t>
  </si>
  <si>
    <t>NetShelter CX Fan Booster Kit</t>
  </si>
  <si>
    <t>APC-AR4602A</t>
  </si>
  <si>
    <t>NetShelter CX High Security Handle Adapter Kit</t>
  </si>
  <si>
    <t>APC-AR4601</t>
  </si>
  <si>
    <t>Net Shelter CX Bolt Down Kit</t>
  </si>
  <si>
    <t>http://s7d9.scene7.com/is/image/ScanSource/apc-ar4601</t>
  </si>
  <si>
    <t>APC-AR4038A</t>
  </si>
  <si>
    <t>NetShelter CX 38U Secure Soundproofed Server Room in a Box Enclosure</t>
  </si>
  <si>
    <t>http://s7d9.scene7.com/is/image/ScanSource/apc-ar4038a</t>
  </si>
  <si>
    <t>APC-AR4024A</t>
  </si>
  <si>
    <t>NetShelter CX 24U Secure Soundproofed Server Room in a Box Enclosure</t>
  </si>
  <si>
    <t>http://s7d9.scene7.com/is/image/ScanSource/apc-ar4024a</t>
  </si>
  <si>
    <t>APC-AR4018IA</t>
  </si>
  <si>
    <t>NetShelter CX 18U Secure Soundproofed Server Room in a Box Enclosure International</t>
  </si>
  <si>
    <t>http://s7d9.scene7.com/is/image/ScanSource/apc-ar4018ia</t>
  </si>
  <si>
    <t>APC-AR4018A</t>
  </si>
  <si>
    <t>NetShelter CX 18U Secure Soundproofed Server Room in a Box Enclosure</t>
  </si>
  <si>
    <t>http://s7d9.scene7.com/is/image/ScanSource/apc-ar4018a</t>
  </si>
  <si>
    <t>APC-AR4000MVX429</t>
  </si>
  <si>
    <t>NetShelter CX Mini Enclosure Black Finish</t>
  </si>
  <si>
    <t>http://s7d9.scene7.com/is/image/ScanSource/apc-ar4000mvx429</t>
  </si>
  <si>
    <t>APC-AR4000MV12U</t>
  </si>
  <si>
    <t>NetShelter CX Mini 12U Vertical Mounting Rail Kit</t>
  </si>
  <si>
    <t>http://s7d9.scene7.com/is/image/ScanSource/apc-ar4000mv12u</t>
  </si>
  <si>
    <t>APC-AR4000MV</t>
  </si>
  <si>
    <t>NetShelter CX Mini Enclosure</t>
  </si>
  <si>
    <t>http://s7d9.scene7.com/is/image/ScanSource/apc-ar4000mv</t>
  </si>
  <si>
    <t>APC-AR3814</t>
  </si>
  <si>
    <t>NetShelter AV 24U 600mm Wide x 825mm Deep Enclosure with Sides and 10-32  Threaded Rails Black</t>
  </si>
  <si>
    <t>http://s7d9.scene7.com/is/image/ScanSource/apc-ar3814</t>
  </si>
  <si>
    <t>APC-AR3810</t>
  </si>
  <si>
    <t>NetShelter AV 42U 600mm Wide x 825 Deep Enclosure with Sides and 10-32 Threaded Rails Black</t>
  </si>
  <si>
    <t>http://s7d9.scene7.com/is/image/ScanSource/apc-ar3810</t>
  </si>
  <si>
    <t>APC-AR3357X674</t>
  </si>
  <si>
    <t>NetShelter SX 52U 750mm Wide x 1200mm Deep Enclosure with Sides Black</t>
  </si>
  <si>
    <t>APC-AR3357</t>
  </si>
  <si>
    <t>NetShelter SX 48U 750mm Wide x 1200mm Deep Enclosure</t>
  </si>
  <si>
    <t>http://s7d9.scene7.com/is/image/ScanSource/apc-ar3357</t>
  </si>
  <si>
    <t>APC-AR3355W</t>
  </si>
  <si>
    <t>NetShelter SX 45U 750mm Wide x 1200mm Deep Enclosure with Sides White</t>
  </si>
  <si>
    <t>APC-AR3355</t>
  </si>
  <si>
    <t>NetShelter SX 45U 750mm Wide x 1200mm Deep Enclosure with Sides Black</t>
  </si>
  <si>
    <t>http://s7d9.scene7.com/is/image/ScanSource/apc-ar3355</t>
  </si>
  <si>
    <t>APC-AR3350</t>
  </si>
  <si>
    <t>NetShelter SX 42U 750mm Wide x 1200mm Deep Enclosure with Sides Black</t>
  </si>
  <si>
    <t>http://s7d9.scene7.com/is/image/ScanSource/apc-ar3350</t>
  </si>
  <si>
    <t>APC-AR3347</t>
  </si>
  <si>
    <t>NetShelter SX 48U 750mm Wide x 1200mm Deep Networking Enclosure with Sides</t>
  </si>
  <si>
    <t>http://s7d9.scene7.com/is/image/ScanSource/apc-ar3347</t>
  </si>
  <si>
    <t>APC-AR3340</t>
  </si>
  <si>
    <t>NetShelter SX 42U 750mm Wide x 1200mm Deep Networking Enclosure with Sides Black</t>
  </si>
  <si>
    <t>http://s7d9.scene7.com/is/image/ScanSource/apc-ar3340</t>
  </si>
  <si>
    <t>APC-AR3307X674</t>
  </si>
  <si>
    <t>NetShelter SX 52U 600mm Wide x 1200mm Deep Enclosure with Sides Black</t>
  </si>
  <si>
    <t>APC-AR3307X609</t>
  </si>
  <si>
    <t>NetShelter SX 48U 600mm Wide x 1200mm</t>
  </si>
  <si>
    <t>APC-AR3307</t>
  </si>
  <si>
    <t>NetShelter SX 48U 600mm Wide x 1200mm Deep Enclosure with Sides Black</t>
  </si>
  <si>
    <t>http://s7d9.scene7.com/is/image/ScanSource/apc-ar3307</t>
  </si>
  <si>
    <t>APC-AR3305</t>
  </si>
  <si>
    <t>NetShelter SX 45U 600mm Wide x 1200mm Deep Enclosure with Sides Black</t>
  </si>
  <si>
    <t>http://s7d9.scene7.com/is/image/ScanSource/apc-ar3305</t>
  </si>
  <si>
    <t>APC-AR3300X609</t>
  </si>
  <si>
    <t>Netshelter SX 42U 600mm Wide x 1200mm Deep Enclosure Without Sides Black</t>
  </si>
  <si>
    <t>APC-AR3300SP</t>
  </si>
  <si>
    <t>NetShelter SX 42U 600mm Wide x 1200mm Deep Enclosure with Sides Black -2000 lbs. Shock Packaging</t>
  </si>
  <si>
    <t>APC-AR3300</t>
  </si>
  <si>
    <t>APC NetShelter SX 42U Server Rack Enclosure 600mm x 1070mm with black sides (no mention of 1200mm)</t>
  </si>
  <si>
    <t>http://s7d9.scene7.com/is/image/ScanSource/apc-ar3300</t>
  </si>
  <si>
    <t>APC-AR3200</t>
  </si>
  <si>
    <t>NetShelter SX Colocation 2 x 20U 600mm Wide x 1070mm Deep Enclosure with  Sides Black</t>
  </si>
  <si>
    <t>http://s7d9.scene7.com/is/image/ScanSource/apc-ar3200</t>
  </si>
  <si>
    <t>APC-AR3157X609</t>
  </si>
  <si>
    <t>Netshelter SX 48U 750mm Wide x 1070mm</t>
  </si>
  <si>
    <t>APC-AR3157SP</t>
  </si>
  <si>
    <t>NetShelter SX 48U 750mm Wide x 1070mm Deep Enclosure with Sides Black -2000 lbs. Shock Packaging</t>
  </si>
  <si>
    <t>APC-AR3157</t>
  </si>
  <si>
    <t>NetShelter SX 48U 750mm Wide x 1070mm Deep Enclosure with Sides Black</t>
  </si>
  <si>
    <t>http://s7d9.scene7.com/is/image/ScanSource/apc-ar3157</t>
  </si>
  <si>
    <t>APC-AR3155SP</t>
  </si>
  <si>
    <t>NetShelter SX 45U 750mm Wide x 1070mm Deep Enclosure with Sides Black -2000 lbs. Shock Packaging</t>
  </si>
  <si>
    <t>APC-AR3155</t>
  </si>
  <si>
    <t>NetShelter SX 45U 750mm Wide x 1070mm Deep Enclosure with Sides Black</t>
  </si>
  <si>
    <t>http://s7d9.scene7.com/is/image/ScanSource/apc-ar3155</t>
  </si>
  <si>
    <t>APC-AR3150X609</t>
  </si>
  <si>
    <t>Netshelter SX 42U 750mm Wide x 1070mm Deep Enclosure Without Sides Black</t>
  </si>
  <si>
    <t>http://s7d9.scene7.com/is/image/ScanSource/apc-ar3150x609</t>
  </si>
  <si>
    <t>APC-AR3150SP2</t>
  </si>
  <si>
    <t>NetShelter SX 42U 750mm Wide x 1070mm Deep Enclosure</t>
  </si>
  <si>
    <t>http://s7d9.scene7.com/is/image/ScanSource/apc-ar3150sp2</t>
  </si>
  <si>
    <t>APC-AR3150SP1</t>
  </si>
  <si>
    <t>NetShelter SX 42U 750mm Wide x 1070mm Deep Enclosure - 1250 lbs. Shock Packaging</t>
  </si>
  <si>
    <t>http://s7d9.scene7.com/is/image/ScanSource/apc-ar3150sp1</t>
  </si>
  <si>
    <t>APC-AR3150SP</t>
  </si>
  <si>
    <t>NetShelter SX 42U 750mm Wide x 1070mm Deep Enclosure with Sides Black -2000 lbs. Shock Packaging</t>
  </si>
  <si>
    <t>APC-AR3150HACS</t>
  </si>
  <si>
    <t>NetShelter SX 42U 750mm Wide x 1070mm Deep Enclosure without rear doors</t>
  </si>
  <si>
    <t>http://s7d9.scene7.com/is/image/ScanSource/apc-ar3150hacs</t>
  </si>
  <si>
    <t>APC-AR3150CTO</t>
  </si>
  <si>
    <t>NetShelter SX 42U 750mm Wide x 1070mm Deep Enclosure with Sides Black CTO</t>
  </si>
  <si>
    <t>http://s7d9.scene7.com/is/image/ScanSource/apc-ar3150cto</t>
  </si>
  <si>
    <t>APC-AR3150</t>
  </si>
  <si>
    <t>NetShelter SX 42U 750mm Wide x 1070mm Deep Enclosure with black sides</t>
  </si>
  <si>
    <t>http://s7d9.scene7.com/is/image/ScanSource/apc-ar3150</t>
  </si>
  <si>
    <t>APC-AR3140</t>
  </si>
  <si>
    <t>SX ENCL 42U 750X1070 NTWORK W/ SIDES BLK</t>
  </si>
  <si>
    <t>http://s7d9.scene7.com/is/image/ScanSource/apc-ar3140</t>
  </si>
  <si>
    <t>APC-AR3107X609</t>
  </si>
  <si>
    <t>NetShelter SX 48U 600mm Wide x 1070mm Deep Enclosure Without Sides Black</t>
  </si>
  <si>
    <t>APC-AR3107TAA</t>
  </si>
  <si>
    <t>NetShelter SX 48U 600mm Wide x 1070mm Deep Enclosure with Sides Black TAA Compliant</t>
  </si>
  <si>
    <t>http://s7d9.scene7.com/is/image/ScanSource/apc-ar3107taa</t>
  </si>
  <si>
    <t>APC-AR3107</t>
  </si>
  <si>
    <t>NETSHELTER SX 48UX600X1070 ENCL W/ SIDES</t>
  </si>
  <si>
    <t>http://s7d9.scene7.com/is/image/ScanSource/apc-ar3107</t>
  </si>
  <si>
    <t>APC-AR3106SP</t>
  </si>
  <si>
    <t>APC NetShelter SX 18U Server Rack Enclosure 600mm x 1070mm w/ Sides Black Shock Packaging</t>
  </si>
  <si>
    <t>APC-AR3106</t>
  </si>
  <si>
    <t>AR3106 NetShelter SX 18U Server Rack Enclosure</t>
  </si>
  <si>
    <t>APC-AR3105TAA</t>
  </si>
  <si>
    <t>NetShelter SX 45U 600mm Wide x 1070mm Deep Enclosure with Sides Black TAA Compliant</t>
  </si>
  <si>
    <t>http://s7d9.scene7.com/is/image/ScanSource/apc-ar3105taa</t>
  </si>
  <si>
    <t>APC-AR3105</t>
  </si>
  <si>
    <t>NetShelter SX 45U 600mm Wide x 1070mm Deep Enclosure with Sides Black</t>
  </si>
  <si>
    <t>http://s7d9.scene7.com/is/image/ScanSource/apc-ar3105</t>
  </si>
  <si>
    <t>APC-AR3104SP1</t>
  </si>
  <si>
    <t>NetShelter SX 24U 600mm Wide x 1070mm Deep Enclosure - 1250 lbs. Shock Packaging</t>
  </si>
  <si>
    <t>http://s7d9.scene7.com/is/image/ScanSource/apc-ar3104sp1</t>
  </si>
  <si>
    <t>APC-AR3104</t>
  </si>
  <si>
    <t>APC NetShelter SX 24U Server Rack Enclosure 600mm x 1070mm</t>
  </si>
  <si>
    <t>http://s7d9.scene7.com/is/image/ScanSource/apc-ar3104</t>
  </si>
  <si>
    <t>APC-AR3100X610</t>
  </si>
  <si>
    <t>NetShelter SX 42U 600mm Wide x 1070mm Deep Enclosure Without Doors Black</t>
  </si>
  <si>
    <t>http://s7d9.scene7.com/is/image/ScanSource/apc-ar3100x610</t>
  </si>
  <si>
    <t>APC-AR3100X609</t>
  </si>
  <si>
    <t>NetShelter SX 42U 600mm Wide x 1070mm Deep Enclosure Without Sides Black</t>
  </si>
  <si>
    <t>http://s7d9.scene7.com/is/image/ScanSource/apc-ar3100x609</t>
  </si>
  <si>
    <t>APC-AR3100TAA</t>
  </si>
  <si>
    <t>NetShelter SX 42U 600mm Wide x 1070mm Deep Enclosure with Sides Black TAA Compliant</t>
  </si>
  <si>
    <t>http://s7d9.scene7.com/is/image/ScanSource/apc-ar3100taa</t>
  </si>
  <si>
    <t>APC-AR3100SP</t>
  </si>
  <si>
    <t>NetShelter SX 42U 600mm Wide x 1070mm Deep Enclosure with Sides Black -2000 lbs. Shock Packaging</t>
  </si>
  <si>
    <t>http://s7d9.scene7.com/is/image/ScanSource/apc-ar3100sp</t>
  </si>
  <si>
    <t>APC-AR3100HACS</t>
  </si>
  <si>
    <t>NetShelter SX 42U 600mm Wide x 1070mm Deep Enclosure without rear doors</t>
  </si>
  <si>
    <t>http://s7d9.scene7.com/is/image/ScanSource/apc-ar3100hacs</t>
  </si>
  <si>
    <t>APC-AR3100</t>
  </si>
  <si>
    <t>APC NetShelter SV 42U 600mm Wide x 1060mm Deep Enclosure</t>
  </si>
  <si>
    <t>http://s7d9.scene7.com/is/image/ScanSource/apc-ar3100</t>
  </si>
  <si>
    <t>APC-AR3006</t>
  </si>
  <si>
    <t>APC NetShelter SX 18U Server Rack Enclosure 600mm x 900mm w/ Sides Black</t>
  </si>
  <si>
    <t>APC-AR3003</t>
  </si>
  <si>
    <t>APC NetShelter SX 12U Server Rack Enclosure 600mm x 900mm w/ Sides Black</t>
  </si>
  <si>
    <t>APC-AR2587</t>
  </si>
  <si>
    <t>NetShelter SV 48U 800mm Wide x 1200mm Deep Enclosure with Sides Black</t>
  </si>
  <si>
    <t>http://s7d9.scene7.com/is/image/ScanSource/apc-ar2587</t>
  </si>
  <si>
    <t>APC-AR2580</t>
  </si>
  <si>
    <t>NetShelter SV 42U 800mm Wide x 1200mm Deep Enclosure with Sides Black</t>
  </si>
  <si>
    <t>http://s7d9.scene7.com/is/image/ScanSource/apc-ar2580</t>
  </si>
  <si>
    <t>APC-AR2507</t>
  </si>
  <si>
    <t>NetShelter SV 48U 600mm Wide x 1200mm Deep Enclosure with Sides Black</t>
  </si>
  <si>
    <t>http://s7d9.scene7.com/is/image/ScanSource/apc-ar2507</t>
  </si>
  <si>
    <t>APC-AR2500</t>
  </si>
  <si>
    <t>NetShelter SV 42U 600mm Wide x 1200mm Deep Enclosure with Sides Black</t>
  </si>
  <si>
    <t>http://s7d9.scene7.com/is/image/ScanSource/apc-ar2500</t>
  </si>
  <si>
    <t>APC-AR2487</t>
  </si>
  <si>
    <t>NetShelter SV 48U 800mm Wide x 1060mm Deep Enclosure with Sides Black</t>
  </si>
  <si>
    <t>http://s7d9.scene7.com/is/image/ScanSource/apc-ar2487</t>
  </si>
  <si>
    <t>APC-AR2480</t>
  </si>
  <si>
    <t>NetShelter SV 42U 800mm Wide x 1060mm Deep Enclosure with Sides Black</t>
  </si>
  <si>
    <t>http://s7d9.scene7.com/is/image/ScanSource/apc-ar2480</t>
  </si>
  <si>
    <t>APC-AR2407</t>
  </si>
  <si>
    <t>NetShelter SV 48U 600mm Wide x 1060mm Deep Enclosure with Sides Black</t>
  </si>
  <si>
    <t>http://s7d9.scene7.com/is/image/ScanSource/apc-ar2407</t>
  </si>
  <si>
    <t>APC-AR2401</t>
  </si>
  <si>
    <t>NetShelter SV 42U 600mm Wide x 1060mm Deep Enclosure without Sides Black</t>
  </si>
  <si>
    <t>http://s7d9.scene7.com/is/image/ScanSource/apc-ar2401</t>
  </si>
  <si>
    <t>APC-AR2400FP1</t>
  </si>
  <si>
    <t>NetShelter SV 42U 600mm Wide x 1060mm Deep Enclosure with Sides, Black, Single Rack Unassembled</t>
  </si>
  <si>
    <t>http://s7d9.scene7.com/is/image/ScanSource/apc-ar2400fp1</t>
  </si>
  <si>
    <t>APC-AR2400</t>
  </si>
  <si>
    <t>NetShelter SV 42U 600mm Wide x 1060mm Deep Enclosure with Sides Black</t>
  </si>
  <si>
    <t>http://s7d9.scene7.com/is/image/ScanSource/apc-ar2400</t>
  </si>
  <si>
    <t>APC-AR2145BLK</t>
  </si>
  <si>
    <t>NetShelter VX Seismic 42U Enclosure w/o sides Black</t>
  </si>
  <si>
    <t>http://s7d9.scene7.com/is/image/ScanSource/apc-ar2145blk</t>
  </si>
  <si>
    <t>APC-AR2144BLK</t>
  </si>
  <si>
    <t>NetShelter VX Seismic 42U Enclosure w/sides Black</t>
  </si>
  <si>
    <t>http://s7d9.scene7.com/is/image/ScanSource/apc-ar2144blk</t>
  </si>
  <si>
    <t>-AR204A RB</t>
  </si>
  <si>
    <t>Rebox: NetShelter 4 Post Open Frame Rack 44U #12-24 Threaded Holes</t>
  </si>
  <si>
    <t>APC-AR204A</t>
  </si>
  <si>
    <t>NetShelter 4 Post Open Frame Rack 44U #12-24 Threaded Holes</t>
  </si>
  <si>
    <t>http://s7d9.scene7.com/is/image/ScanSource/apc-ar204a</t>
  </si>
  <si>
    <t>APC-AR203A</t>
  </si>
  <si>
    <t>NetShelter 4 Post Open Frame Rack 44U Square Holes</t>
  </si>
  <si>
    <t>http://s7d9.scene7.com/is/image/ScanSource/apc-ar203a</t>
  </si>
  <si>
    <t>-AR201 RB</t>
  </si>
  <si>
    <t>Rebox: NetShelter 2 Post Rack 45U #12-24 Threaded Holes Black</t>
  </si>
  <si>
    <t>APC-AR201</t>
  </si>
  <si>
    <t>NetShelter 2 Post Rack 45U #12-24 Threaded Holes Black</t>
  </si>
  <si>
    <t>http://s7d9.scene7.com/is/image/ScanSource/apc-ar201</t>
  </si>
  <si>
    <t>APC-AR112SH6</t>
  </si>
  <si>
    <t>APC NetShelter WX 12U Single Hinged Wall-mount Enclosure 600mm Deep</t>
  </si>
  <si>
    <t>APC-AR112SH4</t>
  </si>
  <si>
    <t>APC NetShelter WX 12U Single Hinged Wall-mount Enclosure 400mm Deep</t>
  </si>
  <si>
    <t>APC-AR112</t>
  </si>
  <si>
    <t>NetShelter WX 12U Wall Mount Cabinet</t>
  </si>
  <si>
    <t>http://s7d9.scene7.com/is/image/ScanSource/apc-ar112</t>
  </si>
  <si>
    <t>APC-AR109SH6</t>
  </si>
  <si>
    <t>Wall-mount Network Cabinet 9U 600mm Deep</t>
  </si>
  <si>
    <t>APC-AR109SH4</t>
  </si>
  <si>
    <t>APC NetShelter WX 9U Single Hinged Wall-mount Enclosure 400mm Deep</t>
  </si>
  <si>
    <t>APC-AR109</t>
  </si>
  <si>
    <t>NetShelter WX 9U Wall Mount Cabinet</t>
  </si>
  <si>
    <t>http://s7d9.scene7.com/is/image/ScanSource/apc-ar109</t>
  </si>
  <si>
    <t>APC-AR106V</t>
  </si>
  <si>
    <t>NetShelter WX 6U Low-Profile Wallmount Enclosure 120V Fans</t>
  </si>
  <si>
    <t>APC-AR106SH6</t>
  </si>
  <si>
    <t>APC NetShelter WX 6U Single Hinged Wall-mount Enclosure 600mm Deep</t>
  </si>
  <si>
    <t>APC-AR106SH4</t>
  </si>
  <si>
    <t>APC NetShelter WX 6U Single Hinged 400MM</t>
  </si>
  <si>
    <t>APC-AR106</t>
  </si>
  <si>
    <t>NetShelter WX 6U Wall Mount Cabinet</t>
  </si>
  <si>
    <t>http://s7d9.scene7.com/is/image/ScanSource/apc-ar106</t>
  </si>
  <si>
    <t>APC-APTF20KW01</t>
  </si>
  <si>
    <t>APC WW 20KVA Isolation Transformer</t>
  </si>
  <si>
    <t>http://s7d9.scene7.com/is/image/ScanSource/apc-aptf20kw01</t>
  </si>
  <si>
    <t>APC-APTF10KW01</t>
  </si>
  <si>
    <t>APC WW 10KVA Isolation Transformer</t>
  </si>
  <si>
    <t>http://s7d9.scene7.com/is/image/ScanSource/apc-aptf10kw01</t>
  </si>
  <si>
    <t>APC-APTF10KT01</t>
  </si>
  <si>
    <t>APC 208V/120V 10KVA Step down Transformer</t>
  </si>
  <si>
    <t>http://s7d9.scene7.com/is/image/ScanSource/apc-aptf10kt01</t>
  </si>
  <si>
    <t>APC-APDU9970</t>
  </si>
  <si>
    <t>APC Rack PDU 9000 Switched, ZeroU, 30A, 120/208V, (16) 5-20R (7) C13 (1) C19</t>
  </si>
  <si>
    <t>APC-APDU9967</t>
  </si>
  <si>
    <t>APC Rack PDU 9000 Switched, ZeroU, 17.2kw</t>
  </si>
  <si>
    <t>APC-APDU9965</t>
  </si>
  <si>
    <t>APC Rack PDU 9000 Switched, ZeroU, 8.6kW, 208V, (21) C13 &amp; (3) C19</t>
  </si>
  <si>
    <t>APC-APDU9941</t>
  </si>
  <si>
    <t>APC Rack PDU 9000 Switched, ZeroU</t>
  </si>
  <si>
    <t>APC-APCRBC88</t>
  </si>
  <si>
    <t>APC Replacement Battery Cartridge #88</t>
  </si>
  <si>
    <t>http://s7d9.scene7.com/is/image/ScanSource/apc-apcrbc88</t>
  </si>
  <si>
    <t>APC-APCRBC161</t>
  </si>
  <si>
    <t>APC Replacement Battery Cartridge #161</t>
  </si>
  <si>
    <t>APC-APCRBC160</t>
  </si>
  <si>
    <t>APC Replacement Battery Cartridge #160</t>
  </si>
  <si>
    <t>APC-APCRBC159</t>
  </si>
  <si>
    <t>APC Replacement Battery Cartridge #159</t>
  </si>
  <si>
    <t>APC-APCRBC158</t>
  </si>
  <si>
    <t>APC Replacement Battery Cartridge #158</t>
  </si>
  <si>
    <t>APC-APCRBC157</t>
  </si>
  <si>
    <t>APC Replacement Battery Cartridge #157</t>
  </si>
  <si>
    <t>APC-APCRBC154</t>
  </si>
  <si>
    <t>APC Replacement Battery Cartridge #154</t>
  </si>
  <si>
    <t>APC-APCRBC152</t>
  </si>
  <si>
    <t>APC Replacement battery cartridge #152</t>
  </si>
  <si>
    <t>http://s7d9.scene7.com/is/image/ScanSource/apc-apcrbc152</t>
  </si>
  <si>
    <t>APC-APCRBC143</t>
  </si>
  <si>
    <t>APC Replacement Battery Cartridge #143</t>
  </si>
  <si>
    <t>http://s7d9.scene7.com/is/image/ScanSource/apc-apcrbc143</t>
  </si>
  <si>
    <t>APC-APCRBC142</t>
  </si>
  <si>
    <t>APC Replacement Battery Cartridge #142</t>
  </si>
  <si>
    <t>APC-APCRBC141</t>
  </si>
  <si>
    <t>APC Replacement Battery Cartridge #141</t>
  </si>
  <si>
    <t>-APCRBC140 RB</t>
  </si>
  <si>
    <t>Rebox: APC Replacement battery cartridge #140</t>
  </si>
  <si>
    <t>APC-APCRBC140</t>
  </si>
  <si>
    <t>APC Replacement battery cartridge #140</t>
  </si>
  <si>
    <t>http://s7d9.scene7.com/is/image/ScanSource/apc-apcrbc140</t>
  </si>
  <si>
    <t>APC-APCRBC136</t>
  </si>
  <si>
    <t>APC Replacement Battery Cartridge # 136</t>
  </si>
  <si>
    <t>http://s7d9.scene7.com/is/image/ScanSource/apc-apcrbc136</t>
  </si>
  <si>
    <t>APC-APCRBC133</t>
  </si>
  <si>
    <t>APC Replacement Battery Cartridge #133</t>
  </si>
  <si>
    <t>http://s7d9.scene7.com/is/image/ScanSource/apc-apcrbc133</t>
  </si>
  <si>
    <t>APC-APCRBC132</t>
  </si>
  <si>
    <t>APC Replacement Battery Cartridge #132</t>
  </si>
  <si>
    <t>http://s7d9.scene7.com/is/image/ScanSource/apc-apcrbc132</t>
  </si>
  <si>
    <t>APC-APCRBC131</t>
  </si>
  <si>
    <t>APC Replacement Battery Cartridge #131</t>
  </si>
  <si>
    <t>http://s7d9.scene7.com/is/image/ScanSource/apc-apcrbc131</t>
  </si>
  <si>
    <t>APC-APCRBC124</t>
  </si>
  <si>
    <t>APC Replacement Battery Cartridge # 124</t>
  </si>
  <si>
    <t>http://s7d9.scene7.com/is/image/ScanSource/apc-apcrbc124</t>
  </si>
  <si>
    <t>APC-APCRBC123</t>
  </si>
  <si>
    <t>APC Replacement Battery Cartridge # 123</t>
  </si>
  <si>
    <t>http://s7d9.scene7.com/is/image/ScanSource/apc-apcrbc123</t>
  </si>
  <si>
    <t>APC-APCRBC118</t>
  </si>
  <si>
    <t>APC Replacement Battery Cartridge #118</t>
  </si>
  <si>
    <t>http://s7d9.scene7.com/is/image/ScanSource/apc-apcrbc118</t>
  </si>
  <si>
    <t>APC-APCRBC117US</t>
  </si>
  <si>
    <t>APC Replacement Battery Cartridge #117 TAA</t>
  </si>
  <si>
    <t>APC-APCRBC117</t>
  </si>
  <si>
    <t>APC Replacement Battery Cartridge #117</t>
  </si>
  <si>
    <t>http://s7d9.scene7.com/is/image/ScanSource/apc-apcrbc117</t>
  </si>
  <si>
    <t>APC-APCRBC116</t>
  </si>
  <si>
    <t>APC Replacement Battery Cartridge #116</t>
  </si>
  <si>
    <t>http://s7d9.scene7.com/is/image/ScanSource/apc-apcrbc116</t>
  </si>
  <si>
    <t>APC-APCRBC115</t>
  </si>
  <si>
    <t>APC Replacement Battery Cartridge #115</t>
  </si>
  <si>
    <t>http://s7d9.scene7.com/is/image/ScanSource/apc-apcrbc115</t>
  </si>
  <si>
    <t>APC-APCRBC114</t>
  </si>
  <si>
    <t>APC Replacement Battery Cartridge #114</t>
  </si>
  <si>
    <t>APC-APCRBC110</t>
  </si>
  <si>
    <t>APC Replacement Battery Cartridge #110</t>
  </si>
  <si>
    <t>http://s7d9.scene7.com/is/image/ScanSource/apc-apcrbc110</t>
  </si>
  <si>
    <t>APC-APCRBC109</t>
  </si>
  <si>
    <t>APC Replacement Battery Cartridge #109</t>
  </si>
  <si>
    <t>http://s7d9.scene7.com/is/image/ScanSource/apc-apcrbc109</t>
  </si>
  <si>
    <t>APC-APCRBC108</t>
  </si>
  <si>
    <t>APC Replacement Battery Cartridge J10</t>
  </si>
  <si>
    <t>http://s7d9.scene7.com/is/image/ScanSource/apc-apcrbc108</t>
  </si>
  <si>
    <t>APC-APCRBC107</t>
  </si>
  <si>
    <t>APC Replacement Battery Cartridge J15</t>
  </si>
  <si>
    <t>http://s7d9.scene7.com/is/image/ScanSource/apc-apcrbc107</t>
  </si>
  <si>
    <t>-APCRBC105 RB</t>
  </si>
  <si>
    <t>Rebox: APC Replacement Battery Cartridge #105</t>
  </si>
  <si>
    <t>APC-APCRBC105</t>
  </si>
  <si>
    <t>APC Replacement Battery Cartridge #105</t>
  </si>
  <si>
    <t>http://s7d9.scene7.com/is/image/ScanSource/apc-apcrbc105</t>
  </si>
  <si>
    <t>APC-APC-ISX00012359820006</t>
  </si>
  <si>
    <t>Special Config for TNCI</t>
  </si>
  <si>
    <t>APC-AP9896</t>
  </si>
  <si>
    <t>Power Cord, C19 to L6-30P, 2.4m</t>
  </si>
  <si>
    <t>http://s7d9.scene7.com/is/image/ScanSource/apc-ap9896</t>
  </si>
  <si>
    <t>APC-AP9895</t>
  </si>
  <si>
    <t>Power Cord, C19 to BS1363A (UK), 2.4m</t>
  </si>
  <si>
    <t>http://s7d9.scene7.com/is/image/ScanSource/apc-ap9895</t>
  </si>
  <si>
    <t>APC-AP9893</t>
  </si>
  <si>
    <t>Power Cord, C13 to 5-15P, 2.4m</t>
  </si>
  <si>
    <t>http://s7d9.scene7.com/is/image/ScanSource/apc-ap9893</t>
  </si>
  <si>
    <t>APC-AP9891</t>
  </si>
  <si>
    <t>Power Cord Kit (5 ea), C13 to 5-15P, 0.6m</t>
  </si>
  <si>
    <t>http://s7d9.scene7.com/is/image/ScanSource/apc-ap9891</t>
  </si>
  <si>
    <t>APC-AP9890</t>
  </si>
  <si>
    <t>Power Cord Kit (5 ea), C13 to C14, 0.6m</t>
  </si>
  <si>
    <t>http://s7d9.scene7.com/is/image/ScanSource/apc-ap9890</t>
  </si>
  <si>
    <t>APC-AP98896F</t>
  </si>
  <si>
    <t>Power Cord Kit (6 ea), C19 to C20 (90 degree), 1.8m</t>
  </si>
  <si>
    <t>http://s7d9.scene7.com/is/image/ScanSource/apc-ap98896f</t>
  </si>
  <si>
    <t>APC-AP98894F</t>
  </si>
  <si>
    <t>Power Cord Kit (6 ea), C19 to C20 (90 degree), 1.2m</t>
  </si>
  <si>
    <t>http://s7d9.scene7.com/is/image/ScanSource/apc-ap98894f</t>
  </si>
  <si>
    <t>APC-AP98892F</t>
  </si>
  <si>
    <t>Power Cord Kit (6 ea), C19 to C20 (90 degree), 0.6m</t>
  </si>
  <si>
    <t>http://s7d9.scene7.com/is/image/ScanSource/apc-ap98892f</t>
  </si>
  <si>
    <t>APC-AP9887</t>
  </si>
  <si>
    <t>Power Cord, C19 to C20, 4.5m</t>
  </si>
  <si>
    <t>http://s7d9.scene7.com/is/image/ScanSource/apc-ap9887</t>
  </si>
  <si>
    <t>APC-AP9883</t>
  </si>
  <si>
    <t>Power Cord Splitter, L21-20P to (3)L5-20R</t>
  </si>
  <si>
    <t>http://s7d9.scene7.com/is/image/ScanSource/apc-ap9883</t>
  </si>
  <si>
    <t>APC-AP9881</t>
  </si>
  <si>
    <t>Power Cord, C14 to BS1363 (UK), 0.6m</t>
  </si>
  <si>
    <t>http://s7d9.scene7.com/is/image/ScanSource/apc-ap9881</t>
  </si>
  <si>
    <t>APC-AP9880</t>
  </si>
  <si>
    <t>Power Cord, C14 to CEE 7/7 Schuko, 0.6m</t>
  </si>
  <si>
    <t>http://s7d9.scene7.com/is/image/ScanSource/apc-ap9880</t>
  </si>
  <si>
    <t>APC-AP9879</t>
  </si>
  <si>
    <t>Power Cord, C13 to C20, 2.0m</t>
  </si>
  <si>
    <t>http://s7d9.scene7.com/is/image/ScanSource/apc-ap9879</t>
  </si>
  <si>
    <t>APC-AP9878</t>
  </si>
  <si>
    <t>Power Cord, C19 to C14, 2.0m</t>
  </si>
  <si>
    <t>http://s7d9.scene7.com/is/image/ScanSource/apc-ap9878</t>
  </si>
  <si>
    <t>APC-AP9877</t>
  </si>
  <si>
    <t>Power Cord, C19 to C20, 2.0m</t>
  </si>
  <si>
    <t>http://s7d9.scene7.com/is/image/ScanSource/apc-ap9877</t>
  </si>
  <si>
    <t>APC-AP9876</t>
  </si>
  <si>
    <t>Power Cord, C19 to IEC309 16A, 2.5m</t>
  </si>
  <si>
    <t>http://s7d9.scene7.com/is/image/ScanSource/apc-ap9876</t>
  </si>
  <si>
    <t>APC-AP9873</t>
  </si>
  <si>
    <t>Power Cord, C19 to 5-20P, 2.5m</t>
  </si>
  <si>
    <t>http://s7d9.scene7.com/is/image/ScanSource/apc-ap9873</t>
  </si>
  <si>
    <t>APC-AP9872</t>
  </si>
  <si>
    <t>Power Cord, C19 to 5-15P, 2.5m</t>
  </si>
  <si>
    <t>http://s7d9.scene7.com/is/image/ScanSource/apc-ap9872</t>
  </si>
  <si>
    <t>APC-AP9871</t>
  </si>
  <si>
    <t>Power Cord, C19 to L6-20P, 3.7m</t>
  </si>
  <si>
    <t>http://s7d9.scene7.com/is/image/ScanSource/apc-ap9871</t>
  </si>
  <si>
    <t>APC-AP9870</t>
  </si>
  <si>
    <t>Power Cord, C13 to C14, 2.5m</t>
  </si>
  <si>
    <t>http://s7d9.scene7.com/is/image/ScanSource/apc-ap9870</t>
  </si>
  <si>
    <t>APC-AP9830</t>
  </si>
  <si>
    <t>UPS REMOTE POWER-OFF DEVICE</t>
  </si>
  <si>
    <t>http://s7d9.scene7.com/is/image/ScanSource/apc-ap9830</t>
  </si>
  <si>
    <t>APC-AP98275</t>
  </si>
  <si>
    <t>UPS Signaling Offer for IBM AS/400 and IBMi (IBM Power Systems)</t>
  </si>
  <si>
    <t>http://s7d9.scene7.com/is/image/ScanSource/apc-ap98275</t>
  </si>
  <si>
    <t>APC-AP9827</t>
  </si>
  <si>
    <t>Simple Signaling UPS Cable USB to RJ45</t>
  </si>
  <si>
    <t>http://s7d9.scene7.com/is/image/ScanSource/apc-ap9827</t>
  </si>
  <si>
    <t>APC-AP9810</t>
  </si>
  <si>
    <t>APC Dry Contact I/O Accessory</t>
  </si>
  <si>
    <t>http://s7d9.scene7.com/is/image/ScanSource/apc-ap9810</t>
  </si>
  <si>
    <t>APC-AP9804</t>
  </si>
  <si>
    <t>UPS Communications Cable Smart Signalling 15' / 4.5m</t>
  </si>
  <si>
    <t>http://s7d9.scene7.com/is/image/ScanSource/apc-ap9804</t>
  </si>
  <si>
    <t>APC-AP9710</t>
  </si>
  <si>
    <t>Data Center Operation: Change 10 Rack License</t>
  </si>
  <si>
    <t>http://s7d9.scene7.com/is/image/ScanSource/apc-ap9710</t>
  </si>
  <si>
    <t>APC-AP9643</t>
  </si>
  <si>
    <t>UPS NETWORK MANAGEMENT CARD 3 W/ ENVIRONMENTAL MONITORING AND MODBUS</t>
  </si>
  <si>
    <t>APC-AP9641</t>
  </si>
  <si>
    <t>UPS Network Management Card 3 with PowerChute Network Shutdown &amp; Environmental Monitoring</t>
  </si>
  <si>
    <t>APC-AP9640</t>
  </si>
  <si>
    <t>UPS Network Management Card 3</t>
  </si>
  <si>
    <t>APC-AP9627</t>
  </si>
  <si>
    <t>APC Step-Down Transformer RM 2U 208V IN 120V OUT w/L5-20 Receptacles</t>
  </si>
  <si>
    <t>http://s7d9.scene7.com/is/image/ScanSource/apc-ap9627</t>
  </si>
  <si>
    <t>APC-AP9626</t>
  </si>
  <si>
    <t>APC Step-Down Transformer RM 2U 208V IN 120V OUT</t>
  </si>
  <si>
    <t>http://s7d9.scene7.com/is/image/ScanSource/apc-ap9626</t>
  </si>
  <si>
    <t>APC-AP9625</t>
  </si>
  <si>
    <t>APC SmartUPS/SmartUPS RT Two Post Rail Kit</t>
  </si>
  <si>
    <t>http://s7d9.scene7.com/is/image/ScanSource/apc-ap9625</t>
  </si>
  <si>
    <t>APC-AP9620</t>
  </si>
  <si>
    <t>Legacy Communications SmartSlot Card</t>
  </si>
  <si>
    <t>http://s7d9.scene7.com/is/image/ScanSource/apc-ap9620</t>
  </si>
  <si>
    <t>APC-AP9613</t>
  </si>
  <si>
    <t>Dry Contact I/O SmartSlot Card (replaces A?)</t>
  </si>
  <si>
    <t>http://s7d9.scene7.com/is/image/ScanSource/apc-ap9613</t>
  </si>
  <si>
    <t>APC-AP9572</t>
  </si>
  <si>
    <t>Rack PDU, Basic, Zero U, 16A, 208/230V, (15) C13</t>
  </si>
  <si>
    <t>http://s7d9.scene7.com/is/image/ScanSource/apc-ap9572</t>
  </si>
  <si>
    <t>APC-AP9571A</t>
  </si>
  <si>
    <t>Rack PDU, Basic, 1U, 30A, 208V, (10) C13</t>
  </si>
  <si>
    <t>http://s7d9.scene7.com/is/image/ScanSource/apc-ap9571a</t>
  </si>
  <si>
    <t>APC-AP9570</t>
  </si>
  <si>
    <t>Rack PDU, Basic, 1U, 30A, 208V, (4) C19s</t>
  </si>
  <si>
    <t>http://s7d9.scene7.com/is/image/ScanSource/apc-ap9570</t>
  </si>
  <si>
    <t>APC-AP9569</t>
  </si>
  <si>
    <t>Cord Retention Bracket for Basic Rack PDUs</t>
  </si>
  <si>
    <t>http://s7d9.scene7.com/is/image/ScanSource/apc-ap9569</t>
  </si>
  <si>
    <t>APC-AP9568</t>
  </si>
  <si>
    <t>Rack PDU,Basic,Zero U,10A,230V, (15)C13</t>
  </si>
  <si>
    <t>http://s7d9.scene7.com/is/image/ScanSource/apc-ap9568</t>
  </si>
  <si>
    <t>APC-AP9567</t>
  </si>
  <si>
    <t>Rack PDU, Basic, Zero U, 15A, 100/120V</t>
  </si>
  <si>
    <t>http://s7d9.scene7.com/is/image/ScanSource/apc-ap9567</t>
  </si>
  <si>
    <t>APC-AP9566</t>
  </si>
  <si>
    <t>Rack PDU, Basic, 1U, 16A, 208V, (12)C13</t>
  </si>
  <si>
    <t>http://s7d9.scene7.com/is/image/ScanSource/apc-ap9566</t>
  </si>
  <si>
    <t>APC-AP9565</t>
  </si>
  <si>
    <t>Rack PDU, Basic, 1U, 16A, 208/230V, (12)C13</t>
  </si>
  <si>
    <t>http://s7d9.scene7.com/is/image/ScanSource/apc-ap9565</t>
  </si>
  <si>
    <t>APC-AP9564</t>
  </si>
  <si>
    <t>Rack PDU, Basic, 1U, 20A, 120V, (10)5-20</t>
  </si>
  <si>
    <t>http://s7d9.scene7.com/is/image/ScanSource/apc-ap9564</t>
  </si>
  <si>
    <t>APC-AP9563</t>
  </si>
  <si>
    <t>Rack PDU, Basic, 1U, 20A, 120V, (10)5-20; 5-20P</t>
  </si>
  <si>
    <t>http://s7d9.scene7.com/is/image/ScanSource/apc-ap9563</t>
  </si>
  <si>
    <t>APC-AP9562</t>
  </si>
  <si>
    <t>Rack PDU, Basic, 1U, 15A, 120V, (10)5-15</t>
  </si>
  <si>
    <t>http://s7d9.scene7.com/is/image/ScanSource/apc-ap9562</t>
  </si>
  <si>
    <t>-AP9560 RB</t>
  </si>
  <si>
    <t>Rebox: Rack PDU, Basic, 1U, 30A, 120V, (10)5-20</t>
  </si>
  <si>
    <t>APC-AP9560</t>
  </si>
  <si>
    <t>Rack PDU, Basic, 1U, 30A, 120V, (10)5-20</t>
  </si>
  <si>
    <t>http://s7d9.scene7.com/is/image/ScanSource/apc-ap9560</t>
  </si>
  <si>
    <t>APC-AP9559</t>
  </si>
  <si>
    <t>Rack PDU,Basic, 1U, 16A,208&amp;230V, (10)C13 &amp; (2)C19</t>
  </si>
  <si>
    <t>http://s7d9.scene7.com/is/image/ScanSource/apc-ap9559</t>
  </si>
  <si>
    <t>APC-AP9551</t>
  </si>
  <si>
    <t>Rack PDU, Basic, Zero U, 20A, 120V, (14)5-15</t>
  </si>
  <si>
    <t>http://s7d9.scene7.com/is/image/ScanSource/apc-ap9551</t>
  </si>
  <si>
    <t>APC-AP95500</t>
  </si>
  <si>
    <t>StruxureWare Data Center Expert 500 Node License Key</t>
  </si>
  <si>
    <t>http://s7d9.scene7.com/is/image/ScanSource/apc-ap95500</t>
  </si>
  <si>
    <t>APC-AP9525</t>
  </si>
  <si>
    <t>StruxureWare Data Center Expert 25 Node License Key</t>
  </si>
  <si>
    <t>http://s7d9.scene7.com/is/image/ScanSource/apc-ap9525</t>
  </si>
  <si>
    <t>APC-AP9520TH</t>
  </si>
  <si>
    <t>APC Temperature &amp; Humidity Sensor with Display</t>
  </si>
  <si>
    <t>http://s7d9.scene7.com/is/image/ScanSource/apc-ap9520th</t>
  </si>
  <si>
    <t>APC-AP9520T</t>
  </si>
  <si>
    <t>APC Temperature Sensor with Display</t>
  </si>
  <si>
    <t>http://s7d9.scene7.com/is/image/ScanSource/apc-ap9520t</t>
  </si>
  <si>
    <t>APC-AP9513</t>
  </si>
  <si>
    <t>MEASURE-UPS SWITCH KIT</t>
  </si>
  <si>
    <t>http://s7d9.scene7.com/is/image/ScanSource/apc-ap9513</t>
  </si>
  <si>
    <t>APC-AP951000</t>
  </si>
  <si>
    <t>StruxureWare Data Center Expert 1000 Node License Key</t>
  </si>
  <si>
    <t>http://s7d9.scene7.com/is/image/ScanSource/apc-ap951000</t>
  </si>
  <si>
    <t>APC-AP95100</t>
  </si>
  <si>
    <t>StruxureWare Data Center Expert 100 Node License Key</t>
  </si>
  <si>
    <t>http://s7d9.scene7.com/is/image/ScanSource/apc-ap95100</t>
  </si>
  <si>
    <t>APC-AP9505I</t>
  </si>
  <si>
    <t>POWER SUPPLY UNIV 24VDC OUTPUT</t>
  </si>
  <si>
    <t>http://s7d9.scene7.com/is/image/ScanSource/apc-ap9505i</t>
  </si>
  <si>
    <t>APC-AP94VMACT</t>
  </si>
  <si>
    <t>http://s7d9.scene7.com/is/image/ScanSource/apc-ap94vmact</t>
  </si>
  <si>
    <t>APC-AP9485</t>
  </si>
  <si>
    <t>StruxureWare Data Center Expert Enterprise Management Pack</t>
  </si>
  <si>
    <t>http://s7d9.scene7.com/is/image/ScanSource/apc-ap9485</t>
  </si>
  <si>
    <t>APC-AP9482</t>
  </si>
  <si>
    <t>StruxureWare Data Center Expert Basic Management Pack</t>
  </si>
  <si>
    <t>http://s7d9.scene7.com/is/image/ScanSource/apc-ap9482</t>
  </si>
  <si>
    <t>APC-AP9475</t>
  </si>
  <si>
    <t>StruxureWare Data Center Expert Enterprise Appliance</t>
  </si>
  <si>
    <t>http://s7d9.scene7.com/is/image/ScanSource/apc-ap9475</t>
  </si>
  <si>
    <t>APC-AP9470</t>
  </si>
  <si>
    <t>StruxureWare Data Center Expert Standard Appliance</t>
  </si>
  <si>
    <t>http://s7d9.scene7.com/is/image/ScanSource/apc-ap9470</t>
  </si>
  <si>
    <t>APC-AP9465</t>
  </si>
  <si>
    <t>StruxureWare Data Center Expert Basic Appliance</t>
  </si>
  <si>
    <t>http://s7d9.scene7.com/is/image/ScanSource/apc-ap9465</t>
  </si>
  <si>
    <t>APC-AP9370-10</t>
  </si>
  <si>
    <t>APC NetBotz HID Proximity Cards - 10 Pack</t>
  </si>
  <si>
    <t>http://s7d9.scene7.com/is/image/ScanSource/apc-ap937010</t>
  </si>
  <si>
    <t>APC-AP9340</t>
  </si>
  <si>
    <t>Environmental Manager</t>
  </si>
  <si>
    <t>http://s7d5.scene7.com/is/image/ScanSource/APC-0EA3AF6FBBE874B58525791E00612893_EWAR_8MANSF_fam_h</t>
  </si>
  <si>
    <t>APC-AP9335TH</t>
  </si>
  <si>
    <t>APC Temperature and Humidity Sensor</t>
  </si>
  <si>
    <t>http://s7d9.scene7.com/is/image/ScanSource/apc-ap9335th</t>
  </si>
  <si>
    <t>APC-AP9335T</t>
  </si>
  <si>
    <t>APC Temperature Sensor</t>
  </si>
  <si>
    <t>http://s7d9.scene7.com/is/image/ScanSource/apc-ap9335t</t>
  </si>
  <si>
    <t>APC-AP9325</t>
  </si>
  <si>
    <t>Leak Sensor - 6.1 m (20 ft) w/ interface cable</t>
  </si>
  <si>
    <t>http://s7d9.scene7.com/is/image/ScanSource/apc-ap9325</t>
  </si>
  <si>
    <t>APC-AP9324</t>
  </si>
  <si>
    <t>APC Alarm Beacon</t>
  </si>
  <si>
    <t>http://s7d9.scene7.com/is/image/ScanSource/apc-ap9324</t>
  </si>
  <si>
    <t>APC-AP9224110</t>
  </si>
  <si>
    <t>APC 24 Port 10/100 Ethernet Switch</t>
  </si>
  <si>
    <t>http://s7d9.scene7.com/is/image/ScanSource/apc-ap9224110</t>
  </si>
  <si>
    <t>APC-AP91100</t>
  </si>
  <si>
    <t>Data Center Operation: Capacity 100 Rack License</t>
  </si>
  <si>
    <t>http://s7d9.scene7.com/is/image/ScanSource/apc-ap91100</t>
  </si>
  <si>
    <t>APC-AP9110</t>
  </si>
  <si>
    <t>Data Center Operation: Capacity 10 Rack License</t>
  </si>
  <si>
    <t>http://s7d9.scene7.com/is/image/ScanSource/apc-ap9110</t>
  </si>
  <si>
    <t>APC-AP90010</t>
  </si>
  <si>
    <t>StruxureWare Data Center Operation, 10 Rack License</t>
  </si>
  <si>
    <t>http://s7d9.scene7.com/is/image/ScanSource/apc-ap90010</t>
  </si>
  <si>
    <t>APC-AP8981</t>
  </si>
  <si>
    <t>Rack PDU 2G, Switched, ZeroU, 11kW, 230V, (21) C13 &amp; (3) C19</t>
  </si>
  <si>
    <t>http://s7d9.scene7.com/is/image/ScanSource/apc-ap8981</t>
  </si>
  <si>
    <t>APC-AP8970</t>
  </si>
  <si>
    <t>Rack PDU 2G, Switched, ZeroU, 30A, 120/208V, (16) 5-20R (7) C13 (1) C19</t>
  </si>
  <si>
    <t>APC-AP8967</t>
  </si>
  <si>
    <t>Rack PDU 2G, Switched, ZeroU, 17.2kW, 208V, (42) C13, (6) C19</t>
  </si>
  <si>
    <t>http://s7d9.scene7.com/is/image/ScanSource/apc-ap8967</t>
  </si>
  <si>
    <t>APC-AP8966</t>
  </si>
  <si>
    <t>Rack PDU 2G, Switched, ZeroU, 17.2kW,208</t>
  </si>
  <si>
    <t>APC-AP8965</t>
  </si>
  <si>
    <t>RACK PDU 2G, SWITCHED, ZEROU, 8.6kW, 208V, (21) C13 &amp; (3) C19</t>
  </si>
  <si>
    <t>http://s7d9.scene7.com/is/image/ScanSource/apc-ap8965</t>
  </si>
  <si>
    <t>APC-AP8962</t>
  </si>
  <si>
    <t>Rack PDU 2G, Switched, ZeroU, 20A, 208V 3Ph, (24) 5-20R</t>
  </si>
  <si>
    <t>http://s7d9.scene7.com/is/image/ScanSource/apc-ap8962</t>
  </si>
  <si>
    <t>APC-AP8961</t>
  </si>
  <si>
    <t>RACK PDU 2G, SWITCHED, ZEROU, 5.7KW, 200/208V, (21) C13 &amp; (3) C19</t>
  </si>
  <si>
    <t>http://s7d9.scene7.com/is/image/ScanSource/apc-ap8961</t>
  </si>
  <si>
    <t>APC-AP8959NA3</t>
  </si>
  <si>
    <t>Rack PDU 2G, Switched, ZeroU, 20A, 208V, (21) C13 &amp; (3) C19, L620 Cord</t>
  </si>
  <si>
    <t>http://s7d9.scene7.com/is/image/ScanSource/apc-ap8959na3</t>
  </si>
  <si>
    <t>APC-AP8959EU3</t>
  </si>
  <si>
    <t>Rack PDU 2G, Switched, ZeroU, 16A, 230V, (21) C13 &amp; (3) C19, IEC309 Cord</t>
  </si>
  <si>
    <t>http://s7d9.scene7.com/is/image/ScanSource/apc-ap8959eu3</t>
  </si>
  <si>
    <t>APC-AP8959</t>
  </si>
  <si>
    <t>Rack PDU 2G, Switched, ZeroU, 20A/208V, 16A/230V, (21) C13 &amp; (3) C19</t>
  </si>
  <si>
    <t>http://s7d9.scene7.com/is/image/ScanSource/apc-ap8959</t>
  </si>
  <si>
    <t>APC-AP8958NA3</t>
  </si>
  <si>
    <t>Rack PDU 2G, Switched, ZeroU, 20A, 208V, (7) C13 &amp; (1) C19, L620 Cord</t>
  </si>
  <si>
    <t>http://s7d9.scene7.com/is/image/ScanSource/apc-ap8958na3</t>
  </si>
  <si>
    <t>APC-AP8958</t>
  </si>
  <si>
    <t>Rack PDU 2G, Switched, ZeroU, 20A/208V, 16A/230V, (7) C13 &amp; (1) C19</t>
  </si>
  <si>
    <t>http://s7d9.scene7.com/is/image/ScanSource/apc-ap8958</t>
  </si>
  <si>
    <t>APC-AP8953</t>
  </si>
  <si>
    <t>Rack PDU 2G, Switched, ZeroU, 32A, 230V, (21) C13 &amp; (3) C19</t>
  </si>
  <si>
    <t>http://s7d9.scene7.com/is/image/ScanSource/apc-ap8953</t>
  </si>
  <si>
    <t>APC-AP8941</t>
  </si>
  <si>
    <t>Rack PDU 2G, Switched, ZeroU, 30A, 200/208V, (21) C13 &amp; (3) C19</t>
  </si>
  <si>
    <t>http://s7d9.scene7.com/is/image/ScanSource/apc-ap8941</t>
  </si>
  <si>
    <t>APC-AP8932</t>
  </si>
  <si>
    <t>Rack PDU 2G, Switched, ZeroU, 30A, 100-120V, (24) 5-20R</t>
  </si>
  <si>
    <t>http://s7d9.scene7.com/is/image/ScanSource/apc-ap8932</t>
  </si>
  <si>
    <t>APC-AP8931</t>
  </si>
  <si>
    <t>Rack PDU 2G, Switched, ZeroU, 15A, 100-120V, (8) 5-15</t>
  </si>
  <si>
    <t>http://s7d9.scene7.com/is/image/ScanSource/apc-ap8931</t>
  </si>
  <si>
    <t>APC-AP8930</t>
  </si>
  <si>
    <t>Rack PDU 2G, Switched, ZeroU, 20A, 100-120V, (24) 5-20R</t>
  </si>
  <si>
    <t>http://s7d9.scene7.com/is/image/ScanSource/apc-ap8930</t>
  </si>
  <si>
    <t>APC-AP8888</t>
  </si>
  <si>
    <t>Rack PDU 2G, Metered, ZeroU, 23.0kW, 240V, (30) C13 &amp; (12) C19</t>
  </si>
  <si>
    <t>http://s7d9.scene7.com/is/image/ScanSource/apc-ap8888</t>
  </si>
  <si>
    <t>APC-AP8887</t>
  </si>
  <si>
    <t>Rack PDU 2G, Metered, ZeroU, 17.3kW, 240V, (30) C13 &amp; (12) C19</t>
  </si>
  <si>
    <t>http://s7d9.scene7.com/is/image/ScanSource/apc-ap8887</t>
  </si>
  <si>
    <t>APC-AP8886</t>
  </si>
  <si>
    <t>Rack PDU 2G, Metered, ZeroU, 22.0kW(32A), 230V, (30) C13 &amp; (12) C19</t>
  </si>
  <si>
    <t>http://s7d9.scene7.com/is/image/ScanSource/apc-ap8886</t>
  </si>
  <si>
    <t>APC-AP8881</t>
  </si>
  <si>
    <t>Rack PDU 2G, Metered, ZeroU, 11kW, 230V, (36) C13 &amp; (6) C19</t>
  </si>
  <si>
    <t>http://s7d9.scene7.com/is/image/ScanSource/apc-ap8881</t>
  </si>
  <si>
    <t>APC-AP8870</t>
  </si>
  <si>
    <t>Rack PDU 2G, Metered, ZeroU, 30A, 120/208V, (16) 5-20R (12) C13 (2) C19</t>
  </si>
  <si>
    <t>http://s7d9.scene7.com/is/image/ScanSource/apc-ap8870</t>
  </si>
  <si>
    <t>APC-AP8868</t>
  </si>
  <si>
    <t>Rack PDU 2G, Metered, ZeroU, 10.0kW, 208V, (36) C13 &amp; (6) C19</t>
  </si>
  <si>
    <t>http://s7d9.scene7.com/is/image/ScanSource/apc-ap8868</t>
  </si>
  <si>
    <t>APC-AP8867</t>
  </si>
  <si>
    <t>Rack PDU 2G, Metered, ZeroU, 17.2kW, 208V, (30) C13</t>
  </si>
  <si>
    <t>http://s7d9.scene7.com/is/image/ScanSource/apc-ap8867</t>
  </si>
  <si>
    <t>APC-AP8865</t>
  </si>
  <si>
    <t>Rack PDU 2G, Metered, ZeroU, 8.6kW, 208V, (36) C13 &amp; (6) C19 &amp; (2) 5-20</t>
  </si>
  <si>
    <t>http://s7d9.scene7.com/is/image/ScanSource/apc-ap8865</t>
  </si>
  <si>
    <t>APC-AP8863</t>
  </si>
  <si>
    <t>Rack PDU 2G, Metered, ZeroU, 20A, 208V 3Ph, (24) 5-20R (6) L6-20R</t>
  </si>
  <si>
    <t>http://s7d9.scene7.com/is/image/ScanSource/apc-ap8863</t>
  </si>
  <si>
    <t>APC-AP8862</t>
  </si>
  <si>
    <t>Rack PDU 2G, Metered, ZeroU, 20A, 208V 3Ph, (36) 5-20R</t>
  </si>
  <si>
    <t>http://s7d9.scene7.com/is/image/ScanSource/apc-ap8862</t>
  </si>
  <si>
    <t>APC-AP8861</t>
  </si>
  <si>
    <t>Rack PDU 2G, Metered, ZeroU, 5.7kW, 208V, (36) C13 &amp; (6) C19 &amp; (2) 5-20</t>
  </si>
  <si>
    <t>http://s7d9.scene7.com/is/image/ScanSource/apc-ap8861</t>
  </si>
  <si>
    <t>APC-AP8858NA3</t>
  </si>
  <si>
    <t>Rack PDU 2G, Metered, ZeroU, 20A, 208V, (18) C13 &amp; (2) C19, L620 Cord</t>
  </si>
  <si>
    <t>http://s7d9.scene7.com/is/image/ScanSource/apc-ap8858na3</t>
  </si>
  <si>
    <t>APC-AP8858</t>
  </si>
  <si>
    <t>Rack PDU 2G, Metered, ZeroU,16A, 100-240V, (18) C13 &amp; (2) C19</t>
  </si>
  <si>
    <t>http://s7d9.scene7.com/is/image/ScanSource/apc-ap8858</t>
  </si>
  <si>
    <t>APC-AP8853</t>
  </si>
  <si>
    <t>Rack PDU 2G, Metered, ZeroU, 32A, 230V, (36) C13 &amp; (6) C19</t>
  </si>
  <si>
    <t>http://s7d9.scene7.com/is/image/ScanSource/apc-ap8853</t>
  </si>
  <si>
    <t>APC-AP8841</t>
  </si>
  <si>
    <t>RACK PDU 2G, METERED, ZEROU, 30A, 200/208V, (36) C13 &amp; (6) C19</t>
  </si>
  <si>
    <t>http://s7d9.scene7.com/is/image/ScanSource/apc-ap8841</t>
  </si>
  <si>
    <t>APC-AP8832</t>
  </si>
  <si>
    <t>Rack PDU 2G, Metered, ZeroU, 30A, 100-120V, (24) 5-20R</t>
  </si>
  <si>
    <t>http://s7d9.scene7.com/is/image/ScanSource/apc-ap8832</t>
  </si>
  <si>
    <t>APC-AP8831</t>
  </si>
  <si>
    <t>Rack PDU 2G, Metered, ZeroU, 20A, 100-120V, (11) 5-15</t>
  </si>
  <si>
    <t>http://s7d9.scene7.com/is/image/ScanSource/apc-ap8831</t>
  </si>
  <si>
    <t>APC-AP8830</t>
  </si>
  <si>
    <t>Rack PDU 2G, Metered, ZeroU, 20A, 100-120V, (24) 5-20R</t>
  </si>
  <si>
    <t>http://s7d9.scene7.com/is/image/ScanSource/apc-ap8830</t>
  </si>
  <si>
    <t>APC-AP8760</t>
  </si>
  <si>
    <t>Power Cord, Locking C19 to C20, 3.0m</t>
  </si>
  <si>
    <t>http://s7d9.scene7.com/is/image/ScanSource/apc-ap8760</t>
  </si>
  <si>
    <t>APC-AP8755</t>
  </si>
  <si>
    <t>Power Cord, Locking C19 to CEE/7 Schuko, 3.0m</t>
  </si>
  <si>
    <t>APC-AP8753</t>
  </si>
  <si>
    <t>Power Cord, Locking C19 to L6-20P, 3.0m</t>
  </si>
  <si>
    <t>http://s7d9.scene7.com/is/image/ScanSource/apc-ap8753</t>
  </si>
  <si>
    <t>APC-AP8752</t>
  </si>
  <si>
    <t>Power Cord, Locking C19 to L5-20P, 3.0m</t>
  </si>
  <si>
    <t>http://s7d9.scene7.com/is/image/ScanSource/apc-ap8752</t>
  </si>
  <si>
    <t>APC-AP8751</t>
  </si>
  <si>
    <t>Power Cord, Locking C19 to 5-20P, 3.0m</t>
  </si>
  <si>
    <t>http://s7d9.scene7.com/is/image/ScanSource/apc-ap8751</t>
  </si>
  <si>
    <t>APC-AP8716S</t>
  </si>
  <si>
    <t>Power Cord Kit (6 ea), Locking, C19 to C20, 1.8m</t>
  </si>
  <si>
    <t>http://s7d9.scene7.com/is/image/ScanSource/apc-ap8716s</t>
  </si>
  <si>
    <t>APC-AP8714S</t>
  </si>
  <si>
    <t>Power Cord Kit (6 ea), Locking, C19 to C20, 1.2m</t>
  </si>
  <si>
    <t>http://s7d9.scene7.com/is/image/ScanSource/apc-ap8714s</t>
  </si>
  <si>
    <t>APC-AP8714R</t>
  </si>
  <si>
    <t>Power Cord Kit (6 ea), Locking, C19 to C20 (90 Degree), 1.2m</t>
  </si>
  <si>
    <t>http://s7d9.scene7.com/is/image/ScanSource/apc-ap8714r</t>
  </si>
  <si>
    <t>APC-AP8712S</t>
  </si>
  <si>
    <t>Power Cord Kit (6 ea), Locking, C19 to C20, 0.6m</t>
  </si>
  <si>
    <t>http://s7d9.scene7.com/is/image/ScanSource/apc-ap8712s</t>
  </si>
  <si>
    <t>APC-AP8706S-WW</t>
  </si>
  <si>
    <t>Power Cord Kit (6 ea), Locking, C13 to C14, 1.8m</t>
  </si>
  <si>
    <t>http://s7d9.scene7.com/is/image/ScanSource/apc-ap8706sww</t>
  </si>
  <si>
    <t>APC-AP8706S-NAX590</t>
  </si>
  <si>
    <t>Power Cord Kit (6 ea), Locking, C13 to C14, 1.8M (6ft), North America, Blue</t>
  </si>
  <si>
    <t>APC-AP8706S-AP8706S-NA</t>
  </si>
  <si>
    <t>http://s7d9.scene7.com/is/image/ScanSource/apc-ap8706sna</t>
  </si>
  <si>
    <t>APC-AP8706R-NA</t>
  </si>
  <si>
    <t>Power Cord Kit (6 ea), Locking, C13 to C14 (90 Degree), 1.8m, North America</t>
  </si>
  <si>
    <t>http://s7d9.scene7.com/is/image/ScanSource/apc-ap8706rna</t>
  </si>
  <si>
    <t>APC-AP8704S-WW</t>
  </si>
  <si>
    <t>Power Cord Kit (6 ea), Locking, C13 to C14, 1.2m</t>
  </si>
  <si>
    <t>http://s7d9.scene7.com/is/image/ScanSource/apc-ap8704sww</t>
  </si>
  <si>
    <t>APC-AP8704S-NAX340</t>
  </si>
  <si>
    <t>Power Cord Kit (6 ea), Locking, C13 C14</t>
  </si>
  <si>
    <t>APC-AP8704S-AP8704S-NA</t>
  </si>
  <si>
    <t>Power Cord Kit (6 ea), Locking, C13 to C14, 1.2m, North America</t>
  </si>
  <si>
    <t>http://s7d9.scene7.com/is/image/ScanSource/apc-ap8704sna</t>
  </si>
  <si>
    <t>APC-AP8704R-WW</t>
  </si>
  <si>
    <t>Power Cord Kit (6 ea), Locking, C13 to C14 (90 Degree), 1.2m</t>
  </si>
  <si>
    <t>http://s7d9.scene7.com/is/image/ScanSource/apc-ap8704rww</t>
  </si>
  <si>
    <t>APC-AP8704R-NA</t>
  </si>
  <si>
    <t>Power Cord Kit (6 ea), Locking, C13 to C14 (90 Degree), 1.2m, North America</t>
  </si>
  <si>
    <t>http://s7d9.scene7.com/is/image/ScanSource/apc-ap8704rna</t>
  </si>
  <si>
    <t>APC-AP8702S-WW</t>
  </si>
  <si>
    <t>Power Cord Kit (6 ea), Locking, C13 to C14, 0.6m</t>
  </si>
  <si>
    <t>http://s7d9.scene7.com/is/image/ScanSource/apc-ap8702sww</t>
  </si>
  <si>
    <t>APC-AP8702S-NAX590</t>
  </si>
  <si>
    <t>Power Cord Kit (6 ea), Locking, C13 to C14, 0.6m (2ft), North America, Blue</t>
  </si>
  <si>
    <t>APC-AP8702S-NAX340</t>
  </si>
  <si>
    <t>APC-AP8702S-AP8702S-NA</t>
  </si>
  <si>
    <t>Power Cord Kit (6 ea), Locking, C13 to C14, 0.6m, North America</t>
  </si>
  <si>
    <t>http://s7d9.scene7.com/is/image/ScanSource/apc-ap8702sna</t>
  </si>
  <si>
    <t>APC-AP8702R-WW</t>
  </si>
  <si>
    <t>Power Cord Kit (6 ea), Locking, C13 TO C14 (90 Degree), 0.6m</t>
  </si>
  <si>
    <t>http://s7d9.scene7.com/is/image/ScanSource/apc-ap8702rww</t>
  </si>
  <si>
    <t>APC-AP8702R-NA</t>
  </si>
  <si>
    <t>Power Cord Kit (6 ea), Locking, C13 TO C14 (90 Degree), 0.6m, North America</t>
  </si>
  <si>
    <t>http://s7d9.scene7.com/is/image/ScanSource/apc-ap8702rna</t>
  </si>
  <si>
    <t>APC-AP8681</t>
  </si>
  <si>
    <t>Rack PDU 2G, Metered by Outlet with Switching, ZeroU, 11.0kW, 230V, (21)  C13 &amp; (3) C19</t>
  </si>
  <si>
    <t>http://s7d9.scene7.com/is/image/ScanSource/apc-ap8681</t>
  </si>
  <si>
    <t>-AP8661 RB</t>
  </si>
  <si>
    <t>Rebox: Rack PDU 2G, Metered by Outlet with Switching, ZeroU, 5.7kW, 208V, (21) C13 &amp; (3) C19</t>
  </si>
  <si>
    <t>APC-AP8661</t>
  </si>
  <si>
    <t>Rack PDU 2G, Metered by Outlet with Switching, ZeroU, 5.7kW, 208V, (21) C13 &amp; (3) C19</t>
  </si>
  <si>
    <t>http://s7d9.scene7.com/is/image/ScanSource/apc-ap8661</t>
  </si>
  <si>
    <t>APC-AP8659NA3</t>
  </si>
  <si>
    <t>Rack PDU 2G, Metered by Outlet with Switching, ZeroU, 20A, 208V, (21) C13 &amp; (3) C19</t>
  </si>
  <si>
    <t>http://s7d9.scene7.com/is/image/ScanSource/apc-ap8659na3</t>
  </si>
  <si>
    <t>APC-AP8659</t>
  </si>
  <si>
    <t>Rack PDU 2G, Metered by Outlet with Switching, ZeroU, 16A, 100-240V, (21) C13 &amp; (3) C19</t>
  </si>
  <si>
    <t>http://s7d9.scene7.com/is/image/ScanSource/apc-ap8659</t>
  </si>
  <si>
    <t>APC-AP8653</t>
  </si>
  <si>
    <t>Rack PDU 2G, Metered by Outlet with Switching, ZeroU, 32A, 230V, (21) C13 &amp; (3) C19</t>
  </si>
  <si>
    <t>http://s7d9.scene7.com/is/image/ScanSource/apc-ap8653</t>
  </si>
  <si>
    <t>APC-AP8641</t>
  </si>
  <si>
    <t>Rack PDU 2G, Metered by Outlet with Switching, ZeroU, 30A, 200/208V, (21) C13 &amp; (3) C19</t>
  </si>
  <si>
    <t>http://s7d9.scene7.com/is/image/ScanSource/apc-ap8641</t>
  </si>
  <si>
    <t>APC-AP8632</t>
  </si>
  <si>
    <t>Rack PDU 2G, Metered-by-Outlet with Switching, ZeroU, 30A, 100-120V, (24) 5-20R</t>
  </si>
  <si>
    <t>http://s7d9.scene7.com/is/image/ScanSource/apc-ap8632</t>
  </si>
  <si>
    <t>APC-AP8459NA3</t>
  </si>
  <si>
    <t>Rack PDU 2G, Metered-by-Outlet, ZeroU, 20A, 208V, (21) C13 &amp; (3) C19</t>
  </si>
  <si>
    <t>APC-AP8441</t>
  </si>
  <si>
    <t>Rack PDU 2G, Metered-by-Outlet, ZeroU, 30A, 200/208V, (21) C13 &amp; (3) C19</t>
  </si>
  <si>
    <t>http://s7d9.scene7.com/is/image/ScanSource/apc-ap8441</t>
  </si>
  <si>
    <t>APC-AP8069</t>
  </si>
  <si>
    <t>Cord Retention Bracket for NEMA rPDUs (AP8000 Series)</t>
  </si>
  <si>
    <t>APC-AP8000BLU</t>
  </si>
  <si>
    <t>Rack PDU Blue label kit (Quantity 10)</t>
  </si>
  <si>
    <t>APC-AP7998</t>
  </si>
  <si>
    <t>Rack PDU (Switched, Zero U, 12.5kW, 208V, Twenty-One C13 and Three C19)</t>
  </si>
  <si>
    <t>http://s7d9.scene7.com/is/image/ScanSource/apc-ap7998</t>
  </si>
  <si>
    <t>APC-AP7968B</t>
  </si>
  <si>
    <t>RACK PDU,SWITCHED,ZEROU,12.5KW,208V,(21)C13&amp;(3)C19;3' CORD</t>
  </si>
  <si>
    <t>APC-AP7968</t>
  </si>
  <si>
    <t>Rack PDU, Switched, Zero U,    12.5kW,208V,(21)C13 and (3)C19</t>
  </si>
  <si>
    <t>http://s7d9.scene7.com/is/image/ScanSource/apc-ap7968</t>
  </si>
  <si>
    <t>APC-AP7960</t>
  </si>
  <si>
    <t>Rack PDU, Switched, Zero U, 5.7kW, 120V, Twenty-Four 5-20</t>
  </si>
  <si>
    <t>http://s7d9.scene7.com/is/image/ScanSource/apc-ap7960</t>
  </si>
  <si>
    <t>APC-AP7950</t>
  </si>
  <si>
    <t>The growing complexity of IT environments, from wiring closets and server rooms to data centers of all sizes, has increased the need for reliable power distribution to the rack level.</t>
  </si>
  <si>
    <t>http://s7d9.scene7.com/is/image/ScanSource/apc-ap7950</t>
  </si>
  <si>
    <t>APC-AP7922B</t>
  </si>
  <si>
    <t>APC Rack Switched Power Distribution Unit (PDU): 230 V, 32A</t>
  </si>
  <si>
    <t>APC-AP7921B</t>
  </si>
  <si>
    <t>RACK PDU, SWITCHED, 1U, 16A, 208/230V, (8)C13</t>
  </si>
  <si>
    <t>http://s7d9.scene7.com/is/image/ScanSource/apc-ap7921b</t>
  </si>
  <si>
    <t>APC-AP7920B</t>
  </si>
  <si>
    <t>RACK PDU, SWITCHED, 1U, 12A/208V, 10A/230V, (8)C13</t>
  </si>
  <si>
    <t>http://s7d9.scene7.com/is/image/ScanSource/apc-ap7920b</t>
  </si>
  <si>
    <t>APC-AP7911B</t>
  </si>
  <si>
    <t>RACK PDU, SWITCHED, 2U, 30A, 208V, (16)C13</t>
  </si>
  <si>
    <t>http://s7d9.scene7.com/is/image/ScanSource/apc-ap7911b</t>
  </si>
  <si>
    <t>APC-AP7902B</t>
  </si>
  <si>
    <t>Rack PDU, Switched, 2U, 30A, 120V, (16)5-20</t>
  </si>
  <si>
    <t>http://s7d9.scene7.com/is/image/ScanSource/apc-ap7902b</t>
  </si>
  <si>
    <t>APC-AP7901B</t>
  </si>
  <si>
    <t>Rack PDU, Switched, 1U, 20A, 120V, (8)5-20</t>
  </si>
  <si>
    <t>http://s7d9.scene7.com/is/image/ScanSource/apc-ap7901b</t>
  </si>
  <si>
    <t>APC-AP7900B</t>
  </si>
  <si>
    <t>Rack PDU, Switched, 1U, 15A, 100/120V,</t>
  </si>
  <si>
    <t>http://s7d9.scene7.com/is/image/ScanSource/apc-ap7900b</t>
  </si>
  <si>
    <t>APC-AP7899</t>
  </si>
  <si>
    <t>Rack PDU (Metered, Zero U 14.4kW 208V Twenty-Four C13, Four C19, Two L6-30R)</t>
  </si>
  <si>
    <t>http://s7d9.scene7.com/is/image/ScanSource/apc-ap7899</t>
  </si>
  <si>
    <t>APC-AP7898X562</t>
  </si>
  <si>
    <t>RPDU (Metered, ZeroU, 5kW, 208V, 30 C13, Six C19; 10-Foot L15-30PCORD)</t>
  </si>
  <si>
    <t>http://s7d9.scene7.com/is/image/ScanSource/apc-ap7898x562</t>
  </si>
  <si>
    <t>APC-AP7894</t>
  </si>
  <si>
    <t>Rack PDU, Metered, Zero U,      5.7kW,208V,(36)C13 and (6)C19</t>
  </si>
  <si>
    <t>http://s7d9.scene7.com/is/image/ScanSource/apc-ap7894</t>
  </si>
  <si>
    <t>APC-AP7869B</t>
  </si>
  <si>
    <t>Rack PDU,Metered,ZeroU,14.4kW,208V,(24)</t>
  </si>
  <si>
    <t>APC-AP7868</t>
  </si>
  <si>
    <t>Rack PDU Metered, Zero U, 12.5kW, 208V, Thirty C13, Six C19 and 3 Foot Cord</t>
  </si>
  <si>
    <t>http://s7d9.scene7.com/is/image/ScanSource/apc-ap7868</t>
  </si>
  <si>
    <t>APC-AP7867A</t>
  </si>
  <si>
    <t>Rack PDU,Metered,Zero U,14.4kW 208V,(6) C19,High Temp</t>
  </si>
  <si>
    <t>http://s7d9.scene7.com/is/image/ScanSource/apc-ap7867a</t>
  </si>
  <si>
    <t>APC-AP7866</t>
  </si>
  <si>
    <t>Rack PDU (Metered, ZeroU, 16.2KW 208V, Twelve C19 and Three C13)</t>
  </si>
  <si>
    <t>http://s7d9.scene7.com/is/image/ScanSource/apc-ap7866</t>
  </si>
  <si>
    <t>APC-AP7856X563</t>
  </si>
  <si>
    <t>Rack PDU (Metered, Zero-U, 23 kW 415/240V, Twelve C19 and Twelve C13)</t>
  </si>
  <si>
    <t>http://s7d9.scene7.com/is/image/ScanSource/apc-ap7856x563</t>
  </si>
  <si>
    <t>APC-AP7850B</t>
  </si>
  <si>
    <t>Rack PDU, Metered, Zero U, 10A, 230V, (16) C13</t>
  </si>
  <si>
    <t>APC-AP7823</t>
  </si>
  <si>
    <t>Rack PDU, Metered, 2U, 30A , 120/208V, Eight C13, Eight 5-20R</t>
  </si>
  <si>
    <t>http://s7d9.scene7.com/is/image/ScanSource/apc-ap7823</t>
  </si>
  <si>
    <t>APC-AP7822B</t>
  </si>
  <si>
    <t>RACK PDU, METERED, 2U, 32A, 230V, (12) C13 &amp; (4) C19</t>
  </si>
  <si>
    <t>http://s7d9.scene7.com/is/image/ScanSource/apc-ap7822b</t>
  </si>
  <si>
    <t>-AP7821B RB</t>
  </si>
  <si>
    <t>Rebox: RACK PDU, METERED, 1U, 16A, 208/230V, (8) C13</t>
  </si>
  <si>
    <t>APC-AP7821B</t>
  </si>
  <si>
    <t>RACK PDU, METERED, 1U, 16A, 208/230V, (8) C13</t>
  </si>
  <si>
    <t>http://s7d9.scene7.com/is/image/ScanSource/apc-ap7821b</t>
  </si>
  <si>
    <t>APC-AP7811B</t>
  </si>
  <si>
    <t>RACK PDU, METERED, 2U, 30A, 208V, (12) C13S &amp; (4) C19</t>
  </si>
  <si>
    <t>http://s7d9.scene7.com/is/image/ScanSource/apc-ap7811b</t>
  </si>
  <si>
    <t>APC-AP7802B</t>
  </si>
  <si>
    <t>Rack PDU, Metered, 2U, 30A, 120V, (16) 5-20</t>
  </si>
  <si>
    <t>APC-AP7802</t>
  </si>
  <si>
    <t>Rack PDU, Metered, 2U, 30A, 120V, Sixteen 5-20</t>
  </si>
  <si>
    <t>http://s7d9.scene7.com/is/image/ScanSource/apc-ap7802</t>
  </si>
  <si>
    <t>APC-AP7801B</t>
  </si>
  <si>
    <t>Rack PDU, Metered, 1U, 20A, 120V, (8) 5-20</t>
  </si>
  <si>
    <t>http://s7d9.scene7.com/is/image/ScanSource/apc-ap7801b</t>
  </si>
  <si>
    <t>APC-AP7800B</t>
  </si>
  <si>
    <t>Rack PDU, Metered, 1U, 15A, 100/120V, (8)</t>
  </si>
  <si>
    <t>http://s7d9.scene7.com/is/image/ScanSource/apc-ap7800b</t>
  </si>
  <si>
    <t>APC-AP7769</t>
  </si>
  <si>
    <t>Cord Retention Bracket for Rack ATS</t>
  </si>
  <si>
    <t>http://s7d9.scene7.com/is/image/ScanSource/apc-ap7769</t>
  </si>
  <si>
    <t>APC-AP7768</t>
  </si>
  <si>
    <t>BRACKET KIT, REAR RAILS, RACK ATS</t>
  </si>
  <si>
    <t>http://s7d9.scene7.com/is/image/ScanSource/apc-ap7768</t>
  </si>
  <si>
    <t>-AP7750A RB</t>
  </si>
  <si>
    <t>Rebox: Rack ATS (100-120V, 15A, L5-15 IN, Ten 5-15R Out)</t>
  </si>
  <si>
    <t>APC-AP7732</t>
  </si>
  <si>
    <t>Rack ATS, 2U, 208V, 30A, L6-30P In Sixteen C13, Two C19 Out</t>
  </si>
  <si>
    <t>http://s7d9.scene7.com/is/image/ScanSource/apc-ap7732</t>
  </si>
  <si>
    <t>APC-AP7731</t>
  </si>
  <si>
    <t>Rack ATS (208V, 30A, 2 L6-30P, 1 L6-30R Out)</t>
  </si>
  <si>
    <t>http://s7d9.scene7.com/is/image/ScanSource/apc-ap7731</t>
  </si>
  <si>
    <t>APC-AP7730</t>
  </si>
  <si>
    <t>Rack ATS (200-208V, 20A, L6-20 In, 8 - 13 - 1 C19 Out)</t>
  </si>
  <si>
    <t>http://s7d9.scene7.com/is/image/ScanSource/apc-ap7730</t>
  </si>
  <si>
    <t>APC-AP7724</t>
  </si>
  <si>
    <t>Rack ATS (230V, 32A, IEC309 in, 16 C13 2 C19 out)</t>
  </si>
  <si>
    <t>http://s7d9.scene7.com/is/image/ScanSource/apc-ap7724</t>
  </si>
  <si>
    <t>APC-AP7599</t>
  </si>
  <si>
    <t>Rack PDU,Basic,0U,14.4kW,208V,(24)C13,(4)C19,(2)L6-30R;10'</t>
  </si>
  <si>
    <t>http://s7d9.scene7.com/is/image/ScanSource/apc-ap7599</t>
  </si>
  <si>
    <t>APC-AP7592</t>
  </si>
  <si>
    <t>Rack PDU,Basic,ZeroU,5.7kW,120V,(42)5-20; 10' Cord</t>
  </si>
  <si>
    <t>http://s7d9.scene7.com/is/image/ScanSource/apc-ap7592</t>
  </si>
  <si>
    <t>APC-AP7585</t>
  </si>
  <si>
    <t>Rack PDU Extender, Basic, 2U, 32A, 230V, (4) IEC C19</t>
  </si>
  <si>
    <t>http://s7d9.scene7.com/is/image/ScanSource/apc-ap7585</t>
  </si>
  <si>
    <t>APC-AP7584</t>
  </si>
  <si>
    <t>Rack PDU Extender, Basic, 2U, 30A, 200/208V, (4)L6-30</t>
  </si>
  <si>
    <t>http://s7d9.scene7.com/is/image/ScanSource/apc-ap7584</t>
  </si>
  <si>
    <t>APC-AP7583</t>
  </si>
  <si>
    <t>Rack PDU Extender, Basic, 2U, 30A, 100/120/200/208V, (4)L5-30</t>
  </si>
  <si>
    <t>http://s7d9.scene7.com/is/image/ScanSource/apc-ap7583</t>
  </si>
  <si>
    <t>APC-AP7582</t>
  </si>
  <si>
    <t>Rack PDU Extender, Basic, 2U, 30A, 120V, (12)5-20</t>
  </si>
  <si>
    <t>http://s7d9.scene7.com/is/image/ScanSource/apc-ap7582</t>
  </si>
  <si>
    <t>APC-AP7581</t>
  </si>
  <si>
    <t>Rack PDU Extender, Basic, 2U, 30A, 200/208V, (4)L6-20</t>
  </si>
  <si>
    <t>http://s7d9.scene7.com/is/image/ScanSource/apc-ap7581</t>
  </si>
  <si>
    <t>APC-AP7580</t>
  </si>
  <si>
    <t>Rack PDU Extender, Basic, 2U, 30A, 100/120/200/208V, (4)L5-20</t>
  </si>
  <si>
    <t>http://s7d9.scene7.com/is/image/ScanSource/apc-ap7580</t>
  </si>
  <si>
    <t>APC-AP7569</t>
  </si>
  <si>
    <t>Rack PDU,Basic,0U,14.4kW,208V,(24)C13,(4)C19,(2)L6-30R;3'</t>
  </si>
  <si>
    <t>http://s7d9.scene7.com/is/image/ScanSource/apc-ap7569</t>
  </si>
  <si>
    <t>APC-AP7567A</t>
  </si>
  <si>
    <t>Rack PDU, Basic, Zero U, 14.4kW, 208 V, (6) C19 &amp; (3) C13, High Temp</t>
  </si>
  <si>
    <t>APC-AP7564</t>
  </si>
  <si>
    <t>Rack PDU, Basic, Zero U, 5.7kW, 208V, (36)C13 &amp; (6)C19</t>
  </si>
  <si>
    <t>http://s7d9.scene7.com/is/image/ScanSource/apc-ap7564</t>
  </si>
  <si>
    <t>APC-AP7563</t>
  </si>
  <si>
    <t>Rack PDU,Basic,ZeroU,5.7kW,120&amp;208V,(21)5-20 &amp; (6)L6-20</t>
  </si>
  <si>
    <t>http://s7d9.scene7.com/is/image/ScanSource/apc-ap7563</t>
  </si>
  <si>
    <t>APC-AP7562</t>
  </si>
  <si>
    <t>Rack PDU, Basic, Zero U, 5.7kW, 120V, (42)5-20</t>
  </si>
  <si>
    <t>http://s7d9.scene7.com/is/image/ScanSource/apc-ap7562</t>
  </si>
  <si>
    <t>APC-AP7557</t>
  </si>
  <si>
    <t>Rack PDU, Basic, Zero U, 11 kW, 230V, (36) C13 &amp; (6) C19</t>
  </si>
  <si>
    <t>http://s7d9.scene7.com/is/image/ScanSource/apc-ap7557</t>
  </si>
  <si>
    <t>APC-AP7554</t>
  </si>
  <si>
    <t>Rack PDU Basic Zero U 16A 230V20)C13 &amp; (</t>
  </si>
  <si>
    <t>APC-AP7553</t>
  </si>
  <si>
    <t>Rack PDU, Basic, Zero U, 32A, 230V, (20)C13 &amp; (4)C19</t>
  </si>
  <si>
    <t>http://s7d9.scene7.com/is/image/ScanSource/apc-ap7553</t>
  </si>
  <si>
    <t>APC-AP7552</t>
  </si>
  <si>
    <t>Rack PDU,Basic, Zero U, 16A, 230V, (20) C13 &amp; (4) C19; IEC C20</t>
  </si>
  <si>
    <t>http://s7d9.scene7.com/is/image/ScanSource/apc-ap7552</t>
  </si>
  <si>
    <t>APC-AP7541</t>
  </si>
  <si>
    <t>Rack PDU, Basic, Zero U, 30A, 200/208V, (20)C13 &amp; (4)C19</t>
  </si>
  <si>
    <t>http://s7d9.scene7.com/is/image/ScanSource/apc-ap7541</t>
  </si>
  <si>
    <t>APC-AP7540</t>
  </si>
  <si>
    <t>Rack PDU, Basic, Zero U, 20A, 208V, (20)C13 &amp; (4)C19</t>
  </si>
  <si>
    <t>http://s7d9.scene7.com/is/image/ScanSource/apc-ap7540</t>
  </si>
  <si>
    <t>APC-AP7532</t>
  </si>
  <si>
    <t>Rack PDU, Basic, Zero U, 30A, 120V, (24) 5-20</t>
  </si>
  <si>
    <t>http://s7d9.scene7.com/is/image/ScanSource/apc-ap7532</t>
  </si>
  <si>
    <t>-AP7530 RB</t>
  </si>
  <si>
    <t>Rebox: Rack PDU, Basic, Zero U, 20A, 120V, (24)5-20</t>
  </si>
  <si>
    <t>APC-AP7530</t>
  </si>
  <si>
    <t>Rack PDU, Basic, Zero U, 20A, 120V, (24)5-20</t>
  </si>
  <si>
    <t>http://s7d9.scene7.com/is/image/ScanSource/apc-ap7530</t>
  </si>
  <si>
    <t>APC-AP7516</t>
  </si>
  <si>
    <t>Rack PDU, Basic, 1U, 14.4kW, 208V, (6) C19</t>
  </si>
  <si>
    <t>http://s7d9.scene7.com/is/image/ScanSource/apc-ap7516</t>
  </si>
  <si>
    <t>APC-AP7406</t>
  </si>
  <si>
    <t>BRACKET KIT, 0U, RACK PDU, HP</t>
  </si>
  <si>
    <t>http://s7d9.scene7.com/is/image/ScanSource/apc-ap7406</t>
  </si>
  <si>
    <t>APC-AP7400</t>
  </si>
  <si>
    <t>BRACKET KIT, 0U RACK PDU, HP/DELL</t>
  </si>
  <si>
    <t>http://s7d9.scene7.com/is/image/ScanSource/apc-ap7400</t>
  </si>
  <si>
    <t>APC-AP6120A</t>
  </si>
  <si>
    <t>Rack PDU, Basic, 0U/1U, 100-240V/20A,</t>
  </si>
  <si>
    <t>APC-AP6039A</t>
  </si>
  <si>
    <t>Extreme Works Services</t>
  </si>
  <si>
    <t>Rack Power Distribution AP6039A Rack PDU</t>
  </si>
  <si>
    <t>http://s7d5.scene7.com/is/image/ScanSource/ExtremeNetworks-Logo</t>
  </si>
  <si>
    <t>APC-AP6020A</t>
  </si>
  <si>
    <t>Rack PDU, Basic, 0U/1U, 100-240V/20A, 220-240V/16A, (13) C13</t>
  </si>
  <si>
    <t>http://s7d9.scene7.com/is/image/ScanSource/apc-ap6020a</t>
  </si>
  <si>
    <t>APC-AP6015A</t>
  </si>
  <si>
    <t>Rack PDU, Basic, 0U/1U, 120-240V/15A, 220-240V/10A, (8) C13</t>
  </si>
  <si>
    <t>APC-AP6009A</t>
  </si>
  <si>
    <t>RACK PDU, BASIC, VERTICAL, 220-240V, 32A</t>
  </si>
  <si>
    <t>APC-AP6002A</t>
  </si>
  <si>
    <t>Rack PDU, Basic, Half Height, 200-208V, 30A, (14) C13, (2) C19</t>
  </si>
  <si>
    <t>http://s7d9.scene7.com/is/image/ScanSource/apc-ap6002a</t>
  </si>
  <si>
    <t>APC-AP5822</t>
  </si>
  <si>
    <t>APC Integrated Rack LCD/KVM USB Cable - 10ft (3m)</t>
  </si>
  <si>
    <t>http://s7d9.scene7.com/is/image/ScanSource/apc-ap5822</t>
  </si>
  <si>
    <t>APC-AP5821</t>
  </si>
  <si>
    <t>APC Integrated Rack LCD/KVM USB Cable - 6ft</t>
  </si>
  <si>
    <t>http://s7d9.scene7.com/is/image/ScanSource/apc-ap5821</t>
  </si>
  <si>
    <t>APC-AP5816</t>
  </si>
  <si>
    <t>17" Rack LCD Console with Integrated 16 Port Analog KVM Switch</t>
  </si>
  <si>
    <t>http://s7d9.scene7.com/is/image/ScanSource/apc-ap5816</t>
  </si>
  <si>
    <t>APC-AP5808</t>
  </si>
  <si>
    <t>17" Rack LCD Console with Integrated 8 Port Analog KVM Switch</t>
  </si>
  <si>
    <t>http://s7d9.scene7.com/is/image/ScanSource/apc-ap5808</t>
  </si>
  <si>
    <t>APC-AP5719</t>
  </si>
  <si>
    <t>APC 19" Rack LCD Console</t>
  </si>
  <si>
    <t>http://s7d9.scene7.com/is/image/ScanSource/apc-ap5719</t>
  </si>
  <si>
    <t>APC-AP5717</t>
  </si>
  <si>
    <t>APC 17" Rack LCD Console</t>
  </si>
  <si>
    <t>http://s7d9.scene7.com/is/image/ScanSource/apc-ap5717</t>
  </si>
  <si>
    <t>APC-AP5641</t>
  </si>
  <si>
    <t>APC KVM to APC Switched Rack PDU Power Mgmt Cable</t>
  </si>
  <si>
    <t>http://s7d9.scene7.com/is/image/ScanSource/apc-ap5641</t>
  </si>
  <si>
    <t>APC-AP5630</t>
  </si>
  <si>
    <t>KVM PS/2 Server Module</t>
  </si>
  <si>
    <t>http://s7d9.scene7.com/is/image/ScanSource/apc-ap5630</t>
  </si>
  <si>
    <t>APC-AP5262</t>
  </si>
  <si>
    <t>APC KVM Daisy-Chain Cable - 2 ft (0.6 m)</t>
  </si>
  <si>
    <t>http://s7d9.scene7.com/is/image/ScanSource/apc-ap5262</t>
  </si>
  <si>
    <t>APC-AP5261</t>
  </si>
  <si>
    <t>APC KVM USB Cable - 25 ft (7.6 m)</t>
  </si>
  <si>
    <t>APC-AP5258</t>
  </si>
  <si>
    <t>APC KVM PS/2 Cable - 25 ft (7.6 m)</t>
  </si>
  <si>
    <t>http://s7d9.scene7.com/is/image/ScanSource/apc-ap5258</t>
  </si>
  <si>
    <t>APC-AP5257</t>
  </si>
  <si>
    <t>APC KVM USB Cable - 12 ft (3.6 m)</t>
  </si>
  <si>
    <t>http://s7d9.scene7.com/is/image/ScanSource/apc-ap5257</t>
  </si>
  <si>
    <t>APC-AP5254</t>
  </si>
  <si>
    <t>APC KVM PS/2 Cable - 12 ft (3.6 m)</t>
  </si>
  <si>
    <t>http://s7d9.scene7.com/is/image/ScanSource/apc-ap5254</t>
  </si>
  <si>
    <t>APC-AP5253</t>
  </si>
  <si>
    <t>APC KVM USB Cable - 6 ft (1.8 m)</t>
  </si>
  <si>
    <t>http://s7d9.scene7.com/is/image/ScanSource/apc-ap5253</t>
  </si>
  <si>
    <t>APC-AP5250</t>
  </si>
  <si>
    <t>APC KVM PS/2 Cable - 6 ft (1.8 m)</t>
  </si>
  <si>
    <t>http://s7d9.scene7.com/is/image/ScanSource/apc-ap5250</t>
  </si>
  <si>
    <t>APC-AP5202</t>
  </si>
  <si>
    <t>APC 16 Port Multi-Platform Analog KVM</t>
  </si>
  <si>
    <t>http://s7d9.scene7.com/is/image/ScanSource/apc-ap5202</t>
  </si>
  <si>
    <t>APC-AP5201</t>
  </si>
  <si>
    <t>APC 8 Port Multi-Platform Analog KVM</t>
  </si>
  <si>
    <t>http://s7d9.scene7.com/is/image/ScanSource/apc-ap5201</t>
  </si>
  <si>
    <t>APC-AP4453</t>
  </si>
  <si>
    <t>Rack ATS, 120V, 30A, L5-30P in, (16) 5-20R out</t>
  </si>
  <si>
    <t>http://s7d9.scene7.com/is/image/ScanSource/apc-ap4453</t>
  </si>
  <si>
    <t>APC-AP4452</t>
  </si>
  <si>
    <t>Rack ATS, 120V, 20A, L5-20 in, (10) 5-20R out</t>
  </si>
  <si>
    <t>http://s7d9.scene7.com/is/image/ScanSource/apc-ap4452</t>
  </si>
  <si>
    <t>APC-AP4450</t>
  </si>
  <si>
    <t>Rack ATS, 100/120V, 15A, 5-15 in, (10) 5-15R out</t>
  </si>
  <si>
    <t>http://s7d9.scene7.com/is/image/ScanSource/apc-ap4450</t>
  </si>
  <si>
    <t>APC-AP4434</t>
  </si>
  <si>
    <t>Rack ATS, 208V, 20A, C20 in, (8) C13 (1) C19 out</t>
  </si>
  <si>
    <t>http://s7d9.scene7.com/is/image/ScanSource/apc-ap4434</t>
  </si>
  <si>
    <t>APC-AP4433</t>
  </si>
  <si>
    <t>Rack ATS, 208V, 12A, C14 in, (12) C13 out</t>
  </si>
  <si>
    <t>http://s7d9.scene7.com/is/image/ScanSource/apc-ap4433</t>
  </si>
  <si>
    <t>APC-AP4432</t>
  </si>
  <si>
    <t>Rack ATS, 200-208V, 30A, L6-30 in, (16) C13 (2) C19 out</t>
  </si>
  <si>
    <t>http://s7d9.scene7.com/is/image/ScanSource/apc-ap4432</t>
  </si>
  <si>
    <t>APC-AP4431</t>
  </si>
  <si>
    <t>Rack ATS, 208V, 30A, (2) L6-30P in, (1) L6-30R Out</t>
  </si>
  <si>
    <t>http://s7d9.scene7.com/is/image/ScanSource/apc-ap4431</t>
  </si>
  <si>
    <t>APC-AP4430</t>
  </si>
  <si>
    <t>Rack ATS, 200-208V, 20A, L6-20 in, (8) C13 (1) C19 out</t>
  </si>
  <si>
    <t>http://s7d9.scene7.com/is/image/ScanSource/apc-ap4430</t>
  </si>
  <si>
    <t>APC-AP4424</t>
  </si>
  <si>
    <t>Rack ATS, 230V, 32A, IEC309 in, (16) C13</t>
  </si>
  <si>
    <t>http://s7d9.scene7.com/is/image/ScanSource/apc-ap4424</t>
  </si>
  <si>
    <t>APC-AP4423</t>
  </si>
  <si>
    <t>Rack ATS, 230V, 16A, C20 in, (8) C13 (1) C19 out</t>
  </si>
  <si>
    <t>http://s7d9.scene7.com/is/image/ScanSource/apc-ap4423</t>
  </si>
  <si>
    <t>APC-AP4421</t>
  </si>
  <si>
    <t>Rack ATS, 230V, 10A, C14 in, (12) C13 out</t>
  </si>
  <si>
    <t>http://s7d9.scene7.com/is/image/ScanSource/apc-ap4421</t>
  </si>
  <si>
    <t>APC-AP420</t>
  </si>
  <si>
    <t>APC FERRITE FOR 10BT CABLE QTY 10</t>
  </si>
  <si>
    <t>http://s7d9.scene7.com/is/image/ScanSource/apc-ap420</t>
  </si>
  <si>
    <t>POW-ADDER-040115</t>
  </si>
  <si>
    <t>American Savings Bank -800$ ad der One-Time USE</t>
  </si>
  <si>
    <t>APC-ACSC101</t>
  </si>
  <si>
    <t>InRow SC, 300mm, Air Cooled, Self-contained 200-240v 50Hz</t>
  </si>
  <si>
    <t>http://s7d9.scene7.com/is/image/ScanSource/apc-acsc101</t>
  </si>
  <si>
    <t>APC-ACSC100</t>
  </si>
  <si>
    <t>InRow SC, 300mm, Air Cooled, Self-contained 200-240V 60Hz</t>
  </si>
  <si>
    <t>http://s7d9.scene7.com/is/image/ScanSource/apc-acsc100</t>
  </si>
  <si>
    <t>APC-ACRP101</t>
  </si>
  <si>
    <t>InRow RP DX Air Cooled 460-480V 60Hz Cooling Solution</t>
  </si>
  <si>
    <t>http://s7d9.scene7.com/is/image/ScanSource/apc-acrp101</t>
  </si>
  <si>
    <t>APC-ACRD601P</t>
  </si>
  <si>
    <t>InRow RD, 600mm Air Cooled, 460-480V, 60</t>
  </si>
  <si>
    <t>APC-ACRD101</t>
  </si>
  <si>
    <t>InRow RD, 300mm, Air Cooled, 220-240V, 50Hz</t>
  </si>
  <si>
    <t>http://s7d9.scene7.com/is/image/ScanSource/apc-acrd101</t>
  </si>
  <si>
    <t>APC-ACRD100</t>
  </si>
  <si>
    <t>InRow RD, 300mm, Air Cooled, 208-230V, 60Hz</t>
  </si>
  <si>
    <t>http://s7d9.scene7.com/is/image/ScanSource/apc-acrd100</t>
  </si>
  <si>
    <t>APC-ACRC502</t>
  </si>
  <si>
    <t>InRow RC, 600mm, Chilled Water, 380-415V, 50Hz</t>
  </si>
  <si>
    <t>http://s7d9.scene7.com/is/image/ScanSource/apc-acrc502</t>
  </si>
  <si>
    <t>APC-ACRC301S</t>
  </si>
  <si>
    <t>InRow RC, 300mm, Chilled Water, 100-240V, 50/60 Hz - ST</t>
  </si>
  <si>
    <t>http://s7d9.scene7.com/is/image/ScanSource/apc-acrc301s</t>
  </si>
  <si>
    <t>APC-ACRC100</t>
  </si>
  <si>
    <t>InRow RC Chilled Water Cooling System (100-120V 50/60 Hz, NEMA)</t>
  </si>
  <si>
    <t>http://s7d9.scene7.com/is/image/ScanSource/apc-acrc100</t>
  </si>
  <si>
    <t>APC-ACF600</t>
  </si>
  <si>
    <t>NetShelter AV 2U Rack Fan Panel</t>
  </si>
  <si>
    <t>http://s7d9.scene7.com/is/image/ScanSource/apc-acf600</t>
  </si>
  <si>
    <t>APC-ACF503</t>
  </si>
  <si>
    <t>Netshelter SX Roof Fan Tray 115 VAC 750mm</t>
  </si>
  <si>
    <t>http://s7d9.scene7.com/is/image/ScanSource/apc-acf503</t>
  </si>
  <si>
    <t>APC-ACF502</t>
  </si>
  <si>
    <t>Netshelter SX Roof Fan Tray 208-230 VAC</t>
  </si>
  <si>
    <t>http://s7d9.scene7.com/is/image/ScanSource/apc-acf502</t>
  </si>
  <si>
    <t>APC-ACF501</t>
  </si>
  <si>
    <t>Netshelter SX Roof Fan Tray 115 VAC</t>
  </si>
  <si>
    <t>http://s7d9.scene7.com/is/image/ScanSource/apc-acf501</t>
  </si>
  <si>
    <t>APC-ACF402</t>
  </si>
  <si>
    <t>APC Rack Air Removal Unit SX 100-240V 50/60 Hz with 750mm Wide Frame</t>
  </si>
  <si>
    <t>http://s7d9.scene7.com/is/image/ScanSource/apc-acf402</t>
  </si>
  <si>
    <t>APC-ACF400</t>
  </si>
  <si>
    <t>Rack Air Removal Unit SX 100-240V 50/60HZ for NetShelter 600mm enclosures.</t>
  </si>
  <si>
    <t>http://s7d9.scene7.com/is/image/ScanSource/apc-acf400</t>
  </si>
  <si>
    <t>APC-ACF202BLK</t>
  </si>
  <si>
    <t>APC SIDE AIR DISTRIBUTION UNIT 2U RM 230/208 50/60HZ</t>
  </si>
  <si>
    <t>http://s7d9.scene7.com/is/image/ScanSource/apc-acf202blk</t>
  </si>
  <si>
    <t>APC-ACF201BLK</t>
  </si>
  <si>
    <t>Rack Side Air Distribution 2U 115V 60HZ</t>
  </si>
  <si>
    <t>http://s7d9.scene7.com/is/image/ScanSource/apc-acf201blk</t>
  </si>
  <si>
    <t>APC-ACF126</t>
  </si>
  <si>
    <t>APC Rack Air Removal Unit SX Ducting Kit 24 inch</t>
  </si>
  <si>
    <t>http://s7d9.scene7.com/is/image/ScanSource/apc-acf126</t>
  </si>
  <si>
    <t>APC-ACF115</t>
  </si>
  <si>
    <t>APC Rack Air Removal Unit SX Fan Assembly 100-240V 50/60 Hz</t>
  </si>
  <si>
    <t>APC-ACF002</t>
  </si>
  <si>
    <t>APC AIR DIST UNIT 2U RM 230/208V 50/60HZ</t>
  </si>
  <si>
    <t>http://s7d9.scene7.com/is/image/ScanSource/apc-acf002</t>
  </si>
  <si>
    <t>APC-ACF001</t>
  </si>
  <si>
    <t>APC AIR DISTRIBUTION UNIT 2U RM 115V 60HZ</t>
  </si>
  <si>
    <t>http://s7d9.scene7.com/is/image/ScanSource/apc-acf001</t>
  </si>
  <si>
    <t>APC-ACDC1016</t>
  </si>
  <si>
    <t>Door and Frame Assembly SX to SX</t>
  </si>
  <si>
    <t>http://s7d9.scene7.com/is/image/ScanSource/apc-acdc1016</t>
  </si>
  <si>
    <t>APC-ACDC1015</t>
  </si>
  <si>
    <t>Retrofittable Ceiling Assembly 750mm</t>
  </si>
  <si>
    <t>http://s7d9.scene7.com/is/image/ScanSource/apc-acdc1015</t>
  </si>
  <si>
    <t>APC-ACDC1009</t>
  </si>
  <si>
    <t>Door Lock Assy</t>
  </si>
  <si>
    <t>http://s7d9.scene7.com/is/image/ScanSource/apc-acdc1009</t>
  </si>
  <si>
    <t>APC-ACCS1007</t>
  </si>
  <si>
    <t>APC Rack Air Containment Front Assembly for NetShelter SX 42U 750mm Wide</t>
  </si>
  <si>
    <t>http://s7d9.scene7.com/is/image/ScanSource/apc-accs1007</t>
  </si>
  <si>
    <t>APC-ACCS1006</t>
  </si>
  <si>
    <t>APC Rack Air Containment Rear Assembly for NetShelter SX 42U 750mm Wide</t>
  </si>
  <si>
    <t>http://s7d9.scene7.com/is/image/ScanSource/apc-accs1006</t>
  </si>
  <si>
    <t>APC-ACCS1005</t>
  </si>
  <si>
    <t>APC Rack Air Containment Front Assembly for NetShelter SX 42U 600mm Wide</t>
  </si>
  <si>
    <t>http://s7d9.scene7.com/is/image/ScanSource/apc-accs1005</t>
  </si>
  <si>
    <t>APC-ACCS1003</t>
  </si>
  <si>
    <t>APC Rack Air Containment Front Assembly for InRow 300mm</t>
  </si>
  <si>
    <t>http://s7d9.scene7.com/is/image/ScanSource/apc-accs1003</t>
  </si>
  <si>
    <t>APC-ACCS1002</t>
  </si>
  <si>
    <t>APC Rack Air Containment End Caps</t>
  </si>
  <si>
    <t>http://s7d9.scene7.com/is/image/ScanSource/apc-accs1002</t>
  </si>
  <si>
    <t>APC-ACCS1001</t>
  </si>
  <si>
    <t>APC Rack Air Containment Rear Assembly for NetShelter SX 42U and InRow 600mm</t>
  </si>
  <si>
    <t>http://s7d9.scene7.com/is/image/ScanSource/apc-accs1001</t>
  </si>
  <si>
    <t>APC-ACCS1000</t>
  </si>
  <si>
    <t>APC Rack Air Containment Rear Assembly for InRow 300 mm</t>
  </si>
  <si>
    <t>http://s7d9.scene7.com/is/image/ScanSource/apc-accs1000</t>
  </si>
  <si>
    <t>APC-ACCD75214</t>
  </si>
  <si>
    <t>Condenser 1 Fan, Single Circuit, 2.4 MBH/1F TD, 208-240V/1/60</t>
  </si>
  <si>
    <t>http://s7d9.scene7.com/is/image/ScanSource/apc-accd75214</t>
  </si>
  <si>
    <t>APC-ACCD75205</t>
  </si>
  <si>
    <t>Condenser 2 EC Fan 14.6 MBH/1F TD 460-480V/3/60</t>
  </si>
  <si>
    <t>http://s7d9.scene7.com/is/image/ScanSource/apc-accd75205</t>
  </si>
  <si>
    <t>YEA-A20-EW2Y</t>
  </si>
  <si>
    <t>A20 Extended Warranty 2 Years</t>
  </si>
  <si>
    <t>YEA-A20-EW1Y</t>
  </si>
  <si>
    <t>A20 Extended Warranty 1 Year</t>
  </si>
  <si>
    <t>YEA-A20-020-ZOOM</t>
  </si>
  <si>
    <t>"Native Zoom Rooms system for small rooms 1x A20 all-in-one Zoom Rooms appliance, power adapter, wallmount bracket and cables; 1x CTP18 touch console, PoE power adapter?wallmount bracket and cables; Including 2-year hardware warranty through Yealink"</t>
  </si>
  <si>
    <t>-A20-020-TEAMS RB</t>
  </si>
  <si>
    <t>Rebox: Native Teams Collaboration Bar for small rooms 1x A20 all-in-one Collaboration bar, power adapter, wallmount bracket and cables; 1x CTP18  touch console, PoE power adapter?wallmount bracket and cables; Including 2-year hardware warranty through Yealink</t>
  </si>
  <si>
    <t>YEA-A20-020-TEAMS</t>
  </si>
  <si>
    <t>Native Teams Collaboration Bar for small rooms 1x A20 all-in-one Collaboration bar, power adapter, wallmount bracket and cables; 1x CTP18  touch console, PoE power adapter?wallmount bracket and cables; Including 2-year hardware warranty through Yealink</t>
  </si>
  <si>
    <t>YEA-A20-010-TEAMS</t>
  </si>
  <si>
    <t>"Native Teams Collaboration Bar for small rooms 1x A20 all-in-one Collaboration bar, power adapter, wallmount bracket and cables; 1x VCR20-Teams remote control Including 2-year hardware warranty through Yealink"</t>
  </si>
  <si>
    <t>A171 DECT Headset Accessory headset - HD Audio - 500ft range - magnetic charging cradle - REQUIRES A230</t>
  </si>
  <si>
    <t>http://s7d9.scene7.com/is/image/ScanSource/vtech-erisstationconferencebundle</t>
  </si>
  <si>
    <t>VTE-A100M</t>
  </si>
  <si>
    <t>Wired Single-Sided Monaural Office Headset</t>
  </si>
  <si>
    <t>POW-9SXEBM96</t>
  </si>
  <si>
    <t>9SX 2000 120V TOWER EBM</t>
  </si>
  <si>
    <t>http://s7d5.scene7.com/is/image/ScanSource/Eaton-5px</t>
  </si>
  <si>
    <t>POW-9SXEBM48</t>
  </si>
  <si>
    <t>Eaton 9SX 1500 Tower EBM</t>
  </si>
  <si>
    <t>POW-9SXEBM36</t>
  </si>
  <si>
    <t>Eaton 9SX 1000 Tower EBM</t>
  </si>
  <si>
    <t>POW-9SX700</t>
  </si>
  <si>
    <t>9SX700 - 9SX 700 120V TOWER</t>
  </si>
  <si>
    <t>POW-9SX3000G</t>
  </si>
  <si>
    <t>9SX  3000 208V tower ,2700 W, L6-20P input, RECEPTACLE (1) C19, (8) C13</t>
  </si>
  <si>
    <t>-9SX3000 RB</t>
  </si>
  <si>
    <t>Rebox: 9SX 3000 120V TOWER</t>
  </si>
  <si>
    <t>POW-9SX3000</t>
  </si>
  <si>
    <t>9SX 3000 120V TOWER</t>
  </si>
  <si>
    <t>POW-9SX2000</t>
  </si>
  <si>
    <t>9SX 2000 120V TOWER</t>
  </si>
  <si>
    <t>POW-9SX1500G</t>
  </si>
  <si>
    <t>9SX1500G 208/230</t>
  </si>
  <si>
    <t>POW-9SX1500</t>
  </si>
  <si>
    <t>9SX 1500 120V TOWER</t>
  </si>
  <si>
    <t>POW-9SX1000G</t>
  </si>
  <si>
    <t>9SX1000G 208/230</t>
  </si>
  <si>
    <t>POW-9SX1000</t>
  </si>
  <si>
    <t>9SX1000 - 9SX 1000 120V TOWER</t>
  </si>
  <si>
    <t>POW-9SW5Y-6000UC</t>
  </si>
  <si>
    <t>EXT WARRANTY-5YR UPS ADV EXCHG NEW PRODUCT</t>
  </si>
  <si>
    <t>POW-9SW5Y-3000UC</t>
  </si>
  <si>
    <t>POW-9SW5Y-3000BC</t>
  </si>
  <si>
    <t>EXT WARRANTY-5YR EBM ADV EXCHG NEW PRODUCT</t>
  </si>
  <si>
    <t>POW-9SW5Y-2200UC</t>
  </si>
  <si>
    <t>POW-9SW5Y-18000UC</t>
  </si>
  <si>
    <t>POW-9SW5Y-18000BC</t>
  </si>
  <si>
    <t>POW-9SW5Y-1500UC</t>
  </si>
  <si>
    <t>POW-9SW5Y-11000UC</t>
  </si>
  <si>
    <t>EXT WARRANTY-5YR UPS ADV EXCHG</t>
  </si>
  <si>
    <t>POW-9SW5Y-1000UC</t>
  </si>
  <si>
    <t>POW-9SW3Y-6000UC</t>
  </si>
  <si>
    <t>3 Year Extended Warranty on New UPS Product</t>
  </si>
  <si>
    <t>http://s7d9.scene7.com/is/image/ScanSource/eaton-9sw3y6000uc</t>
  </si>
  <si>
    <t>POW-9SW3Y-3000UC</t>
  </si>
  <si>
    <t>http://s7d9.scene7.com/is/image/ScanSource/eaton-9sw3y3000uc</t>
  </si>
  <si>
    <t>POW-9SW3Y-3000BC</t>
  </si>
  <si>
    <t>http://s7d9.scene7.com/is/image/ScanSource/eaton-9sw3y3000bc</t>
  </si>
  <si>
    <t>POW-9SW3Y-2500UC</t>
  </si>
  <si>
    <t>ext warranty 3 yr UPS ADV Exch ange</t>
  </si>
  <si>
    <t>POW-9SW3Y-2200UC</t>
  </si>
  <si>
    <t>http://s7d9.scene7.com/is/image/ScanSource/eaton-9sw3y2200uc</t>
  </si>
  <si>
    <t>POW-9SW3Y-18000UC</t>
  </si>
  <si>
    <t>POW-9SW3Y-18000BC</t>
  </si>
  <si>
    <t>EXT WARRANTY-3YR UPS ADV EXCHG NEW PRODUCT</t>
  </si>
  <si>
    <t>POW-9SW3Y-1500UC</t>
  </si>
  <si>
    <t>http://s7d9.scene7.com/is/image/ScanSource/eaton-9sw3y1500uc</t>
  </si>
  <si>
    <t>POW-9SW3Y-11000UC</t>
  </si>
  <si>
    <t>EXT WARRANTY-3YR UPS ADV EXCHG , NEW PRODUCT</t>
  </si>
  <si>
    <t>POW-9SW3Y-1000UC</t>
  </si>
  <si>
    <t>POW-9SW1Y-18000BN</t>
  </si>
  <si>
    <t>non concurrent EBM</t>
  </si>
  <si>
    <t>POW-9SW1Y-11000UN</t>
  </si>
  <si>
    <t>non concurrent UPS</t>
  </si>
  <si>
    <t>POW-9PZWBAE20010000</t>
  </si>
  <si>
    <t>The Eaton 9130 Tower UPS delivers online power quality and scalable battery runtimes for servers, voice and data networks, storage systems and other IT equipment. With an efficiency rating of &gt;95%, the 9130 UPS cuts energy costs while significantly extending battery service life with ABM technology. The 9130 UPS also has a bright LCD user interface to simplify monitoring.</t>
  </si>
  <si>
    <t>POW-9PZVEBE54030000</t>
  </si>
  <si>
    <t>93pm Battery Cab Ibc-Lw 400a 480vdc 3 Strng 9PZVEBE54030000</t>
  </si>
  <si>
    <t>http://s7d9.scene7.com/is/image/ScanSource/eaton-9pzvebe54030000</t>
  </si>
  <si>
    <t>POW-9PZTGBE39020000</t>
  </si>
  <si>
    <t>Power Array Cabinet</t>
  </si>
  <si>
    <t>POW-9PZTBBE28020000</t>
  </si>
  <si>
    <t>93PM IBC-LW Battery Cabinet, 2/2 Cabinets/Strings</t>
  </si>
  <si>
    <t>POW-9PZTBBE28010000</t>
  </si>
  <si>
    <t>IBC-LW DC Voltage: 480 Cabintes/Strings</t>
  </si>
  <si>
    <t>POW-9PXTFMR5</t>
  </si>
  <si>
    <t>Eaton 9130 UPS Rack Models</t>
  </si>
  <si>
    <t>9PX 5K XMFR, IN: L6-30P; Out: 18 5-20R</t>
  </si>
  <si>
    <t>http://s7d9.scene7.com/is/image/ScanSource/eaton-9pxtfmr5</t>
  </si>
  <si>
    <t>POW-9PXTFMR11</t>
  </si>
  <si>
    <t>Eaton 9PX stepdown transformer, 3U, Hardwired input</t>
  </si>
  <si>
    <t>http://s7d9.scene7.com/is/image/ScanSource/eaton-9pxtfmr11</t>
  </si>
  <si>
    <t>POW-9PXPPDM2</t>
  </si>
  <si>
    <t>Eaton 9PX PowerPass distribution module, 3U, Hardwired input</t>
  </si>
  <si>
    <t>http://s7d9.scene7.com/is/image/ScanSource/eaton-9pxppdm2</t>
  </si>
  <si>
    <t>POW-9PXPPDM1</t>
  </si>
  <si>
    <t>9PX PowerPass Distribution Module</t>
  </si>
  <si>
    <t>http://s7d9.scene7.com/is/image/ScanSource/eaton-9pxppdm1</t>
  </si>
  <si>
    <t>POW-9PXMSPPM</t>
  </si>
  <si>
    <t>9PXM 4KVA Split-phase Power Module</t>
  </si>
  <si>
    <t>POW-9PXMRK</t>
  </si>
  <si>
    <t>Rack Kit (same for 8 and 12-slot UPS's</t>
  </si>
  <si>
    <t>POW-9PXMFAK</t>
  </si>
  <si>
    <t>9PXM Floor Anchoring kit</t>
  </si>
  <si>
    <t>POW-9PXMCHGR</t>
  </si>
  <si>
    <t>Eaton 9355 UPS (10 - 30 kVA)</t>
  </si>
  <si>
    <t>9PXM Optional 20 Amp Charger Module</t>
  </si>
  <si>
    <t>POW-9PXMBAT</t>
  </si>
  <si>
    <t>9PXM Battery Module (two required per slot/string)</t>
  </si>
  <si>
    <t>POW-9PXM8S8K</t>
  </si>
  <si>
    <t>9PXM UPS</t>
  </si>
  <si>
    <t>POW-9PXM8S4K-PD</t>
  </si>
  <si>
    <t>9PXM 8 slot encl, 4KVA, 2 bat modules/1 string, NMC Output:Recept</t>
  </si>
  <si>
    <t>POW-9PXM8S12K</t>
  </si>
  <si>
    <t>12kva expandable to 16kva, hardwired in/out Includes: (1) 8-slot enclosure (3) power module (6) battery modules (1) network card</t>
  </si>
  <si>
    <t>POW-9PXM12SEBM-C</t>
  </si>
  <si>
    <t>12-slot Connected External Battery Enclosure: black</t>
  </si>
  <si>
    <t>POW-9PXM12SEBM</t>
  </si>
  <si>
    <t>9PXM 12-slot external battery enclosure: black</t>
  </si>
  <si>
    <t>POW-9PXM12S20K</t>
  </si>
  <si>
    <t>9PXM 12 slot Bndl 5 pow mods 10 bat mods</t>
  </si>
  <si>
    <t>POW-9PXM12S16K-PD</t>
  </si>
  <si>
    <t>9PXM tower UPS 12-slot chassis</t>
  </si>
  <si>
    <t>POW-9PXM12S16K</t>
  </si>
  <si>
    <t>16 kVA  expandable to 20 kVA</t>
  </si>
  <si>
    <t>POW-9PXM12S12K</t>
  </si>
  <si>
    <t>12kva , 6 battery modules, 1network card</t>
  </si>
  <si>
    <t>POW-9PXM12BHDD</t>
  </si>
  <si>
    <t>(4) 5-20, (2) L6-30, (4)C19, (4)C19</t>
  </si>
  <si>
    <t>POW-9PXM12AAAAA</t>
  </si>
  <si>
    <t>9PXM Encl 12-slot enclosure</t>
  </si>
  <si>
    <t>POW-9PXM08SEBM-C</t>
  </si>
  <si>
    <t>8-slot Connected External Battery Enclosure: black</t>
  </si>
  <si>
    <t>POW-9PXM08AAXXX</t>
  </si>
  <si>
    <t>8-slot enclosure (4, 8, 12 or 16 kVA), Hardwired Input/Output</t>
  </si>
  <si>
    <t>POW-9PXEBM72RT-L</t>
  </si>
  <si>
    <t>9PX EBM 2-3K RT 1U Li-Ion</t>
  </si>
  <si>
    <t>POW-9PXEBM72RT</t>
  </si>
  <si>
    <t>9PX Extended Battery Module for 3000RT,3000GRT,3000GLRT,2000RT,2200GRT</t>
  </si>
  <si>
    <t>http://s7d9.scene7.com/is/image/ScanSource/eaton-9pxebm72rt</t>
  </si>
  <si>
    <t>POW-9PXEBM48RT-L</t>
  </si>
  <si>
    <t>9PX EBM 1.5K RT 1U Li-Ion</t>
  </si>
  <si>
    <t>POW-9PXEBM48RT</t>
  </si>
  <si>
    <t>9P Extended Battery for 1500RT,GRT and 1000GRT</t>
  </si>
  <si>
    <t>http://s7d9.scene7.com/is/image/ScanSource/eaton-9pxebm48rt</t>
  </si>
  <si>
    <t>POW-9PXEBM36RT</t>
  </si>
  <si>
    <t>9P Extended Battery for 1000RT, 700RT</t>
  </si>
  <si>
    <t>http://s7d9.scene7.com/is/image/ScanSource/eaton-9pxebm36rt</t>
  </si>
  <si>
    <t>POW-9PXEBM360SP</t>
  </si>
  <si>
    <t>9PX EBM 360V</t>
  </si>
  <si>
    <t>http://s7d9.scene7.com/is/image/ScanSource/eaton-9pxebm360sp</t>
  </si>
  <si>
    <t>POW-9PXEBM240SP</t>
  </si>
  <si>
    <t>9PX EBM 240V</t>
  </si>
  <si>
    <t>http://s7d9.scene7.com/is/image/ScanSource/eaton-9pxebm240sp</t>
  </si>
  <si>
    <t>POW-9PXEBM240RT</t>
  </si>
  <si>
    <t>9PX 8/11kVA EBM 240V</t>
  </si>
  <si>
    <t>http://s7d9.scene7.com/is/image/ScanSource/eaton-9pxebm240rt</t>
  </si>
  <si>
    <t>-9PXEBM180RTUS RB</t>
  </si>
  <si>
    <t>Rebox: Eaton 9PX EBM, 3U, used with TAA-compliant 9PX6KUS</t>
  </si>
  <si>
    <t>POW-9PXEBM180RTUS</t>
  </si>
  <si>
    <t>Eaton 9PX EBM, 3U, used with TAA-compliant 9PX6KUS</t>
  </si>
  <si>
    <t>http://s7d9.scene7.com/is/image/ScanSource/eaton-9pxebm180rtus</t>
  </si>
  <si>
    <t>POW-9PXEBM180RT</t>
  </si>
  <si>
    <t>Extended Battery used with 9PX-6K, 5K, 6KG and 3K3UN</t>
  </si>
  <si>
    <t>http://s7d9.scene7.com/is/image/ScanSource/eaton-9pxebm180rt</t>
  </si>
  <si>
    <t>POW-9PX8KTF5</t>
  </si>
  <si>
    <t>Kit (9PX8KPM + 9PXEBM240RT + MBP11K208 + 9PXTFMR5)</t>
  </si>
  <si>
    <t>http://s7d9.scene7.com/is/image/ScanSource/eaton-9px8ktf5</t>
  </si>
  <si>
    <t>POW-9PX8KSP</t>
  </si>
  <si>
    <t>9PX 8K SP 120/208 UPS</t>
  </si>
  <si>
    <t>http://s7d9.scene7.com/is/image/ScanSource/eaton-9px8ksp</t>
  </si>
  <si>
    <t>POW-9PX8KHW</t>
  </si>
  <si>
    <t>Eaton 9PX UPS, 6U, 8 kVA, 7.2 kW, Hardwired input, Outputs: Hardwired, 208V</t>
  </si>
  <si>
    <t>http://s7d9.scene7.com/is/image/ScanSource/eaton-9px8khw</t>
  </si>
  <si>
    <t>POW-9PX8K</t>
  </si>
  <si>
    <t>KIT: (9PX 8KPM + 9PXEBM240RT +MBP11K208)</t>
  </si>
  <si>
    <t>http://s7d9.scene7.com/is/image/ScanSource/eaton-9px8k</t>
  </si>
  <si>
    <t>POW-9PX700RT</t>
  </si>
  <si>
    <t>700VA/630W Tower or Rack Mountable UPS</t>
  </si>
  <si>
    <t>http://s7d9.scene7.com/is/image/ScanSource/eaton-9px700rt</t>
  </si>
  <si>
    <t>POW-9PX6KUS</t>
  </si>
  <si>
    <t>Eaton 9PX UPS, 3U, 6000 VA, 5400 W, L6-30P input, Outputs: (2) L6-20R, (2) L6-30R, Hardwired, 208V, TAA compliant</t>
  </si>
  <si>
    <t>http://s7d9.scene7.com/is/image/ScanSource/eaton-9px6kus</t>
  </si>
  <si>
    <t>POW-9PX6KTF5</t>
  </si>
  <si>
    <t>6000VA/5400W with 5 kVa Transformer</t>
  </si>
  <si>
    <t>http://s7d9.scene7.com/is/image/ScanSource/eaton-9px6ktf5</t>
  </si>
  <si>
    <t>POW-9PX6KSP</t>
  </si>
  <si>
    <t>9PX 6K SP 120/208 UPS</t>
  </si>
  <si>
    <t>http://s7d9.scene7.com/is/image/ScanSource/eaton-9px6ksp</t>
  </si>
  <si>
    <t>POW-9PX6KP2</t>
  </si>
  <si>
    <t>http://s7d9.scene7.com/is/image/ScanSource/eaton-9px6kp2</t>
  </si>
  <si>
    <t>POW-9PX6KP1</t>
  </si>
  <si>
    <t>Eaton 9PX 6K UPS with MBP 14-30R L6-30R Six 5-20R</t>
  </si>
  <si>
    <t>http://s7d9.scene7.com/is/image/ScanSource/eaton-9px6kp1</t>
  </si>
  <si>
    <t>POW-9PX6K-10</t>
  </si>
  <si>
    <t>6 kVA 9PX UPS w/ 10ft input cord Power: 6000/54002 Input cord: Terminal block with 10ft L6-30P cord Output: Hardwired + (2) L6-30R, (2) L6-20R</t>
  </si>
  <si>
    <t>POW-9PX6K</t>
  </si>
  <si>
    <t>6000VA/5400W Tower or Rack Mountable UPS</t>
  </si>
  <si>
    <t>http://s7d9.scene7.com/is/image/ScanSource/eaton-9px6k</t>
  </si>
  <si>
    <t>POW-9PX5KTF5</t>
  </si>
  <si>
    <t>Eaton 9130 Tower Options</t>
  </si>
  <si>
    <t>5 kVA 9PX UPS and 5 kVA Transformer 5000/4500</t>
  </si>
  <si>
    <t>http://s7d9.scene7.com/is/image/ScanSource/eaton-9px5ktf5</t>
  </si>
  <si>
    <t>POW-9PX5KP2</t>
  </si>
  <si>
    <t>Eaton EX UPS Models</t>
  </si>
  <si>
    <t>KIT: (9PX5K+9PXPPDM2)</t>
  </si>
  <si>
    <t>http://s7d9.scene7.com/is/image/ScanSource/eaton-9px5kp2</t>
  </si>
  <si>
    <t>POW-9PX5KP1</t>
  </si>
  <si>
    <t>Kit (9PX5K+9PXPPDM1)</t>
  </si>
  <si>
    <t>http://s7d9.scene7.com/is/image/ScanSource/eaton-9px5kp1</t>
  </si>
  <si>
    <t>POW-9PX5K</t>
  </si>
  <si>
    <t>5 kVA 9PX UPS</t>
  </si>
  <si>
    <t>http://s7d9.scene7.com/is/image/ScanSource/eaton-9px5k</t>
  </si>
  <si>
    <t>POW-9PX3K3UNTF5</t>
  </si>
  <si>
    <t>Eaton 9PX UPS, 6U, 3000 VA, 3000 W, L6-30P input, Outputs: (18) 5-20R, (2) L6-20R, (1) L6-30R, 208V</t>
  </si>
  <si>
    <t>POW-9PX3K3UNP2</t>
  </si>
  <si>
    <t>Eaton 9PX UPS, 6U, 3000 VA, 3000 W, Hardwired input, Outputs: Hardwired,   120/240V</t>
  </si>
  <si>
    <t>http://s7d9.scene7.com/is/image/ScanSource/eaton-9px3k3unp2</t>
  </si>
  <si>
    <t>POW-9PX3K3UNP1</t>
  </si>
  <si>
    <t>KIT: (9PX3K3UN+9PXPPDM1)</t>
  </si>
  <si>
    <t>http://s7d9.scene7.com/is/image/ScanSource/eaton-9px3k3unp1</t>
  </si>
  <si>
    <t>POW-9PX3K3UN</t>
  </si>
  <si>
    <t>Eaton 9PX UPS, 3U, 3000 VA, 3000 W, L6-30P input, Outputs: (2) L6-20R, (2) L6-30R, 208V</t>
  </si>
  <si>
    <t>http://s7d9.scene7.com/is/image/ScanSource/eaton-9px3k3un</t>
  </si>
  <si>
    <t>POW-9PX3000RTN-L</t>
  </si>
  <si>
    <t>9PX 3000 120V RT Li-Ion w/NMC</t>
  </si>
  <si>
    <t>POW-9PX3000RTN</t>
  </si>
  <si>
    <t>Eaton 9PX UPS, 2U, 3000 VA, 2700 W, L5-30P input, Outputs: (6) 5-20R, (1) L5-30R, 120V, Network card</t>
  </si>
  <si>
    <t>http://s7d9.scene7.com/is/image/ScanSource/eaton-9px3000rtn</t>
  </si>
  <si>
    <t>POW-9PX3000RT-L</t>
  </si>
  <si>
    <t>9PX 3000 120V RT Li-Ion</t>
  </si>
  <si>
    <t>POW-9PX3000RT</t>
  </si>
  <si>
    <t>3000VA/2700W 9PX UPS</t>
  </si>
  <si>
    <t>http://s7d9.scene7.com/is/image/ScanSource/eaton-9px3000rt</t>
  </si>
  <si>
    <t>POW-9PX3000GRT-L</t>
  </si>
  <si>
    <t>9PX 3000 208V RT Li-Ion</t>
  </si>
  <si>
    <t>POW-9PX3000GRT</t>
  </si>
  <si>
    <t>Eaton 9PX UPS, 2U, 3000 VA, 3000 W, L6-20P input, 208V, Outputs: (8) C13, (2) C19</t>
  </si>
  <si>
    <t>http://s7d9.scene7.com/is/image/ScanSource/eaton-9px3000grt</t>
  </si>
  <si>
    <t>POW-9PX3000GLRT</t>
  </si>
  <si>
    <t>3 kVA UPS 4-post rail kit Safety manual User manual Output cables (for G   models) Input cables (for G models) Cable lockers (for G models) Tower  pedestals RS-232 serial cable USB cable Intelligent Power Software Suite  CD Communication card (optional)</t>
  </si>
  <si>
    <t>http://s7d9.scene7.com/is/image/ScanSource/eaton-9px3000glrt</t>
  </si>
  <si>
    <t>POW-9PX2200GRT-L</t>
  </si>
  <si>
    <t>9PX 2200 208V RT Li-Ion</t>
  </si>
  <si>
    <t>POW-9PX2200GRT</t>
  </si>
  <si>
    <t>Eaton 9PX UPS, 2U, 2200 VA, 2000 W, L6-20P input, Outputs: (8) C13, (2) C19, 208V</t>
  </si>
  <si>
    <t>http://s7d9.scene7.com/is/image/ScanSource/eaton-9px2200grt</t>
  </si>
  <si>
    <t>POW-9PX2000RTN-L</t>
  </si>
  <si>
    <t>9PX 2000 120V RT Li-Ion w/NMC</t>
  </si>
  <si>
    <t>POW-9PX2000RTN</t>
  </si>
  <si>
    <t>2000VA/1800W Rack Mount UPS with Networking Card</t>
  </si>
  <si>
    <t>http://s7d9.scene7.com/is/image/ScanSource/eaton-9px2000rtn</t>
  </si>
  <si>
    <t>POW-9PX2000RT-L</t>
  </si>
  <si>
    <t>9PX 2000 120V RT Li-Ion</t>
  </si>
  <si>
    <t>POW-9PX2000RT</t>
  </si>
  <si>
    <t>Eaton 9PX UPS, 2U, 2000 VA, 1800 W, 5-20P input, Outputs: (6) 5-20R, (1)   L5-20R, 120V</t>
  </si>
  <si>
    <t>http://s7d9.scene7.com/is/image/ScanSource/eaton-9px2000rt</t>
  </si>
  <si>
    <t>POW-9PX1500RTN-L</t>
  </si>
  <si>
    <t>9PX 1500 120V RT Li-Ion w/NMC</t>
  </si>
  <si>
    <t>POW-9PX1500RTN</t>
  </si>
  <si>
    <t>1500VA/1350W Tower or Rack Mountable UPS</t>
  </si>
  <si>
    <t>http://s7d9.scene7.com/is/image/ScanSource/eaton-9px1500rtn</t>
  </si>
  <si>
    <t>POW-9PX1500RT-L</t>
  </si>
  <si>
    <t>9PX 1500 120V RT Li-Ion</t>
  </si>
  <si>
    <t>POW-9PX1500RT</t>
  </si>
  <si>
    <t>Dual Conversion Online Uniterruptable Power Supply</t>
  </si>
  <si>
    <t>http://s7d9.scene7.com/is/image/ScanSource/eaton-9px1500rt</t>
  </si>
  <si>
    <t>POW-9PX1500GRT-L</t>
  </si>
  <si>
    <t>9PX 1500 208V RT Li-Ion</t>
  </si>
  <si>
    <t>POW-9PX1500GRT</t>
  </si>
  <si>
    <t>Eaton 9PX UPS, 2U, 1500 VA, 1350 W, C14 input, Outputs: (8) C13, 208V</t>
  </si>
  <si>
    <t>http://s7d9.scene7.com/is/image/ScanSource/eaton-9px1500grt</t>
  </si>
  <si>
    <t>POW-9PX11KTF5</t>
  </si>
  <si>
    <t>Kit (9PX11KPM, MBP11K2089, PXEBM240RT 9PXTFMR5)</t>
  </si>
  <si>
    <t>POW-9PX11KTF11M</t>
  </si>
  <si>
    <t>KIT: (9PX11KPM+9PXEBM240RT+9PXTFMR11+MBP</t>
  </si>
  <si>
    <t>POW-9PX11KTF11</t>
  </si>
  <si>
    <t>KIT (9PX11KPM +9PXEBM240RT+ 9P XTFMR11).</t>
  </si>
  <si>
    <t>POW-9PX11KHW</t>
  </si>
  <si>
    <t>KIT: (9PX11KPM+9PXEBM240RT)</t>
  </si>
  <si>
    <t>POW-9PX11K</t>
  </si>
  <si>
    <t>Kit (9PX 11KPM+9PXEBM240RT + MBP11K208)</t>
  </si>
  <si>
    <t>http://s7d9.scene7.com/is/image/ScanSource/eaton-9px11k</t>
  </si>
  <si>
    <t>POW-9PX10KSP</t>
  </si>
  <si>
    <t>9PX 10K SP 120/208 UPS</t>
  </si>
  <si>
    <t>http://s7d9.scene7.com/is/image/ScanSource/eaton-9px10ksp</t>
  </si>
  <si>
    <t>POW-9PX1000RT</t>
  </si>
  <si>
    <t>1000VA/900W Tower or Rack Mountable UPS</t>
  </si>
  <si>
    <t>http://s7d9.scene7.com/is/image/ScanSource/eaton-9px1000rt</t>
  </si>
  <si>
    <t>POW-9PX1000GRT</t>
  </si>
  <si>
    <t>Eaton 9PX UPS, 2U, 1000 VA, 900 W, C14 input, Outputs: (8) C13, 208V</t>
  </si>
  <si>
    <t>http://s7d9.scene7.com/is/image/ScanSource/eaton-9px1000grt</t>
  </si>
  <si>
    <t>POW-9PG05D0029E20R2</t>
  </si>
  <si>
    <t>93PM UPS 480V in, 480V out (3 wire) 100k</t>
  </si>
  <si>
    <t>POW-9PA05D2029E20R2</t>
  </si>
  <si>
    <t>Eaton 93PM UPS 50kW, 1-UPM 3-Strings</t>
  </si>
  <si>
    <t>http://s7d9.scene7.com/is/image/ScanSource/eaton-9pa05d2029e20r2</t>
  </si>
  <si>
    <t>POW-9PA03D0027E40R2</t>
  </si>
  <si>
    <t>3PM UPS 480V in, 480V out (3 wire) 50kW</t>
  </si>
  <si>
    <t>POW-9PA02D6029E20R2</t>
  </si>
  <si>
    <t>93PM 480V in/out 50KW 74x30x42</t>
  </si>
  <si>
    <t>POW-9PA02D0029E20R2</t>
  </si>
  <si>
    <t>93PM 480V 20KW</t>
  </si>
  <si>
    <t>POW-9P430D0025A00R2</t>
  </si>
  <si>
    <t>Eaton PW9355-20/30kVA Maintenance Bypass Panel 208V/208V, Wall Mount, 3 Breaker, Make Before Break (225A Bus, 225A Neutral, &amp; 110A MBP, 125A MIB, 110A MIS), 36 pole distribution provisions (Cutler-Hammer GBHW 22kAIC)</t>
  </si>
  <si>
    <t>http://s7d9.scene7.com/is/image/ScanSource/eaton-9p430d0025a00r2</t>
  </si>
  <si>
    <t>POW-9ME</t>
  </si>
  <si>
    <t>(4)BAT-0122 CABINET 48VDC CABLES</t>
  </si>
  <si>
    <t>POW-9GC202A027E20R0</t>
  </si>
  <si>
    <t>Eaton 93PM UPS 208V 60kW 10kVA FRM (2) UPMs</t>
  </si>
  <si>
    <t>POW-9EZHB1020000000</t>
  </si>
  <si>
    <t>Eaton 93E 40 and 60KVA single feed side car maintenance bypass cabinet for 93E three phase UPS.</t>
  </si>
  <si>
    <t>http://s7d9.scene7.com/is/image/ScanSource/eaton-9ezhb1020000000</t>
  </si>
  <si>
    <t>POW-9EZHA1020000000</t>
  </si>
  <si>
    <t>9E 30K SIAC-B Sidecar Bypass INGLE Feed Left</t>
  </si>
  <si>
    <t>POW-9EZHA1010000000</t>
  </si>
  <si>
    <t>9E 30K SIAC-B SIDECAR BYPASS SINGLE FEED</t>
  </si>
  <si>
    <t>POW-9EZBA1000000000</t>
  </si>
  <si>
    <t>EATON 93E 20-30KVA IAC-B MaintBYPASS 1 FEED FULL</t>
  </si>
  <si>
    <t>POW-9EZABB000000000</t>
  </si>
  <si>
    <t>Eaton 9E extended battery cabinet (EBC) for 9E 40KVA and 60KVA ups systems set up for external batteries.</t>
  </si>
  <si>
    <t>http://s7d9.scene7.com/is/image/ScanSource/eaton-9ezabb000000000</t>
  </si>
  <si>
    <t>POW-9EZAAC000000000</t>
  </si>
  <si>
    <t>The Eaton 9355 UPS provides premium double-conversion backup power and scalable battery runtimes for IT and electrical engineering infrastructure in corporate, healthcare, banking and industrial applications. Packing maximum battery runtime into a very small footprint, the 9355 UPS is a complete three-phase power protection solution. The 9355 can be equipped with an integrated, customizable power distribution module that includes a maintenance bypass switch.</t>
  </si>
  <si>
    <t>http://s7d9.scene7.com/is/image/ScanSource/eaton-9ezaac000000000</t>
  </si>
  <si>
    <t>POW-9EZAAB000000000</t>
  </si>
  <si>
    <t>93E 30KVA EBC, 2 Battery String</t>
  </si>
  <si>
    <t>http://s7d9.scene7.com/is/image/ScanSource/eaton-9ezaab000000000</t>
  </si>
  <si>
    <t>POW-9EF02GG03001003</t>
  </si>
  <si>
    <t>EATON 93E 20KVA UPS,1 FEED W/I NTL BATT</t>
  </si>
  <si>
    <t>http://s7d9.scene7.com/is/image/ScanSource/eaton-9ef02gg03001003</t>
  </si>
  <si>
    <t>POW-9EB06GG05021003</t>
  </si>
  <si>
    <t>Eaton 93E - UPS - 48 kW - 60000 VA</t>
  </si>
  <si>
    <t>http://s7d9.scene7.com/is/image/ScanSource/eaton-9eb06gg05021003</t>
  </si>
  <si>
    <t>POW-9EA03GG05021003</t>
  </si>
  <si>
    <t>http://s7d9.scene7.com/is/image/ScanSource/eaton-9ea03gg05021003</t>
  </si>
  <si>
    <t>POW-9EA03GG05001003</t>
  </si>
  <si>
    <t>93E 30KVA UPS, 1 Feed with INTL Battery</t>
  </si>
  <si>
    <t>http://s7d9.scene7.com/is/image/ScanSource/eaton-9ea03gg05001003</t>
  </si>
  <si>
    <t>POW-9EA02GG05021003</t>
  </si>
  <si>
    <t>93E 20KVA UPS, 1 Feed Long INTL Battery</t>
  </si>
  <si>
    <t>http://s7d9.scene7.com/is/image/ScanSource/eaton-9ea02gg05021003</t>
  </si>
  <si>
    <t>POW-9EA02GG05001003</t>
  </si>
  <si>
    <t>93E 20KVA UPS1 Feed Long-INTL BATT</t>
  </si>
  <si>
    <t>http://s7d9.scene7.com/is/image/ScanSource/eaton-9ea02gg05001003</t>
  </si>
  <si>
    <t>POW-9EA02AA61001000</t>
  </si>
  <si>
    <t>9E 20kVA 208V 60Hz Internal Batteries Single Feed</t>
  </si>
  <si>
    <t>GNN-9559-583-125</t>
  </si>
  <si>
    <t>The Engage 75 is engineered to be the world's most powerful professional   wireless headset, providing many features such as up to 150m/490 ft range, 3x wireless density, advanced noise-cancelling microphone, and enhanced speakers with intelligent volume control. The headset provides up to 13 hours talk time and connects up to 5 devices.</t>
  </si>
  <si>
    <t>http://s7d9.scene7.com/is/image/ScanSource/jabra-9559583125</t>
  </si>
  <si>
    <t>GNN-9559-553-125-2</t>
  </si>
  <si>
    <t>Jabra Engage 65 Stereo - EU Restricted</t>
  </si>
  <si>
    <t>GNN-9559-553-125</t>
  </si>
  <si>
    <t>The Engage 65 is engineered to be the world's most powerful professional   wireless headset, providing many features such as up to 150m/490 ft range, 3x wireless density, advanced noise-cancelling microphone, and enhanced speakers with intelligent volume control. The headset provides up to 13 hours talk time and is able to connect up to 2 devices.</t>
  </si>
  <si>
    <t>http://s7d9.scene7.com/is/image/ScanSource/jabra-9559553125</t>
  </si>
  <si>
    <t>GNN-9556583-9556-583-125</t>
  </si>
  <si>
    <t>Engage 75 Mono Wireless DECT On-Ear Headset - The Engage 75 is engineered to be the world's most powerful professional wireless headset, providing many features such as up to 150m/490 ft range, 3x wireless density, advanced noise-cancelling microphone, and enhanced speakers with intelligent volume control. The headset provides up to 13 hours talk time and connects up to 5 devices.</t>
  </si>
  <si>
    <t>http://s7d9.scene7.com/is/image/ScanSource/jabra-9556583125</t>
  </si>
  <si>
    <t>GNN-9555-583-125</t>
  </si>
  <si>
    <t>The Engage 75 is engineered to be the world's most powerful professional    wireless headset, providing many features such as up to 150m/490 ft range, 3x wireless density, advanced noise-cancelling microphone, and enhanced speakers with intelligent volume control. The headset provides up to 9 hours talk time and connects up to 5 devices.</t>
  </si>
  <si>
    <t>http://s7d9.scene7.com/is/image/ScanSource/jabra-9555583125</t>
  </si>
  <si>
    <t>GNN-9555-553-125</t>
  </si>
  <si>
    <t>The Engage 65 is engineered to be the world's most powerful professional   wireless headset, providing many features such as up to 150m/490 ft range, 3x wireless density, advanced noise-cancelling microphone, and enhanced speakers with intelligent volume control. The headset provides up to 9 hours talk time and is able to connect up to 2 devices.</t>
  </si>
  <si>
    <t>http://s7d9.scene7.com/is/image/ScanSource/jabra-9555553125</t>
  </si>
  <si>
    <t>GNN-9553-553-125-2</t>
  </si>
  <si>
    <t>Jabra Engage 65 Mono- EU Restricted</t>
  </si>
  <si>
    <t>GNN-9553-553-125</t>
  </si>
  <si>
    <t>The Engage 65 is engineered to be the world's most powerful professional    wireless headset, providing many features such as up to 150m/490 ft range, 3x wireless density, advanced noise-cancelling microphone, and enhanced speakers with intelligent volume control. The headset provides up to 13 hours talk time and is able to connect up to 2 devices.</t>
  </si>
  <si>
    <t>http://s7d9.scene7.com/is/image/ScanSource/jabra-9553553125</t>
  </si>
  <si>
    <t>GNN-935-15-503-205</t>
  </si>
  <si>
    <t>Jabra Pro 935 Microsoft Lync Dual Connectivity Bluetooth Headset</t>
  </si>
  <si>
    <t>http://s7d9.scene7.com/is/image/ScanSource/jabra-93515503205</t>
  </si>
  <si>
    <t>GNN-930-69-509-105</t>
  </si>
  <si>
    <t>Jabra Pro 930 Duo UC USB Wireless Computer Headset</t>
  </si>
  <si>
    <t>http://s7d9.scene7.com/is/image/ScanSource/jabra-93069509105</t>
  </si>
  <si>
    <t>GNN-930-69-503-105</t>
  </si>
  <si>
    <t>Jabra Pro 930 Duo MS Wireless Headset, On-Ear in Black</t>
  </si>
  <si>
    <t>http://s7d9.scene7.com/is/image/ScanSource/jabra-93069503105</t>
  </si>
  <si>
    <t>-930-65-509-105 RB</t>
  </si>
  <si>
    <t>Rebox: Jabra Pro 930 UC Mono Wireless Headset for Softphone (USB Only)</t>
  </si>
  <si>
    <t>GNN-930-65-509-105</t>
  </si>
  <si>
    <t>Jabra Pro 930 UC Mono Wireless Headset for Softphone (USB Only)</t>
  </si>
  <si>
    <t>http://s7d9.scene7.com/is/image/ScanSource/jabra-93065509105</t>
  </si>
  <si>
    <t>GNN-930-65-503-105</t>
  </si>
  <si>
    <t>Jabra PRO 930 Wireless DECT Headset</t>
  </si>
  <si>
    <t>http://s7d9.scene7.com/is/image/ScanSource/jabra-93065503105</t>
  </si>
  <si>
    <t>PLN-92900-02</t>
  </si>
  <si>
    <t>SHS 2900-02, CA12CD-S, PJ-7, CANADA</t>
  </si>
  <si>
    <t>PLN-92842-01</t>
  </si>
  <si>
    <t>SHS 2842-01, PTT, UNAMPLIFIED, 4 POS MODULAR, 15 FT, MOMENTARY</t>
  </si>
  <si>
    <t>PLN-92827-11</t>
  </si>
  <si>
    <t>SSP 2827-11, USB ADAPTER, NO SERIAL NUMBER, MS3476W10-6P (NAVY)</t>
  </si>
  <si>
    <t>PLN-92825-02</t>
  </si>
  <si>
    <t>SSP 2825-02 (16 WEEK LEAD TIME), TRAINING ADAPTER, W/MOUNTING PLATE, W/O   AC &amp; INTERFACE CABLE (NAVY)</t>
  </si>
  <si>
    <t>PLN-92808-01</t>
  </si>
  <si>
    <t>SHS 2808-01, PTT, UNAMPLIFIED, DUAL CHANNEL, W/HIROSE PLUG</t>
  </si>
  <si>
    <t>PLN-92803-01</t>
  </si>
  <si>
    <t>SSP 2803-01, TRAINING ADAPTER/SPLITTER FOR SHS 1890, GENERAL TRADES</t>
  </si>
  <si>
    <t>PLN-92780-15</t>
  </si>
  <si>
    <t>SHS 2780-15, SHS 1890-15 W/O CONNECTOR, (PIGTAILED) (PLT-ITALY-SITTI)</t>
  </si>
  <si>
    <t>PLN-92765-01</t>
  </si>
  <si>
    <t>HEADSET,SUPRAPLUS NC W/MONITOR RECEIVER</t>
  </si>
  <si>
    <t>PLN-92746-11</t>
  </si>
  <si>
    <t>SHS 2746-11, USB-PTT, 10' COIL CORD, STEREO, NO SERIAL NUMBER</t>
  </si>
  <si>
    <t>PLN-92737-25</t>
  </si>
  <si>
    <t>SHS 2379-25, PTT ASSY, UNAMP   BTO</t>
  </si>
  <si>
    <t>PLN-92720-01</t>
  </si>
  <si>
    <t>SSP 2720-01, CABLE FOR CA12CD, 6 WIRE PTT TO 4 WIRE PTT (NAVY)</t>
  </si>
  <si>
    <t>PLN-92715-01</t>
  </si>
  <si>
    <t>SSP2715-01 DUALHDSET,2 HW251N,</t>
  </si>
  <si>
    <t>PLN-92713-01</t>
  </si>
  <si>
    <t>SSP 2713-01, CABLE ASSY, SOUNDCARD, W/8 PIN MODULAR PLUG</t>
  </si>
  <si>
    <t>PLN-92703-01</t>
  </si>
  <si>
    <t>SMS 2703-01, MS260 W/XLR PLUG FOR AIRBUS</t>
  </si>
  <si>
    <t>http://s7d9.scene7.com/is/image/ScanSource/plantronics-9270301</t>
  </si>
  <si>
    <t>PLN-92702-01</t>
  </si>
  <si>
    <t>SMS 2702-01, MS250 With XLR PLUG FOR AIRBUS</t>
  </si>
  <si>
    <t>http://s7d9.scene7.com/is/image/ScanSource/plantronics-9270201</t>
  </si>
  <si>
    <t>PLN-92699-01</t>
  </si>
  <si>
    <t>SMS 2699-01,MS200 W/NC5MX</t>
  </si>
  <si>
    <t>http://s7d9.scene7.com/is/image/ScanSource/plantronics-9269901</t>
  </si>
  <si>
    <t>PLN-92698-01</t>
  </si>
  <si>
    <t>SHR 2698-01, RUGGEDIZED BINAURAL (SHR 20</t>
  </si>
  <si>
    <t>PLN-92694-01</t>
  </si>
  <si>
    <t>SSP 2694-01,HEADBAND AY,CS540  BTO</t>
  </si>
  <si>
    <t>PLN-92675-01</t>
  </si>
  <si>
    <t>SMH 2675-01,S12AMP BDLPOLARIS</t>
  </si>
  <si>
    <t>PLN-92670-01</t>
  </si>
  <si>
    <t>SHS 2670-01, PTT, UNAMPLIFIED</t>
  </si>
  <si>
    <t>PLN-92662-01</t>
  </si>
  <si>
    <t>SHS 2262-01,PTT,UNAMPLIFIED</t>
  </si>
  <si>
    <t>PLN-92646-11</t>
  </si>
  <si>
    <t>SSP 2646-11 USB FOOTSWITCH</t>
  </si>
  <si>
    <t>PLN-92638-01</t>
  </si>
  <si>
    <t>SHR 2638-01, RUGGEDIZED PREMIUM BINAURAL W/H-QDISC</t>
  </si>
  <si>
    <t>http://s7d9.scene7.com/is/image/ScanSource/plantronics-9263801</t>
  </si>
  <si>
    <t>PLN-92626-14</t>
  </si>
  <si>
    <t>92626-14,, SHS 2626-14, USB-PTT, MONO, SECURE VOICE, SERIALIZED, PTT MOMENTARY</t>
  </si>
  <si>
    <t>PLN-92626-13</t>
  </si>
  <si>
    <t>92626-13,, SHS 2626-13, USB-PTT, MONO, SECURE VOICE, NO SERIAL NO, PTT MOMENTARY</t>
  </si>
  <si>
    <t>PLN-92626-12</t>
  </si>
  <si>
    <t>92626-12,, SHS 2626-12, USB-PTT, MONO, SECURE VOICE, SERIALIZED, PTT SELECTABLE</t>
  </si>
  <si>
    <t>PLN-92626-92626-11</t>
  </si>
  <si>
    <t>SHS 92626-11, USB-PTT, W/SWITCH MUTING X</t>
  </si>
  <si>
    <t>PLN-92624-01</t>
  </si>
  <si>
    <t>SHS 2624-01, PTT AMP, LEMO FGG.2B.310, SHIELDED CABLE, (REF SHS 1890, ATC-CHINA)</t>
  </si>
  <si>
    <t>PLN-92622-01</t>
  </si>
  <si>
    <t>SHS 2622-01, PTT AMP, DUAL CHANNEL, LEMO FGG.1K.308 (REF SHS 1890, CANADA-SOLACOM)</t>
  </si>
  <si>
    <t>PLN-92521-01</t>
  </si>
  <si>
    <t>CA12CD, PTT DISABLED,W/USB ADPTO 6 PIN M</t>
  </si>
  <si>
    <t>http://s7d9.scene7.com/is/image/ScanSource/plantronics-ca12cd</t>
  </si>
  <si>
    <t>PLN-92516-01</t>
  </si>
  <si>
    <t>SHS 2516-01,CA12CD BUNDLED</t>
  </si>
  <si>
    <t>PLN-92515-02</t>
  </si>
  <si>
    <t>SHS 2515-02, CA12CD   BTO</t>
  </si>
  <si>
    <t>PLN-92514-01</t>
  </si>
  <si>
    <t>SHS 2514-01, CA12CD W/6 PIN</t>
  </si>
  <si>
    <t>PLN-92512-01</t>
  </si>
  <si>
    <t>CA12CD W/LEMO FFP CONNECTORL-3/NAVY BTO</t>
  </si>
  <si>
    <t>-925-15-508-205 RB</t>
  </si>
  <si>
    <t>Rebox: Jabra Pro 925 Dual Connectivity headset is wireless with the Bluetooth Class 1 technology</t>
  </si>
  <si>
    <t>GNN-925-15-508-205</t>
  </si>
  <si>
    <t>Jabra Pro 925 Dual Connectivity headset is wireless with the Bluetooth Class 1 technology</t>
  </si>
  <si>
    <t>http://s7d9.scene7.com/is/image/ScanSource/jabra-92515508205</t>
  </si>
  <si>
    <t>GNN-925-15-508-185</t>
  </si>
  <si>
    <t>Jabra Pro Landline Telephone Accessory</t>
  </si>
  <si>
    <t>http://s7d9.scene7.com/is/image/ScanSource/jabra-92515508185</t>
  </si>
  <si>
    <t>PLN-92492-01</t>
  </si>
  <si>
    <t>SDS 2492-01, SUPRAPLUS DYNAMIC, BIN, DUAL CHANNEL, TA6FLX QD</t>
  </si>
  <si>
    <t>http://s7d9.scene7.com/is/image/ScanSource/plantronics-9249201</t>
  </si>
  <si>
    <t>PLN-92491-01</t>
  </si>
  <si>
    <t>SDS 2491-01, SUPRAPLUS DYNAMIC, BIN, SUPRA QD</t>
  </si>
  <si>
    <t>http://s7d9.scene7.com/is/image/ScanSource/plantronics-9249101</t>
  </si>
  <si>
    <t>PLN-92490-02</t>
  </si>
  <si>
    <t>SDS 2490-02, SUPRAPLUS DYNAMIC, MON, ULTRA QD</t>
  </si>
  <si>
    <t>http://s7d9.scene7.com/is/image/ScanSource/plantronics-9249002</t>
  </si>
  <si>
    <t>PLN-92490-92490-01</t>
  </si>
  <si>
    <t>SDS 2490-01,SUPRAPLUS DYNAMIC,MON,SUP QD</t>
  </si>
  <si>
    <t>http://s7d9.scene7.com/is/image/ScanSource/plantronics-9249001</t>
  </si>
  <si>
    <t>PLN-92478-92478-01</t>
  </si>
  <si>
    <t>SSP 2478-01, CABLE ASSY, QD MODULAR, 6"</t>
  </si>
  <si>
    <t>PLN-92468-12</t>
  </si>
  <si>
    <t>SSP 2468-12, USB ADAPTER FOR USE W/CA12CD-S, ENUMERATES WITH SERIAL NUMBER</t>
  </si>
  <si>
    <t>PLN-92460-01</t>
  </si>
  <si>
    <t>SHR 2460-01RUGGEDIZED DUAL CHNETA:6-8WKS</t>
  </si>
  <si>
    <t>PLN-92448-15</t>
  </si>
  <si>
    <t>SHS 2448-15,PTT AMP W/DUAL RCV</t>
  </si>
  <si>
    <t>PLN-92433-92433-15</t>
  </si>
  <si>
    <t>SHS 2433-15, PTT AMP, DUAL CHANNEL, SWIT</t>
  </si>
  <si>
    <t>PLN-92433-10</t>
  </si>
  <si>
    <t>SHS 2433-10, PTT AMP, DUAL CHANNEL, SWITCHCRAFT 415 (REF PTT AMP DC, ELGIN-ORION)</t>
  </si>
  <si>
    <t>PLN-92424-01</t>
  </si>
  <si>
    <t>SHS 2424-01, HEADSET, SUPRA BINAURAL, DUAL CHANNEL W/TA6ML</t>
  </si>
  <si>
    <t>PLN-92421-01</t>
  </si>
  <si>
    <t>SHR 2421-01,RUGGEDIZED HEADSET</t>
  </si>
  <si>
    <t>PLN-92400-01</t>
  </si>
  <si>
    <t>SSP 2400-01, CABLE and CONNECTOR, LEMO FGG.1B.305 TO QD</t>
  </si>
  <si>
    <t>PLN-92390-01</t>
  </si>
  <si>
    <t>MS250-1, SUPRAPLUS AVIATION HEADSET, MONAURAL W/1 PLUG</t>
  </si>
  <si>
    <t>http://s7d9.scene7.com/is/image/ScanSource/plantronics-9239001</t>
  </si>
  <si>
    <t>PLN-92386-01</t>
  </si>
  <si>
    <t>HEADSET, BASE ASSY   BTO</t>
  </si>
  <si>
    <t>PLN-92383-02</t>
  </si>
  <si>
    <t>SHS 2383-02, PTT AMP, DUAL CHANNEL, LEMO FGG.2B.310 With4.02K ADD (REF SHS 1890, FREQUENTIS)</t>
  </si>
  <si>
    <t>PLN-92383-01</t>
  </si>
  <si>
    <t>SHS 2383-01, PTT AMP, DUAL CHANNEL, LEMO FGG.2B.310 With 3.01K OHM ADD (REF SHS 1890, FREQUENTIS)</t>
  </si>
  <si>
    <t>PLN-92382-01</t>
  </si>
  <si>
    <t>MS200 BEHIND-THE-EAR NC HDST</t>
  </si>
  <si>
    <t>http://s7d9.scene7.com/is/image/ScanSource/plantronics-9238201</t>
  </si>
  <si>
    <t>PLN-92381-01</t>
  </si>
  <si>
    <t>MS260, SUPRAPLUS AVIATION HEADSET, BINAURAL</t>
  </si>
  <si>
    <t>http://s7d9.scene7.com/is/image/ScanSource/plantronics-9238101</t>
  </si>
  <si>
    <t>PLN-92380-01</t>
  </si>
  <si>
    <t>MS250, SUPRAPLUS AVIATION HEADSET, MONAURAL</t>
  </si>
  <si>
    <t>http://s7d9.scene7.com/is/image/ScanSource/plantronics-9238001</t>
  </si>
  <si>
    <t>PLN-92379-15</t>
  </si>
  <si>
    <t>PTT AMPLIFIER FOR H-TOP</t>
  </si>
  <si>
    <t>PLN-92379-10</t>
  </si>
  <si>
    <t>SHS 2379-10,PTT ASSY,UNAPLIFIE8 WK LD TI</t>
  </si>
  <si>
    <t>PLN-92378-02</t>
  </si>
  <si>
    <t>SHS 2378-02 HW251N W/TA6MLX PLUG WIRING</t>
  </si>
  <si>
    <t>PLN-92371-12</t>
  </si>
  <si>
    <t>SHS 2371-12, USB-PTT, STEREO, SERIALIZED</t>
  </si>
  <si>
    <t>http://s7d9.scene7.com/is/image/ScanSource/plantronics-9237112</t>
  </si>
  <si>
    <t>PLN-92371-11</t>
  </si>
  <si>
    <t>HEADSET, BASE ASSY. *SPECIAL/BTO/</t>
  </si>
  <si>
    <t>http://s7d9.scene7.com/is/image/ScanSource/plantronics-9237111</t>
  </si>
  <si>
    <t>PLN-92355-11</t>
  </si>
  <si>
    <t>SHS 2355-11, USB-PTT, MONAURAL</t>
  </si>
  <si>
    <t>http://s7d9.scene7.com/is/image/ScanSource/plantronics-9235511</t>
  </si>
  <si>
    <t>PLN-92353-02</t>
  </si>
  <si>
    <t>SSP 2353-02/SPARE PART/15 FT COIL CBL</t>
  </si>
  <si>
    <t>http://s7d9.scene7.com/is/image/ScanSource/plantronics-9235302</t>
  </si>
  <si>
    <t>PLN-92353-01</t>
  </si>
  <si>
    <t>SSP 2353-01, SPARE PART, WITH 10 FT STR CABLE</t>
  </si>
  <si>
    <t>http://s7d9.scene7.com/is/image/ScanSource/plantronics-9235301</t>
  </si>
  <si>
    <t>PLN-92337-02</t>
  </si>
  <si>
    <t>SHS 2337-02, PTT AMP, DUAL CHANNEL, HI GAIN, W/PJ-7 (REF PTT AMP DCH)</t>
  </si>
  <si>
    <t>PLN-92337-01</t>
  </si>
  <si>
    <t>PTT AMP, 6-WIRE, BTO</t>
  </si>
  <si>
    <t>PLN-92333-01</t>
  </si>
  <si>
    <t>SHS 2333-01, PTT AMP, DUAL CHANNEL, LEMO FGG.2B.310, GAIN OPTIONS (REF SHS 1890, ORION)</t>
  </si>
  <si>
    <t>PLN-92311-02</t>
  </si>
  <si>
    <t>SHS 2311-02, PTT AMP, DUAL CHANNEL, PJ-7, CABLE OPTIONS  (REF PTT AMP DC)</t>
  </si>
  <si>
    <t>PLN-92311-01</t>
  </si>
  <si>
    <t>SHS 2311-01, PTT AMP, DUAL CHANNEL, PJ-7, CABLE OPTIONS  (REF PTT AMP DC)</t>
  </si>
  <si>
    <t>PLN-92310-25</t>
  </si>
  <si>
    <t>SHS2310-25 HEADSET, BASE ASSY.</t>
  </si>
  <si>
    <t>http://s7d9.scene7.com/is/image/ScanSource/plantronics-9231025</t>
  </si>
  <si>
    <t>PLN-92310-15</t>
  </si>
  <si>
    <t>SHS 2310-15, PTT AMP, PJ-7, WITH RECEIVER GAIN AND CABLE OPTIONS</t>
  </si>
  <si>
    <t>http://s7d9.scene7.com/is/image/ScanSource/plantronics-9231015</t>
  </si>
  <si>
    <t>PLN-92310-10</t>
  </si>
  <si>
    <t>SHS 2310-10, PTT AMP, PJ-7, W/RECEIVER GAIN &amp; CABLE OPTIONS</t>
  </si>
  <si>
    <t>http://s7d9.scene7.com/is/image/ScanSource/plantronics-9231010</t>
  </si>
  <si>
    <t>PLN-92300-01</t>
  </si>
  <si>
    <t>SUPRA BINAURAL NC PTT DUAL CHN</t>
  </si>
  <si>
    <t>PLN-92265-01</t>
  </si>
  <si>
    <t>SHS2265-01, HEADSET,PTT SWITCH</t>
  </si>
  <si>
    <t>PLN-92201-25</t>
  </si>
  <si>
    <t>PTT AMP 4 WIRE W/STEWART COMPU</t>
  </si>
  <si>
    <t>PLN-92189-15</t>
  </si>
  <si>
    <t>SHS2189-15, SHS 1890 W/MODIFIED XMTR RESPONSE (NYPD)</t>
  </si>
  <si>
    <t>PLN-92189-10</t>
  </si>
  <si>
    <t>SHS2189-10, SHS 1890 W/MODIFIED XMTR RESPONSE (NYPD)</t>
  </si>
  <si>
    <t>PLN-92187-03</t>
  </si>
  <si>
    <t>SHS 2187-03, PTT ASSY, UNAMPLIFIED, NC5MX PLUG (REF SHS 1890)</t>
  </si>
  <si>
    <t>PLN-92187-01</t>
  </si>
  <si>
    <t>SHS 2187-01, PTT ASSY, UNAMPLIFIED, NC4FX PLUG (REF SHS 1890)</t>
  </si>
  <si>
    <t>PLN-92177-01</t>
  </si>
  <si>
    <t>SHS2177-01,PTTAMP,LEMO FGG.2B.310, &amp;</t>
  </si>
  <si>
    <t>PLN-92173-01</t>
  </si>
  <si>
    <t>HEADSET/BASE ASSY/BTO</t>
  </si>
  <si>
    <t>PLN-92161-15</t>
  </si>
  <si>
    <t>SHR2161-15 RUGGEDIZED HEADSET</t>
  </si>
  <si>
    <t>PLN-92124-01</t>
  </si>
  <si>
    <t>SSP2124-01 SPARE, CABLE W/U92REC</t>
  </si>
  <si>
    <t>PLN-92109-01</t>
  </si>
  <si>
    <t>SPECIAL - SMH2109-01 AMPLIFIER</t>
  </si>
  <si>
    <t>PLN-92083-02</t>
  </si>
  <si>
    <t>SHR 2083-02, RUGGEDIZED, BINAURAL, W/QD (RAYTHEON)</t>
  </si>
  <si>
    <t>PLN-92082-01</t>
  </si>
  <si>
    <t>SHR2082-01, HEADSET</t>
  </si>
  <si>
    <t>http://s7d9.scene7.com/is/image/ScanSource/plantronics-9208201</t>
  </si>
  <si>
    <t>PLN-92080-10</t>
  </si>
  <si>
    <t>SPECIAL SHS-2080-10 W/10"CABLE</t>
  </si>
  <si>
    <t>PLN-92073-01</t>
  </si>
  <si>
    <t>SHR 2073-01, RUGGEDIZED, DUAL CHANNEL, W/TA6MLX QDISC</t>
  </si>
  <si>
    <t>http://s7d9.scene7.com/is/image/ScanSource/plantronics-9207301</t>
  </si>
  <si>
    <t>PLN-92072-01</t>
  </si>
  <si>
    <t>SHR 2072-01, RUGGEDIZED BINAURAL W/TA6MLX QDISC</t>
  </si>
  <si>
    <t>http://s7d9.scene7.com/is/image/ScanSource/plantronics-9207201</t>
  </si>
  <si>
    <t>PLN-92056-02</t>
  </si>
  <si>
    <t>SSP 2056-02, Y-ADAPTER, GAS MASK TO SHS 1038-02, MILITARY ATC</t>
  </si>
  <si>
    <t>PLN-92056-01</t>
  </si>
  <si>
    <t>SSP 2056-01, Y ADAPTER, GAS MASK TO PTT, MILITARY ATC</t>
  </si>
  <si>
    <t>PLN-92018-01</t>
  </si>
  <si>
    <t>SMH2018-01 ADAPTER,BASE ASSY</t>
  </si>
  <si>
    <t>PLN-92005-03</t>
  </si>
  <si>
    <t>SHS 2005-03, PTT AMP, DUAL CHANNEL, LEMO FGG.2B.310, WIRING OPTIONS (REF   SHS 1890)</t>
  </si>
  <si>
    <t>http://s7d9.scene7.com/is/image/ScanSource/plantronics-9200503</t>
  </si>
  <si>
    <t>PLN-92005-02</t>
  </si>
  <si>
    <t>SHS 2005-02 HEADSET</t>
  </si>
  <si>
    <t>http://s7d9.scene7.com/is/image/ScanSource/plantronics-9200502</t>
  </si>
  <si>
    <t>GNN-920-69-508-105</t>
  </si>
  <si>
    <t>Jabra Pro 920 Duo Headset</t>
  </si>
  <si>
    <t>http://s7d9.scene7.com/is/image/ScanSource/jabra-69508105</t>
  </si>
  <si>
    <t>-920-65-508-105 RB</t>
  </si>
  <si>
    <t>Rebox: Jabra PRO 920 Mono Wireless Headset</t>
  </si>
  <si>
    <t>GNN-920-65-508-105</t>
  </si>
  <si>
    <t>Jabra PRO 920 Mono Wireless Headset</t>
  </si>
  <si>
    <t>http://s7d9.scene7.com/is/image/ScanSource/jabra-gsa92065508105</t>
  </si>
  <si>
    <t>PLN-91995-01</t>
  </si>
  <si>
    <t>SHS 1995-01, PTT, NEUTRIK NC5FX PLUG (REF SHS 1890)</t>
  </si>
  <si>
    <t>PLN-91963-01</t>
  </si>
  <si>
    <t>SPECIAL ORDER QD TO 2 PRONG</t>
  </si>
  <si>
    <t>http://s7d9.scene7.com/is/image/ScanSource/plantronics-9196301</t>
  </si>
  <si>
    <t>PLN-91927-10</t>
  </si>
  <si>
    <t>SHS1927-10,SHS 1890,4 WIRE BTO8WK LT/NON</t>
  </si>
  <si>
    <t>PLN-91926-25</t>
  </si>
  <si>
    <t>91926-25,, SHS 1926-25, INLINE AMPLIFIER, 6 WIRE, PJ7 CONNECTOR, 25 FT CABLE</t>
  </si>
  <si>
    <t>PLN-91926-15</t>
  </si>
  <si>
    <t>SHS1926-15, INLINE AMPLIFIER, 6 WIRE W/PJ7 CONNECTOR</t>
  </si>
  <si>
    <t>http://s7d9.scene7.com/is/image/ScanSource/plantronics-9192615</t>
  </si>
  <si>
    <t>PLN-91926-10</t>
  </si>
  <si>
    <t>SHS1926-10,INLINE AMPLIFIER, 6 WIRE W/PJ7 CONNECTOR</t>
  </si>
  <si>
    <t>http://s7d9.scene7.com/is/image/ScanSource/plantronics-9192610</t>
  </si>
  <si>
    <t>PLN-91892-25</t>
  </si>
  <si>
    <t>4 WIRE PTK W/QD 25' COIL CORD</t>
  </si>
  <si>
    <t>PLN-91892-15</t>
  </si>
  <si>
    <t>SHS 1892-15, PTT AMP, 4 WIRE, PJ-327 OR EQUIVALENT, (REF SHS 1890)</t>
  </si>
  <si>
    <t>PLN-91892-10</t>
  </si>
  <si>
    <t>SHS 1892-10, PTT AMP, 4 WIRE, PJ-327 OR EQUIVALENT, (REF SHS 1890)</t>
  </si>
  <si>
    <t>PLN-91851-02</t>
  </si>
  <si>
    <t>HEADSET,BASE ASSY BTO/10-14 WK LEAD</t>
  </si>
  <si>
    <t>PLN-91851-01</t>
  </si>
  <si>
    <t>SHS1851-01 HEADSET, BASE ASSY</t>
  </si>
  <si>
    <t>PLN-91783-15</t>
  </si>
  <si>
    <t>SMH1783-15, H251N-M22 WITH MONITOR ASSY (FOR VISUALLY IMPAIRED)</t>
  </si>
  <si>
    <t>PLN-91783-11</t>
  </si>
  <si>
    <t>SMH 1783-11, H251-M22 W/MONITOR ASSY (FOR VISUALLY IMPAIRED)</t>
  </si>
  <si>
    <t>http://s7d9.scene7.com/is/image/ScanSource/poly-h251</t>
  </si>
  <si>
    <t>PLN-91709-01</t>
  </si>
  <si>
    <t>SMS1709-01, MS50/T30-2 W/CAPSULE ADAPTER</t>
  </si>
  <si>
    <t>PLN-91321-01</t>
  </si>
  <si>
    <t>HW261 W/O MICROPHONE, MONITORONLY   BTO</t>
  </si>
  <si>
    <t>http://s7d5.scene7.com/is/image/ScanSource/plantronics-hw261n</t>
  </si>
  <si>
    <t>PLN-91145-04</t>
  </si>
  <si>
    <t>HEADSET,MS50,5 OHMMIC,DUALRCVRCHN-NAVY</t>
  </si>
  <si>
    <t>PLN-91066-01</t>
  </si>
  <si>
    <t>SMS1066-01, MS50 AVIATION HEADSET W/XLR PLUG FOR AIRBUS</t>
  </si>
  <si>
    <t>http://s7d9.scene7.com/is/image/ScanSource/plantronics-9106601</t>
  </si>
  <si>
    <t>PLN-91064-04</t>
  </si>
  <si>
    <t>SSP 1064-04, CONVERSION KIT, VISUALLY IMPAIRED, SUPRAPLUS</t>
  </si>
  <si>
    <t>PLN-91064-02</t>
  </si>
  <si>
    <t>SSP 1064-02, CONVERSION KIT, VISUALLY IMPAIRED, SUPRAPLUS</t>
  </si>
  <si>
    <t>PLN-91045-12</t>
  </si>
  <si>
    <t>SDS 1045-12, SUPRAPLUS DYNAMIC, 2 CHANNEL, W/CONNECTOR OPTIIONS</t>
  </si>
  <si>
    <t>PLN-91040-02</t>
  </si>
  <si>
    <t>SHS 1040-02, PTT, UNAMPLIFIED XMTR AND RCVR, SUPRA QDISC, LEMO FFP.2S.310</t>
  </si>
  <si>
    <t>PLN-91031-16</t>
  </si>
  <si>
    <t>SDS1031-16Lemo FGG.2B.310.CLAD</t>
  </si>
  <si>
    <t>PLN-91031-15</t>
  </si>
  <si>
    <t>SDS 1031-15, PTT (16 WEEK LEAD TIME) SUPRA+ DYNAMIC, TA6 QD, LEMO FFP.2S.310</t>
  </si>
  <si>
    <t>PLN-91031-14</t>
  </si>
  <si>
    <t>SDS1031-14 Lemo FFP.2B310.CLAD</t>
  </si>
  <si>
    <t>PLN-91031-13</t>
  </si>
  <si>
    <t>SDS1031-13 Lemo FGG. 1K.308.</t>
  </si>
  <si>
    <t>PLN-91031-11</t>
  </si>
  <si>
    <t>SDS 1031-11, PTT, UNAMPLIFIED, SUPRAPLUS DYNAMIC, DUAL CHANNEL, PIGTAIL (REF SHS 1890)</t>
  </si>
  <si>
    <t>PLN-91031-10</t>
  </si>
  <si>
    <t>91031-10 SDS1031-10, PTT, UNAMPLIFIED, WITH SUPRAPLUS DYNAMIC</t>
  </si>
  <si>
    <t>XPC-90885-C208310EC09013MB</t>
  </si>
  <si>
    <t>Three-Breaker Maintenance Bypass Switch</t>
  </si>
  <si>
    <t>PLN-90227-02</t>
  </si>
  <si>
    <t>SHR MODELS, SPARE PARTS, MICROPHONE WINDSCREEN</t>
  </si>
  <si>
    <t>PLN-90216-01</t>
  </si>
  <si>
    <t>SPARE, EAR CUSHION KIT, SHR 2083 PRODUCTS (2 CUSHIONS)</t>
  </si>
  <si>
    <t>PLN-90101-01</t>
  </si>
  <si>
    <t>MS50/T30-2, MS50 W/2 PLUGS FOR AVIATION</t>
  </si>
  <si>
    <t>http://s7d9.scene7.com/is/image/ScanSource/plantronics-9010101</t>
  </si>
  <si>
    <t>PLN-90100-01</t>
  </si>
  <si>
    <t>MS50/T30-1, MS50 AVIATION HEADSET W/SINGLE PLUG</t>
  </si>
  <si>
    <t>http://s7d9.scene7.com/is/image/ScanSource/plantronics-9010001</t>
  </si>
  <si>
    <t>PLN-90026-03</t>
  </si>
  <si>
    <t>CABLE AND CONNECTOR ASSY WITH AXR-5-12</t>
  </si>
  <si>
    <t>PLN-90025-02</t>
  </si>
  <si>
    <t>SPARE, CABLE &amp; CONNECTOR ASSY, NC4MX, SUPRA QD, SHS 1720-02</t>
  </si>
  <si>
    <t>PLN-90024-01</t>
  </si>
  <si>
    <t>SPARE, CABLE &amp; CONNECTOR ASSY W/ AXR-4-11</t>
  </si>
  <si>
    <t>http://s7d9.scene7.com/is/image/ScanSource/plantronics-9002401</t>
  </si>
  <si>
    <t>PLN-90010-01</t>
  </si>
  <si>
    <t>SPARE, CABLE &amp; CONN 3.5 MM 3 COND TO QD SMH1783-11</t>
  </si>
  <si>
    <t>XPC-9000318</t>
  </si>
  <si>
    <t>Xtreme Power P90g Series 1500VA/1350W</t>
  </si>
  <si>
    <t>XPC-90003042</t>
  </si>
  <si>
    <t>XPC-2POST</t>
  </si>
  <si>
    <t>http://s7d9.scene7.com/is/image/ScanSource/xpcc-90003042</t>
  </si>
  <si>
    <t>XPC-90002101</t>
  </si>
  <si>
    <t>Bogen Amplifiers</t>
  </si>
  <si>
    <t>http://s7d5.scene7.com/is/image/ScanSource/Bogen-hta25oa</t>
  </si>
  <si>
    <t>-90000955 B2</t>
  </si>
  <si>
    <t>B Stock: P80-2000 - Xtreme Power P80 Series 2000VA/1800W; Line-Interactive UPS; true Sinewave output; 2U; 120VAC; 1.5A charger; Full Load Runtime = 4 min; 6' input line cord with 5-20 plug; (8) 5-15/20R output receptacles; Tower and rack mounting; 97% efficiency in ECO mode; Smart LCD screen; RS-232 and USB port connections;  UL, cUL, RoHS approved; 3 year full Warranty (USA and Canada);  50K load protection policy; 17.2"W  x  18.9"D x 3.5"H; 48 lbs</t>
  </si>
  <si>
    <t>P80-2000 - Xtreme Power P80 Series 2000VA/1800W; Line-Interactive UPS; true Sinewave output; 2U; 120VAC; 1.5A charger; Full Load Runtime = 4 min; 6' input line cord with 5-20 plug; (8) 5-15/20R output receptacles;  Tower and rack mounting; 97% efficiency in ECO mode; Smart LCD screen; RS-232 and USB port connections;  UL, cUL, RoHS approved; 3 year full Warranty (USA and Canada);  50K load protection policy; 17.2"W  x 18.9"D x 3.5"H; 48 lbs</t>
  </si>
  <si>
    <t>http://s7d9.scene7.com/is/image/ScanSource/xpcc-90000955</t>
  </si>
  <si>
    <t>-90000954 B1</t>
  </si>
  <si>
    <t>B Stock: P80G-3000</t>
  </si>
  <si>
    <t>http://s7d9.scene7.com/is/image/ScanSource/xpcc-90000954b1</t>
  </si>
  <si>
    <t>http://s7d9.scene7.com/is/image/ScanSource/xpcc-90000954</t>
  </si>
  <si>
    <t>XPC-90000950</t>
  </si>
  <si>
    <t>XPCC XBDM Series</t>
  </si>
  <si>
    <t>XPCC 6 Port Power Distribution Unit 120VAC/20A</t>
  </si>
  <si>
    <t>http://s7d9.scene7.com/is/image/ScanSource/xpcc-90000950</t>
  </si>
  <si>
    <t>XPC-90000949</t>
  </si>
  <si>
    <t>XBDM-15RHW</t>
  </si>
  <si>
    <t>http://s7d9.scene7.com/is/image/ScanSource/xpcc-90000949</t>
  </si>
  <si>
    <t>XPC-90000948</t>
  </si>
  <si>
    <t>XBDM-MINI</t>
  </si>
  <si>
    <t>http://s7d9.scene7.com/is/image/ScanSource/xpcc-90000948</t>
  </si>
  <si>
    <t>XPC-90000946</t>
  </si>
  <si>
    <t>5 YR Xtended Service Plan forP90L-BP240</t>
  </si>
  <si>
    <t>XPC-90000934</t>
  </si>
  <si>
    <t>XBDM-HW63</t>
  </si>
  <si>
    <t>http://s7d9.scene7.com/is/image/ScanSource/xpcc-90000934</t>
  </si>
  <si>
    <t>XPC-90000933</t>
  </si>
  <si>
    <t>P90L-RAIL</t>
  </si>
  <si>
    <t>http://s7d9.scene7.com/is/image/ScanSource/xpcc-90000933</t>
  </si>
  <si>
    <t>XPC-90000932</t>
  </si>
  <si>
    <t>P90L-BP240</t>
  </si>
  <si>
    <t>http://s7d9.scene7.com/is/image/ScanSource/xpcc-90000932</t>
  </si>
  <si>
    <t>XPC-90000931</t>
  </si>
  <si>
    <t>P90L-10K</t>
  </si>
  <si>
    <t>http://s7d9.scene7.com/is/image/ScanSource/xpcc-90000931</t>
  </si>
  <si>
    <t>XPC-90000930</t>
  </si>
  <si>
    <t>P90L-6K</t>
  </si>
  <si>
    <t>http://s7d9.scene7.com/is/image/ScanSource/xpcc-90000930</t>
  </si>
  <si>
    <t>XPC-90000929</t>
  </si>
  <si>
    <t>Xtreme Power P80 Series 3000VA/2700W</t>
  </si>
  <si>
    <t>XPCC 36V 4 String Extended Battery Pack for P90-1500</t>
  </si>
  <si>
    <t>http://s7d9.scene7.com/is/image/ScanSource/xpcc-90000923</t>
  </si>
  <si>
    <t>-90000922 RB</t>
  </si>
  <si>
    <t>Rebox: XPCC 1500VA/1350W Uniterruptable Power Supply</t>
  </si>
  <si>
    <t>-90000922 B1</t>
  </si>
  <si>
    <t>B Stock: XPCC 1500VA/1350W Uniterruptable Power Supply</t>
  </si>
  <si>
    <t>XPC-90000921</t>
  </si>
  <si>
    <t>P90Lg-3000</t>
  </si>
  <si>
    <t>http://s7d9.scene7.com/is/image/ScanSource/xpcc-90000921</t>
  </si>
  <si>
    <t>XPC-90000920</t>
  </si>
  <si>
    <t>P90g-3000</t>
  </si>
  <si>
    <t>http://s7d9.scene7.com/is/image/ScanSource/xpcc-90000920</t>
  </si>
  <si>
    <t>-90000917 RB</t>
  </si>
  <si>
    <t>Rebox: XPCC Optional Battery Pack P90-3000 and P90g-3000 Model UPS</t>
  </si>
  <si>
    <t>http://s7d9.scene7.com/is/image/ScanSource/xpcc-90000917rb</t>
  </si>
  <si>
    <t>XPCC Optional Battery Pack P90-3000 and P90g-3000 Model UPS</t>
  </si>
  <si>
    <t>http://s7d9.scene7.com/is/image/ScanSource/xpcc-90000917</t>
  </si>
  <si>
    <t>-90000916 B2</t>
  </si>
  <si>
    <t>B Stock: XPCC Optional Battery Pack P90-2000 Model UPS</t>
  </si>
  <si>
    <t>XPCC Optional Battery Pack P90-2000 Model UPS</t>
  </si>
  <si>
    <t>http://s7d9.scene7.com/is/image/ScanSource/xpcc-90000916</t>
  </si>
  <si>
    <t>-90000915 RB</t>
  </si>
  <si>
    <t>Rebox: XPCC Optional Battery Pack P90L-1500 Model UPS</t>
  </si>
  <si>
    <t>XPCC Optional Battery Pack P90L-1500 Model UPS</t>
  </si>
  <si>
    <t>http://s7d9.scene7.com/is/image/ScanSource/xpcc-90000915</t>
  </si>
  <si>
    <t>XPC-90000914</t>
  </si>
  <si>
    <t>P90L-3000</t>
  </si>
  <si>
    <t>http://s7d9.scene7.com/is/image/ScanSource/xpcc-90000914</t>
  </si>
  <si>
    <t>XPC-90000913</t>
  </si>
  <si>
    <t>XPCC 8 Port 1700VA/1530W Uniterruptable Power Supply with Charging</t>
  </si>
  <si>
    <t>http://s7d9.scene7.com/is/image/ScanSource/xpcc-90000913</t>
  </si>
  <si>
    <t>XPC-90000912</t>
  </si>
  <si>
    <t>P90L-1500</t>
  </si>
  <si>
    <t>http://s7d9.scene7.com/is/image/ScanSource/xpcc-90000912</t>
  </si>
  <si>
    <t>XPCC IT 4-post Rail Rack Solution</t>
  </si>
  <si>
    <t>http://s7d9.scene7.com/is/image/ScanSource/xpcc-90000909</t>
  </si>
  <si>
    <t>XPCC 3000VA/2700W Uniterruptable Power Supply</t>
  </si>
  <si>
    <t>http://s7d9.scene7.com/is/image/ScanSource/xpcc-90000908</t>
  </si>
  <si>
    <t>XPCC 2000VA/1800W Uniterruptable Power Supply</t>
  </si>
  <si>
    <t>http://s7d9.scene7.com/is/image/ScanSource/xpcc-90000907</t>
  </si>
  <si>
    <t>-90000905 RB</t>
  </si>
  <si>
    <t>Rebox: XPCC 1000VA/900W Uniterruptable Power Supply</t>
  </si>
  <si>
    <t>http://s7d9.scene7.com/is/image/ScanSource/xpcc-90000905rb</t>
  </si>
  <si>
    <t>XPCC 1000VA/900W Uniterruptable Power Supply</t>
  </si>
  <si>
    <t>http://s7d9.scene7.com/is/image/ScanSource/xpcc-90000905</t>
  </si>
  <si>
    <t>-90000904 RB</t>
  </si>
  <si>
    <t>Rebox: XPCC 3000VA/2700W Uniterruptable Power Supply</t>
  </si>
  <si>
    <t>http://s7d9.scene7.com/is/image/ScanSource/xpcc-90000904</t>
  </si>
  <si>
    <t>XPCC 2200VA/2000W Uniterruptable Power Supply</t>
  </si>
  <si>
    <t>http://s7d9.scene7.com/is/image/ScanSource/xpcc-90000903</t>
  </si>
  <si>
    <t>XPCC 1500VA/1350W Uniterruptable Power Supply</t>
  </si>
  <si>
    <t>http://s7d9.scene7.com/is/image/ScanSource/xpcc-90000902</t>
  </si>
  <si>
    <t>XPCC 1100VA/990W Uniterruptable Power Supply</t>
  </si>
  <si>
    <t>http://s7d9.scene7.com/is/image/ScanSource/xpcc-90000901</t>
  </si>
  <si>
    <t>-90000900 RB</t>
  </si>
  <si>
    <t>Rebox: XPCC 800VA/720W Uniterruptable Power Supply</t>
  </si>
  <si>
    <t>XPCC 800VA/720W Uniterruptable Power Supply</t>
  </si>
  <si>
    <t>http://s7d9.scene7.com/is/image/ScanSource/xpcc-90000900</t>
  </si>
  <si>
    <t>XPC-90000879</t>
  </si>
  <si>
    <t>xTENDEd 5YR Factory Warranty for P91 BATTERY  (USA only) - 5 Year Coverage includes coverage of electronics and internal batteries, telephone technical support, advanced exchange and ground shipping both ways.</t>
  </si>
  <si>
    <t>XPC-90000878</t>
  </si>
  <si>
    <t>Extended 5 Year Factory Warranty for P91-2000, P91-3000</t>
  </si>
  <si>
    <t>XPC-90000877</t>
  </si>
  <si>
    <t>Xtended 5YR Factory Warranty for  P91-1000/1500VA UPS (USA only) - 5 Year Coverage includes coverage of electronics and internal batteries, telephone technical support, advanced exchange and ground shipping both ways.</t>
  </si>
  <si>
    <t>XPC-90000876</t>
  </si>
  <si>
    <t>A60-850 850VA/500W 120V UPS</t>
  </si>
  <si>
    <t>XPC-90000875</t>
  </si>
  <si>
    <t>A60-550 550VA/330W 120V UPS</t>
  </si>
  <si>
    <t>XPC-90000844</t>
  </si>
  <si>
    <t>Xtreme Pwr P90L-10KVA/9KW doub le conv.UPS in 9U rack/tower</t>
  </si>
  <si>
    <t>http://s7d9.scene7.com/is/image/ScanSource/xpcc-90000844</t>
  </si>
  <si>
    <t>XPC-90000843</t>
  </si>
  <si>
    <t>P90L Bndle-in-termblocks-outC1 3&amp;19</t>
  </si>
  <si>
    <t>http://s7d9.scene7.com/is/image/ScanSource/xpcc-90000843</t>
  </si>
  <si>
    <t>XPC-90000842</t>
  </si>
  <si>
    <t>P90L Bndle-PDU out-L6-20,30R</t>
  </si>
  <si>
    <t>http://s7d9.scene7.com/is/image/ScanSource/xpcc-90000842</t>
  </si>
  <si>
    <t>XPC-90000840</t>
  </si>
  <si>
    <t>P90L Bndle-PDU output term blo cks</t>
  </si>
  <si>
    <t>XPC-90000838</t>
  </si>
  <si>
    <t>Input L6-30P line cord with te rminal blocks; output PDU</t>
  </si>
  <si>
    <t>XPC-90000836</t>
  </si>
  <si>
    <t>Input L6-30P line cord w/termi nal blocks;output L14-30R cord</t>
  </si>
  <si>
    <t>XPC-90000835</t>
  </si>
  <si>
    <t>P90L BNDL 6K UPS, input L6-30P</t>
  </si>
  <si>
    <t>http://s7d9.scene7.com/is/image/ScanSource/xpcc-90000835</t>
  </si>
  <si>
    <t>XPC-90000834</t>
  </si>
  <si>
    <t>P90L Bndle-PDU out-C19&amp;C13</t>
  </si>
  <si>
    <t>XPC-90000833</t>
  </si>
  <si>
    <t>P90L Bndle-PDU output</t>
  </si>
  <si>
    <t>http://s7d9.scene7.com/is/image/ScanSource/xpcc-90000833</t>
  </si>
  <si>
    <t>XPC-90000832</t>
  </si>
  <si>
    <t>P90L Bndle-PDU out+6-15/20R</t>
  </si>
  <si>
    <t>XPC-90000830</t>
  </si>
  <si>
    <t>P90L Bndle-L6-30R output</t>
  </si>
  <si>
    <t>XPC-90000804</t>
  </si>
  <si>
    <t>XC-FL12</t>
  </si>
  <si>
    <t>XPC-90000790</t>
  </si>
  <si>
    <t>Extended Runtime Battery Pack for use with P91-3000 and P91g-3000 UPSs;  (includes 2 strings of 12V9AH batteries) ;__ Battery Packs provide(s) __ minutes runtime @ __KVA load.   Tower or Rack Mounting; UL, cUL, RoHS Approved;  3-Year Full Warranty (USA and Canada); 17.2"W x 23.6"D x 3.5"H; 104.4 lbs</t>
  </si>
  <si>
    <t>XPC-90000789</t>
  </si>
  <si>
    <t>Extended Runtime Battery Pack for use with P91(g)-2000 UPS;</t>
  </si>
  <si>
    <t>XPC-90000788</t>
  </si>
  <si>
    <t>Extended Runtime Battery Pack for use with P91/P91L-1500 (includes 12 each 12V9AH batteries); __ Battery Packs provide(s) __ minutes runtime @ __KVA load.  Tower or Rack Mounting; TUV/UL, RoHS, cUL Approved; TAA  Compliant;  3-Year Full Warranty (USA only); 17.2"W x 24.8"D x 3.5"H; 104.4 lbs</t>
  </si>
  <si>
    <t>XPC-90000787</t>
  </si>
  <si>
    <t>Extended Runtime Battery Pack</t>
  </si>
  <si>
    <t>XPC-90000785</t>
  </si>
  <si>
    <t>Environmental Monitoring Sensor to monitor ambient temperature and humidity. Include two user defined contact closures.  Must be used with SNMP-J60 External SNMP Card. Packaging = 5.7"W x 5.2"D x 1.7"H, 1  lb</t>
  </si>
  <si>
    <t>XPC-90000778</t>
  </si>
  <si>
    <t>External SNMP/Web Card for use with J60-600(i) Series UPS; monitor critical UPS parameters, alarms, and status; output power control to reboot loads; packaging = 7.5"W x 6"D x 2.5"H, 1 lb</t>
  </si>
  <si>
    <t>XPC-90000776</t>
  </si>
  <si>
    <t>600VA/360W 120V UPS</t>
  </si>
  <si>
    <t>XPC-90000773</t>
  </si>
  <si>
    <t>M90-80 and M90-140 7x24 Startup and 3 year on-site warranty.  For Zone 1 (within 100 miles of XPC Service Center).  StartUP includes installation of the M90 power modules and Internal battery trays by the startup technician.</t>
  </si>
  <si>
    <t>XPC-90000771</t>
  </si>
  <si>
    <t>M90-80 and M90-140 7x24 Startup and 1 year on-site warranty.  For Zone 1 (within 100 miles of XPC Service Center).  StartUP includes installation of the M90 power modules and Internal battery trays by the startup technician.</t>
  </si>
  <si>
    <t>XPC-90000770</t>
  </si>
  <si>
    <t>M90-80 and M90-140 5x8 Startup and 3 year on-site warranty.  For Zone 1 (within 100 miles of XPC Service Center).  StartUP includes installation of the M90 power modules and Internal battery trays by the startup technician.</t>
  </si>
  <si>
    <t>XPC-90000768</t>
  </si>
  <si>
    <t>M90-80 and M90-140 5x8 Startup and 1 year on-site warranty.  For Zone 1 (within 100 miles of XPC Service Center)  StartUP includes installation of the M90 power modules and Internal battery trays by the startup technician.</t>
  </si>
  <si>
    <t>XPC-90000756</t>
  </si>
  <si>
    <t>Xtreme Power P91 Series 1000VA/1000W; Online UPS; 2U; 120VAC;  6' input line cord with 5-15 plug; (8) 5-15R output receptacles, (4) of the output receptacles programmable as  group ;  Hot Swappable batteries; 1-8A adjustable charger; Full Load Runtime = 3 min; Tower and rack mounting; 98% efficiency in ECO mode; Smart LCD screen; Intelligent slot; RS-232, USB port, and REPO connections; UL, cUL, RoHS approved; FCC Class B; TAA  Compliant;  3 year full Warranty (USA and Canada);  50K load protection policy; 17.2" x 15.1" x 3.5"; 25.5 lbs</t>
  </si>
  <si>
    <t>XPC-90000741</t>
  </si>
  <si>
    <t>SNMP-2PV3-Two-Port Internal SNMPWEB Card</t>
  </si>
  <si>
    <t>XPC-90000730</t>
  </si>
  <si>
    <t>On-Site 3 Year Warranty for  M90S-BMXR  Battery Module.  Three year coverage includes replacement parts  and on-site corrective maintenance. Services are 5x8. Purchase one On-Site 3 Year Warranty  Plan  for each battery module.  Startup must be purchased for all on-site warranty plans.</t>
  </si>
  <si>
    <t>XPC-90000729</t>
  </si>
  <si>
    <t>On-Site 1 Year Warranty for  M90S-BMXR  Battery Module. One year coverage includes replacement parts  and on-site corrective maintenance. Services are 5x8. Purchase one On-Site 1  Year Warranty  Plan  for each battery module.  Startup must be purchased for all on-site warranty plans.  .</t>
  </si>
  <si>
    <t>Environmental Monitoring Sensor to monitor room temperature and humidity</t>
  </si>
  <si>
    <t>XPC-90000661</t>
  </si>
  <si>
    <t>Xtreme Power E90 Series online 10KVA/10KW, 208/120 VAC three-phase UPS with 3 strings of internal batteries for 16 minutes full load runtime.  Includes color LCD display, static switch, and maintenance bypass switch ; 94.5% efficiency in online mode or 98% efficiency in ECO mode; standard RS232, EPO, RS485, USB and dry contact communication ports;  (2) slots for Web/SNMP or Relay cards; UL-1778 (TUV), cUL, FCCA; 2 Year  Parts Warranty;  Can accomodate up to 3 strings of internal batteries and up to (4) external battery packs for extended runtimes;  9.8" W x 39.2" D x 34.0" H. 539  lbs.</t>
  </si>
  <si>
    <t>XPC-90000657</t>
  </si>
  <si>
    <t>EBP80-63A</t>
  </si>
  <si>
    <t>XPC-90000653</t>
  </si>
  <si>
    <t>E90-10KL</t>
  </si>
  <si>
    <t>XPC-90000643</t>
  </si>
  <si>
    <t>BPXR2U240A</t>
  </si>
  <si>
    <t>XPC-90000624</t>
  </si>
  <si>
    <t>Xtreme Power P91 Series 3000VA/2880W; Online UPS; 2U; 120VAC;  6' input line cord with L5-30 plug; (1) L5-30R + (6) 5-15/20R output receptacles, (3) of the 5-15/20R output receptacles programmable as  group; Hot Swappable batteries; 1-8A adjustable  charger; Full Load Runtime = 3 min; Tower and rack mounting; 98percent efficiency in ECO mode; Smart LCD screen; Intelligent slot;  RS-232, USB port, and REPO  connections; UL, cUL, RoHS approved;  FCC Class A; TAA  Compliant;  3 year full Warranty (USA and Canada); 50K load protection policy; 17.2" x 23.8" x 3.5"; 60.6 lbs.</t>
  </si>
  <si>
    <t>XPC-90000623</t>
  </si>
  <si>
    <t>Xtreme Power P91 Series 2000VA/1930W</t>
  </si>
  <si>
    <t>XPC-90000622</t>
  </si>
  <si>
    <t>P91-1500</t>
  </si>
  <si>
    <t>XPC-90000621</t>
  </si>
  <si>
    <t>P91 Series 1000VA/800W</t>
  </si>
  <si>
    <t>-90000616 RB</t>
  </si>
  <si>
    <t>XPCC Line Interactive UPS</t>
  </si>
  <si>
    <t>Rebox: 70-1500</t>
  </si>
  <si>
    <t>70-1500</t>
  </si>
  <si>
    <t>XPC-90000612</t>
  </si>
  <si>
    <t>TX90-CB</t>
  </si>
  <si>
    <t>http://s7d9.scene7.com/is/image/ScanSource/xpcc-90000612</t>
  </si>
  <si>
    <t>XPC-90000611</t>
  </si>
  <si>
    <t>Required for synching UPS modsin parallel configuration</t>
  </si>
  <si>
    <t>XPC-90000606</t>
  </si>
  <si>
    <t>TX90i-5000</t>
  </si>
  <si>
    <t>http://s7d9.scene7.com/is/image/ScanSource/xpcc-90000606</t>
  </si>
  <si>
    <t>XPC-90000605</t>
  </si>
  <si>
    <t>TX90i-3000</t>
  </si>
  <si>
    <t>XPC-90000604</t>
  </si>
  <si>
    <t>TX90i-2000</t>
  </si>
  <si>
    <t>http://s7d9.scene7.com/is/image/ScanSource/xpcc-90000604</t>
  </si>
  <si>
    <t>XPC-90000603</t>
  </si>
  <si>
    <t>TX90i-1000</t>
  </si>
  <si>
    <t>http://s7d9.scene7.com/is/image/ScanSource/xpcc-90000603</t>
  </si>
  <si>
    <t>XPC-90000602</t>
  </si>
  <si>
    <t>TX90-3000</t>
  </si>
  <si>
    <t>http://s7d9.scene7.com/is/image/ScanSource/xpcc-90000602</t>
  </si>
  <si>
    <t>XPC-90000601</t>
  </si>
  <si>
    <t>TX90-2000</t>
  </si>
  <si>
    <t>http://s7d9.scene7.com/is/image/ScanSource/xpcc-90000601</t>
  </si>
  <si>
    <t>XPC-90000600</t>
  </si>
  <si>
    <t>TX90-1000</t>
  </si>
  <si>
    <t>http://s7d9.scene7.com/is/image/ScanSource/xpcc-90000600</t>
  </si>
  <si>
    <t>XPC-90000596</t>
  </si>
  <si>
    <t>Replacement battery pack for NXRT-2000 or NXRT-3000.  (1) Required per UPS.  One Year Warranty. 6.4"W x 18.9"L x 5.2"H.</t>
  </si>
  <si>
    <t>XPC-90000591</t>
  </si>
  <si>
    <t>E90, M90 and M90L 7x24 Startup and 1 yr</t>
  </si>
  <si>
    <t>V80-2000 - V80 Series 2000VA/1200W; Line</t>
  </si>
  <si>
    <t>http://s7d9.scene7.com/is/image/ScanSource/xpcc-90000583</t>
  </si>
  <si>
    <t>V80-1500</t>
  </si>
  <si>
    <t>V80-1000</t>
  </si>
  <si>
    <t>http://s7d9.scene7.com/is/image/ScanSource/xpcc-90000581</t>
  </si>
  <si>
    <t>V80 Series 700VA/420W; Line-Interactive</t>
  </si>
  <si>
    <t>http://s7d9.scene7.com/is/image/ScanSource/xpcc-90000580</t>
  </si>
  <si>
    <t>XPC-90000555</t>
  </si>
  <si>
    <t>SNMP-1P3PIN</t>
  </si>
  <si>
    <t>XPC-90000513</t>
  </si>
  <si>
    <t>5 YR Service Plan for XPRT BP4</t>
  </si>
  <si>
    <t>Xtended 5YR Factory Warranty for T91-BP1</t>
  </si>
  <si>
    <t>Xtended 5YR Factory Warranty for T91 200</t>
  </si>
  <si>
    <t>Xtended 5YR Factory Warranty for T911000</t>
  </si>
  <si>
    <t>T91-BP72A Extended Runtime Battery Pack</t>
  </si>
  <si>
    <t>T91-BP36A Extended Runtime Battery Pack</t>
  </si>
  <si>
    <t>XPC-90000484</t>
  </si>
  <si>
    <t>Xtreme Power T91 Series 3000VA/2880W Online UPS, 120VAC; 6' Input line cord, L5-30P; (1) L5-30R and  (8) 5-20R output receptacles; Full Load Runtime  3 minutes; ECO Mode;  2A to 8A charger current adjustable by LCD;  Tower; RS232/USB Port; Emergency Power Off (EPO); Includes Communications Cable and ViewPower Software; UL/FCC/RoHS Approved; 3-Year Electronics, 3-Year Battery Warranty (USA only); 7.4"W x 16.5"D x 12.5"H, 66 lbs;</t>
  </si>
  <si>
    <t>Xtreme Power T91 Series 2000VA/1930W</t>
  </si>
  <si>
    <t>http://s7d9.scene7.com/is/image/ScanSource/xpcc-90000483</t>
  </si>
  <si>
    <t>T91-1500 T91 Series 1500VA</t>
  </si>
  <si>
    <t>http://s7d9.scene7.com/is/image/ScanSource/xpcc-90000482</t>
  </si>
  <si>
    <t>T91-1000</t>
  </si>
  <si>
    <t>http://s7d9.scene7.com/is/image/ScanSource/xpcc-90000481</t>
  </si>
  <si>
    <t>T91-700</t>
  </si>
  <si>
    <t>http://s7d9.scene7.com/is/image/ScanSource/xpcc-90000480</t>
  </si>
  <si>
    <t>XPC-90000472</t>
  </si>
  <si>
    <t>J60i-350</t>
  </si>
  <si>
    <t>http://s7d9.scene7.com/is/image/ScanSource/xpcc-90000465</t>
  </si>
  <si>
    <t>XPC-90000466</t>
  </si>
  <si>
    <t>Xtreme Power XPDU Series, Ultra Slim Switched Power PDU with IEC-C14 Inlet (optional line cords available). (3) 5-15R output receptacles each independently power controlled via included RJ45 SNMP Port and Software; Pass through RJ45 Port enables connection of additional network devices; Easy to read LED display shows on/off condition of individual receptacles; 3-Year Warranty; 8.07W"W x 7.28"D x 1.22"H, 3.25 lbs</t>
  </si>
  <si>
    <t>J60-350</t>
  </si>
  <si>
    <t>XPC-90000463</t>
  </si>
  <si>
    <t>J40 ultra slim 10 Amp PDU</t>
  </si>
  <si>
    <t>XPC-90000461</t>
  </si>
  <si>
    <t>Xtreme Power XPDU Series Switched Power PDU with C14 Power inlet  with removeable 5-15P to C13 power cord; (8) 5-15/20R output receptacles each independently power controlled via included SNMP Port and Software; 2-Year Warranty; 19"W x 7.0"D x 1.75"H, 6.8 lbs</t>
  </si>
  <si>
    <t>XPC-90000460</t>
  </si>
  <si>
    <t>Xtreme Power XPDU Series Switched Power PDU with C14 Power inlet with removeable 5-15P to C13 power cord; (2) 5-15/20R output receptacles each independently power controlled via included SNMP Port and Software; 2-Year Warranty; 6"W x 6.8"D x 1.9"H, 2.0 lbs</t>
  </si>
  <si>
    <t>XPC-90000456</t>
  </si>
  <si>
    <t>5 YR Service Plan for T90-EBP960</t>
  </si>
  <si>
    <t>XPC-90000455</t>
  </si>
  <si>
    <t>5 YR Service Plan for T90-EBP940</t>
  </si>
  <si>
    <t>XPC-90000454</t>
  </si>
  <si>
    <t>5 YR Service Plan for T90-EBP920</t>
  </si>
  <si>
    <t>XPC-90000453</t>
  </si>
  <si>
    <t>5 YR Service Plan forTX90/T90-6KVA/10KVA</t>
  </si>
  <si>
    <t>XPC-90000452</t>
  </si>
  <si>
    <t>5 YR Service Plan for TX90i-5000 UPS</t>
  </si>
  <si>
    <t>XPC-90000451</t>
  </si>
  <si>
    <t>5Y Service Plan for TX90/TX90i-2000/3000</t>
  </si>
  <si>
    <t>XPC-90000450</t>
  </si>
  <si>
    <t>5 YR Service Plan for TX90/TX90i-1000</t>
  </si>
  <si>
    <t>P90c-1000</t>
  </si>
  <si>
    <t>http://s7d9.scene7.com/is/image/ScanSource/xpcc-90000435</t>
  </si>
  <si>
    <t>P80G-5000</t>
  </si>
  <si>
    <t>http://s7d9.scene7.com/is/image/ScanSource/xpcc-90000430</t>
  </si>
  <si>
    <t>XST-800</t>
  </si>
  <si>
    <t>http://s7d9.scene7.com/is/image/ScanSource/xpcc-90000418</t>
  </si>
  <si>
    <t>XST-600</t>
  </si>
  <si>
    <t>http://s7d9.scene7.com/is/image/ScanSource/xpcc-90000416</t>
  </si>
  <si>
    <t>XST-400</t>
  </si>
  <si>
    <t>http://s7d9.scene7.com/is/image/ScanSource/xpcc-90000414</t>
  </si>
  <si>
    <t>XPC-90000407</t>
  </si>
  <si>
    <t>XPDU Series PDU with Transformer</t>
  </si>
  <si>
    <t>http://s7d9.scene7.com/is/image/ScanSource/xpcc-90000406</t>
  </si>
  <si>
    <t>XPC-90000398</t>
  </si>
  <si>
    <t>V80 P80 P90 P90L Wall Mount Bracket</t>
  </si>
  <si>
    <t>XPC-90000387</t>
  </si>
  <si>
    <t>Xtreme Power P90g Series 3000VA/2700W; Online UPS with 1500VA/1500W 120V Transformer PDU; 208VAC input -208/120V output;  Full Load Runtime = 3 min; System has L6-20P detachable input line cord (8 ft);  Output receptacles include (1) IEC C19 + (5) IEC C13 + (16) 5-15R. Rack mounting; 98 percent  efficiency in ECO mode; 1A charger; UPS and PDU LCD screens; RS-232 and USB port connections; TAA  Compliant;  3 year full Warranty (USA and Canada); 50K load protection policy; UPS 17.2W" x 25.8D" x 3.5H". 66 lbs. Transformer 17.5"W x 15"D x 3.5"H , 43 lbs Package Includes: P90g-3000 UPS Power Module (2U) XPD-IT15A Transformer Module (2U) UPS to Transformer Cable C13 to C14 Software P90-Rail 4-Post Rail Kit</t>
  </si>
  <si>
    <t>Front Rackmount Bracket for P80</t>
  </si>
  <si>
    <t>XPC-90000375</t>
  </si>
  <si>
    <t>XPC-90000367</t>
  </si>
  <si>
    <t>XPC-90000366</t>
  </si>
  <si>
    <t>XPC-90000365</t>
  </si>
  <si>
    <t>XPC-90000364</t>
  </si>
  <si>
    <t>XPC-90000363</t>
  </si>
  <si>
    <t>XPC-90000362</t>
  </si>
  <si>
    <t>XPC-90000361</t>
  </si>
  <si>
    <t>XPC-90000360</t>
  </si>
  <si>
    <t>XPC-90000359</t>
  </si>
  <si>
    <t>XPC-90000358</t>
  </si>
  <si>
    <t>XPC-90000357</t>
  </si>
  <si>
    <t>XPC-90000356</t>
  </si>
  <si>
    <t>On-Site 5Y service for P90L-BP 240</t>
  </si>
  <si>
    <t>XPC-90000355</t>
  </si>
  <si>
    <t>On-site 3Y service for P90L-BP 240</t>
  </si>
  <si>
    <t>XPC-90000354</t>
  </si>
  <si>
    <t>Prev Maint visit for ea additi onal P90L</t>
  </si>
  <si>
    <t>XPC-90000353</t>
  </si>
  <si>
    <t>Preventative Maint visit for 1 st P90L</t>
  </si>
  <si>
    <t>XPC-90000352</t>
  </si>
  <si>
    <t>Startup5x8 for additional P90L</t>
  </si>
  <si>
    <t>XPC-90000351</t>
  </si>
  <si>
    <t>Startup5x8 for 1st P90L</t>
  </si>
  <si>
    <t>XPC-90000350</t>
  </si>
  <si>
    <t>5Y extended Factory warranty f or P90L</t>
  </si>
  <si>
    <t>XPC-90000349</t>
  </si>
  <si>
    <t>On-Site 5Y service for P90L</t>
  </si>
  <si>
    <t>XPC-90000348</t>
  </si>
  <si>
    <t>XPC-90000347</t>
  </si>
  <si>
    <t>XPC-90000346</t>
  </si>
  <si>
    <t>XPC-90000345</t>
  </si>
  <si>
    <t>XPC-90000344</t>
  </si>
  <si>
    <t>XPC-90000343</t>
  </si>
  <si>
    <t>XPC-90000342</t>
  </si>
  <si>
    <t>XPC-90000341</t>
  </si>
  <si>
    <t>XPC-90000340</t>
  </si>
  <si>
    <t>XPC-90000339</t>
  </si>
  <si>
    <t>XPC-90000338</t>
  </si>
  <si>
    <t>XPC-90000337</t>
  </si>
  <si>
    <t>XPC-90000336</t>
  </si>
  <si>
    <t>3YR on-site service plan for T X90/T90</t>
  </si>
  <si>
    <t>XPC-90000324</t>
  </si>
  <si>
    <t>T90-240CHG</t>
  </si>
  <si>
    <t>http://s7d9.scene7.com/is/image/ScanSource/xpcc-90000324</t>
  </si>
  <si>
    <t>XPC-90000317</t>
  </si>
  <si>
    <t>5 YR Service Plan forT90-Exten ded Battery Packs</t>
  </si>
  <si>
    <t>XPC-90000316</t>
  </si>
  <si>
    <t>5 YR Service Plan forT90-2000,3000 UPS</t>
  </si>
  <si>
    <t>XPC-90000315</t>
  </si>
  <si>
    <t>5 Year Service Plan for T90 Online UPS</t>
  </si>
  <si>
    <t>http://s7d9.scene7.com/is/image/ScanSource/xpcc-90000315</t>
  </si>
  <si>
    <t>XPC-90000299</t>
  </si>
  <si>
    <t>TX90-RELAY</t>
  </si>
  <si>
    <t>http://s7d9.scene7.com/is/image/ScanSource/xpcc-90000299</t>
  </si>
  <si>
    <t>External SNMP/Web Card for use with XST or S70 Series UPS; packaging = 7.5"W x 6"D x 2.5"H, 2lbs</t>
  </si>
  <si>
    <t>XPC-90000278</t>
  </si>
  <si>
    <t>Ext Runtime Bat Pack -NXRT2K/3 K</t>
  </si>
  <si>
    <t>http://s7d9.scene7.com/is/image/ScanSource/xpcc-90000278</t>
  </si>
  <si>
    <t>XPC-90000276</t>
  </si>
  <si>
    <t>NXRT-EBP2</t>
  </si>
  <si>
    <t>http://s7d9.scene7.com/is/image/ScanSource/xpcc-90000276</t>
  </si>
  <si>
    <t>XPC-90000275</t>
  </si>
  <si>
    <t>NXRT-CBP1</t>
  </si>
  <si>
    <t>http://s7d9.scene7.com/is/image/ScanSource/xpcc-90000275</t>
  </si>
  <si>
    <t>XAT-400</t>
  </si>
  <si>
    <t>XPC-90000268</t>
  </si>
  <si>
    <t>USB-IN</t>
  </si>
  <si>
    <t>MODBUS-IN</t>
  </si>
  <si>
    <t>http://s7d9.scene7.com/is/image/ScanSource/xpcc-90000267</t>
  </si>
  <si>
    <t>AS400-MINI</t>
  </si>
  <si>
    <t>XPC-90000264</t>
  </si>
  <si>
    <t>SNMP-EMP</t>
  </si>
  <si>
    <t>http://s7d9.scene7.com/is/image/ScanSource/xpcc-90000264</t>
  </si>
  <si>
    <t>XPC-90000263</t>
  </si>
  <si>
    <t>SNMP-3PEX</t>
  </si>
  <si>
    <t>http://s7d9.scene7.com/is/image/ScanSource/xpcc-90000263</t>
  </si>
  <si>
    <t>XPC-90000261</t>
  </si>
  <si>
    <t>XPCC SNMP-1PIN Xtreme Power Uniterruptable Power Supply</t>
  </si>
  <si>
    <t>http://s7d9.scene7.com/is/image/ScanSource/xpcc-90000261</t>
  </si>
  <si>
    <t>XPC-90000257</t>
  </si>
  <si>
    <t>XPCC XPDU Series</t>
  </si>
  <si>
    <t>XPD37</t>
  </si>
  <si>
    <t>http://s7d9.scene7.com/is/image/ScanSource/xpcc-90000257</t>
  </si>
  <si>
    <t>XPC-90000256</t>
  </si>
  <si>
    <t>XPD36</t>
  </si>
  <si>
    <t>http://s7d9.scene7.com/is/image/ScanSource/xpcc-90000256</t>
  </si>
  <si>
    <t>XPC-90000255</t>
  </si>
  <si>
    <t>XPD35</t>
  </si>
  <si>
    <t>http://s7d9.scene7.com/is/image/ScanSource/xpcc-90000255</t>
  </si>
  <si>
    <t>XPC-90000254</t>
  </si>
  <si>
    <t>XPD34</t>
  </si>
  <si>
    <t>XPD33</t>
  </si>
  <si>
    <t>http://s7d9.scene7.com/is/image/ScanSource/xpcc-90000253</t>
  </si>
  <si>
    <t>XPD32</t>
  </si>
  <si>
    <t>http://s7d9.scene7.com/is/image/ScanSource/xpcc-90000252</t>
  </si>
  <si>
    <t>XPD31</t>
  </si>
  <si>
    <t>http://s7d9.scene7.com/is/image/ScanSource/xpcc-90000251</t>
  </si>
  <si>
    <t>5 YR Service Plan for S70-1000/1500/2000</t>
  </si>
  <si>
    <t>5 YR Service Plan for S70-500/ 700</t>
  </si>
  <si>
    <t>XPC-90000247</t>
  </si>
  <si>
    <t>T90-EBP960</t>
  </si>
  <si>
    <t>http://s7d9.scene7.com/is/image/ScanSource/xpcc-90000247</t>
  </si>
  <si>
    <t>XPC-90000246</t>
  </si>
  <si>
    <t>T90-EBP940</t>
  </si>
  <si>
    <t>http://s7d9.scene7.com/is/image/ScanSource/xpcc-90000246</t>
  </si>
  <si>
    <t>XPC-90000245</t>
  </si>
  <si>
    <t>T90-EBP920</t>
  </si>
  <si>
    <t>http://s7d9.scene7.com/is/image/ScanSource/xpcc-90000245</t>
  </si>
  <si>
    <t>XPC-90000244</t>
  </si>
  <si>
    <t>XPC-90000243</t>
  </si>
  <si>
    <t>5 YR Service Plan for XVRT-220 0/3000</t>
  </si>
  <si>
    <t>5YR Xtended Service Plan for X ST-400/600/800 (USA Only)</t>
  </si>
  <si>
    <t>XPC-90000195</t>
  </si>
  <si>
    <t>P90L-ISO10MB</t>
  </si>
  <si>
    <t>XPC-90000194</t>
  </si>
  <si>
    <t>P90L-ISO6P</t>
  </si>
  <si>
    <t>XPC-90000193</t>
  </si>
  <si>
    <t>P90L-ISO6MB</t>
  </si>
  <si>
    <t>XPC-90000186</t>
  </si>
  <si>
    <t>T90-BP2</t>
  </si>
  <si>
    <t>http://s7d9.scene7.com/is/image/ScanSource/xpcc-90000186</t>
  </si>
  <si>
    <t>XPC-90000182</t>
  </si>
  <si>
    <t>XPCC 1500VA/1050W Uniterruptable Power Supply for IT equipment</t>
  </si>
  <si>
    <t>http://s7d9.scene7.com/is/image/ScanSource/xpcc-90000182</t>
  </si>
  <si>
    <t>XPC-90000180</t>
  </si>
  <si>
    <t>T90-700</t>
  </si>
  <si>
    <t>http://s7d9.scene7.com/is/image/ScanSource/xpcc-90000180</t>
  </si>
  <si>
    <t>XPC-90000177</t>
  </si>
  <si>
    <t>XPRT-6000B6</t>
  </si>
  <si>
    <t>XPC-90000176</t>
  </si>
  <si>
    <t>XPRT-6000B5</t>
  </si>
  <si>
    <t>XPC-90000175</t>
  </si>
  <si>
    <t>XPRT-PDU14</t>
  </si>
  <si>
    <t>http://s7d9.scene7.com/is/image/ScanSource/xpcc-90000175</t>
  </si>
  <si>
    <t>XPC-90000174</t>
  </si>
  <si>
    <t>S70-2000</t>
  </si>
  <si>
    <t>http://s7d9.scene7.com/is/image/ScanSource/xpcc-90000174</t>
  </si>
  <si>
    <t>XPC-90000171</t>
  </si>
  <si>
    <t>S70-700</t>
  </si>
  <si>
    <t>http://s7d9.scene7.com/is/image/ScanSource/xpcc-90000171</t>
  </si>
  <si>
    <t>XPC-90000170</t>
  </si>
  <si>
    <t>S70-500</t>
  </si>
  <si>
    <t>http://s7d9.scene7.com/is/image/ScanSource/xpcc-90000170</t>
  </si>
  <si>
    <t>XPC-90000169</t>
  </si>
  <si>
    <t>XPRT-PDU13</t>
  </si>
  <si>
    <t>http://s7d9.scene7.com/is/image/ScanSource/xpcc-90000169</t>
  </si>
  <si>
    <t>XPC-90000168</t>
  </si>
  <si>
    <t>XPRT-6000B4</t>
  </si>
  <si>
    <t>http://s7d9.scene7.com/is/image/ScanSource/xpcc-90000168</t>
  </si>
  <si>
    <t>XPC-90000167</t>
  </si>
  <si>
    <t>XPRT-6000B3</t>
  </si>
  <si>
    <t>http://s7d9.scene7.com/is/image/ScanSource/xpcc-90000167</t>
  </si>
  <si>
    <t>XPC-90000166</t>
  </si>
  <si>
    <t>XPRT-PDU11</t>
  </si>
  <si>
    <t>http://s7d9.scene7.com/is/image/ScanSource/xpcc-90000166</t>
  </si>
  <si>
    <t>XPC-90000165</t>
  </si>
  <si>
    <t>XPRT-6000B2</t>
  </si>
  <si>
    <t>XPC-90000164</t>
  </si>
  <si>
    <t>XPRT-6000B1</t>
  </si>
  <si>
    <t>http://s7d9.scene7.com/is/image/ScanSource/xpcc-90000164</t>
  </si>
  <si>
    <t>XPC-90000163</t>
  </si>
  <si>
    <t>XPRT-PDU10</t>
  </si>
  <si>
    <t>XPC-90000160</t>
  </si>
  <si>
    <t>XPC-90000153</t>
  </si>
  <si>
    <t>T90-10K</t>
  </si>
  <si>
    <t>http://s7d9.scene7.com/is/image/ScanSource/xpcc-90000153</t>
  </si>
  <si>
    <t>XPC-90000152</t>
  </si>
  <si>
    <t>T90-6K</t>
  </si>
  <si>
    <t>XPC-90000151</t>
  </si>
  <si>
    <t>TX90-10K</t>
  </si>
  <si>
    <t>http://s7d9.scene7.com/is/image/ScanSource/xpcc-90000151</t>
  </si>
  <si>
    <t>XPC-90000150</t>
  </si>
  <si>
    <t>TX90-6K</t>
  </si>
  <si>
    <t>http://s7d9.scene7.com/is/image/ScanSource/xpcc-90000150</t>
  </si>
  <si>
    <t>XPC-2POSTL</t>
  </si>
  <si>
    <t>http://s7d9.scene7.com/is/image/ScanSource/xpcc-90000116</t>
  </si>
  <si>
    <t>XPC-90000112</t>
  </si>
  <si>
    <t>XVT-1500</t>
  </si>
  <si>
    <t>http://s7d9.scene7.com/is/image/ScanSource/xpcc-90000112</t>
  </si>
  <si>
    <t>XPC-90000108</t>
  </si>
  <si>
    <t>XVT-600</t>
  </si>
  <si>
    <t>http://s7d9.scene7.com/is/image/ScanSource/xpcc-90000108</t>
  </si>
  <si>
    <t>XPC-90000105</t>
  </si>
  <si>
    <t>XPCC 3000VA/2100W Uniterruptable Power Supply</t>
  </si>
  <si>
    <t>http://s7d9.scene7.com/is/image/ScanSource/xpcc-90000105</t>
  </si>
  <si>
    <t>XPC-90000104</t>
  </si>
  <si>
    <t>XPCC 2000VA/1400W Uniterruptable Power Supply</t>
  </si>
  <si>
    <t>http://s7d9.scene7.com/is/image/ScanSource/xpcc-90000104</t>
  </si>
  <si>
    <t>-90000103 RB</t>
  </si>
  <si>
    <t>http://s7d9.scene7.com/is/image/ScanSource/xpcc-90000103rb</t>
  </si>
  <si>
    <t>XPC-90000103</t>
  </si>
  <si>
    <t>XPC-90000095</t>
  </si>
  <si>
    <t>XBDM1020HV1</t>
  </si>
  <si>
    <t>http://s7d9.scene7.com/is/image/ScanSource/xpcc-90000095</t>
  </si>
  <si>
    <t>XPC-90000094</t>
  </si>
  <si>
    <t>XBDM1020HV2</t>
  </si>
  <si>
    <t>XPCC XBDM 30A/120VAC Utility Power Bypass Switch Distribution Module</t>
  </si>
  <si>
    <t>http://s7d9.scene7.com/is/image/ScanSource/xpcc-90000093</t>
  </si>
  <si>
    <t>XPCC XBDM 20A/120VAC Utility Power Bypass Switch Distribution Module</t>
  </si>
  <si>
    <t>http://s7d9.scene7.com/is/image/ScanSource/xpcc-90000091</t>
  </si>
  <si>
    <t>XPCC XBDM 15A/120VAC Utility Power Bypass Switch Distribution Module</t>
  </si>
  <si>
    <t>http://s7d9.scene7.com/is/image/ScanSource/xpcc-90000090</t>
  </si>
  <si>
    <t>XPC-90000089</t>
  </si>
  <si>
    <t>XBDM-HW30</t>
  </si>
  <si>
    <t>http://s7d9.scene7.com/is/image/ScanSource/xpcc-90000089</t>
  </si>
  <si>
    <t>XPC-90000063</t>
  </si>
  <si>
    <t>XPCC 750-1500VA/525-1050W External Battery Pack</t>
  </si>
  <si>
    <t>http://s7d9.scene7.com/is/image/ScanSource/xpcc-90000063</t>
  </si>
  <si>
    <t>XPC-90000062</t>
  </si>
  <si>
    <t>Repl. tray with batt.1 reqforNXRT1000.2 req.for NXRTEBP1</t>
  </si>
  <si>
    <t>XPC-90000061</t>
  </si>
  <si>
    <t>NXRT-RR4</t>
  </si>
  <si>
    <t>http://s7d9.scene7.com/is/image/ScanSource/xpcc-90000061</t>
  </si>
  <si>
    <t>XPDU-IEC</t>
  </si>
  <si>
    <t>http://s7d9.scene7.com/is/image/ScanSource/xpcc-90000053</t>
  </si>
  <si>
    <t>XPC-90000052</t>
  </si>
  <si>
    <t>XPS1215HVP</t>
  </si>
  <si>
    <t>XPD1420HV</t>
  </si>
  <si>
    <t>XPC-90000044</t>
  </si>
  <si>
    <t>XPD1020HV</t>
  </si>
  <si>
    <t>http://s7d9.scene7.com/is/image/ScanSource/xpcc-90000044</t>
  </si>
  <si>
    <t>XPCC 14 Port Power Distribution Unit 120VA 50/60Hz</t>
  </si>
  <si>
    <t>http://s7d9.scene7.com/is/image/ScanSource/xpcc-logostockimage</t>
  </si>
  <si>
    <t>XPC-90000040</t>
  </si>
  <si>
    <t>XPCC 8 Port Power Distribution Unit 120VA 50/60Hz</t>
  </si>
  <si>
    <t>http://s7d9.scene7.com/is/image/ScanSource/xpcc-90000040</t>
  </si>
  <si>
    <t>XPC-90000036</t>
  </si>
  <si>
    <t>XPRT-6000HB</t>
  </si>
  <si>
    <t>XPC-90000035</t>
  </si>
  <si>
    <t>XPRT-PDU3</t>
  </si>
  <si>
    <t>http://s7d9.scene7.com/is/image/ScanSource/xpcc-90000035</t>
  </si>
  <si>
    <t>XPC-90000034</t>
  </si>
  <si>
    <t>XPC-90000032</t>
  </si>
  <si>
    <t>XPRT-RR2</t>
  </si>
  <si>
    <t>http://s7d9.scene7.com/is/image/ScanSource/xpcc-90000032</t>
  </si>
  <si>
    <t>XPC-90000031</t>
  </si>
  <si>
    <t>XPRT-SNMP2</t>
  </si>
  <si>
    <t>http://s7d9.scene7.com/is/image/ScanSource/xpcc-90000031</t>
  </si>
  <si>
    <t>XPC-90000030</t>
  </si>
  <si>
    <t>XPRT-BP5</t>
  </si>
  <si>
    <t>http://s7d9.scene7.com/is/image/ScanSource/xpcc-90000030</t>
  </si>
  <si>
    <t>XPC-90000028</t>
  </si>
  <si>
    <t>XVRT-SNMP</t>
  </si>
  <si>
    <t>http://s7d9.scene7.com/is/image/ScanSource/xpcc-90000028</t>
  </si>
  <si>
    <t>XPC-90000027</t>
  </si>
  <si>
    <t>XVRT-WMB1</t>
  </si>
  <si>
    <t>http://s7d9.scene7.com/is/image/ScanSource/xpcc-90000027</t>
  </si>
  <si>
    <t>XPC-90000026</t>
  </si>
  <si>
    <t>XPRT-ARR2</t>
  </si>
  <si>
    <t>http://s7d9.scene7.com/is/image/ScanSource/xpcc-90000026</t>
  </si>
  <si>
    <t>XPC-900000249</t>
  </si>
  <si>
    <t>5 YR Service Plan for S70-1000 /1500/2000</t>
  </si>
  <si>
    <t>XPC-90000019</t>
  </si>
  <si>
    <t>XPRT-BP4</t>
  </si>
  <si>
    <t>XPC-90000017</t>
  </si>
  <si>
    <t>XPC-90000014</t>
  </si>
  <si>
    <t>XPRT-10000B</t>
  </si>
  <si>
    <t>http://s7d9.scene7.com/is/image/ScanSource/xpcc-90000014</t>
  </si>
  <si>
    <t>XPC-90000013</t>
  </si>
  <si>
    <t>XPRT-6000B</t>
  </si>
  <si>
    <t>http://s7d9.scene7.com/is/image/ScanSource/xpcc-90000013</t>
  </si>
  <si>
    <t>XPC-90000010</t>
  </si>
  <si>
    <t>XPRT-RELAY</t>
  </si>
  <si>
    <t>http://s7d9.scene7.com/is/image/ScanSource/xpcc-90000010</t>
  </si>
  <si>
    <t>http://s7d9.scene7.com/is/image/ScanSource/xpcc-900000094</t>
  </si>
  <si>
    <t>POW-8FE</t>
  </si>
  <si>
    <t>Cables (10-Pack, BAT-0103 Cabinet Cables)</t>
  </si>
  <si>
    <t>Poly Blackwire Accessories</t>
  </si>
  <si>
    <t>Blackwire 300 Series leatherette ear cusion.</t>
  </si>
  <si>
    <t>http://s7d9.scene7.com/is/image/ScanSource/plantronics-8986201</t>
  </si>
  <si>
    <t>SPARE,USB BATTERY CHARGER,SECOND BATTERY,AC ADAPTER,NA</t>
  </si>
  <si>
    <t>http://s7d9.scene7.com/is/image/ScanSource/plantronics-8980601</t>
  </si>
  <si>
    <t>Poly CS Accessories</t>
  </si>
  <si>
    <t>SPARE,USB BATTERY CHARGER,SECOND BATTERY</t>
  </si>
  <si>
    <t>SPARE ONLY, WH500-XD HEADSET CS540-XD/CS545-XD WH500 XD spare headset.</t>
  </si>
  <si>
    <t>http://s7d9.scene7.com/is/image/ScanSource/plantronics-8954901</t>
  </si>
  <si>
    <t>SPARE,WH350-XD HEADSET,OTH,900MHZ,CS520-XD</t>
  </si>
  <si>
    <t>http://s7d9.scene7.com/is/image/ScanSource/plantronics-wh350</t>
  </si>
  <si>
    <t>SPARE,WH300-XD HEADSET,OTH,900MHZ,FOR CS510-XD</t>
  </si>
  <si>
    <t>SPARE,USB BATTERY CHARGER,WH500-XD</t>
  </si>
  <si>
    <t>PLN-89436-01</t>
  </si>
  <si>
    <t>Poly EncorePro 500 Series Headsets</t>
  </si>
  <si>
    <t>EncorePro 520 Over-the-head, Binaural, customer service headset with voice tube.EncorePro HW520V, NA, OTH binaural</t>
  </si>
  <si>
    <t>http://s7d9.scene7.com/is/image/ScanSource/plantronics-encoreprohw520v</t>
  </si>
  <si>
    <t>EncorePro 510, Over-the-head, Monaural, Noise-canceling customer service     headset.EncorePro HW510V, NA, OTH monaural</t>
  </si>
  <si>
    <t>http://s7d9.scene7.com/is/image/ScanSource/plantronics-encoreprohw510v8943501</t>
  </si>
  <si>
    <t>PLN-89434-01/26716-01</t>
  </si>
  <si>
    <t>Plantronics HW520 + U10 Cable WELLS FARG</t>
  </si>
  <si>
    <t>http://s7d9.scene7.com/is/image/ScanSource/plantronics-hw520</t>
  </si>
  <si>
    <t>Encorepro customer service headset.EncorePro HW520, NA, OTH binaural, noise canceling.</t>
  </si>
  <si>
    <t>http://s7d9.scene7.com/is/image/ScanSource/plantronics-encoreprohw520</t>
  </si>
  <si>
    <t>PLN-89433-01/26716-01</t>
  </si>
  <si>
    <t>Plantronics HW510 + U10 Cable WELLS FARG</t>
  </si>
  <si>
    <t>PLN-89433-01/201852-01</t>
  </si>
  <si>
    <t>Plantronics HW510 + DA80 Adapter</t>
  </si>
  <si>
    <t>PLN-89433-01</t>
  </si>
  <si>
    <t>Customer Service Headset.</t>
  </si>
  <si>
    <t>http://s7d9.scene7.com/is/image/ScanSource/plantronics-8943301</t>
  </si>
  <si>
    <t>PLN-89339.000</t>
  </si>
  <si>
    <t>Poly Calisto Accessories</t>
  </si>
  <si>
    <t>SPARE,NEW STAND,CALISTO P240</t>
  </si>
  <si>
    <t>http://s7d9.scene7.com/is/image/ScanSource/poly-calistoaccessories</t>
  </si>
  <si>
    <t>PLN-89305-01</t>
  </si>
  <si>
    <t>Poly Calisto Series Phones</t>
  </si>
  <si>
    <t>Calisto 620 Spare battery.</t>
  </si>
  <si>
    <t>http://s7d9.scene7.com/is/image/ScanSource/plantronics-8930501</t>
  </si>
  <si>
    <t>PLN-89302-01</t>
  </si>
  <si>
    <t>Poly USB Cables and Adapters</t>
  </si>
  <si>
    <t>MICRO USB HEADSET CABLE</t>
  </si>
  <si>
    <t>http://s7d9.scene7.com/is/image/ScanSource/poly-usbadapters</t>
  </si>
  <si>
    <t>Poly EHS Cables</t>
  </si>
  <si>
    <t>APN-91 (NEC) Electronic hook switch cable for remote desk phone call control (answer-end).  This cable eliminates the need for a HL10 handset     lifter.  This cable works with the NEC desk phones.</t>
  </si>
  <si>
    <t>http://s7d9.scene7.com/is/image/ScanSource/plantronics-8928011</t>
  </si>
  <si>
    <t>PLN-89269-01</t>
  </si>
  <si>
    <t>Calisto 610, 610-M Spare USB charging cable.</t>
  </si>
  <si>
    <t>http://s7d9.scene7.com/is/image/ScanSource/poly-calisto</t>
  </si>
  <si>
    <t>PLN-89259-02</t>
  </si>
  <si>
    <t>Calisto P620 USB bluetooth adapter.</t>
  </si>
  <si>
    <t>PLN-89259-01</t>
  </si>
  <si>
    <t>Calisto P620, P620-M Spare USB Bluetooth adpater.  Microsoft-optimized version.</t>
  </si>
  <si>
    <t>PLN-89258-01</t>
  </si>
  <si>
    <t>SPARE,CARRYING CASE,CALISTO 620</t>
  </si>
  <si>
    <t>PLN-89110-02</t>
  </si>
  <si>
    <t>89110-02,, SPARE,CHARGER,5V 1000mA VPC,WHITE</t>
  </si>
  <si>
    <t>USB Car charger. Black.</t>
  </si>
  <si>
    <t>http://s7d9.scene7.com/is/image/ScanSource/plantronics-8911001</t>
  </si>
  <si>
    <t>Blackwire 500 Series spare travel case.</t>
  </si>
  <si>
    <t>http://s7d9.scene7.com/is/image/ScanSource/poly-blackwireaccessories</t>
  </si>
  <si>
    <t>PLN-89108-01</t>
  </si>
  <si>
    <t>Blacktop 500 Spare foam ear cushions.</t>
  </si>
  <si>
    <t>SPARE,CABLE,MICRO USB,BLACKWIRE C710/C720</t>
  </si>
  <si>
    <t>Voyager Legend ear tip kit.  (Large)</t>
  </si>
  <si>
    <t>http://s7d9.scene7.com/is/image/ScanSource/plantronics-8903703</t>
  </si>
  <si>
    <t>Voyager Legend Eartip Kit-Medium.  Replacement eartip kits for the Plantronics Voyager Legend headset are available in three different sizes.  Small, medium, and large.  Each eartip kit contains 3 silicone eartips of the same size (small, medium, or large.)  The small and medium sizes come with optional foam covers.</t>
  </si>
  <si>
    <t>http://s7d9.scene7.com/is/image/ScanSource/plantronics-8903702</t>
  </si>
  <si>
    <t>Voyager Legend Eartip Kit-Small.  Replacement eartip kits for the Plantronics Voyager Legend headset are available in three different sizes.  Small, medium, and large.  Each eartip kit contains 3 silicone eartips of the same size (small, medium, or large.)  The small and medium sizes come with optional foam covers.</t>
  </si>
  <si>
    <t>http://s7d9.scene7.com/is/image/ScanSource/plantronics-8903701</t>
  </si>
  <si>
    <t>Voyager Legend charging case.</t>
  </si>
  <si>
    <t>http://s7d9.scene7.com/is/image/ScanSource/plantronics-8903601</t>
  </si>
  <si>
    <t>PLN-89034-01-89034-01-CAGE</t>
  </si>
  <si>
    <t>SPARE, AC WALL CHARGER US MOBILE</t>
  </si>
  <si>
    <t>Modular AC wall charger.</t>
  </si>
  <si>
    <t>http://s7d9.scene7.com/is/image/ScanSource/plantronics-8903401</t>
  </si>
  <si>
    <t>Voyager Legend micro USB cable and charging adapter.</t>
  </si>
  <si>
    <t>http://s7d9.scene7.com/is/image/ScanSource/plantronics-8903301</t>
  </si>
  <si>
    <t>Voyager Legend charge cable. The compact, 9-inch USB charge cable is ideal for recharing your Plantronics Voyager Legend headset from your laptops USB port.  Fully compatible with Plantronics modular AC wall charger 89034-01.</t>
  </si>
  <si>
    <t>http://s7d9.scene7.com/is/image/ScanSource/plantronics-8903201</t>
  </si>
  <si>
    <t>Voyager Legend CS Spare desktop charge stand.</t>
  </si>
  <si>
    <t>http://s7d9.scene7.com/is/image/ScanSource/plantronics-8903101</t>
  </si>
  <si>
    <t>VTE-89-S035-00</t>
  </si>
  <si>
    <t>A210 Wi-Fi USB Dongle, USB Wi-Fi dongle for Snom D7xx series</t>
  </si>
  <si>
    <t>VTE-89-S016-00</t>
  </si>
  <si>
    <t>SNOM 7xx EHS adapter cable</t>
  </si>
  <si>
    <t>VTE-89-S015-00</t>
  </si>
  <si>
    <t>EHS wireless headset adapter D7xx / D3xx</t>
  </si>
  <si>
    <t>VTE-89-S000-00</t>
  </si>
  <si>
    <t>M5 DECT Repeater, wideband support - 5 simultaneous calls - REQUIRES M300, M700</t>
  </si>
  <si>
    <t>VTE-89-4083-01</t>
  </si>
  <si>
    <t>VTE-89-4082-01</t>
  </si>
  <si>
    <t>Poly Savi Accessories</t>
  </si>
  <si>
    <t>SPARE EAR TIP,MEDIUM PKG OF 25W745/W740/</t>
  </si>
  <si>
    <t>http://s7d9.scene7.com/is/image/ScanSource/poly-saviaccessories</t>
  </si>
  <si>
    <t>SPARE EAR TIP, SMALL PKG OF 25W745/W740/</t>
  </si>
  <si>
    <t>http://s7d9.scene7.com/is/image/ScanSource/plantronics-88940-01</t>
  </si>
  <si>
    <t>CS545 XD Wireless headset system.</t>
  </si>
  <si>
    <t>http://s7d9.scene7.com/is/image/ScanSource/plantronics-8890901</t>
  </si>
  <si>
    <t>EncorePro HW530 (Over-the-ear) Spare leatherette cushion.</t>
  </si>
  <si>
    <t>Ear cushion, large, leatherette, EncoreP</t>
  </si>
  <si>
    <t>PLN-88828-01/26716-01</t>
  </si>
  <si>
    <t>Plantronics HW540 + U10 Cable WELLS FARG</t>
  </si>
  <si>
    <t>http://s7d9.scene7.com/is/image/ScanSource/plantronics-hw540</t>
  </si>
  <si>
    <t>Encorepro HW540.  Customer service headset.  Combines three easily swappable wearing styles in one design.</t>
  </si>
  <si>
    <t>http://s7d9.scene7.com/is/image/ScanSource/plantronics-8882801</t>
  </si>
  <si>
    <t>Spare foam ear cushions.</t>
  </si>
  <si>
    <t>Headband/EncorePro HW540</t>
  </si>
  <si>
    <t>SPARE,BEHIND THE NECK BAND,ENCOREPRO HW540</t>
  </si>
  <si>
    <t>EncorePro HW530 Spare  over-the-ear earloop (small and large).</t>
  </si>
  <si>
    <t>PLN-88608-11</t>
  </si>
  <si>
    <t>TR-11,EHS CABLE</t>
  </si>
  <si>
    <t>GNN-8855-00-00</t>
  </si>
  <si>
    <t>Jabra Headset Accessories</t>
  </si>
  <si>
    <t>Replacement Quick Mute Switch</t>
  </si>
  <si>
    <t>http://s7d9.scene7.com/is/image/ScanSource/jabra-88550000</t>
  </si>
  <si>
    <t>PLN-88472-01</t>
  </si>
  <si>
    <t>QD CABLE, Y TRAINING CABLE</t>
  </si>
  <si>
    <t>SPARE,USB BATTERY CHARGER,CS545-XD,NA</t>
  </si>
  <si>
    <t>CS520 XD Over-the-head Binaural wirless headset system.</t>
  </si>
  <si>
    <t>http://s7d9.scene7.com/is/image/ScanSource/plantronics-8828501</t>
  </si>
  <si>
    <t>CS510, XD Over-the-head Monaural wireless headset system.</t>
  </si>
  <si>
    <t>http://s7d9.scene7.com/is/image/ScanSource/plantronics-8828401</t>
  </si>
  <si>
    <t>CS500 XD Series.  CS540-XD wireless headset system.</t>
  </si>
  <si>
    <t>http://s7d9.scene7.com/is/image/ScanSource/plantronics-8828301</t>
  </si>
  <si>
    <t>Blackwire 300 Series Spare foam ear cushions.</t>
  </si>
  <si>
    <t>PLN-88120-03</t>
  </si>
  <si>
    <t>M165/R HEADSET,BLACK,CAN,EAS</t>
  </si>
  <si>
    <t>GNN-88011-99</t>
  </si>
  <si>
    <t>Jabra GN 1200 6ft Smart Cord</t>
  </si>
  <si>
    <t>http://s7d9.scene7.com/is/image/ScanSource/jabra-8801199</t>
  </si>
  <si>
    <t>GNN-88011-102</t>
  </si>
  <si>
    <t>Jabra Cords and Cables</t>
  </si>
  <si>
    <t>Jabra GN1218 AC 2M Link Cable for Cisco 7700/7800</t>
  </si>
  <si>
    <t>http://s7d9.scene7.com/is/image/ScanSource/jabra-88011102</t>
  </si>
  <si>
    <t>GNN-88011-100</t>
  </si>
  <si>
    <t>Jabra GN 1200 3 5 JACK MOD PLUG 2M CABLE</t>
  </si>
  <si>
    <t>http://s7d9.scene7.com/is/image/ScanSource/jabra-88011100</t>
  </si>
  <si>
    <t>GNN-88001-99</t>
  </si>
  <si>
    <t>Jabra GN 1200 20-inch Smart Cord</t>
  </si>
  <si>
    <t>http://s7d9.scene7.com/is/image/ScanSource/jabra-8800199</t>
  </si>
  <si>
    <t>GNN-88001-96</t>
  </si>
  <si>
    <t>Jabra GN1210 QD to RJ-9 Cable with microphone amplification, straight 80     cm / 31.5 inch cord</t>
  </si>
  <si>
    <t>http://s7d9.scene7.com/is/image/ScanSource/jabra-8800196</t>
  </si>
  <si>
    <t>GNN-88001-04</t>
  </si>
  <si>
    <t>Jabra GN1216 Coiled Cord For Avaya 1600, 9600</t>
  </si>
  <si>
    <t>http://s7d9.scene7.com/is/image/ScanSource/jabra-8800104</t>
  </si>
  <si>
    <t>GNN-88001-03</t>
  </si>
  <si>
    <t>Jabra GN1216 Quick Disconnect Cable Cord for Avaya Phone Systems</t>
  </si>
  <si>
    <t>http://s7d9.scene7.com/is/image/ScanSource/jabra-8800103</t>
  </si>
  <si>
    <t>GNN-8800-02-01</t>
  </si>
  <si>
    <t>Jabra Supervisor Cord with Mute Switch in Black</t>
  </si>
  <si>
    <t>http://s7d9.scene7.com/is/image/ScanSource/jabra-2520206</t>
  </si>
  <si>
    <t>GNN-8800-01-94</t>
  </si>
  <si>
    <t>Jabra Quick Disconnect Headset Coilded Cable to RJ-45</t>
  </si>
  <si>
    <t>http://s7d9.scene7.com/is/image/ScanSource/jabra-88000194</t>
  </si>
  <si>
    <t>GNN-8800-01-89</t>
  </si>
  <si>
    <t>Jabra Biz 2400 QD to RJ9 Coiled Cord Siemens Openstage Phone 6.56 ft</t>
  </si>
  <si>
    <t>http://s7d9.scene7.com/is/image/ScanSource/jabra-88000189</t>
  </si>
  <si>
    <t>GNN-8800-01-46</t>
  </si>
  <si>
    <t>Jabra Quick Disconnect (QD) to 2.5 mm Jack Coiled Cord, 2 meter</t>
  </si>
  <si>
    <t>http://s7d9.scene7.com/is/image/ScanSource/jabra-88000146</t>
  </si>
  <si>
    <t>GNN-8800-01-37</t>
  </si>
  <si>
    <t>Jabra QD (Quick Disconnect) to RJ-9 coil cable for Cisco IP 69xx, 78xx, 794x, 796x, 797x, 89xx, 99xx</t>
  </si>
  <si>
    <t>http://s7d9.scene7.com/is/image/ScanSource/jabra-88000137</t>
  </si>
  <si>
    <t>GNN-8800-01-20</t>
  </si>
  <si>
    <t>Jabra 2520194 Qd Mute Supervisory Cord For 8800-01-20</t>
  </si>
  <si>
    <t>http://s7d9.scene7.com/is/image/ScanSource/jabra-88000120</t>
  </si>
  <si>
    <t>GNN-8800-01-19</t>
  </si>
  <si>
    <t>Jabra Direct Connect Cord FOR NORTEL NEW ORION PHONES</t>
  </si>
  <si>
    <t>http://s7d9.scene7.com/is/image/ScanSource/jabra-2520193</t>
  </si>
  <si>
    <t>GNN-8800-01-104</t>
  </si>
  <si>
    <t>QD TO 3.5mm TRRS W. PTT BTN</t>
  </si>
  <si>
    <t>http://s7d9.scene7.com/is/image/ScanSource/jabra-880001104</t>
  </si>
  <si>
    <t>GNN-8800-01-102</t>
  </si>
  <si>
    <t>The PC cord enables you to connect your QD headset to an Apple MacBook Pro or Air. This cord extends the normal usage of a desk phone headset to other devices used for customer calls. The PC cord has a 3.5mm jack for Plug and Play connectivity, and is compatible with all QD variants of the Jabra Biz 1500, 2300 and 2400 II Series.</t>
  </si>
  <si>
    <t>http://s7d9.scene7.com/is/image/ScanSource/jabra-880001102</t>
  </si>
  <si>
    <t>GNN-8800-01-01</t>
  </si>
  <si>
    <t>Jabra Quick Disconnect to RJ-9 Coile 8800-01-01</t>
  </si>
  <si>
    <t>http://s7d9.scene7.com/is/image/ScanSource/jabra-2520175</t>
  </si>
  <si>
    <t>GNN-8800-00-99</t>
  </si>
  <si>
    <t>Jabra 3.5mm Headset Quick Disconnect Adapter Cable</t>
  </si>
  <si>
    <t>http://s7d9.scene7.com/is/image/ScanSource/jabra-88000099</t>
  </si>
  <si>
    <t>GNN-8800-00-94</t>
  </si>
  <si>
    <t>Cord to connect a Jabra Quick Disconnect headset to phones with a modular (RJ) interface. Please check the compatibility guide for which cord works with your specific phone.</t>
  </si>
  <si>
    <t>http://s7d9.scene7.com/is/image/ScanSource/jabra-88000094</t>
  </si>
  <si>
    <t>GNN-8800-00-79</t>
  </si>
  <si>
    <t>Cord with answer/end/mute function button to connect a Jabra Quick Disconnect headset to phones with a 2.5 mm jack interface. Please check the compatibility guide for which cord works with your specific phone.</t>
  </si>
  <si>
    <t>http://s7d9.scene7.com/is/image/ScanSource/jabra-88000079</t>
  </si>
  <si>
    <t>GNN-8800-00-75</t>
  </si>
  <si>
    <t>Jabra/GN 2.5mm to RJ9 Cable for Business Phones</t>
  </si>
  <si>
    <t>http://s7d9.scene7.com/is/image/ScanSource/jabra-88000075</t>
  </si>
  <si>
    <t>GNN-8800-00-69</t>
  </si>
  <si>
    <t>Jabra LINK Mobile description is QD to 3.5 without PTT</t>
  </si>
  <si>
    <t>http://s7d9.scene7.com/is/image/ScanSource/jabra-88000069</t>
  </si>
  <si>
    <t>GNN-8800-00-55</t>
  </si>
  <si>
    <t>Jabra QD to 2.5mm Headset Adapter</t>
  </si>
  <si>
    <t>http://s7d9.scene7.com/is/image/ScanSource/jabra-88000055</t>
  </si>
  <si>
    <t>GNN-8800-00-46</t>
  </si>
  <si>
    <t>Cable connnects Jabra Headset QD to 2.5mm jack for mobile phones, cordless phones and desktop phones with a 2.5mm headset jack. Cable is 6     inches long.</t>
  </si>
  <si>
    <t>http://s7d9.scene7.com/is/image/ScanSource/jabra-88000046</t>
  </si>
  <si>
    <t>GNN-8800-00-25</t>
  </si>
  <si>
    <t>Jabra LINK 180 Quick Disconnect Straight Bottom Cord for Avaya 9600/1600     Series Phones</t>
  </si>
  <si>
    <t>http://s7d9.scene7.com/is/image/ScanSource/jabra-88000025</t>
  </si>
  <si>
    <t>GNN-8800-00-103</t>
  </si>
  <si>
    <t>Jabra Link Mobile QD to 3.5MM</t>
  </si>
  <si>
    <t>http://s7d9.scene7.com/is/image/ScanSource/jabra-880000103</t>
  </si>
  <si>
    <t>GNN-8800-00-101</t>
  </si>
  <si>
    <t>Cord to connect a Jabra wireless base station or amplifier to dealer boards phones with a modular (RJ) interface. Note that this cable is only needed for dealer boards which do not have a standard modular interface. Please check the compatibility guide for which cord works with your specific phone.</t>
  </si>
  <si>
    <t>http://s7d9.scene7.com/is/image/ScanSource/jabra-880000101</t>
  </si>
  <si>
    <t>GNN-8800-00-01</t>
  </si>
  <si>
    <t>Jabra 20 inch Quick Disconnect to RJ-9 Straight Bottom Cord</t>
  </si>
  <si>
    <t>http://s7d9.scene7.com/is/image/ScanSource/jabra-88000001</t>
  </si>
  <si>
    <t>PLN-87709-03</t>
  </si>
  <si>
    <t>Spare eartips and stabilizers for Backbeat Go 2.  Kit inclues 3 sizes (S, M, L) and 2 stabilizers.</t>
  </si>
  <si>
    <t>http://s7d9.scene7.com/is/image/ScanSource/plantronics-8770903</t>
  </si>
  <si>
    <t>Earloop foam, qty 20 per pack.W440/W740</t>
  </si>
  <si>
    <t>PLN-87505-01</t>
  </si>
  <si>
    <t>Poly Blackwire C Series Headsets</t>
  </si>
  <si>
    <t>Blackwire 710-M Bluetooth-enabled corded USB headset with smart sensor technology.</t>
  </si>
  <si>
    <t>http://s7d9.scene7.com/is/image/ScanSource/plantronics-blackwire7108750502</t>
  </si>
  <si>
    <t>PLN-87440-01</t>
  </si>
  <si>
    <t>SPARE,EARTIP 2,EARLOOP 2,M25/M55/M165</t>
  </si>
  <si>
    <t>GNN-8735-019</t>
  </si>
  <si>
    <t>Jabra 3.5mm Quick Disconnect Cable for Alcatel Ip Touch 4038 &amp; 4068 Phone</t>
  </si>
  <si>
    <t>http://s7d9.scene7.com/is/image/ScanSource/jabra-8735019</t>
  </si>
  <si>
    <t>GNN-8734-599</t>
  </si>
  <si>
    <t>Jabra Dual 3.5mm Stereo Jacks to Quick Disconnect</t>
  </si>
  <si>
    <t>http://s7d9.scene7.com/is/image/ScanSource/jabra-8734599</t>
  </si>
  <si>
    <t>APD-80 Adapter cable for CS500 and Savi.</t>
  </si>
  <si>
    <t>http://s7d9.scene7.com/is/image/ScanSource/plantronics-8732701</t>
  </si>
  <si>
    <t>APC-45 (CISCO) Electronic hook switch cable.  Connects Plantronics CS and Savi family headsets to Cisco SPA 512G, 514G and 525G2 phones.</t>
  </si>
  <si>
    <t>http://s7d9.scene7.com/is/image/ScanSource/plantronics-8731701</t>
  </si>
  <si>
    <t>PLN-87300-342</t>
  </si>
  <si>
    <t>VOYAGER LEGEND/R,HEADSET,US/CAN,FFP</t>
  </si>
  <si>
    <t>GNN-8730-009</t>
  </si>
  <si>
    <t>Jabra 10-foot Coiled Extension Cord with Quick Disconnect on both ends</t>
  </si>
  <si>
    <t>http://s7d9.scene7.com/is/image/ScanSource/jabra-8730009</t>
  </si>
  <si>
    <t>PLN-87235-02</t>
  </si>
  <si>
    <t>SPARE,WH210,OTE,DECT,CS530</t>
  </si>
  <si>
    <t>WH210 Over-the-ear headset.</t>
  </si>
  <si>
    <t>http://s7d9.scene7.com/is/image/ScanSource/plantronics-8723501</t>
  </si>
  <si>
    <t>CS540 Spare leatherette ear cushions.</t>
  </si>
  <si>
    <t>PLN-87129-01</t>
  </si>
  <si>
    <t>SupraPlus wideband, Binaural, hearing aid compatible contact center headset.</t>
  </si>
  <si>
    <t>PLN-87128-01</t>
  </si>
  <si>
    <t>H251H, HEARING AID COMPATIBILITY, VT, MONAURAL</t>
  </si>
  <si>
    <t>http://s7d9.scene7.com/is/image/ScanSource/plantronics-8712801</t>
  </si>
  <si>
    <t>CS520 Spare headset only.</t>
  </si>
  <si>
    <t>CS510 Spare Headset.</t>
  </si>
  <si>
    <t>http://s7d9.scene7.com/is/image/ScanSource/plantronics-cs5108691901</t>
  </si>
  <si>
    <t>PLN-86872-01</t>
  </si>
  <si>
    <t>HW261N-DC.  Dual channel, SupraPlus, Over-the-head headset.  30 inch cable.</t>
  </si>
  <si>
    <t>http://s7d9.scene7.com/is/image/ScanSource/plantronics-8687201</t>
  </si>
  <si>
    <t>PLN-86714-86714-01</t>
  </si>
  <si>
    <t>MAGNETIC USB CHARGER,W430,W730,CS530</t>
  </si>
  <si>
    <t>Savi W740-W745 USB cable.</t>
  </si>
  <si>
    <t>PLN-86580-01</t>
  </si>
  <si>
    <t>AL10 INLINE LIMITER</t>
  </si>
  <si>
    <t>Spare Fit kit (3 sizes of earloops, 2 sizes of ear tips, and 1 foam sleeve)</t>
  </si>
  <si>
    <t>http://s7d9.scene7.com/is/image/ScanSource/plantronics-8654001</t>
  </si>
  <si>
    <t>CS540 Spare Battery.</t>
  </si>
  <si>
    <t>http://s7d9.scene7.com/is/image/ScanSource/plantronics-8618001</t>
  </si>
  <si>
    <t>CS540 Spare Headset.</t>
  </si>
  <si>
    <t>http://s7d9.scene7.com/is/image/ScanSource/plantronics-8617901</t>
  </si>
  <si>
    <t>PLN-86110-01</t>
  </si>
  <si>
    <t>BACKBEAT 216,WHITE,US S12. Replaces 8533</t>
  </si>
  <si>
    <t>http://s7d9.scene7.com/is/image/ScanSource/plantronics-8611001</t>
  </si>
  <si>
    <t>MDA220 AC power supply.</t>
  </si>
  <si>
    <t>AC Adapter HL10 for MDA200.</t>
  </si>
  <si>
    <t>http://s7d9.scene7.com/is/image/ScanSource/plantronics-8600801</t>
  </si>
  <si>
    <t>MDA400 QD Spare telephone interface cable.</t>
  </si>
  <si>
    <t>SPARE,HARD PORTABLE CARRYING CASE</t>
  </si>
  <si>
    <t>CS540 Charge base for single unit (includes AC power supply).</t>
  </si>
  <si>
    <t>http://s7d9.scene7.com/is/image/ScanSource/plantronics-86005-01</t>
  </si>
  <si>
    <t>GNN-860-09</t>
  </si>
  <si>
    <t>Jabra LINK 860 860-09</t>
  </si>
  <si>
    <t>http://s7d9.scene7.com/is/image/ScanSource/jabra-86009</t>
  </si>
  <si>
    <t>PLN-85696-01</t>
  </si>
  <si>
    <t>85696-01,, SPARE,STEREO SPEAKER WITH Y CONNECTOR,BLACKWIRE 435.</t>
  </si>
  <si>
    <t>SPARE,CARRY CASE,BLACKWIRE 435.</t>
  </si>
  <si>
    <t>SPARE,NECKBAND,2 LINKS AND CARRY CASE,BLACKWIRE435.</t>
  </si>
  <si>
    <t>Blackwire C435, C435-M spare earloop and ear gel kit.</t>
  </si>
  <si>
    <t>PLN-85638-10</t>
  </si>
  <si>
    <t>SPARE,CABLE ASSY,MODULAR,STRAIGHT,TX RC</t>
  </si>
  <si>
    <t>PLN-85638-08</t>
  </si>
  <si>
    <t>CABLE, MOD, STRAIGHT, M12LUCMM10/M12.</t>
  </si>
  <si>
    <t>CABLE ASSY, MODULAR</t>
  </si>
  <si>
    <t>PLN-85298-01</t>
  </si>
  <si>
    <t>Blackwire 300 Series spare travel case.</t>
  </si>
  <si>
    <t>BT300 Bluetooth USB adapter.  Adds PC connectivity to your existing Plantronics bluetooth headset.</t>
  </si>
  <si>
    <t>http://s7d9.scene7.com/is/image/ScanSource/plantronics-8511702</t>
  </si>
  <si>
    <t>http://s7d9.scene7.com/is/image/ScanSource/plantronics-8511701</t>
  </si>
  <si>
    <t>PLN-85115-01</t>
  </si>
  <si>
    <t>SPARE,USB TO MICRO USB CHARGING CABLE VPRO</t>
  </si>
  <si>
    <t>http://s7d9.scene7.com/is/image/ScanSource/vtech-handsetd7xx</t>
  </si>
  <si>
    <t>PLN-84757-01</t>
  </si>
  <si>
    <t>SPARE EHS,3.5MM CABLE</t>
  </si>
  <si>
    <t>PLN-84693-23</t>
  </si>
  <si>
    <t>84693-23,, CS540, MULTI PACK (3), CONVERTIBLE, DECT 6.0, NA</t>
  </si>
  <si>
    <t>PLN-84693-11</t>
  </si>
  <si>
    <t>CS500 Series.  Wireless Dect headset system.</t>
  </si>
  <si>
    <t>http://s7d9.scene7.com/is/image/ScanSource/plantronics-cs540hl108469311</t>
  </si>
  <si>
    <t>PLN-84693-01</t>
  </si>
  <si>
    <t>http://s7d9.scene7.com/is/image/ScanSource/plantronics-8469301</t>
  </si>
  <si>
    <t>PLN-84661-01</t>
  </si>
  <si>
    <t>Eartip Kit with earloop for M100 and M1100 headsets.  Contains 1 small, medium, large eartip and 1 earloop.</t>
  </si>
  <si>
    <t>http://s7d9.scene7.com/is/image/ScanSource/plantronics-8466101</t>
  </si>
  <si>
    <t>Savi charge base (5 unit).</t>
  </si>
  <si>
    <t>http://s7d9.scene7.com/is/image/ScanSource/plantronics-8460901</t>
  </si>
  <si>
    <t>Behind the head spare headband. For Savi 740 and Savi 440 only.</t>
  </si>
  <si>
    <t>http://s7d9.scene7.com/is/image/ScanSource/plantronics-8460601</t>
  </si>
  <si>
    <t>Spare over-the-head headband.</t>
  </si>
  <si>
    <t>Spare, Fit Kit, Earloops.</t>
  </si>
  <si>
    <t>USB Deluxe charging kit.</t>
  </si>
  <si>
    <t>http://s7d9.scene7.com/is/image/ScanSource/plantronics-8460301</t>
  </si>
  <si>
    <t>SPARE,USB DELUXE CHARGER,WH500/W440/W740</t>
  </si>
  <si>
    <t>Deluxe cardle charging kit.</t>
  </si>
  <si>
    <t>http://s7d9.scene7.com/is/image/ScanSource/plantronics-8460101</t>
  </si>
  <si>
    <t>Savi W740-W745 Deluxe charging cradle.</t>
  </si>
  <si>
    <t>Standing charging cradle.</t>
  </si>
  <si>
    <t>http://s7d9.scene7.com/is/image/ScanSource/plantronics-8459901</t>
  </si>
  <si>
    <t>Replacement battery for the Savi 740 and Savi 440 headset.</t>
  </si>
  <si>
    <t>http://s7d9.scene7.com/is/image/ScanSource/plantronics-8459801</t>
  </si>
  <si>
    <t>Replacement AC adapter for Vista M22-M12 audio processor.</t>
  </si>
  <si>
    <t>http://s7d9.scene7.com/is/image/ScanSource/plantronics-8410401</t>
  </si>
  <si>
    <t>PLN-84101-01</t>
  </si>
  <si>
    <t>ACCESSORY,CARRYING CASE,CALISTO 820/830</t>
  </si>
  <si>
    <t>http://s7d9.scene7.com/is/image/ScanSource/plantronics-8410101</t>
  </si>
  <si>
    <t>PLN-84014-01</t>
  </si>
  <si>
    <t>SPARE,BUA-200,MOC</t>
  </si>
  <si>
    <t>PLN-84013-01</t>
  </si>
  <si>
    <t>SPARE,BUA-200,UC</t>
  </si>
  <si>
    <t>GNN-8401-252</t>
  </si>
  <si>
    <t>Jabra Panacast Room Systems</t>
  </si>
  <si>
    <t>Bundle: Panacast, Speak 710UC, Hub, Wall</t>
  </si>
  <si>
    <t>GNN-8401-152</t>
  </si>
  <si>
    <t>Bundle: Panacast, Speak 710MS, Hub, Wall</t>
  </si>
  <si>
    <t>PLN-83817-01</t>
  </si>
  <si>
    <t>SPARE,DRAWSTRING POUCH,QTY 45</t>
  </si>
  <si>
    <t>Over-the-head charging cradle.</t>
  </si>
  <si>
    <t>http://s7d9.scene7.com/is/image/ScanSource/plantronics-8377611</t>
  </si>
  <si>
    <t>PLN-83720-03</t>
  </si>
  <si>
    <t>EARBUD,LARGE,QTY 3 PLUS 1 EARLOOP, M100</t>
  </si>
  <si>
    <t>PLN-83720-02</t>
  </si>
  <si>
    <t>M1100 Spare eartips (Medium).</t>
  </si>
  <si>
    <t>PLN-83421-02</t>
  </si>
  <si>
    <t>EAR CUSHION,LEATHERETTE BLACKWIRE C210/C</t>
  </si>
  <si>
    <t>PLN-83356-06</t>
  </si>
  <si>
    <t>WH500S,STAND ALONE,CONVERTIBLEHEADSET,BR</t>
  </si>
  <si>
    <t>WH500 Spare headset compatible with the Savi W440, W740, and W745.</t>
  </si>
  <si>
    <t>http://s7d9.scene7.com/is/image/ScanSource/plantronics-8335601</t>
  </si>
  <si>
    <t>PLN-83195-01</t>
  </si>
  <si>
    <t>SupraPlus Wideband spare circumaural ear cushions.</t>
  </si>
  <si>
    <t>GNN-8300-119</t>
  </si>
  <si>
    <t>Jabra PanaCast 20</t>
  </si>
  <si>
    <t>GNN-8220-209</t>
  </si>
  <si>
    <t>Jabra Panacast Accessories</t>
  </si>
  <si>
    <t>Jabra PanaCast 50 Remote, Black</t>
  </si>
  <si>
    <t>http://s7d9.scene7.com/is/image/ScanSource/jabra-panacast50remoteblack</t>
  </si>
  <si>
    <t>GNN-8211-209</t>
  </si>
  <si>
    <t>Jabra PanaCast 50 Remote, Grey</t>
  </si>
  <si>
    <t>http://s7d9.scene7.com/is/image/ScanSource/jabra-panacast50remotegrey</t>
  </si>
  <si>
    <t>PLN-82038-02</t>
  </si>
  <si>
    <t>CARRYING CASE W/ DONGLE POUCH</t>
  </si>
  <si>
    <t>GNN-8201-232</t>
  </si>
  <si>
    <t>Jabra PanaCast 50, Grey</t>
  </si>
  <si>
    <t>http://s7d9.scene7.com/is/image/ScanSource/jabra-panacast50grey</t>
  </si>
  <si>
    <t>GNN-8200-232</t>
  </si>
  <si>
    <t>Jabra PanaCast 50, Black</t>
  </si>
  <si>
    <t>http://s7d9.scene7.com/is/image/ScanSource/jabra-panacast50black</t>
  </si>
  <si>
    <t>PLN-81666-01</t>
  </si>
  <si>
    <t>ADAPTER, SWITCHER, MULTIREGIONDUAL MICRO</t>
  </si>
  <si>
    <t>PLN-81426-01</t>
  </si>
  <si>
    <t>Savi comfort kit (WH100).  2 ear tab stabilizers, 2 ear foam cushions- for Savi Office convertible headset.</t>
  </si>
  <si>
    <t>Savi mains universal adapter.</t>
  </si>
  <si>
    <t>http://s7d9.scene7.com/is/image/ScanSource/plantronics-81423-01</t>
  </si>
  <si>
    <t>BATTERY PACK, CT14 CEC</t>
  </si>
  <si>
    <t>http://s7d9.scene7.com/is/image/ScanSource/plantronics-8108702</t>
  </si>
  <si>
    <t>PLN-81087-01</t>
  </si>
  <si>
    <t>SPARE,BATTERY PACK,CT14</t>
  </si>
  <si>
    <t>CT14 Spare belt clip.</t>
  </si>
  <si>
    <t>SPARE,BATTERY DOOR,CT14</t>
  </si>
  <si>
    <t>CT14 Spare headset.</t>
  </si>
  <si>
    <t>GNN-8100-119</t>
  </si>
  <si>
    <t>Jabra PanaCast</t>
  </si>
  <si>
    <t>http://s7d9.scene7.com/is/image/ScanSource/jabra-8100119new</t>
  </si>
  <si>
    <t>PLN-80762-41</t>
  </si>
  <si>
    <t>H261N STEREO/DA-M, US-APLA</t>
  </si>
  <si>
    <t>EncorePro 700 Series spare leatherette cushion.</t>
  </si>
  <si>
    <t>EncorePro 700 Series spare foam custion.</t>
  </si>
  <si>
    <t>PLN-80322-01</t>
  </si>
  <si>
    <t>CA12CD Battery pack.</t>
  </si>
  <si>
    <t>http://s7d9.scene7.com/is/image/ScanSource/plantronics-8032201</t>
  </si>
  <si>
    <t>Savi Oli online indicator.  Lets others know when you are on the phone.</t>
  </si>
  <si>
    <t>http://s7d9.scene7.com/is/image/ScanSource/plantronics-8028701</t>
  </si>
  <si>
    <t>Replacement AC Power Supply for Plantronics wireless headset systems.</t>
  </si>
  <si>
    <t>http://s7d9.scene7.com/is/image/ScanSource/plantronics-8009005</t>
  </si>
  <si>
    <t>PLN-80057-13</t>
  </si>
  <si>
    <t>CT14 Cordless Headset Telephone System, DECT 6.0</t>
  </si>
  <si>
    <t>PLN-80057-11</t>
  </si>
  <si>
    <t>CT14 Cordless headset phone.  Interference-free calls, ideal size, hands-free convenience.</t>
  </si>
  <si>
    <t>http://s7d9.scene7.com/is/image/ScanSource/plantronics-8005711</t>
  </si>
  <si>
    <t>VTE-80-S119-00</t>
  </si>
  <si>
    <t>power adapter for C520</t>
  </si>
  <si>
    <t>VTE-80-S097-00</t>
  </si>
  <si>
    <t>Snom SIP DECT Repeater, REQUIRES M100 KLE - up to 3 per base - extend range 500ft In any direction</t>
  </si>
  <si>
    <t>VTE-80-S092-00</t>
  </si>
  <si>
    <t>M18 KLE SIP DECT 4-Line Deskset, 8 SIP account - 6 concurrent calls - 4 PFK - 16 speed dials x2 - REQUIRES M100 KLE</t>
  </si>
  <si>
    <t>http://s7d9.scene7.com/is/image/ScanSource/vtech-eristerminalbundlegroup</t>
  </si>
  <si>
    <t>VTE-80-S091-00</t>
  </si>
  <si>
    <t>"M10R KLE SIP DECT 4-Line Rugged Handset, 8 SIP account - 6 concurrent calls - 4 PFK - ruggedized - REQUIRES M100 KLE"</t>
  </si>
  <si>
    <t>VTE-80-S090-00</t>
  </si>
  <si>
    <t>"M10 KLE SIP DECT 4-Line Handset, 8 SIP account - 6 concurrent calls - 4  PFK - REQUIRES M100 KLE"</t>
  </si>
  <si>
    <t>VTE-80-S089-00</t>
  </si>
  <si>
    <t>M100 KLE SIP DECT 4-Line Base Station, 8 SIP account - 6 concurrent calls - 10 DECT phones</t>
  </si>
  <si>
    <t>VTE-80-S088-00</t>
  </si>
  <si>
    <t>expansion" SIP accounts 1 fixed and 2 wireless mics wireless speakerphone Wireless with DECT base 24 hours (NB) &amp; 12 hours (WB) talk time 3 "C620 SIP Wireless Conference</t>
  </si>
  <si>
    <t>VTE-80-S065-00</t>
  </si>
  <si>
    <t>D717 SIP Phone, 6 SIP accounts - 2.8" color LCD (320x240) - 3 paperless PFK - GigE - USB</t>
  </si>
  <si>
    <t>VTE-80-S052-00</t>
  </si>
  <si>
    <t>D735 SIP Phone, 12 SIP - 2.8" color color LCD (320x240) - 8 (32) paperless PFK - GigE - USB</t>
  </si>
  <si>
    <t>VTE-80-S050-00</t>
  </si>
  <si>
    <t>A230 DECT USB Dongle, USB DECT dongle for Snom D7xx series</t>
  </si>
  <si>
    <t>VTE-80-S049-00</t>
  </si>
  <si>
    <t>D7 Expansion Module, 4.3" mono LCD (384x160) - 18 self-label PFK - 3x per phone</t>
  </si>
  <si>
    <t>VTE-80-S042-00</t>
  </si>
  <si>
    <t>C52-SP DECT Expansion Speakerphone, REQUIRES C520, C620 US - up to 3 per  C520 - up to 2 per C620 - up to 1 per A230</t>
  </si>
  <si>
    <t>VTE-80-S041-00</t>
  </si>
  <si>
    <t>C520 SIP Conference 3 SIP accounts 1 fixed and 2 wireless mics Bluetooth  connectivity for headset and mobile pairing wireless speakerphone expansion</t>
  </si>
  <si>
    <t>VTE-80-S017-00</t>
  </si>
  <si>
    <t>D120 SIP Phone, 2 SIP accounts - 2.3" 132x64 mono LCD - 2 paperless PFK - 10/100</t>
  </si>
  <si>
    <t>VTE-80-S008-00</t>
  </si>
  <si>
    <t>PA1 broadcast over IP system</t>
  </si>
  <si>
    <t>VTE-80-S006-00</t>
  </si>
  <si>
    <t>D785 SIP Phone, 12 SIP accounts - 4.3" color LCD (480x272) - 6 (24) Self-label PFK - Bluetooth - GigE - USB</t>
  </si>
  <si>
    <t>D765 SIP Phone</t>
  </si>
  <si>
    <t>D715 SIP Phone 4 SIP accounts 3.2" 128x4</t>
  </si>
  <si>
    <t>1-Line Contemporary SIP Petite Phone 80-H0C5-00-000 S2211-L Silver &amp; Black</t>
  </si>
  <si>
    <t>VTE-80-H0BK-06-80-H0BK-06-000</t>
  </si>
  <si>
    <t>VTE-80-H0AY-08-000</t>
  </si>
  <si>
    <t>Contemporary Analog 1-Line Cordless Phone 3 Speed dials (one dedicated - Antibacterial plastic - Includes one handset battery and one backup battery 11 Programmable speed dials on Base (one non-removable) - Speakerphone as message) on handset - Battery backup - 0, 3, 5, 10, or</t>
  </si>
  <si>
    <t>Contemporary Analog 1-Line Cordless Phone 3 Speed dials (one dedicated as message) on handset - Battery backup - 0, 3, 5, 10, or 11 Programmable speed dials on Base (one non-removable) - Speakerphone - Antibacterial plastic - Includes one handset battery and one backup battery</t>
  </si>
  <si>
    <t>ErisStation Conference Phone with Wireless Mics Analog conference phone with 2 fixed and 4 wireless mics</t>
  </si>
  <si>
    <t>VTE-80-1536-00</t>
  </si>
  <si>
    <t>z05: ErisTerminal SIP Deskset</t>
  </si>
  <si>
    <t>VTE-80-1409-00</t>
  </si>
  <si>
    <t>ErisTerminal Expansion Module</t>
  </si>
  <si>
    <t>VTE-80-1408-00</t>
  </si>
  <si>
    <t>ET685: ErisTerminal SIP Color Deskset</t>
  </si>
  <si>
    <t>VTE-80-1407-00</t>
  </si>
  <si>
    <t>ErisTerminal SIP Color Deskset</t>
  </si>
  <si>
    <t>POW-7FE</t>
  </si>
  <si>
    <t>Ferrups External Battery (Runtime: 7h 12m at Full Load)</t>
  </si>
  <si>
    <t>http://s7d9.scene7.com/is/image/ScanSource/eaton-7fe</t>
  </si>
  <si>
    <t>DIGITAL KIT Y-TRAINER ADAPTER DQD</t>
  </si>
  <si>
    <t>PLN-79678-02</t>
  </si>
  <si>
    <t>A10-SQD Cable/Amp Assembly</t>
  </si>
  <si>
    <t>PLN-79604-05</t>
  </si>
  <si>
    <t>ADAPTER,SWITCHER,UNIV,5V 180MAST,PLUG,NA</t>
  </si>
  <si>
    <t>PLN-79412-03</t>
  </si>
  <si>
    <t>SPARE,EARTIP,LARGE,3 PACK,DISCOVERY 925/975</t>
  </si>
  <si>
    <t>http://s7d9.scene7.com/is/image/ScanSource/plantronics-7941203</t>
  </si>
  <si>
    <t>PLN-79412-02</t>
  </si>
  <si>
    <t>Discovery 925-975 spare eartip set.  3-pack (Medium).</t>
  </si>
  <si>
    <t>http://s7d9.scene7.com/is/image/ScanSource/plantronics-7941202</t>
  </si>
  <si>
    <t>GNN-7899-829-289</t>
  </si>
  <si>
    <t>jABRA Evolve 80 UC, Stereo, USB-C</t>
  </si>
  <si>
    <t>http://s7d9.scene7.com/is/image/ScanSource/jabra-7899829289</t>
  </si>
  <si>
    <t>GNN-7899-829-209</t>
  </si>
  <si>
    <t>Jabra EVOLVE 80 UC Stereo is a headset with noise-cancellation in microphone and ear cups. Leatherette speakers, busy light indicator, 3.5mm jack</t>
  </si>
  <si>
    <t>http://s7d9.scene7.com/is/image/ScanSource/jabra-7899829209</t>
  </si>
  <si>
    <t>GNN-7899-823-189</t>
  </si>
  <si>
    <t>Jabra Evolve 80 MS, Stereo, USB-C</t>
  </si>
  <si>
    <t>http://s7d9.scene7.com/is/image/ScanSource/jabra-7899823189</t>
  </si>
  <si>
    <t>GNN-7899-823-109</t>
  </si>
  <si>
    <t>Jabra EVOLVE 80 MS is a Lync Stereo headset designed for Microsoft Lync.    Noise-cancellation in microphone and ear cups, leatherette speakers, busy light indicator and 3.5mm jack</t>
  </si>
  <si>
    <t>http://s7d9.scene7.com/is/image/ScanSource/jabra-7899823109</t>
  </si>
  <si>
    <t>RD-1 (ShorTel-Toshiba) electronic hook switch cable for remote desk phone call control (answer-end).  This cable eliminates the need for a HL10 Handset Lifter.</t>
  </si>
  <si>
    <t>http://s7d9.scene7.com/is/image/ScanSource/plantronics-7888701</t>
  </si>
  <si>
    <t>Poly EncorePro 700 Series Headsets</t>
  </si>
  <si>
    <t>ENCOREPRO HW720D</t>
  </si>
  <si>
    <t>http://s7d9.scene7.com/is/image/ScanSource/plantronics-78716101</t>
  </si>
  <si>
    <t>PLN-78716-01</t>
  </si>
  <si>
    <t>DW301N STEREO,APLA-NA</t>
  </si>
  <si>
    <t>EncorePro HW710 Digital, Over-the-head, Monaural, Noise-canceling customer service headset.</t>
  </si>
  <si>
    <t>http://s7d9.scene7.com/is/image/ScanSource/plantronics-78715101</t>
  </si>
  <si>
    <t>PLN-78714-161</t>
  </si>
  <si>
    <t>ENCOREPRO,HW720-HIS,BUNDLE</t>
  </si>
  <si>
    <t>http://s7d9.scene7.com/is/image/ScanSource/plantronics-encoreprohw720</t>
  </si>
  <si>
    <t>PLN-78714-101/26716-01</t>
  </si>
  <si>
    <t>ENCOREPRO HW720 + U10 CABLE BUNDLE: FOR WELLS FARGO ONLY</t>
  </si>
  <si>
    <t>EncorePro HW720.  Customer service headset.</t>
  </si>
  <si>
    <t>PLN-78712-161</t>
  </si>
  <si>
    <t>HW710 / HIS ENCORE PRO MONUARAL HEADSET WITH CABLE</t>
  </si>
  <si>
    <t>http://s7d9.scene7.com/is/image/ScanSource/poly-encorepro700</t>
  </si>
  <si>
    <t>PLN-78712-101/26716-01</t>
  </si>
  <si>
    <t>ENCOREPRO HW710 + U10 CABLE BUNDLE: FOR WELLS FARGO ONLY</t>
  </si>
  <si>
    <t>http://s7d9.scene7.com/is/image/ScanSource/plantronics-encoreprohw710</t>
  </si>
  <si>
    <t>EncorePro HW710.  Customer service headset.</t>
  </si>
  <si>
    <t>http://s7d9.scene7.com/is/image/ScanSource/plantronics-encorepro710monaural78712101</t>
  </si>
  <si>
    <t>PLN-78583-01</t>
  </si>
  <si>
    <t>VEHICLE CAR CHARGER EXPLORER 360/370/395</t>
  </si>
  <si>
    <t>PLN-78333-01</t>
  </si>
  <si>
    <t>SPARE,CABLE 2.5MM GOLD PLUG AND MODULAR,</t>
  </si>
  <si>
    <t>GNN-7810-209</t>
  </si>
  <si>
    <t>Jabra SPEAK 810 for UC USB VoIP Desktop Hands Free Wireless Bluetooth in     Black</t>
  </si>
  <si>
    <t>http://s7d9.scene7.com/is/image/ScanSource/jabra-7810209</t>
  </si>
  <si>
    <t>-7810-109 RB</t>
  </si>
  <si>
    <t>Rebox: Jabra SPEAK 810 for MS USB VoIP Desktop Hands Free Wireless Bluetooth in    Black</t>
  </si>
  <si>
    <t>GNN-7810-109</t>
  </si>
  <si>
    <t>Jabra SPEAK 810 for MS USB VoIP Desktop Hands Free Wireless Bluetooth in    Black</t>
  </si>
  <si>
    <t>http://s7d9.scene7.com/is/image/ScanSource/jabra-7810109</t>
  </si>
  <si>
    <t>PLN-77684-01</t>
  </si>
  <si>
    <t>CLOTH, CLEANING, FOR HEADSET</t>
  </si>
  <si>
    <t>PLN-77153-01</t>
  </si>
  <si>
    <t>77153-01,, SPARE,COIL CABLE ASSY,QD6/MODULAR,J-TOP FAMILY</t>
  </si>
  <si>
    <t>GNN-7710-809</t>
  </si>
  <si>
    <t>Jabra Speak 710 UC USB/BT &amp; Link370, SME</t>
  </si>
  <si>
    <t>http://s7d9.scene7.com/is/image/ScanSource/jabra-7710809</t>
  </si>
  <si>
    <t>GNN-7710-409</t>
  </si>
  <si>
    <t>Jabra SPEAK 710 UC Speakerphone, Jabra Link 370 USB adapter, Quick Start    Guide, Neoprene pouch, Warranty leaflet</t>
  </si>
  <si>
    <t>http://s7d9.scene7.com/is/image/ScanSource/jabra-7710409</t>
  </si>
  <si>
    <t>GNN-7710-309</t>
  </si>
  <si>
    <t>Jabra Speak 710 (Microsoft Skype for Business), Jabra Link 370 USB Adapter with Neoprene Pouch and Limited 1-Year Warranty</t>
  </si>
  <si>
    <t>http://s7d9.scene7.com/is/image/ScanSource/jabra-7710309</t>
  </si>
  <si>
    <t>GNN-7700-409</t>
  </si>
  <si>
    <t>Jabra Speak 750-UC USB/BT &amp; Link 370</t>
  </si>
  <si>
    <t>http://s7d9.scene7.com/is/image/ScanSource/jabra-7700409</t>
  </si>
  <si>
    <t>GNN-7700-309</t>
  </si>
  <si>
    <t>Jabra Speak 750-MS Teams USB/BT &amp; Link 370</t>
  </si>
  <si>
    <t>http://s7d9.scene7.com/is/image/ScanSource/jabra-speak750ms</t>
  </si>
  <si>
    <t>PLN-76772-03</t>
  </si>
  <si>
    <t>SPARE, AC CHARGER MICRO USB</t>
  </si>
  <si>
    <t>PLN-76560.001</t>
  </si>
  <si>
    <t>PLN-76557.101</t>
  </si>
  <si>
    <t>PLN-76177-01</t>
  </si>
  <si>
    <t>POCKET CHARGER DISCOVERY 650</t>
  </si>
  <si>
    <t>PLN-76141-01</t>
  </si>
  <si>
    <t>Extended arm accessory for Polycom.</t>
  </si>
  <si>
    <t>http://s7d9.scene7.com/is/image/ScanSource/plantronics-76141-01</t>
  </si>
  <si>
    <t>PLN-76016-01</t>
  </si>
  <si>
    <t>USB charging adapter EXPLORER220/VOYAGER</t>
  </si>
  <si>
    <t>-7599-838-199 RB</t>
  </si>
  <si>
    <t>Rebox: Jabra Evolve 75 UC Bluetooth Wireless Headset with Charging Stand</t>
  </si>
  <si>
    <t>GNN-7599-838-199</t>
  </si>
  <si>
    <t>Jabra Evolve 75 UC Bluetooth Wireless Headset with Charging Stand</t>
  </si>
  <si>
    <t>http://s7d9.scene7.com/is/image/ScanSource/jabra-7599838199</t>
  </si>
  <si>
    <t>-7599-838-109 B1</t>
  </si>
  <si>
    <t>B Stock: Jabra Evolve 75 Headset UC Stereo</t>
  </si>
  <si>
    <t>GNN-7599-838-109</t>
  </si>
  <si>
    <t>Jabra Evolve 75 Headset UC Stereo</t>
  </si>
  <si>
    <t>http://s7d9.scene7.com/is/image/ScanSource/jabra-7599838109</t>
  </si>
  <si>
    <t>-7599-832-199 RB</t>
  </si>
  <si>
    <t>Rebox: Jabra  Evolve 75 Binaural Headset, busy light, noise-cancellation, with charging stand included</t>
  </si>
  <si>
    <t>GNN-7599-832-199</t>
  </si>
  <si>
    <t>Jabra  Evolve 75 Binaural Headset, busy light, noise-cancellation, with charging stand included</t>
  </si>
  <si>
    <t>http://s7d9.scene7.com/is/image/ScanSource/jabra-7599832199</t>
  </si>
  <si>
    <t>GNN-7599-832-109-BUNDLE/WF</t>
  </si>
  <si>
    <t>Jabra Evolve 75 Stereo MS Insight/WF</t>
  </si>
  <si>
    <t>-7599-832-109 RB</t>
  </si>
  <si>
    <t>Rebox: Jabra Evolve 75 Headset (Optimized for Skype for Business), Jabra  Link 370 USB Adapter, Protective Travel Case, USB Cord, 2-Year Warranty</t>
  </si>
  <si>
    <t>GNN-7599-832-109</t>
  </si>
  <si>
    <t>Jabra Evolve 75 Headset (Optimized for Skype for Business), Jabra Link 370 USB Adapter, Protective Travel Case, USB Cord, 2-Year Warranty</t>
  </si>
  <si>
    <t>http://s7d9.scene7.com/is/image/ScanSource/jabra-7599832109</t>
  </si>
  <si>
    <t>PLN-75180.000</t>
  </si>
  <si>
    <t>SR200 (with AC Adapter)</t>
  </si>
  <si>
    <t>GNN-7510-409</t>
  </si>
  <si>
    <t>Jabra Speak 510+ USB/Bluetooth Wireless Speakerphone UC Bundle</t>
  </si>
  <si>
    <t>http://s7d9.scene7.com/is/image/ScanSource/jabra-7510409</t>
  </si>
  <si>
    <t>GNN-7510-309</t>
  </si>
  <si>
    <t>Jabra Speak 510+ MS/MOC USB/Bluetooth Wireless Speakerphone</t>
  </si>
  <si>
    <t>http://s7d9.scene7.com/is/image/ScanSource/jabra-7510309</t>
  </si>
  <si>
    <t>GNN-7510-209</t>
  </si>
  <si>
    <t>Jabra Speak 510 USB/Bluetooth Speakerphone UC version</t>
  </si>
  <si>
    <t>http://s7d9.scene7.com/is/image/ScanSource/jabra-7510209</t>
  </si>
  <si>
    <t>GNN-7510-109</t>
  </si>
  <si>
    <t>Jabra  Speak 510 MS Bluetooth Speaker</t>
  </si>
  <si>
    <t>http://s7d9.scene7.com/is/image/ScanSource/jabra-7510109</t>
  </si>
  <si>
    <t>PLN-75050-01</t>
  </si>
  <si>
    <t>SUPRAPLUS WIRELESS STAND ALONECHARGER</t>
  </si>
  <si>
    <t>http://s7d9.scene7.com/is/image/ScanSource/plantronics-75050-01</t>
  </si>
  <si>
    <t>PLA-75010-01</t>
  </si>
  <si>
    <t>Avaya ring detector cable.  Provides added ring detection for AWH55 &amp; equivalent models.</t>
  </si>
  <si>
    <t>http://s7d9.scene7.com/is/image/ScanSource/plantronics-7501001</t>
  </si>
  <si>
    <t>PLN-74405-01</t>
  </si>
  <si>
    <t>POUCH, SPARE, VOYAGER 510USB</t>
  </si>
  <si>
    <t>PLN-74404-01</t>
  </si>
  <si>
    <t>VOYAGER USB CHARGING STAND</t>
  </si>
  <si>
    <t>POW-744-A4204</t>
  </si>
  <si>
    <t>4 post rail kit</t>
  </si>
  <si>
    <t>POW-744-A4059</t>
  </si>
  <si>
    <t>5P1000RC Replacement Battery Pack</t>
  </si>
  <si>
    <t>POW-744-A3960</t>
  </si>
  <si>
    <t>9PX700RT, 9PX1000RT REPLACEMENT BTRY PK</t>
  </si>
  <si>
    <t>http://s7d9.scene7.com/is/image/ScanSource/eaton-744a3960</t>
  </si>
  <si>
    <t>POW-744-A3959</t>
  </si>
  <si>
    <t>9PXEBM36RT Replacement Battery Pack</t>
  </si>
  <si>
    <t>POW-744-A3297</t>
  </si>
  <si>
    <t>Eaton 9PX1500RT Replacement Battery Pack</t>
  </si>
  <si>
    <t>POW-744-A3296</t>
  </si>
  <si>
    <t>9PX1000GRT Replacement Battery Pack</t>
  </si>
  <si>
    <t>POW-744-A3122</t>
  </si>
  <si>
    <t>9PX3000RT,9PX30000GRT,9PX3000GLRT RPL BP</t>
  </si>
  <si>
    <t>POW-744-A3121</t>
  </si>
  <si>
    <t>EATON 9PX2000RT, 9PX2200GRT, 9PXEBM72RT RPL BATTERY PACK</t>
  </si>
  <si>
    <t>POW-744-A2523</t>
  </si>
  <si>
    <t>9PXEBM240SP Replacement Battery Pack</t>
  </si>
  <si>
    <t>POW-744-A2519</t>
  </si>
  <si>
    <t>9PX8KSP, 9PX10KSP Repl Battery Pack</t>
  </si>
  <si>
    <t>POW-744-A2517</t>
  </si>
  <si>
    <t>9PX6KSP Replacement Battery Pack</t>
  </si>
  <si>
    <t>POW-744-A2279</t>
  </si>
  <si>
    <t>5SC1500, 5SC1500G Repl Battery Pack</t>
  </si>
  <si>
    <t>http://s7d9.scene7.com/is/image/ScanSource/eaton-744a2279</t>
  </si>
  <si>
    <t>POW-744-A2278</t>
  </si>
  <si>
    <t>5SC1000 Replacement Battery Pack</t>
  </si>
  <si>
    <t>http://s7d9.scene7.com/is/image/ScanSource/eaton-744a2278</t>
  </si>
  <si>
    <t>POW-744-A2277</t>
  </si>
  <si>
    <t>5SC750, 5SC750G Repl  Battery Pack</t>
  </si>
  <si>
    <t>http://s7d9.scene7.com/is/image/ScanSource/eaton-744a2277</t>
  </si>
  <si>
    <t>POW-744-A2223</t>
  </si>
  <si>
    <t>5P1500, 5P1550G Replacement Battery Pack</t>
  </si>
  <si>
    <t>POW-744-A2221</t>
  </si>
  <si>
    <t>5P1000R Replacement Battery Pack</t>
  </si>
  <si>
    <t>POW-744-A2220</t>
  </si>
  <si>
    <t>5P750R, 5P850GR REPLACEMENT BATTERY PACK</t>
  </si>
  <si>
    <t>POW-744-A2219</t>
  </si>
  <si>
    <t>5P1000 Replacement Battery Pack</t>
  </si>
  <si>
    <t>POW-744-A2218</t>
  </si>
  <si>
    <t>5P750, 5P850G Repl Battery Pack</t>
  </si>
  <si>
    <t>http://s7d9.scene7.com/is/image/ScanSource/eaton-744a2218</t>
  </si>
  <si>
    <t>POW-744-A2217</t>
  </si>
  <si>
    <t>5P550R REPLACEMENT BATTERY PACK</t>
  </si>
  <si>
    <t>http://s7d9.scene7.com/is/image/ScanSource/eaton-744a2217</t>
  </si>
  <si>
    <t>POW-744-A2166</t>
  </si>
  <si>
    <t>5S1500LCD, 5S1500G Replacement Battery P</t>
  </si>
  <si>
    <t>POW-744-A2165</t>
  </si>
  <si>
    <t>5S1000LCD Replacement Battery Pack</t>
  </si>
  <si>
    <t>http://s7d9.scene7.com/is/image/ScanSource/eaton-744a2165</t>
  </si>
  <si>
    <t>POW-744-A2093</t>
  </si>
  <si>
    <t>5S700, 5S700LCD, 5S700G, 5SC500 Repl Bat</t>
  </si>
  <si>
    <t>POW-744-A2091</t>
  </si>
  <si>
    <t>5S550 Repl Battery Pack</t>
  </si>
  <si>
    <t>POW-744-A1976</t>
  </si>
  <si>
    <t>9PXEBM240RT Replacement Battery Pack</t>
  </si>
  <si>
    <t>POW-744-A1974</t>
  </si>
  <si>
    <t>Eaton 744-A1974-00P REPLACEMENT INT BATT FOR 9PX5PK1</t>
  </si>
  <si>
    <t>http://s7d9.scene7.com/is/image/ScanSource/eaton-744a1974</t>
  </si>
  <si>
    <t>POW-744-A0687</t>
  </si>
  <si>
    <t>PW9130 2000/3000 EBM Replacement Battery</t>
  </si>
  <si>
    <t>PLN-74235.000</t>
  </si>
  <si>
    <t>C4220/C4230 COMMON BATTERY 10PACK</t>
  </si>
  <si>
    <t>GNN-7410-109</t>
  </si>
  <si>
    <t>Jabra Speak 410 USB Office Communicator/Lync Speaker Phone</t>
  </si>
  <si>
    <t>http://s7d9.scene7.com/is/image/ScanSource/jabra-7410109</t>
  </si>
  <si>
    <t>PLN-73921-01</t>
  </si>
  <si>
    <t>POCKET CHARGER DISCOVERY 655</t>
  </si>
  <si>
    <t>PLN-73846-01</t>
  </si>
  <si>
    <t>SupraPlus_D261N STEREO 6 PIN/Use w.DA45</t>
  </si>
  <si>
    <t>PLN-72949-45</t>
  </si>
  <si>
    <t>SHS1890-25/DH,AMP,AURA</t>
  </si>
  <si>
    <t>PLN-72949-35</t>
  </si>
  <si>
    <t>SHS1890-15/DH,AMP,AURA</t>
  </si>
  <si>
    <t>PLN-72913-02</t>
  </si>
  <si>
    <t>CS530 Spare eartips.</t>
  </si>
  <si>
    <t>Replacement ear tips for CS70 and Voyager 510, 510S models.  3 gel, 2 foam in varying sizes.  (only fits Voyager 510 Series.)</t>
  </si>
  <si>
    <t>http://s7d9.scene7.com/is/image/ScanSource/plantronics-7291301</t>
  </si>
  <si>
    <t>PLN-72442-41</t>
  </si>
  <si>
    <t>HIS, Adapter cable. Smoke Gray up to 10 feet.</t>
  </si>
  <si>
    <t>http://s7d9.scene7.com/is/image/ScanSource/plantronics-7244241</t>
  </si>
  <si>
    <t>PLN-72321-01</t>
  </si>
  <si>
    <t>DESKTOP CHARGING STAND,VOYAGER520 &amp; .AUD</t>
  </si>
  <si>
    <t>http://s7d9.scene7.com/is/image/ScanSource/plantronics-7232101</t>
  </si>
  <si>
    <t>CS520 Spare ear cushion.</t>
  </si>
  <si>
    <t>http://s7d9.scene7.com/is/image/ScanSource/plantronics-7178201</t>
  </si>
  <si>
    <t>Spare foam ear cushions for CS510 and CS520.</t>
  </si>
  <si>
    <t>http://s7d9.scene7.com/is/image/ScanSource/plantronics-7178101</t>
  </si>
  <si>
    <t>HL10 accessory kit (extender arm with adusting sliders, hookswitch extender, and ring detector).</t>
  </si>
  <si>
    <t>PLN-71248-325</t>
  </si>
  <si>
    <t>HS 1897-25,PTT,HH CANADIAN CONTROLLER</t>
  </si>
  <si>
    <t>PLN-71248-315</t>
  </si>
  <si>
    <t>SHS 1897-15,PTT,HH CANADIAN CONTROLLER</t>
  </si>
  <si>
    <t>PLN-71248-310</t>
  </si>
  <si>
    <t>HS 1897-10,PTT,HH CANADIAN CONTROLLER</t>
  </si>
  <si>
    <t>PLN-71226-01</t>
  </si>
  <si>
    <t>POUCH, AVIATION</t>
  </si>
  <si>
    <t>http://s7d9.scene7.com/is/image/ScanSource/plantronics-7122601</t>
  </si>
  <si>
    <t>SPARE,M15D 10' COILED CORD</t>
  </si>
  <si>
    <t>http://s7d9.scene7.com/is/image/ScanSource/plantronics-71173-01</t>
  </si>
  <si>
    <t>GNN-7099-823-409</t>
  </si>
  <si>
    <t>The Evolve 75e are engineered to be the world's first professional UC-certified wireless earbuds. Features of the Evolve 75e include professional sound with Skype certified wireless earbud design, Active Noise Cancellation and integrated busy light, and up to 14 hours of battery life. Included with the Evolve 75e is the Jabra Link 370 USB adapter to give your headphones a wireless range of up to 100ft/30m with   PCs.</t>
  </si>
  <si>
    <t>http://s7d9.scene7.com/is/image/ScanSource/jabra-7099823409</t>
  </si>
  <si>
    <t>GNN-7099-823-309</t>
  </si>
  <si>
    <t>Jabra Evolve 75e Headset for MS and Link 370</t>
  </si>
  <si>
    <t>http://s7d9.scene7.com/is/image/ScanSource/jabra-7099823309</t>
  </si>
  <si>
    <t>PLN-70905-01</t>
  </si>
  <si>
    <t>ADAPTER,UNIVERSAL ANALOG,3.5mmPLUG FOR P</t>
  </si>
  <si>
    <t>http://s7d9.scene7.com/is/image/ScanSource/plantronics-70905-01</t>
  </si>
  <si>
    <t>PLN-70904-01</t>
  </si>
  <si>
    <t>TRAVEL CASE FOR MCD100 SPKRPHN</t>
  </si>
  <si>
    <t>http://s7d9.scene7.com/is/image/ScanSource/plantronics-70904-01</t>
  </si>
  <si>
    <t>PLN-70903-01</t>
  </si>
  <si>
    <t>2 VOICE TUBES FOR PULSAR</t>
  </si>
  <si>
    <t>PLN-70901-01</t>
  </si>
  <si>
    <t>CHARGING STAND, DESKTOP FOR PULSAR</t>
  </si>
  <si>
    <t>PLN-70765-01</t>
  </si>
  <si>
    <t>QD to 2.5MM coil cord.</t>
  </si>
  <si>
    <t>PLN-70386-01</t>
  </si>
  <si>
    <t>STORAGE CASE, DISCOVERY 640</t>
  </si>
  <si>
    <t>PLN-70385-01</t>
  </si>
  <si>
    <t>SPARE,SOFT GEL EAR TIP KIT,DISCOVERY 6XX SERIES</t>
  </si>
  <si>
    <t>-700501385 B2</t>
  </si>
  <si>
    <t>B Stock: 9135 POWERPASS PPDM FOR 6000VA</t>
  </si>
  <si>
    <t>POW-6FE</t>
  </si>
  <si>
    <t>FERRUPS EXT Battery Cabinet (Provides 4h 27Min at Full Load)</t>
  </si>
  <si>
    <t>PLN-69679-01</t>
  </si>
  <si>
    <t>TRAVEL PACK INCL:CAR LIGHTER ADPT,USB AD</t>
  </si>
  <si>
    <t>PLN-69522-01</t>
  </si>
  <si>
    <t>AC POWER ADAPTER FOR VOYAGER AND .AUDIO</t>
  </si>
  <si>
    <t>PLN-69520-01</t>
  </si>
  <si>
    <t>VOYAGER CAR LIGHTER ADPTR FORVOYAGER &amp; .</t>
  </si>
  <si>
    <t>http://s7d9.scene7.com/is/image/ScanSource/plantronics-6952001</t>
  </si>
  <si>
    <t>PLN-69056-13</t>
  </si>
  <si>
    <t>M214C/R,HEADSET,FR/ENG W/EAS,BLACK</t>
  </si>
  <si>
    <t>CABLE CONSOLE INTERFACE CONNECTOR ASSY</t>
  </si>
  <si>
    <t>http://s7d9.scene7.com/is/image/ScanSource/plantronics-6833101</t>
  </si>
  <si>
    <t>PLN-67712-01</t>
  </si>
  <si>
    <t>Spare doughnut ear cushions for SupraPlus Wideband.</t>
  </si>
  <si>
    <t>http://s7d9.scene7.com/is/image/ScanSource/plantronics-6771201</t>
  </si>
  <si>
    <t>PLN-67063-01</t>
  </si>
  <si>
    <t>Spare leatherette cushion for CS50-CS60 USB.</t>
  </si>
  <si>
    <t>PLN-66735-01</t>
  </si>
  <si>
    <t>Uniband Headband.  Monaural headaband for use with CS50 and CS55 for over-the-head wearing style.</t>
  </si>
  <si>
    <t>http://s7d9.scene7.com/is/image/ScanSource/plantronics-6673501</t>
  </si>
  <si>
    <t>A10 Direct cable. Easily connect any Plantronics H-series headset to a headset-ready phone via the headset port with A10.</t>
  </si>
  <si>
    <t>http://s7d9.scene7.com/is/image/ScanSource/plantronics-66268-03</t>
  </si>
  <si>
    <t>PLN-66268-02</t>
  </si>
  <si>
    <t>A10-16 Direct Connect Cable.</t>
  </si>
  <si>
    <t>http://s7d9.scene7.com/is/image/ScanSource/plantronics-6626802</t>
  </si>
  <si>
    <t>PLN-66267-01</t>
  </si>
  <si>
    <t>A10-12-S1/A H-TOP ADAPTER CBLFOR POLARIS</t>
  </si>
  <si>
    <t>http://s7d9.scene7.com/is/image/ScanSource/plantronics-66267-01</t>
  </si>
  <si>
    <t>POW-66033</t>
  </si>
  <si>
    <t>Cables (MGE Office Protection System Cables, IBM AS/400)</t>
  </si>
  <si>
    <t>http://s7d9.scene7.com/is/image/ScanSource/eaton-66033</t>
  </si>
  <si>
    <t>GNN-6599-829-409</t>
  </si>
  <si>
    <t>Jabra EVOLVE 65 UC Stereo USB Bluetooth Headset</t>
  </si>
  <si>
    <t>http://s7d9.scene7.com/is/image/ScanSource/jabra-6599829409</t>
  </si>
  <si>
    <t>-6599-823-499 RB</t>
  </si>
  <si>
    <t>Rebox: Jabra Evolve 65 Stereo UC Charging Stand Link 360</t>
  </si>
  <si>
    <t>GNN-6599-823-499</t>
  </si>
  <si>
    <t>Jabra Evolve 65 Stereo UC Charging Stand Link 360</t>
  </si>
  <si>
    <t>http://s7d9.scene7.com/is/image/ScanSource/jabra-6599823499</t>
  </si>
  <si>
    <t>GNN-6599-823-399</t>
  </si>
  <si>
    <t>Jabra Evolve 65 Wireless Headset, supra-aural, over-the-head, Stereo MC Charging Stand Link 360</t>
  </si>
  <si>
    <t>http://s7d9.scene7.com/is/image/ScanSource/jabra-6599823399</t>
  </si>
  <si>
    <t>GNN-6599-823-309</t>
  </si>
  <si>
    <t>Jabra EVOLVE 65 MS Stereo Lync USB Bluetooth Headset</t>
  </si>
  <si>
    <t>http://s7d9.scene7.com/is/image/ScanSource/jabra-6599823309</t>
  </si>
  <si>
    <t>GNN-6599-629-109</t>
  </si>
  <si>
    <t>Jabra Evolve 65e UC &amp; Link 370</t>
  </si>
  <si>
    <t>http://s7d9.scene7.com/is/image/ScanSource/jabra-6599629109</t>
  </si>
  <si>
    <t>GNN-6599-623-109</t>
  </si>
  <si>
    <t>Jabra Evolve 65e MS &amp; Link 370</t>
  </si>
  <si>
    <t>http://s7d9.scene7.com/is/image/ScanSource/jabra-6599623109</t>
  </si>
  <si>
    <t>GNN-6598-832-109</t>
  </si>
  <si>
    <t>Jabra Evolve 65T - MS</t>
  </si>
  <si>
    <t>http://s7d9.scene7.com/is/image/ScanSource/jabra-6598832109</t>
  </si>
  <si>
    <t>PLN-65932-01</t>
  </si>
  <si>
    <t>Value pack for SupraPlus and SupraPlus SL.</t>
  </si>
  <si>
    <t>http://s7d9.scene7.com/is/image/ScanSource/plantronics-6593201</t>
  </si>
  <si>
    <t>-6593-829-409 RB</t>
  </si>
  <si>
    <t>Rebox: Jabra EVOLVE 65 UC Mono USB Bluetooth Headset</t>
  </si>
  <si>
    <t>GNN-6593-829-409</t>
  </si>
  <si>
    <t>Jabra EVOLVE 65 UC Mono USB Bluetooth Headset</t>
  </si>
  <si>
    <t>http://s7d9.scene7.com/is/image/ScanSource/jabra-6593829409</t>
  </si>
  <si>
    <t>GNN-6593-823-499</t>
  </si>
  <si>
    <t>Professional wireless EVOLVE 65+ UC Mono headset with dual connectivity and amazing sound for calls and music, including charging stand</t>
  </si>
  <si>
    <t>http://s7d9.scene7.com/is/image/ScanSource/jabra-6593823499</t>
  </si>
  <si>
    <t>GNN-6593-823-399</t>
  </si>
  <si>
    <t>Jabra Evolve 65 MS Mono Noise Canceling Wireless Headset with Charging Stand</t>
  </si>
  <si>
    <t>http://s7d9.scene7.com/is/image/ScanSource/jabra-6593823399</t>
  </si>
  <si>
    <t>GNN-6593-823-309</t>
  </si>
  <si>
    <t>Jabra EVOLVE 65 MS Mono USB Bluetooth Headset for MS Lync</t>
  </si>
  <si>
    <t>http://s7d9.scene7.com/is/image/ScanSource/jabra-6593823309</t>
  </si>
  <si>
    <t>PLN-65700-01</t>
  </si>
  <si>
    <t>Spare ear cusions for headset ring.</t>
  </si>
  <si>
    <t>http://s7d9.scene7.com/is/image/ScanSource/plantronics-6570001</t>
  </si>
  <si>
    <t>PLN-65582-01</t>
  </si>
  <si>
    <t>CABLE ASSY,QD/MOD,SPARE,DA60</t>
  </si>
  <si>
    <t>http://s7d9.scene7.com/is/image/ScanSource/plantronics-65582-01</t>
  </si>
  <si>
    <t>PLN-65287-01</t>
  </si>
  <si>
    <t>QD to 2.5MM Cisco, 18 inch.</t>
  </si>
  <si>
    <t>S12 Spare headset only. (Does not include headband or ear cushions.)</t>
  </si>
  <si>
    <t>http://s7d9.scene7.com/is/image/ScanSource/plantronics-65219-01</t>
  </si>
  <si>
    <t>PLN-65218-01</t>
  </si>
  <si>
    <t>SPARE,CABLE,STRAIGHT,12",MOD. PLUG</t>
  </si>
  <si>
    <t>HEADSET HOLDER,S12,SPARE</t>
  </si>
  <si>
    <t>http://s7d9.scene7.com/is/image/ScanSource/plantronics-65217-01</t>
  </si>
  <si>
    <t>PLN-65148-11</t>
  </si>
  <si>
    <t>S11 Office Headset. Hands-free convenience for the home or office.</t>
  </si>
  <si>
    <t>http://s7d9.scene7.com/is/image/ScanSource/plantronics-6514811</t>
  </si>
  <si>
    <t>http://s7d9.scene7.com/is/image/ScanSource/plantronics-65145-04</t>
  </si>
  <si>
    <t>PLN-65145-01</t>
  </si>
  <si>
    <t>S12 Office Headset.  Hands-free convenience and superior sound clarity with a 2-in-1 convertible headset.</t>
  </si>
  <si>
    <t>http://s7d9.scene7.com/is/image/ScanSource/plantronics-6514501</t>
  </si>
  <si>
    <t>Online Indicator Light works with all plantronics wireless headset systems, and lets others know when you're on the phone.</t>
  </si>
  <si>
    <t>http://s7d9.scene7.com/is/image/ScanSource/plantronics-6511602</t>
  </si>
  <si>
    <t>PLN-64399-03</t>
  </si>
  <si>
    <t>SPARE,BATTERY,CS351/CS361</t>
  </si>
  <si>
    <t>PLN-64398-01</t>
  </si>
  <si>
    <t>NECKBAND ADAPTERS, 2 ADAPTERS,1 LEFT, 1</t>
  </si>
  <si>
    <t>http://s7d9.scene7.com/is/image/ScanSource/plantronics-64398-01</t>
  </si>
  <si>
    <t>PLN-64279-02</t>
  </si>
  <si>
    <t>Lynksys-Spectralink QD to 2.5MM.</t>
  </si>
  <si>
    <t>GNN-6399-829-289</t>
  </si>
  <si>
    <t>Jabra EVOLVE 40 UC, Stereo, USB-C</t>
  </si>
  <si>
    <t>http://s7d9.scene7.com/is/image/ScanSource/jabra-6399829289</t>
  </si>
  <si>
    <t>GNN-6399-829-209</t>
  </si>
  <si>
    <t>Jabra EVOLVE 40 UC Stereo USB, 3.5mm Headset</t>
  </si>
  <si>
    <t>http://s7d9.scene7.com/is/image/ScanSource/jabra-6399829209</t>
  </si>
  <si>
    <t>GNN-6399-823-189</t>
  </si>
  <si>
    <t>Jabra EVOLVE 40 MS, Stereo, USB-C</t>
  </si>
  <si>
    <t>http://s7d9.scene7.com/is/image/ScanSource/jabra-6399823189</t>
  </si>
  <si>
    <t>GNN-6399-823-109</t>
  </si>
  <si>
    <t>Jabra EVOLVE 40 MS is a  Microsoft Lync certified stereo headset with advance noise canceling technology.  Equipped with soft leatherette ear cushions for comfort.  Also includes a busy indicator and 3.5mm jack.</t>
  </si>
  <si>
    <t>http://s7d9.scene7.com/is/image/ScanSource/jabra-6399823109</t>
  </si>
  <si>
    <t>GNN-6393-829-289</t>
  </si>
  <si>
    <t>Jabra EVOLVE 40 UC, MONO, USB-C</t>
  </si>
  <si>
    <t>http://s7d9.scene7.com/is/image/ScanSource/jabra-6393829289</t>
  </si>
  <si>
    <t>GNN-6393-829-209</t>
  </si>
  <si>
    <t>Jabra EVOLVE 40 UC mono USB headset has advance noise canceling technology and soft leatherette ear cushions.  Also equipped with a busy    light and 3.5mm jack.</t>
  </si>
  <si>
    <t>http://s7d9.scene7.com/is/image/ScanSource/jabra-6393829209</t>
  </si>
  <si>
    <t>GNN-6393-823-189</t>
  </si>
  <si>
    <t>Jabra EVOLVE 40 MS Mono, USB-C</t>
  </si>
  <si>
    <t>http://s7d9.scene7.com/is/image/ScanSource/jabra-6393823189</t>
  </si>
  <si>
    <t>GNN-6393-823-109</t>
  </si>
  <si>
    <t>Jabra  EVOLVE 40 MS Mono Headset, Optimized for Microsoft Lync, Noise-Canceling Microphone</t>
  </si>
  <si>
    <t>http://s7d9.scene7.com/is/image/ScanSource/jabra-6393823109</t>
  </si>
  <si>
    <t>PLN-63731-01</t>
  </si>
  <si>
    <t>KIT,CABLE,ZIP,RJ11 TO STEREO PLUG ADAP</t>
  </si>
  <si>
    <t>Quick Disconnect lock.  Designed to fit onto all Plantronics H and P series headsets with any of the Quick Disconnect designs.</t>
  </si>
  <si>
    <t>http://s7d9.scene7.com/is/image/ScanSource/plantronics-6297601</t>
  </si>
  <si>
    <t>PLN-62662-01</t>
  </si>
  <si>
    <t>POUCH .AUDIO FOLDING HEADSET BLACK VINYL</t>
  </si>
  <si>
    <t>http://s7d9.scene7.com/is/image/ScanSource/plantronics-62662-01</t>
  </si>
  <si>
    <t>PLN-62404-01</t>
  </si>
  <si>
    <t>DUOPRO VALUE PACK</t>
  </si>
  <si>
    <t>http://s7d9.scene7.com/is/image/ScanSource/plantronics-6240401</t>
  </si>
  <si>
    <t>PLN-62011-01</t>
  </si>
  <si>
    <t>KIT,Y-ADAPTER TRAINER</t>
  </si>
  <si>
    <t>PLN-61871-01</t>
  </si>
  <si>
    <t>Supersoft foam ear cushions.</t>
  </si>
  <si>
    <t>http://s7d9.scene7.com/is/image/ScanSource/plantronics-6187101</t>
  </si>
  <si>
    <t>PLA-61578-01</t>
  </si>
  <si>
    <t>Mounting tape for HL10 handset lifter.</t>
  </si>
  <si>
    <t>http://s7d9.scene7.com/is/image/ScanSource/plantronics-61578-01</t>
  </si>
  <si>
    <t>HL10 Lifter with straight plug for Savi Office.</t>
  </si>
  <si>
    <t>http://s7d9.scene7.com/is/image/ScanSource/plantronics-6096135</t>
  </si>
  <si>
    <t>PLN-60961-32</t>
  </si>
  <si>
    <t>HL10,US,HANDSET LIFTER W/ACCESSORY KIT</t>
  </si>
  <si>
    <t>http://s7d9.scene7.com/is/image/ScanSource/plantronics-6096132</t>
  </si>
  <si>
    <t>PLN-60825-325</t>
  </si>
  <si>
    <t>SHS 1890 corded PTT adapter. Amplifier, Push-to-Talk switch, PJ-7 connector, 25-foot coil cord. Compatible with H-Series headsets.</t>
  </si>
  <si>
    <t>http://s7d9.scene7.com/is/image/ScanSource/plantronics-60825325</t>
  </si>
  <si>
    <t>PLN-60825-315</t>
  </si>
  <si>
    <t>SHS 1890 corded PTT adapter. Amplifier, Push-to-Talk switch, PJ-7 connector, 15-foot coil cord. Compatible with H-Series headsets.</t>
  </si>
  <si>
    <t>http://s7d9.scene7.com/is/image/ScanSource/plantronics-60825315</t>
  </si>
  <si>
    <t>PLN-60825-310</t>
  </si>
  <si>
    <t>SHS 1890 corded PTT adapter (10 foot). Amplifier, Push-to-Talk switch, PJ-7 connector, 10-foot coil cord. Compatible with H-Series headsets.</t>
  </si>
  <si>
    <t>http://s7d9.scene7.com/is/image/ScanSource/plantronics-60825310</t>
  </si>
  <si>
    <t>PLN-60425-01</t>
  </si>
  <si>
    <t>Entera Spare leatherette ear cushions.</t>
  </si>
  <si>
    <t>POW-6000PT3YR9135B</t>
  </si>
  <si>
    <t>3 Year PowerTrust Battery Module</t>
  </si>
  <si>
    <t>YEA-5V/0.6A US-6</t>
  </si>
  <si>
    <t>5V/0.6A US-6,, Power Supply Unit -PS5V600US (5V/0.6A)</t>
  </si>
  <si>
    <t>POW-5SW5Y-3000UC</t>
  </si>
  <si>
    <t>POW-5SW5Y-3000BC</t>
  </si>
  <si>
    <t>EXT WARRANTY-5YR EBM ADV EXCHG , NEW PRODUCT</t>
  </si>
  <si>
    <t>POW-5SW5Y-2500UC</t>
  </si>
  <si>
    <t>POW-5SW5Y-1750UC</t>
  </si>
  <si>
    <t>5 Year Extended Warranty on New UPS Product</t>
  </si>
  <si>
    <t>http://s7d9.scene7.com/is/image/ScanSource/eaton-5sw5y1750uc</t>
  </si>
  <si>
    <t>POW-5SW5Y-1750BC</t>
  </si>
  <si>
    <t>POW-5SW5Y-1400UC</t>
  </si>
  <si>
    <t>POW-5SW5Y-0950UC</t>
  </si>
  <si>
    <t>POW-5SC750G</t>
  </si>
  <si>
    <t>5SC 750G Tower 208 240V</t>
  </si>
  <si>
    <t>http://s7d9.scene7.com/is/image/ScanSource/eaton-5sc750g</t>
  </si>
  <si>
    <t>POW-5SC750</t>
  </si>
  <si>
    <t>750VA/525W 5SC UPS with LCD Display</t>
  </si>
  <si>
    <t>http://s7d9.scene7.com/is/image/ScanSource/eaton-5sc750</t>
  </si>
  <si>
    <t>POW-5SC500</t>
  </si>
  <si>
    <t>5SC 500VA Tower (120V)</t>
  </si>
  <si>
    <t>http://s7d9.scene7.com/is/image/ScanSource/eaton-5sc500</t>
  </si>
  <si>
    <t>POW-5SC1500G</t>
  </si>
  <si>
    <t>5SC 1500G Tower 208 240V</t>
  </si>
  <si>
    <t>http://s7d9.scene7.com/is/image/ScanSource/eaton-5sc1500g</t>
  </si>
  <si>
    <t>POW-5SC1500</t>
  </si>
  <si>
    <t>5SC 1500VA Tower 120V</t>
  </si>
  <si>
    <t>http://s7d9.scene7.com/is/image/ScanSource/eaton-5sc1500</t>
  </si>
  <si>
    <t>POW-5SC1000</t>
  </si>
  <si>
    <t>5SC 1000VA Tower 120V</t>
  </si>
  <si>
    <t>http://s7d9.scene7.com/is/image/ScanSource/eaton-5sc1000</t>
  </si>
  <si>
    <t>POW-5S700LCD</t>
  </si>
  <si>
    <t>700VA/420W 5S UPS with LCD Display</t>
  </si>
  <si>
    <t>http://s7d9.scene7.com/is/image/ScanSource/eaton-5s700lcd</t>
  </si>
  <si>
    <t>POW-5S700G</t>
  </si>
  <si>
    <t>5S 700VA Global Tower 208V/230V</t>
  </si>
  <si>
    <t>http://s7d9.scene7.com/is/image/ScanSource/eaton-5s700g</t>
  </si>
  <si>
    <t>POW-5S700</t>
  </si>
  <si>
    <t>700VA/420W 5S UPS</t>
  </si>
  <si>
    <t>http://s7d9.scene7.com/is/image/ScanSource/eaton-5s700</t>
  </si>
  <si>
    <t>POW-5S550</t>
  </si>
  <si>
    <t>5S 550VA Tower 120V</t>
  </si>
  <si>
    <t>http://s7d9.scene7.com/is/image/ScanSource/eaton-5s550</t>
  </si>
  <si>
    <t>POW-5S1500LCD</t>
  </si>
  <si>
    <t>1500VA/900W 5S UPS with LCD Display</t>
  </si>
  <si>
    <t>http://s7d9.scene7.com/is/image/ScanSource/eaton-5s1500lcd</t>
  </si>
  <si>
    <t>POW-5S1500G</t>
  </si>
  <si>
    <t>5S 1500VA Global Tower 208V/230V</t>
  </si>
  <si>
    <t>http://s7d9.scene7.com/is/image/ScanSource/eaton-5s1500g</t>
  </si>
  <si>
    <t>POW-5S1000LCD</t>
  </si>
  <si>
    <t>1000VA/600W 5S UPS with LCD Display</t>
  </si>
  <si>
    <t>http://s7d9.scene7.com/is/image/ScanSource/eaton-5s1000lcd</t>
  </si>
  <si>
    <t>POW-5PXEBM72RT3U</t>
  </si>
  <si>
    <t>5PX 72V EBM Rack/Tower 3U Short Depth</t>
  </si>
  <si>
    <t>http://s7d9.scene7.com/is/image/ScanSource/eaton-5pxebm72rt3u</t>
  </si>
  <si>
    <t>POW-5PXEBM72RT2US</t>
  </si>
  <si>
    <t>EATON 5PX 72V EBM RACK/TOWER 2U</t>
  </si>
  <si>
    <t>http://s7d9.scene7.com/is/image/ScanSource/eaton-5pxebm72rt2us</t>
  </si>
  <si>
    <t>POW-5PXEBM72RT2U</t>
  </si>
  <si>
    <t>5PX Extended Battery Module, 2U</t>
  </si>
  <si>
    <t>http://s7d9.scene7.com/is/image/ScanSource/eaton-5pxebm72rt2u</t>
  </si>
  <si>
    <t>POW-5PXEBM48RTUS</t>
  </si>
  <si>
    <t>EATON 5PX EBM 48V RT2U - TAA COMPLIANT</t>
  </si>
  <si>
    <t>http://s7d9.scene7.com/is/image/ScanSource/eaton-5pxebm48rtus</t>
  </si>
  <si>
    <t>POW-5PXEBM48RT</t>
  </si>
  <si>
    <t>5PX Extended Battery Module</t>
  </si>
  <si>
    <t>http://s7d9.scene7.com/is/image/ScanSource/eaton-5pxebm48rt</t>
  </si>
  <si>
    <t>POW-5PX3000RTN</t>
  </si>
  <si>
    <t>KIT=5PX3000RT2U+NETWORK-MS</t>
  </si>
  <si>
    <t>http://s7d9.scene7.com/is/image/ScanSource/eaton-5px3000rtn</t>
  </si>
  <si>
    <t>POW-5PX3000RT3U</t>
  </si>
  <si>
    <t>5PX 3000VA 120V Rack/Tower 3U</t>
  </si>
  <si>
    <t>http://s7d9.scene7.com/is/image/ScanSource/eaton-5px3000rt3u</t>
  </si>
  <si>
    <t>POW-5PX3000RT2US</t>
  </si>
  <si>
    <t>Eaton 5PX UPS, 3000 VA, 2700 W, L5-30P input, Outputs: (6) 5-20R; (1) L5-30R, 120V, TAA</t>
  </si>
  <si>
    <t>http://s7d9.scene7.com/is/image/ScanSource/eaton-5px3000rt2us</t>
  </si>
  <si>
    <t>POW-5PX3000RT2U</t>
  </si>
  <si>
    <t>5PX 3000VA 120V Rack/Tower 2U</t>
  </si>
  <si>
    <t>http://s7d9.scene7.com/is/image/ScanSource/eaton-5px3000rt2u</t>
  </si>
  <si>
    <t>POW-5PX3000IRT2U</t>
  </si>
  <si>
    <t>5PX UPS (Eaton 5PX 3000VA XTND Run LCD, RK/TWR 2U 208V/230V)</t>
  </si>
  <si>
    <t>http://s7d9.scene7.com/is/image/ScanSource/eaton-5px3000irt2u</t>
  </si>
  <si>
    <t>POW-5PX2200RTUS</t>
  </si>
  <si>
    <t>EATON 5PX 2200 RT2U - TAA COMPLIANT</t>
  </si>
  <si>
    <t>http://s7d9.scene7.com/is/image/ScanSource/eaton-5px2200rtus</t>
  </si>
  <si>
    <t>POW-5PX2200RTN</t>
  </si>
  <si>
    <t>1950VA/1920W 5PX Rack or Tower UPS with Network Card</t>
  </si>
  <si>
    <t>http://s7d9.scene7.com/is/image/ScanSource/eaton-5px220rtn</t>
  </si>
  <si>
    <t>POW-5PX2200RT</t>
  </si>
  <si>
    <t>1950VA/1920W 5PX Rack or Tower UPS</t>
  </si>
  <si>
    <t>http://s7d9.scene7.com/is/image/ScanSource/eaton-5px220rt</t>
  </si>
  <si>
    <t>POW-5PX2200IRT</t>
  </si>
  <si>
    <t>5PX UPS (2200VA XTND Run LCD, RK/TWR 2U 208V/230V)</t>
  </si>
  <si>
    <t>http://s7d9.scene7.com/is/image/ScanSource/eaton-5px2200irt</t>
  </si>
  <si>
    <t>POW-5PX1500RTUS</t>
  </si>
  <si>
    <t>Eaton 5PX 1500 Rack/Tower LCD</t>
  </si>
  <si>
    <t>http://s7d9.scene7.com/is/image/ScanSource/eaton-5px1500rtus</t>
  </si>
  <si>
    <t>POW-5PX1500RTN</t>
  </si>
  <si>
    <t>1440VA/1440W 5PX Rack or Tower UPS with Network Card</t>
  </si>
  <si>
    <t>http://s7d9.scene7.com/is/image/ScanSource/eaton-5px1500rtn</t>
  </si>
  <si>
    <t>POW-5PX1500RT</t>
  </si>
  <si>
    <t>1440VA/1440W 5PX Rack or Tower UPS</t>
  </si>
  <si>
    <t>http://s7d9.scene7.com/is/image/ScanSource/eaton-5px1500rt</t>
  </si>
  <si>
    <t>-5PX1500IRT B2</t>
  </si>
  <si>
    <t>B Stock: 1500VA/1350W 5PX Rack or Tower UPS</t>
  </si>
  <si>
    <t>-5PX1500IRT B1</t>
  </si>
  <si>
    <t>POW-5PX1500IRT</t>
  </si>
  <si>
    <t>1500VA/1350W 5PX Rack or Tower UPS</t>
  </si>
  <si>
    <t>http://s7d9.scene7.com/is/image/ScanSource/eaton-5px1500irt</t>
  </si>
  <si>
    <t>POW-5PX1000RT</t>
  </si>
  <si>
    <t>1000VA/1000W 5PX Rack or Tower UPS</t>
  </si>
  <si>
    <t>http://s7d9.scene7.com/is/image/ScanSource/eaton-5px1000rt</t>
  </si>
  <si>
    <t>POW-5P850G</t>
  </si>
  <si>
    <t>5P 850G Tower</t>
  </si>
  <si>
    <t>http://s7d9.scene7.com/is/image/ScanSource/eaton-5p850g</t>
  </si>
  <si>
    <t>POW-5P750RC</t>
  </si>
  <si>
    <t>750VA Rack/Wall Mountable UPS, Quick Start Guide, USB Cable, RS-232 Serial Cable, Multi-purpose Rail Kit</t>
  </si>
  <si>
    <t>http://s7d9.scene7.com/is/image/ScanSource/eaton-5p750rc</t>
  </si>
  <si>
    <t>POW-5P750R</t>
  </si>
  <si>
    <t>Eaton 5115 UPS Rack Models</t>
  </si>
  <si>
    <t>750VA/600W 5P Rack UPS</t>
  </si>
  <si>
    <t>http://s7d9.scene7.com/is/image/ScanSource/eaton-5p750r</t>
  </si>
  <si>
    <t>-5P750 RB</t>
  </si>
  <si>
    <t>Rebox: EATON 5P 750 TOWER</t>
  </si>
  <si>
    <t>POW-5P750</t>
  </si>
  <si>
    <t>EATON 5P 750 TOWER</t>
  </si>
  <si>
    <t>http://s7d9.scene7.com/is/image/ScanSource/eaton-5p750</t>
  </si>
  <si>
    <t>POW-5P550R</t>
  </si>
  <si>
    <t>550VA/420W 5P Rack UPS</t>
  </si>
  <si>
    <t>http://s7d9.scene7.com/is/image/ScanSource/eaton-5p550r</t>
  </si>
  <si>
    <t>POW-5P3000RT</t>
  </si>
  <si>
    <t>5P UPS (3000VA LCD+, Rack/Tower 2U 120V)</t>
  </si>
  <si>
    <t>http://s7d9.scene7.com/is/image/ScanSource/eaton-5p3000rt</t>
  </si>
  <si>
    <t>POW-5P3000</t>
  </si>
  <si>
    <t>5P UPS (3000VA LCD+, Tower 120V)</t>
  </si>
  <si>
    <t>http://s7d9.scene7.com/is/image/ScanSource/eaton-5p3000</t>
  </si>
  <si>
    <t>POW-5P2200RT</t>
  </si>
  <si>
    <t>5P UPS (2200VA LCD+, Rack/Tower 2U 120V)</t>
  </si>
  <si>
    <t>http://s7d9.scene7.com/is/image/ScanSource/eaton-5p2200rt</t>
  </si>
  <si>
    <t>POW-5P2200</t>
  </si>
  <si>
    <t>5P UPS (2200VA LCD+, Tower 120V)</t>
  </si>
  <si>
    <t>http://s7d9.scene7.com/is/image/ScanSource/eaton-5p2200</t>
  </si>
  <si>
    <t>POW-5P1550GR-L</t>
  </si>
  <si>
    <t>Eaton 5P Global Rackmount 1U UPS, 1550 VA, 1100W, Input: (1) IEC-320-C14, Receptacle: (6) IEC-320-C13, Rackmount/Wallmount, Lithium-ion battery</t>
  </si>
  <si>
    <t>http://s7d9.scene7.com/is/image/ScanSource/eaton-5p1550grl</t>
  </si>
  <si>
    <t>POW-5P1550GR</t>
  </si>
  <si>
    <t>Eaton 5P UPS, 1U, 1550 VA, 1100 W, C14 input, Outputs: (6) IEC-320-C13, 230V</t>
  </si>
  <si>
    <t>http://s7d9.scene7.com/is/image/ScanSource/eaton-5p1550gr</t>
  </si>
  <si>
    <t>POW-5P1550G</t>
  </si>
  <si>
    <t>EATON 5P 1550G TOWER</t>
  </si>
  <si>
    <t>POW-5P1500RT</t>
  </si>
  <si>
    <t>5P UPS (5P 1500VA LCD+ Rack/Tower 2U 120V)</t>
  </si>
  <si>
    <t>http://s7d9.scene7.com/is/image/ScanSource/eaton-5p1500rt</t>
  </si>
  <si>
    <t>POW-5P1500RC</t>
  </si>
  <si>
    <t>1500VA Rack/Wall Mountable UPS, Quick Start Guide, USB Cable, RS-232 Serial Cable, Multi-purpose Rail Kit</t>
  </si>
  <si>
    <t>http://s7d9.scene7.com/is/image/ScanSource/eaton-5p1500rc</t>
  </si>
  <si>
    <t>POW-5P1500R-L</t>
  </si>
  <si>
    <t>5P 120V UPS 1500VA 5-15P</t>
  </si>
  <si>
    <t>POW-5P1500R</t>
  </si>
  <si>
    <t>1440VA/1100W 5P Rack UPS</t>
  </si>
  <si>
    <t>http://s7d9.scene7.com/is/image/ScanSource/eaton-5p1500r</t>
  </si>
  <si>
    <t>POW-5P1500</t>
  </si>
  <si>
    <t>5P 1500 Tower</t>
  </si>
  <si>
    <t>http://s7d9.scene7.com/is/image/ScanSource/eaton-5p1500</t>
  </si>
  <si>
    <t>POW-5P1000RC</t>
  </si>
  <si>
    <t>1000VA Rack/Wall Mountable UPS, Quick Start Guide, USB Cable, RS-232 Serial Cable, Multi-purpose Rail Kit</t>
  </si>
  <si>
    <t>http://s7d9.scene7.com/is/image/ScanSource/eaton-5p1000rc</t>
  </si>
  <si>
    <t>POW-5P1000R</t>
  </si>
  <si>
    <t>1000VA/770W 5P Rack UPS</t>
  </si>
  <si>
    <t>http://s7d9.scene7.com/is/image/ScanSource/eaton-5p1000r</t>
  </si>
  <si>
    <t>POW-5P1000</t>
  </si>
  <si>
    <t>1000VA/770W 5P Tower UPS</t>
  </si>
  <si>
    <t>http://s7d9.scene7.com/is/image/ScanSource/eaton-5p1000</t>
  </si>
  <si>
    <t>PLN-59523.000</t>
  </si>
  <si>
    <t>Clarity XLC3.5HS Expandable Handsets for XLC3</t>
  </si>
  <si>
    <t>POW-58700027</t>
  </si>
  <si>
    <t>Battery (GP6120FR)</t>
  </si>
  <si>
    <t>http://s7d9.scene7.com/is/image/ScanSource/eaton-58700027</t>
  </si>
  <si>
    <t>PLN-57250.004</t>
  </si>
  <si>
    <t>CALISTO P240-M,IC</t>
  </si>
  <si>
    <t>http://s7d9.scene7.com/is/image/ScanSource/poly-calistop240</t>
  </si>
  <si>
    <t>PLN-57240.004</t>
  </si>
  <si>
    <t>CALISTO P240, IC</t>
  </si>
  <si>
    <t>PLN-56800.024</t>
  </si>
  <si>
    <t>WS-2800 IP Phone (Charcoal Gray)</t>
  </si>
  <si>
    <t>PLN-56800.004</t>
  </si>
  <si>
    <t>WS-2800 IP Phone (White)</t>
  </si>
  <si>
    <t>PLN-56741.024</t>
  </si>
  <si>
    <t>WS-2741-24/STD NON-AMP HANDSET25 PC MIN/</t>
  </si>
  <si>
    <t>PLN-56512.001</t>
  </si>
  <si>
    <t>WS-2512-00  W3-KM-EM-80 MIN ORD QTY 50</t>
  </si>
  <si>
    <t>PLN-56281.001</t>
  </si>
  <si>
    <t>WS-2281-00 WALKER SPECIAL NO-RETURN</t>
  </si>
  <si>
    <t>-5578-230-309 RB</t>
  </si>
  <si>
    <t>Rebox: Jabra  Stealth UC (MS) Bluetooth Mono Headset, Optimized for Microsoft Lync</t>
  </si>
  <si>
    <t>GNN-5578-230-309</t>
  </si>
  <si>
    <t>Jabra Stealth UC Series Headsets</t>
  </si>
  <si>
    <t>Jabra  Stealth UC (MS) Bluetooth Mono Headset, Optimized for Microsoft Lync</t>
  </si>
  <si>
    <t>http://s7d9.scene7.com/is/image/ScanSource/jabra-5578230309</t>
  </si>
  <si>
    <t>GNN-5578-230-109</t>
  </si>
  <si>
    <t>Jabra  Stealth UC Bluetooth Mono Headset, Optimized for Unified Communication</t>
  </si>
  <si>
    <t>http://s7d9.scene7.com/is/image/ScanSource/jabra-5578230109</t>
  </si>
  <si>
    <t>GNN-5399-829-389</t>
  </si>
  <si>
    <t>Jabra Evolve 30 II Stereo UC, USB-C</t>
  </si>
  <si>
    <t>GNN-5399-829-309</t>
  </si>
  <si>
    <t>Jabra Evolve 30 II UC Stereo Over-the-Head Headset in Black</t>
  </si>
  <si>
    <t>http://s7d9.scene7.com/is/image/ScanSource/jabra-5399829309</t>
  </si>
  <si>
    <t>GNN-5399-823-389</t>
  </si>
  <si>
    <t>Jabra Evolve 30 II Stereo MS, USB-C</t>
  </si>
  <si>
    <t>GNN-5399-823-309</t>
  </si>
  <si>
    <t>Jabra Evolve 30 II MS Stereo Over-the-Ear Professional Headset with Noise Canceling Microphone in Black</t>
  </si>
  <si>
    <t>http://s7d9.scene7.com/is/image/ScanSource/jabra-5399823309</t>
  </si>
  <si>
    <t>GNN-5393-829-389</t>
  </si>
  <si>
    <t>Jabra Evolve 30 II Mono UC, USB-C</t>
  </si>
  <si>
    <t>GNN-5393-829-309</t>
  </si>
  <si>
    <t>Jabra Evolve 30 II UC Mono Over-the-Head Headset in Black</t>
  </si>
  <si>
    <t>http://s7d9.scene7.com/is/image/ScanSource/jabra-5393829309</t>
  </si>
  <si>
    <t>GNN-5393-823-389</t>
  </si>
  <si>
    <t>Jabra Evolve 30 II Mono MS, USB-C</t>
  </si>
  <si>
    <t>GNN-5393-823-309</t>
  </si>
  <si>
    <t>Jabra Evolve 30 II MS Mono On-Ear Professional Headset with Noise Canceling Microphone in Black</t>
  </si>
  <si>
    <t>http://s7d9.scene7.com/is/image/ScanSource/jabra-5393823309</t>
  </si>
  <si>
    <t>VAL-5324004</t>
  </si>
  <si>
    <t>PagePac Station Doorphone</t>
  </si>
  <si>
    <t>http://s7d9.scene7.com/is/image/ScanSource/valcom-logostockimage</t>
  </si>
  <si>
    <t>PLN-52704.000</t>
  </si>
  <si>
    <t>D704HS Spare Handset (40 db) for the D700 Series</t>
  </si>
  <si>
    <t>PLN-52200.001</t>
  </si>
  <si>
    <t>Clarity C200 APMD Corded Trimline Phone</t>
  </si>
  <si>
    <t>VAL-5176249</t>
  </si>
  <si>
    <t>Washington County Day School</t>
  </si>
  <si>
    <t>VAL-5152352</t>
  </si>
  <si>
    <t>Washington County Day</t>
  </si>
  <si>
    <t>VAL-5150230</t>
  </si>
  <si>
    <t>Blue Ridge - VEPSS</t>
  </si>
  <si>
    <t>PLN-51320.001</t>
  </si>
  <si>
    <t>K Style Handset (Durable, Light Private, Quiet ALT to PC MICSPK)</t>
  </si>
  <si>
    <t>PLN-51278.001</t>
  </si>
  <si>
    <t>H3 Cradle Assembly (Black, Includes PCB with HAMLIN Switch, Back Plate)</t>
  </si>
  <si>
    <t>PLN-51223.001</t>
  </si>
  <si>
    <t>W3-500-PN-00 Handset W/armoredcable&amp;SPEE</t>
  </si>
  <si>
    <t>PLN-51146.001</t>
  </si>
  <si>
    <t>Clarity Cradle (H2 Black, No Back Plate)</t>
  </si>
  <si>
    <t>-5099-610-189 RB</t>
  </si>
  <si>
    <t>Rebox: Jabra Engage 50 Stereo, USB-C</t>
  </si>
  <si>
    <t>GNN-5099-610-189</t>
  </si>
  <si>
    <t>Jabra Engage 50 Stereo, USB-C</t>
  </si>
  <si>
    <t>http://s7d9.scene7.com/is/image/ScanSource/jabra-5099610189</t>
  </si>
  <si>
    <t>PLN-50951.001</t>
  </si>
  <si>
    <t>6 conductor mod to mod 15ft    coiled cord.</t>
  </si>
  <si>
    <t>GNN-5093-610-189</t>
  </si>
  <si>
    <t>Jabra Engage 50 Mono, USB-C</t>
  </si>
  <si>
    <t>http://s7d9.scene7.com/is/image/ScanSource/jabra-5093610189</t>
  </si>
  <si>
    <t>PLN-50918.001</t>
  </si>
  <si>
    <t>CLARITY PTS-500-NC-1-OP3 BLK 4WKS LEAD T</t>
  </si>
  <si>
    <t>PLN-50906.001</t>
  </si>
  <si>
    <t>PTS-500-NC-1-OP5-00 BLACK 4 WEEKS LEAD T</t>
  </si>
  <si>
    <t>PLN-50905.001</t>
  </si>
  <si>
    <t>Clarity Handset (Push to Signal) - Color: Black</t>
  </si>
  <si>
    <t>PLN-50904.001</t>
  </si>
  <si>
    <t>Clarity W6B-K-M-NC (Square-NC-Amplifier-Universal) - Color: Black</t>
  </si>
  <si>
    <t>PLN-50874.001</t>
  </si>
  <si>
    <t>Cord (6 Foot, Conductor Coiled Cord, Modular on Both Ends - Non-Returnable)</t>
  </si>
  <si>
    <t>PLN-50872.001</t>
  </si>
  <si>
    <t>W6T-500PN (Black with 29 Inch Armored Cord)</t>
  </si>
  <si>
    <t>PLN-50853.001</t>
  </si>
  <si>
    <t>Handset (W6, K-Style, Universal Battery Powered) - Color: Black</t>
  </si>
  <si>
    <t>PLN-50846-001</t>
  </si>
  <si>
    <t>Clarity PTT-K-M-EM-80-RP Push-to-Talk Handset (Black)</t>
  </si>
  <si>
    <t>PLN-50838-001</t>
  </si>
  <si>
    <t>Clarity Push to Talk Normal Polarity Handset</t>
  </si>
  <si>
    <t>PLN-50811.001</t>
  </si>
  <si>
    <t>W6-K-M-NC-4-RP-00 AMP Handset (K-Style Noise Cancelling Mic)</t>
  </si>
  <si>
    <t>PLN-50800.001</t>
  </si>
  <si>
    <t>PLN-50775.001</t>
  </si>
  <si>
    <t>CLARITY ET-K CARBON COMPATIBLE ELECTRET MIC BLACK</t>
  </si>
  <si>
    <t>PLN-50771.001</t>
  </si>
  <si>
    <t>Clarity Handset (ET-G Carbon Compatible - ELECTRET Mic) - Color: Black</t>
  </si>
  <si>
    <t>PLN-50718.001</t>
  </si>
  <si>
    <t>Unamplified Handset (W3-K-M-EM-95-00, Black)</t>
  </si>
  <si>
    <t>PLN-50603.006</t>
  </si>
  <si>
    <t>PLN-50603.005</t>
  </si>
  <si>
    <t>Clarity Amplified NC Handset (Ash)</t>
  </si>
  <si>
    <t>PLN-50602.003</t>
  </si>
  <si>
    <t>NC-1, BEIGE NOISE CANCELING    CENSOR FOR HANDSET</t>
  </si>
  <si>
    <t>PLN-50602.001</t>
  </si>
  <si>
    <t>NC-1 Confidensor (Black)</t>
  </si>
  <si>
    <t>PLN-50468.001</t>
  </si>
  <si>
    <t>OP4,BLK 15' SPADE TIP COILED   CORD W/PJ425 PLUG</t>
  </si>
  <si>
    <t>PLN-50436.001</t>
  </si>
  <si>
    <t>WALKER CORD 4K MODULAR/MODULAR6FT BLK</t>
  </si>
  <si>
    <t>PLN-50383.001</t>
  </si>
  <si>
    <t>PTT-500PN,BLK  PUSH TO OPERATEW/29" ARM</t>
  </si>
  <si>
    <t>PLN-50357.004</t>
  </si>
  <si>
    <t>Clarity PTT-KM-EM-95-15 White EM95-K High Gain Electret Mic</t>
  </si>
  <si>
    <t>PLN-50349.001</t>
  </si>
  <si>
    <t>Clarity Amplified Handset (K Style, NC Mic, W6-K-M-NC4-00, Black)</t>
  </si>
  <si>
    <t>PLN-50335.001</t>
  </si>
  <si>
    <t>W6-K-M-EM-80-RP Headset (Black)</t>
  </si>
  <si>
    <t>PLN-50334.001</t>
  </si>
  <si>
    <t>Clarity Amplified Handset (Black, W6-KM-EM80-00)</t>
  </si>
  <si>
    <t>PLN-50322.001</t>
  </si>
  <si>
    <t>Clarity Black Handset (High Gain)</t>
  </si>
  <si>
    <t>PLN-50308.001</t>
  </si>
  <si>
    <t>W3-K-M-EM-80 KStyle Black UNAMP Handset</t>
  </si>
  <si>
    <t>PLN-50296.001</t>
  </si>
  <si>
    <t>PTS-500-0P5-00 Push to Signal Handset (Black)</t>
  </si>
  <si>
    <t>http://s7d9.scene7.com/is/image/ScanSource/plantronics-50296.001</t>
  </si>
  <si>
    <t>PLN-50279.001</t>
  </si>
  <si>
    <t>PTM-500M, Black ET G-Style Carbon Compatible-ELECTRET MIC</t>
  </si>
  <si>
    <t>PLN-50234.005</t>
  </si>
  <si>
    <t>PTT-500M (Ash)</t>
  </si>
  <si>
    <t>http://s7d9.scene7.com/is/image/ScanSource/plantronics-50234-005</t>
  </si>
  <si>
    <t>PLN-50154.001</t>
  </si>
  <si>
    <t>W8C-500-OP4,BLK NON RETURNABLE</t>
  </si>
  <si>
    <t>PLN-50026.005</t>
  </si>
  <si>
    <t>W3-K-M-44 Unamplified Handset (Standard K Style MIC Ash)</t>
  </si>
  <si>
    <t>GNN-50-259</t>
  </si>
  <si>
    <t>Jabra Engage LINK USB C, UC</t>
  </si>
  <si>
    <t>http://s7d9.scene7.com/is/image/ScanSource/jabra-50259</t>
  </si>
  <si>
    <t>-50-219 RB</t>
  </si>
  <si>
    <t>Jabra Engage LINK USB-A, UC</t>
  </si>
  <si>
    <t>GNN-50-219</t>
  </si>
  <si>
    <t>http://s7d9.scene7.com/is/image/ScanSource/jabra-50219</t>
  </si>
  <si>
    <t>GNN-50-159</t>
  </si>
  <si>
    <t>Jabra Engage LINK USB-C, MS</t>
  </si>
  <si>
    <t>http://s7d9.scene7.com/is/image/ScanSource/jabra-50159</t>
  </si>
  <si>
    <t>GNN-50-119</t>
  </si>
  <si>
    <t>Jabra Engage LINK USB A, MS</t>
  </si>
  <si>
    <t>http://s7d9.scene7.com/is/image/ScanSource/jabra-50119</t>
  </si>
  <si>
    <t>GNN-4999-829-489</t>
  </si>
  <si>
    <t>Jabra Evolve 20 SE, Stereo, UC, USB-C,Leatherettes</t>
  </si>
  <si>
    <t>GNN-4999-829-409</t>
  </si>
  <si>
    <t>http://s7d9.scene7.com/is/image/ScanSource/jabra-4999829409</t>
  </si>
  <si>
    <t>GNN-4999-829-289</t>
  </si>
  <si>
    <t>Jabra Evolve 20 Stereo UC, USB-C</t>
  </si>
  <si>
    <t>GNN-4999-829-209</t>
  </si>
  <si>
    <t>Jabra EVOLVE 20 UC, Stereo USB computer headset, Noise canceling technology, Control unit for easy access to volume, Plug and Play installation</t>
  </si>
  <si>
    <t>http://s7d9.scene7.com/is/image/ScanSource/jabra-4999829209</t>
  </si>
  <si>
    <t>GNN-4999-823-389</t>
  </si>
  <si>
    <t>Jabra Evolve 20 SE, Stereo, MS, USB-C,Leatherettes</t>
  </si>
  <si>
    <t>GNN-4999-823-309</t>
  </si>
  <si>
    <t>http://s7d9.scene7.com/is/image/ScanSource/jabra-4999823309</t>
  </si>
  <si>
    <t>GNN-4999-823-189</t>
  </si>
  <si>
    <t>Jabra Evolve 20 Stereo MS, USB-C</t>
  </si>
  <si>
    <t>GNN-4999-823-109</t>
  </si>
  <si>
    <t>Jabra  EVOLVE 20 Microsoft Lync Stereo Headset, Optimized for Microsoft Lync, Noise-Cancelling Microphone</t>
  </si>
  <si>
    <t>http://s7d9.scene7.com/is/image/ScanSource/jabra-4999823109</t>
  </si>
  <si>
    <t>GNN-4993-829-489</t>
  </si>
  <si>
    <t>Jabra Evolve 20 SE , Mono, UC, USB-C, Leatherettes</t>
  </si>
  <si>
    <t>GNN-4993-829-409</t>
  </si>
  <si>
    <t>Jabra Evolve 20 SE Mono UC Leatherettes</t>
  </si>
  <si>
    <t>http://s7d9.scene7.com/is/image/ScanSource/jabra-4993829409</t>
  </si>
  <si>
    <t>GNN-4993-829-289</t>
  </si>
  <si>
    <t>Jabra Evolve 20 Mono MS, USB-C</t>
  </si>
  <si>
    <t>GNN-4993-829-209</t>
  </si>
  <si>
    <t>Jabra  EVOLVE 20 UC Mono Headset, Optimized for UC, Noise-Cancelling Microphone</t>
  </si>
  <si>
    <t>http://s7d9.scene7.com/is/image/ScanSource/jabra-4993829209</t>
  </si>
  <si>
    <t>GNN-4993-823-389</t>
  </si>
  <si>
    <t>Jabra Evolve 20 SE, Mono, MS, USB-C, Leatherettes</t>
  </si>
  <si>
    <t>GNN-4993-823-309</t>
  </si>
  <si>
    <t>http://s7d9.scene7.com/is/image/ScanSource/jabra-4993823309</t>
  </si>
  <si>
    <t>GNN-4993-823-189</t>
  </si>
  <si>
    <t>GNN-4993-823-109</t>
  </si>
  <si>
    <t>Jabra  EVOLVE 20 Microsoft Lync Mono Headset, Optimized for Microsoft Lync, Noise-Cancelling Microphone</t>
  </si>
  <si>
    <t>http://s7d9.scene7.com/is/image/ScanSource/jabra-4993823109</t>
  </si>
  <si>
    <t>HIC-10 Adapter cable.</t>
  </si>
  <si>
    <t>PLN-48590-41</t>
  </si>
  <si>
    <t>SPARE,HOOKSWITCH ASSEMBLY, 2.5MM TO QD</t>
  </si>
  <si>
    <t>http://s7d9.scene7.com/is/image/ScanSource/plantronics-48590-41</t>
  </si>
  <si>
    <t>PLN-47249-02</t>
  </si>
  <si>
    <t>AC ADAPTER A20 APLA 220V US PLUG</t>
  </si>
  <si>
    <t>http://s7d9.scene7.com/is/image/ScanSource/plantronics-47249-02</t>
  </si>
  <si>
    <t>APC-47136WH</t>
  </si>
  <si>
    <t>APC RJ45F/RJ45F, WHITE, IN LINE COUPLER, CAT 5, RJ45F/RJ45F</t>
  </si>
  <si>
    <t>http://s7d9.scene7.com/is/image/ScanSource/apc-47136wh</t>
  </si>
  <si>
    <t>PLA-46429-01</t>
  </si>
  <si>
    <t>OLI Light extension cable (6 feet).</t>
  </si>
  <si>
    <t>PLN-46374-01</t>
  </si>
  <si>
    <t>SPARE STAND,HEADSET</t>
  </si>
  <si>
    <t>PLA-46186-01</t>
  </si>
  <si>
    <t>CT14 Spare leatherette ear cushions.</t>
  </si>
  <si>
    <t>http://s7d9.scene7.com/is/image/ScanSource/plantronics-46186-01</t>
  </si>
  <si>
    <t>VTE-46-040078-000</t>
  </si>
  <si>
    <t>cabling for PA1</t>
  </si>
  <si>
    <t>http://s7d9.scene7.com/is/image/ScanSource/vtech-handsetwired7xx</t>
  </si>
  <si>
    <t>AC Power Supply.</t>
  </si>
  <si>
    <t>http://s7d9.scene7.com/is/image/ScanSource/plantronics-45671-01</t>
  </si>
  <si>
    <t>PLN-45651-01</t>
  </si>
  <si>
    <t>SPARE,CONFORMABLE EARHOOK,DUOSET II,PURPLE</t>
  </si>
  <si>
    <t>http://s7d9.scene7.com/is/image/ScanSource/plantronics-45651-01</t>
  </si>
  <si>
    <t>PLA-45647-04</t>
  </si>
  <si>
    <t>HEADSET ASSY,CONVERTIBLE II,T10-T20,SPARE</t>
  </si>
  <si>
    <t>MODLOCS,SPARE,QTY 25</t>
  </si>
  <si>
    <t>http://s7d9.scene7.com/is/image/ScanSource/plantronics-4558801</t>
  </si>
  <si>
    <t>PLN-45083-01</t>
  </si>
  <si>
    <t>M12 AMP CBL MALE MOD TO QD</t>
  </si>
  <si>
    <t>KIT,SPARE,CABLE,AUDIO DEVICE</t>
  </si>
  <si>
    <t>PLN-43674-01</t>
  </si>
  <si>
    <t>H31C/D STARSET FOR CONTROLLER&amp;DISPATCH A</t>
  </si>
  <si>
    <t>http://s7d9.scene7.com/is/image/ScanSource/plantronics-4367401</t>
  </si>
  <si>
    <t>PLN-43596-64</t>
  </si>
  <si>
    <t>Vista M22. Audio processor.  Brings superior sound-quality, acoustic protection and compatibility with those telephones that do not allow direct connection of headsets.</t>
  </si>
  <si>
    <t>http://s7d9.scene7.com/is/image/ScanSource/plantronics-4359664</t>
  </si>
  <si>
    <t>PLA-43446-02</t>
  </si>
  <si>
    <t>CA10CD Spare headset adapter cable.</t>
  </si>
  <si>
    <t>PLN-43299-01</t>
  </si>
  <si>
    <t>CA10-CS10 Spare cushion, ring set.</t>
  </si>
  <si>
    <t>Spare headband for Duoset head</t>
  </si>
  <si>
    <t>http://s7d9.scene7.com/is/image/ScanSource/plantronics-43298-03</t>
  </si>
  <si>
    <t>POW-431-1409131-31-10</t>
  </si>
  <si>
    <t>Cable: 3 x #10ga Length: 10ft Anderson PowerPole Connector each end</t>
  </si>
  <si>
    <t>PLA-43038-01</t>
  </si>
  <si>
    <t>Quick disconnect cable.  Features an 18 inch cable and right angle plug.      It does  not include a resistor and is recommended for most standard  phones.</t>
  </si>
  <si>
    <t>http://s7d9.scene7.com/is/image/ScanSource/plantronics-43038-01</t>
  </si>
  <si>
    <t>PLN-42598-31</t>
  </si>
  <si>
    <t>E10 ACD APTR FOR MOST ACD SYSTEMS, SOQ12</t>
  </si>
  <si>
    <t>http://s7d9.scene7.com/is/image/ScanSource/poly-e10</t>
  </si>
  <si>
    <t>PLA-41925-01</t>
  </si>
  <si>
    <t>Poly TriStar Accessories</t>
  </si>
  <si>
    <t>Ear loop custion and stabilizer for Tristar spare ear cushions.</t>
  </si>
  <si>
    <t>http://s7d9.scene7.com/is/image/ScanSource/plantronics-4192501</t>
  </si>
  <si>
    <t>PLA-40974-01</t>
  </si>
  <si>
    <t>SQD Spare telephone-to-headset connection cable.  One coiled modular connection to one straight modular connection.</t>
  </si>
  <si>
    <t>PLN-40845-01</t>
  </si>
  <si>
    <t>Quick Disconnect cable to 3.5MM adapter cable.</t>
  </si>
  <si>
    <t>http://s7d9.scene7.com/is/image/ScanSource/plantronics-4084501</t>
  </si>
  <si>
    <t>PLA-40711-01</t>
  </si>
  <si>
    <t>10 Inch extension cable (QD to QD) .  Standard, for all H-series corded headsets.</t>
  </si>
  <si>
    <t>http://s7d9.scene7.com/is/image/ScanSource/plantronics-4071101</t>
  </si>
  <si>
    <t>PLN-40709-02</t>
  </si>
  <si>
    <t>Foam Ear Cushion Kit for SupraPlus headsets.</t>
  </si>
  <si>
    <t>http://s7d9.scene7.com/is/image/ScanSource/plantronics-4070902</t>
  </si>
  <si>
    <t>PLA-40709-01</t>
  </si>
  <si>
    <t>Spare foam doughnut ear cushions.</t>
  </si>
  <si>
    <t>http://s7d9.scene7.com/is/image/ScanSource/plantronics-40709-01</t>
  </si>
  <si>
    <t>PLA-40707-01</t>
  </si>
  <si>
    <t>VALUE PACK, ENCORE SPARES</t>
  </si>
  <si>
    <t>http://s7d9.scene7.com/is/image/ScanSource/plantronics-4070701</t>
  </si>
  <si>
    <t>PLA-40703-01</t>
  </si>
  <si>
    <t>http://s7d9.scene7.com/is/image/ScanSource/plantronics-4070301</t>
  </si>
  <si>
    <t>Coil Cable (QD to modular phone jack).  Lightweight, for all H-series corded headsets with M22 amplifier.</t>
  </si>
  <si>
    <t>http://s7d9.scene7.com/is/image/ScanSource/plantronics-4070201</t>
  </si>
  <si>
    <t>PLN-40700-01</t>
  </si>
  <si>
    <t>EYEGLASS CLIP KIT SPARES</t>
  </si>
  <si>
    <t>VAL-4064791</t>
  </si>
  <si>
    <t>CABLE ASSY, 10'EXT, COIL, M/FMOD. CONN,</t>
  </si>
  <si>
    <t>http://s7d9.scene7.com/is/image/ScanSource/plantronics-40286-01</t>
  </si>
  <si>
    <t>PLN-40203-14</t>
  </si>
  <si>
    <t>H81N-CD, HEADSET, FAA-GENERAL TRADES</t>
  </si>
  <si>
    <t>http://s7d9.scene7.com/is/image/ScanSource/plantronics-4020314</t>
  </si>
  <si>
    <t>-3S750 RB</t>
  </si>
  <si>
    <t>Rebox: 3S UPS 4 Outlet Surge Protector</t>
  </si>
  <si>
    <t>http://s7d9.scene7.com/is/image/ScanSource/eaton-3s750rb</t>
  </si>
  <si>
    <t>POW-3S750</t>
  </si>
  <si>
    <t>3S UPS 4 Outlet Surge Protector</t>
  </si>
  <si>
    <t>http://s7d9.scene7.com/is/image/ScanSource/eaton-3s750</t>
  </si>
  <si>
    <t>POW-3S550</t>
  </si>
  <si>
    <t>http://s7d9.scene7.com/is/image/ScanSource/eaton-3s550</t>
  </si>
  <si>
    <t>POW-3S350</t>
  </si>
  <si>
    <t>http://s7d9.scene7.com/is/image/ScanSource/eaton-3s350</t>
  </si>
  <si>
    <t>PLN-38909-01</t>
  </si>
  <si>
    <t>APA-2A,CS50/55/351/361/70N EHS</t>
  </si>
  <si>
    <t>PLN-38908-11</t>
  </si>
  <si>
    <t>APA-23 (Alcatel) Electronic hoook switch cable for remote desk phone call control (answer-end).  This cable eliminates the need for a HL10 hanset lifter.  This cable works with Alcatel desk phones and may work with additional manufacturers.</t>
  </si>
  <si>
    <t>http://s7d9.scene7.com/is/image/ScanSource/plantronics-3890811</t>
  </si>
  <si>
    <t>PLN-38886-01</t>
  </si>
  <si>
    <t>SPARE,CABLE ASS'Y,MODULAR TO 8 WAY CONNECTOR</t>
  </si>
  <si>
    <t>http://s7d9.scene7.com/is/image/ScanSource/plantronics-38886-01</t>
  </si>
  <si>
    <t>PLN-38776-01</t>
  </si>
  <si>
    <t>SPARE,CABLE ASSY,SAVI OFFICE TO S2</t>
  </si>
  <si>
    <t>PLN-38734-11</t>
  </si>
  <si>
    <t>APV-63.  Electronic Hook Switch Cable for remote desk phone call control     (answer-end). This cable eliminates the need for a HL10 Handset Lifter.   This cable works with Avaya desk phones and may work with additional manufacturers.</t>
  </si>
  <si>
    <t>http://s7d9.scene7.com/is/image/ScanSource/plantronics-3873411</t>
  </si>
  <si>
    <t>4-6 Pin Adapter with Lock</t>
  </si>
  <si>
    <t>SPARE,CABLE ASSY,QD,4/6 WAY,CONVERTER</t>
  </si>
  <si>
    <t>PLN-38640-01</t>
  </si>
  <si>
    <t>SPARE,ADAPTER,CS FAM,UNIV,9V 500MA,EU/UK</t>
  </si>
  <si>
    <t>APV-66 (Avaya) Electronic hook swith cable for remote desk phone call control (answer-end).  This cable eliminates the need for a HL10 handset     lifter.  This cable works with Avaya desk phones and may work with additional manufacturers.</t>
  </si>
  <si>
    <t>http://s7d9.scene7.com/is/image/ScanSource/plantronics-3863311</t>
  </si>
  <si>
    <t>PLN-38541-04</t>
  </si>
  <si>
    <t>MO300 IPHONE, 10 FT COILED CABLE, 3.5MM</t>
  </si>
  <si>
    <t>PLN-38541-02</t>
  </si>
  <si>
    <t>Quick Disconnect-to-3.5mm Cable.  Features a right angle plus and is recommended for use with such cell phones as Iphone and Blackberry.</t>
  </si>
  <si>
    <t>http://s7d9.scene7.com/is/image/ScanSource/plantronics-38541-02</t>
  </si>
  <si>
    <t>PLN-38541-01</t>
  </si>
  <si>
    <t>MO300-N5</t>
  </si>
  <si>
    <t>APP-51.  Electronic hook switch cable for remote desk phone call control     (answer-end).  This cable eliminates the need for a HL10 Handset Lifter.  This cable works with Polycom desk phones and may work with additional manufacturers.</t>
  </si>
  <si>
    <t>http://s7d9.scene7.com/is/image/ScanSource/plantronics-3843911</t>
  </si>
  <si>
    <t>PLN-38378-01</t>
  </si>
  <si>
    <t>SPARE, CABLE, US MODULAR TO 3.5MM, ALCATEL</t>
  </si>
  <si>
    <t>http://s7d9.scene7.com/is/image/ScanSource/plantronics-38378-01</t>
  </si>
  <si>
    <t>APC-43.  Electronic Hook Switch Cable for remote desk phone call control     (answer-end).  This cable elimiates the need for a HL10 Handset Lifter.   This cable works with Cisco desk phones and may work with additional manufacturers.</t>
  </si>
  <si>
    <t>http://s7d9.scene7.com/is/image/ScanSource/plantronics-3835013</t>
  </si>
  <si>
    <t>PLN-38350-02</t>
  </si>
  <si>
    <t>APC-43/Z</t>
  </si>
  <si>
    <t>PLN-38340-01</t>
  </si>
  <si>
    <t>U10-S19 Coil cord to QD modular plug.</t>
  </si>
  <si>
    <t>http://s7d9.scene7.com/is/image/ScanSource/plantronics-3834001</t>
  </si>
  <si>
    <t>PLN-38324-01</t>
  </si>
  <si>
    <t>CABLE, IP TOUCH</t>
  </si>
  <si>
    <t>APC-3827GY-3827GY-5</t>
  </si>
  <si>
    <t>APC CATEGORY 5 UTP 568B PATCH CABLE, GREY, RJ45M/RJ45M</t>
  </si>
  <si>
    <t>http://s7d9.scene7.com/is/image/ScanSource/apc-3827gy5</t>
  </si>
  <si>
    <t>APC-3827GY-25</t>
  </si>
  <si>
    <t>http://s7d9.scene7.com/is/image/ScanSource/apc-3827gy25</t>
  </si>
  <si>
    <t>APC-3827GY-3827GY-20</t>
  </si>
  <si>
    <t>http://s7d9.scene7.com/is/image/ScanSource/apc-3827gy20</t>
  </si>
  <si>
    <t>APC-3827GY-3827GY-10</t>
  </si>
  <si>
    <t>http://s7d9.scene7.com/is/image/ScanSource/apc-3827gy10</t>
  </si>
  <si>
    <t>PLN-38232-01</t>
  </si>
  <si>
    <t>U10P SPARE LIGHTWEIGHT CABLE ASSY</t>
  </si>
  <si>
    <t>PLN-38099-01</t>
  </si>
  <si>
    <t>Adapter cable- Quick Disconnect-to-Modular Cord.</t>
  </si>
  <si>
    <t>http://s7d9.scene7.com/is/image/ScanSource/plantronics-3809901</t>
  </si>
  <si>
    <t>APT-31</t>
  </si>
  <si>
    <t>http://s7d9.scene7.com/is/image/ScanSource/plantronics-3782011</t>
  </si>
  <si>
    <t>APS-11 (Siemens).  Electronic hook switch cable for remote desk phone call control (answer-end).  This cable eliminates the need for a HL10 Handset Lifter.  This cable works with a variety of desk phones (Siemens, Funwerk, Auerswald, Agfeo, Aastra, DTeWe) and may work with additional manufacturers.</t>
  </si>
  <si>
    <t>http://s7d9.scene7.com/is/image/ScanSource/plantronics-3781811</t>
  </si>
  <si>
    <t>PLN-36390-14</t>
  </si>
  <si>
    <t>36390-14 ,, HL10/A</t>
  </si>
  <si>
    <t>http://s7d9.scene7.com/is/image/ScanSource/plantronics-hl10</t>
  </si>
  <si>
    <t>GNN-360SERV</t>
  </si>
  <si>
    <t>Jabra Services Bundle</t>
  </si>
  <si>
    <t>360 Services is part of Jabra Assured Services, a unified solution for professional services, customer support and enterprise software. Included within 360 Services is: pre-sales analysis, change management, deployment support, post-deployment support, and business case support.</t>
  </si>
  <si>
    <t>PLN-33305-02</t>
  </si>
  <si>
    <t>A10-11/A</t>
  </si>
  <si>
    <t>PLN-33247-02</t>
  </si>
  <si>
    <t>POUCH FOR HEADSET - DRAWSTRINGPLANTRONIC</t>
  </si>
  <si>
    <t>YEA-330100053001</t>
  </si>
  <si>
    <t>TV Mount Kit for Yealink UVC40, MeetingEye 400/600, MeetingBar A20/30 and etc.</t>
  </si>
  <si>
    <t>YEA-330100000047</t>
  </si>
  <si>
    <t>Wall mount bracket for T31P and T31G</t>
  </si>
  <si>
    <t>YEA-330100000045</t>
  </si>
  <si>
    <t>POW-307-06300-07</t>
  </si>
  <si>
    <t>DC PWR, 63A CKT BRKR, RAIL MNT</t>
  </si>
  <si>
    <t>POW-307-03200-05</t>
  </si>
  <si>
    <t>DC PWR, 32A CKT BRKR, RAIL MNT</t>
  </si>
  <si>
    <t>XPC-2TC3E505-D0721B04010A01BT09</t>
  </si>
  <si>
    <t>Dime Community Bank 24 Hr battery cabinet. Dimensions: 29.0"W x 31.5"D x 59.1"H.</t>
  </si>
  <si>
    <t>PLA-29961-01</t>
  </si>
  <si>
    <t>Tristar headset spare clothing clip.</t>
  </si>
  <si>
    <t>PLA-29960-01</t>
  </si>
  <si>
    <t>Clear replacement voice tube for Encore, Tristar, and SupraPlus.</t>
  </si>
  <si>
    <t>http://s7d9.scene7.com/is/image/ScanSource/plantronics-2996001</t>
  </si>
  <si>
    <t>PLN-29955-32</t>
  </si>
  <si>
    <t>Tristar spare eartips.  Pack includes one size of each.  A total of 4 eartips.</t>
  </si>
  <si>
    <t>http://s7d9.scene7.com/is/image/ScanSource/plantronics-29955-32</t>
  </si>
  <si>
    <t>PLN-29955-31</t>
  </si>
  <si>
    <t>SMALL SOFTIP EAR PIECE FOR TRISTAR (H81</t>
  </si>
  <si>
    <t>PLN-29955-05</t>
  </si>
  <si>
    <t>Tristar headset spare eartip, bell tip, cushion, small, 1 pair.</t>
  </si>
  <si>
    <t>http://s7d9.scene7.com/is/image/ScanSource/plantronics-29955-05</t>
  </si>
  <si>
    <t>PLA-29955-03</t>
  </si>
  <si>
    <t>BELL TIP,SMALL W/ CUSHION,SPARE</t>
  </si>
  <si>
    <t>http://s7d9.scene7.com/is/image/ScanSource/plantronics-29955-03largeeartip</t>
  </si>
  <si>
    <t>PLN-29814-01</t>
  </si>
  <si>
    <t>MX203 Series spare ear cushion, circular, qty 6.</t>
  </si>
  <si>
    <t>GNN-2950-79</t>
  </si>
  <si>
    <t>Jabra Link 950 USB C</t>
  </si>
  <si>
    <t>http://s7d9.scene7.com/is/image/ScanSource/jabra-295079</t>
  </si>
  <si>
    <t>PLN-29362-46</t>
  </si>
  <si>
    <t>P10,AMP,BILINGUAL</t>
  </si>
  <si>
    <t>PLN-29362-42</t>
  </si>
  <si>
    <t>P10H,AMP</t>
  </si>
  <si>
    <t>http://s7d9.scene7.com/is/image/ScanSource/plantronics-p10</t>
  </si>
  <si>
    <t>PLN-29362-41</t>
  </si>
  <si>
    <t>P10 Amplifier compatible with any H series headset.</t>
  </si>
  <si>
    <t>http://s7d9.scene7.com/is/image/ScanSource/plantronics-2936241</t>
  </si>
  <si>
    <t>PLA-28959-01</t>
  </si>
  <si>
    <t>Quick disconnect cable to dual 3.55MM.  Connects H-series and P-series corded headsets to your PC.</t>
  </si>
  <si>
    <t>GNN-28599-999-999</t>
  </si>
  <si>
    <t>Jabra Evolve2 85 Link380a MS Stereo Black</t>
  </si>
  <si>
    <t>http://s7d9.scene7.com/is/image/ScanSource/jabra-28599999999</t>
  </si>
  <si>
    <t>GNN-28599-999-998</t>
  </si>
  <si>
    <t>Jabra Evolve2 85 Link380a MS Stereo Beige</t>
  </si>
  <si>
    <t>http://s7d9.scene7.com/is/image/ScanSource/jabra-28599999998</t>
  </si>
  <si>
    <t>-28599-999-989 B1</t>
  </si>
  <si>
    <t>B Stock: Jabra Evolve2 85 Link380a MS Stereo Stand Black</t>
  </si>
  <si>
    <t>GNN-28599-999-989</t>
  </si>
  <si>
    <t>Evolve2 85, Link380a MS Stereo Desk Stand Black</t>
  </si>
  <si>
    <t>http://s7d9.scene7.com/is/image/ScanSource/jabra-28599999989</t>
  </si>
  <si>
    <t>GNN-28599-999-988</t>
  </si>
  <si>
    <t>Evolve2 85, Link380a MS Stereo Desk Stand Beige</t>
  </si>
  <si>
    <t>http://s7d9.scene7.com/is/image/ScanSource/jabra-28599999988</t>
  </si>
  <si>
    <t>GNN-28599-999-899</t>
  </si>
  <si>
    <t>Jabra Evolve2 85 Link380c MS Stereo Black</t>
  </si>
  <si>
    <t>http://s7d9.scene7.com/is/image/ScanSource/jabra-28599999899</t>
  </si>
  <si>
    <t>GNN-28599-999-898</t>
  </si>
  <si>
    <t>Jabra Evolve2 85 Link380c MS Stereo Beige</t>
  </si>
  <si>
    <t>http://s7d9.scene7.com/is/image/ScanSource/jabra-28599999898</t>
  </si>
  <si>
    <t>GNN-28599-999-889</t>
  </si>
  <si>
    <t>Evolve2 85, Link380c MS Stereo Desk Stand Black</t>
  </si>
  <si>
    <t>http://s7d9.scene7.com/is/image/ScanSource/jabra-28599999889</t>
  </si>
  <si>
    <t>GNN-28599-999-888</t>
  </si>
  <si>
    <t>Evolve2 85, Link380c MS Stereo Desk Stand Beige</t>
  </si>
  <si>
    <t>http://s7d9.scene7.com/is/image/ScanSource/jabra-28599999888</t>
  </si>
  <si>
    <t>GNN-28599-989-999</t>
  </si>
  <si>
    <t>Jabra Evolve2 85 Link380a UC Stereo Black</t>
  </si>
  <si>
    <t>http://s7d9.scene7.com/is/image/ScanSource/jabra-28599989999</t>
  </si>
  <si>
    <t>GNN-28599-989-998</t>
  </si>
  <si>
    <t>Jabra Evolve2 85 Link380a UC Stereo Beige</t>
  </si>
  <si>
    <t>http://s7d9.scene7.com/is/image/ScanSource/jabra-28599989998</t>
  </si>
  <si>
    <t>GNN-28599-989-989</t>
  </si>
  <si>
    <t>Evolve2 85, Link380a UC Stereo Desk Stand Black</t>
  </si>
  <si>
    <t>http://s7d9.scene7.com/is/image/ScanSource/jabra-28599989989</t>
  </si>
  <si>
    <t>GNN-28599-989-899</t>
  </si>
  <si>
    <t>Jabra Evolve2 85 Link380c UC Stereo Black</t>
  </si>
  <si>
    <t>http://s7d9.scene7.com/is/image/ScanSource/jabra-28599989899</t>
  </si>
  <si>
    <t>GNN-28599-989-898</t>
  </si>
  <si>
    <t>Jabra Evolve2 85 Link380c UC Stereo Beige</t>
  </si>
  <si>
    <t>http://s7d9.scene7.com/is/image/ScanSource/jabra-28599989898</t>
  </si>
  <si>
    <t>GNN-28599-989-889</t>
  </si>
  <si>
    <t>Evolve2 85, Link380c UC Stereo Desk Stand Black</t>
  </si>
  <si>
    <t>http://s7d9.scene7.com/is/image/ScanSource/jabra-28599989889</t>
  </si>
  <si>
    <t>GNN-28599-989-888</t>
  </si>
  <si>
    <t>Evolve2 85, Link380c UC Stereo Desk Stand Beige</t>
  </si>
  <si>
    <t>http://s7d9.scene7.com/is/image/ScanSource/jabra-28599989888</t>
  </si>
  <si>
    <t>GNN-280-09</t>
  </si>
  <si>
    <t>Jabra  LINK 280 USB ADAPTER, Quick Disconnect to USB Straight Cord</t>
  </si>
  <si>
    <t>http://s7d9.scene7.com/is/image/ScanSource/jabra-28009</t>
  </si>
  <si>
    <t>PLA-27708-01</t>
  </si>
  <si>
    <t>QD In-Line mute switch for H series headset, cable with connector.</t>
  </si>
  <si>
    <t>http://s7d9.scene7.com/is/image/ScanSource/plantronics-2770801</t>
  </si>
  <si>
    <t>GNN-27599-999-999</t>
  </si>
  <si>
    <t>Evolve2 75-USB-A, MS Stereo Black</t>
  </si>
  <si>
    <t>GNN-27599-999-998</t>
  </si>
  <si>
    <t>Evolve2 75-USB-A, MS Stereo Beige</t>
  </si>
  <si>
    <t>GNN-27599-999-989</t>
  </si>
  <si>
    <t>Jabra Evolve2 75 - USB-A MS Teams with Charging Stand - Black</t>
  </si>
  <si>
    <t>GNN-27599-999-899</t>
  </si>
  <si>
    <t>Evolve2 75-USB-C, MS Stereo Black</t>
  </si>
  <si>
    <t>GNN-27599-999-898</t>
  </si>
  <si>
    <t>Evolve2 75-USB-C, MS Stereo Beige</t>
  </si>
  <si>
    <t>GNN-27599-999-889</t>
  </si>
  <si>
    <t>Jabra Evolve2 75 - USB-C MS Teams with Charging Stand - Black</t>
  </si>
  <si>
    <t>GNN-27599-989-999</t>
  </si>
  <si>
    <t>Evolve2 75-USB-A, UC Stereo Black</t>
  </si>
  <si>
    <t>GNN-27599-989-998</t>
  </si>
  <si>
    <t>Evolve2 75-USB-A, UC Stereo Beige</t>
  </si>
  <si>
    <t>GNN-27599-989-989</t>
  </si>
  <si>
    <t>Jabra Evolve2 75 - USB-A UC with Charging Stand - Black</t>
  </si>
  <si>
    <t>GNN-27599-989-899</t>
  </si>
  <si>
    <t>Evolve2 75-USB-C, UC Stereo Black</t>
  </si>
  <si>
    <t>GNN-27599-989-898</t>
  </si>
  <si>
    <t>Evolve2 75-USB-C, UC Stereo Beige</t>
  </si>
  <si>
    <t>GNN-27599-989-889</t>
  </si>
  <si>
    <t>Jabra Evolve2 75 - USB-C UC with Charging Stand - Black</t>
  </si>
  <si>
    <t>GNN-27361101</t>
  </si>
  <si>
    <t>Jabra Modular to QD coiled cord. Connects Jabra headset to Plantronics M12, M22 amplifiers. Connects Jabra headset to a Cisco telephone headset     jack</t>
  </si>
  <si>
    <t>http://s7d9.scene7.com/is/image/ScanSource/jabra-27361101</t>
  </si>
  <si>
    <t>PLA-27190-01</t>
  </si>
  <si>
    <t>http://s7d9.scene7.com/is/image/ScanSource/plantronics-cableu10ps1938340-01</t>
  </si>
  <si>
    <t>PLA-27019-03</t>
  </si>
  <si>
    <t>Y Adapter Trainer.  Training Y-Connector connects two headset tops to a single headset adapter for training purposes.</t>
  </si>
  <si>
    <t>http://s7d9.scene7.com/is/image/ScanSource/plantronics-2701903</t>
  </si>
  <si>
    <t>PLN-26718-01</t>
  </si>
  <si>
    <t>REPLACEMENT CABLE GOES FROM M12 TO THE P</t>
  </si>
  <si>
    <t>http://s7d9.scene7.com/is/image/ScanSource/plantronics-26718-01</t>
  </si>
  <si>
    <t>PLA-26716-01</t>
  </si>
  <si>
    <t>U10. Adapter cable-Quick Disconnect-to Modular Cord.</t>
  </si>
  <si>
    <t>http://s7d9.scene7.com/is/image/ScanSource/plantronics-2671601</t>
  </si>
  <si>
    <t>PLN-26609-02</t>
  </si>
  <si>
    <t>KIT,DOORS,MODULAR ADAPTOR,SPARE,M12</t>
  </si>
  <si>
    <t>http://s7d9.scene7.com/is/image/ScanSource/plantronics-26609-02</t>
  </si>
  <si>
    <t>GNN-26599-999-999</t>
  </si>
  <si>
    <t>Jabra Evolve2 65 Link380a MS Stereo Black</t>
  </si>
  <si>
    <t>http://s7d9.scene7.com/is/image/ScanSource/jabra-26599999999</t>
  </si>
  <si>
    <t>GNN-26599-999-998</t>
  </si>
  <si>
    <t>Jabra Evolve2 65 Link380a MS Stereo Beige</t>
  </si>
  <si>
    <t>http://s7d9.scene7.com/is/image/ScanSource/jabra-26599999998</t>
  </si>
  <si>
    <t>GNN-26599-999-989</t>
  </si>
  <si>
    <t>Evolve2 65, Link380a MS Stereo w/ Desk Stand Black</t>
  </si>
  <si>
    <t>http://s7d9.scene7.com/is/image/ScanSource/jabra-26599999989</t>
  </si>
  <si>
    <t>GNN-26599-999-899</t>
  </si>
  <si>
    <t>Jabra Evolve2 65 Link380c MS Stereo Black</t>
  </si>
  <si>
    <t>http://s7d9.scene7.com/is/image/ScanSource/jabra-26599999899</t>
  </si>
  <si>
    <t>GNN-26599-999-898</t>
  </si>
  <si>
    <t>Jabra Evolve2 65 Link380c MS Stereo Beige</t>
  </si>
  <si>
    <t>http://s7d9.scene7.com/is/image/ScanSource/jabra-26599999898</t>
  </si>
  <si>
    <t>GNN-26599-999-889</t>
  </si>
  <si>
    <t>Evolve2 65, Link380c MS Stereo w/ Desk Stand Black</t>
  </si>
  <si>
    <t>http://s7d9.scene7.com/is/image/ScanSource/jabra-26599999889</t>
  </si>
  <si>
    <t>GNN-26599-999-888</t>
  </si>
  <si>
    <t>Evolve2 65, Link380c MS Stereo w/ Desk Stand Beige</t>
  </si>
  <si>
    <t>http://s7d9.scene7.com/is/image/ScanSource/jabra-26599999888</t>
  </si>
  <si>
    <t>GNN-26599-989-999</t>
  </si>
  <si>
    <t>http://s7d9.scene7.com/is/image/ScanSource/jabra-26599989999</t>
  </si>
  <si>
    <t>GNN-26599-989-998</t>
  </si>
  <si>
    <t>Jabra Evolve2 65 Link380a UC Stereo Beige</t>
  </si>
  <si>
    <t>http://s7d9.scene7.com/is/image/ScanSource/jabra-26599989998</t>
  </si>
  <si>
    <t>GNN-26599-989-989</t>
  </si>
  <si>
    <t>Evolve2 65, Link380a UC Stereo w/ Desk Stand Black</t>
  </si>
  <si>
    <t>http://s7d9.scene7.com/is/image/ScanSource/jabra-26599989989</t>
  </si>
  <si>
    <t>GNN-26599-989-988</t>
  </si>
  <si>
    <t>Evolve2 65, Link380a UC Stereo w/ Desk Stand Beige</t>
  </si>
  <si>
    <t>http://s7d9.scene7.com/is/image/ScanSource/jabra-26599989988</t>
  </si>
  <si>
    <t>GNN-26599-989-899</t>
  </si>
  <si>
    <t>Jabra Evolve2 65 Link380c UC Stereo Black</t>
  </si>
  <si>
    <t>http://s7d9.scene7.com/is/image/ScanSource/jabra-26599989899</t>
  </si>
  <si>
    <t>GNN-26599-989-898</t>
  </si>
  <si>
    <t>Jabra Evolve2 65 Link380c UC Stereo Beige</t>
  </si>
  <si>
    <t>http://s7d9.scene7.com/is/image/ScanSource/jabra-26599989898</t>
  </si>
  <si>
    <t>GNN-26599-989-889</t>
  </si>
  <si>
    <t>Evolve2 65, Link380c UC Stereo w/ Desk Stand Black</t>
  </si>
  <si>
    <t>http://s7d9.scene7.com/is/image/ScanSource/jabra-26599989889</t>
  </si>
  <si>
    <t>GNN-26599-899-999</t>
  </si>
  <si>
    <t>Jabra Evolve2 65 Link380a MS Mono Black</t>
  </si>
  <si>
    <t>http://s7d9.scene7.com/is/image/ScanSource/jabra-26599899999</t>
  </si>
  <si>
    <t>-26599-899-989 B1</t>
  </si>
  <si>
    <t>B Stock: Jabra Evolve2 65 Link380a MS Mono Std Black</t>
  </si>
  <si>
    <t>GNN-26599-899-989</t>
  </si>
  <si>
    <t>Evolve2 65, Link380a MS Mono w/ Desk Stand Black</t>
  </si>
  <si>
    <t>http://s7d9.scene7.com/is/image/ScanSource/jabra-26599899989</t>
  </si>
  <si>
    <t>GNN-26599-899-899</t>
  </si>
  <si>
    <t>Jabra Evolve2 65 Link380c MS Mono Black</t>
  </si>
  <si>
    <t>http://s7d9.scene7.com/is/image/ScanSource/jabra-26599899899</t>
  </si>
  <si>
    <t>GNN-26599-899-889</t>
  </si>
  <si>
    <t>Evolve2 65, Link380c MS Mono w/ Desk Stand Black</t>
  </si>
  <si>
    <t>http://s7d9.scene7.com/is/image/ScanSource/jabra-26599899889</t>
  </si>
  <si>
    <t>GNN-26599-899-888</t>
  </si>
  <si>
    <t>Evolve2 65, Link380c MS Mono w/ Desk Stand Beige</t>
  </si>
  <si>
    <t>http://s7d9.scene7.com/is/image/ScanSource/jabra-26599899888</t>
  </si>
  <si>
    <t>-26599-889-999 RB</t>
  </si>
  <si>
    <t>Rebox: Jabra Evolve2 65 Link380a UC Mono Black</t>
  </si>
  <si>
    <t>GNN-26599-889-999</t>
  </si>
  <si>
    <t>Jabra Evolve2 65 Link380a UC Mono Black</t>
  </si>
  <si>
    <t>http://s7d9.scene7.com/is/image/ScanSource/jabra-26599889999</t>
  </si>
  <si>
    <t>GNN-26599-889-989</t>
  </si>
  <si>
    <t>Evolve2 65, Link380a UC Mono w/ Desk Stand Black</t>
  </si>
  <si>
    <t>http://s7d9.scene7.com/is/image/ScanSource/jabra-26599889989</t>
  </si>
  <si>
    <t>GNN-26599-889-899</t>
  </si>
  <si>
    <t>Jabra Evolve2 65 Link380c UC Mono Black</t>
  </si>
  <si>
    <t>http://s7d9.scene7.com/is/image/ScanSource/jabra-26599889899</t>
  </si>
  <si>
    <t>GNN-26599-889-889</t>
  </si>
  <si>
    <t>Evolve2 65, Link380c UC Mono w/ Desk Stand Black</t>
  </si>
  <si>
    <t>http://s7d9.scene7.com/is/image/ScanSource/jabra-26599889889</t>
  </si>
  <si>
    <t>-265-09 RB</t>
  </si>
  <si>
    <t>Rebox: Jabra  LINK 265 USB/QD TRAINING CABLE</t>
  </si>
  <si>
    <t>GNN-265-09</t>
  </si>
  <si>
    <t>Jabra  LINK 265 USB/QD TRAINING CABLE</t>
  </si>
  <si>
    <t>http://s7d9.scene7.com/is/image/ScanSource/jabra-26509</t>
  </si>
  <si>
    <t>GNN-260-19</t>
  </si>
  <si>
    <t>Jabra Link 260</t>
  </si>
  <si>
    <t>http://s7d9.scene7.com/is/image/ScanSource/jabra-26019</t>
  </si>
  <si>
    <t>GNN-260-09</t>
  </si>
  <si>
    <t>Jabra Standard Headset Adapter</t>
  </si>
  <si>
    <t>http://s7d9.scene7.com/is/image/ScanSource/jabra-26009</t>
  </si>
  <si>
    <t>Snom Power Supplies and Adapters</t>
  </si>
  <si>
    <t>10W PSU for all Snom Desk Phones</t>
  </si>
  <si>
    <t>http://s7d9.scene7.com/is/image/ScanSource/vtech-10w</t>
  </si>
  <si>
    <t>PLA-25640-01</t>
  </si>
  <si>
    <t>Spare  StarSet versatip earpiece</t>
  </si>
  <si>
    <t>http://s7d9.scene7.com/is/image/ScanSource/plantronics-25640-01versatip</t>
  </si>
  <si>
    <t>GNN-2499-829-309</t>
  </si>
  <si>
    <t>Biz 2400 II USB Duo CC Headset, Corded, Binaural, Noise Canceling, Unified Communication Optimized, USB Headset</t>
  </si>
  <si>
    <t>http://s7d9.scene7.com/is/image/ScanSource/jabra-2499829309</t>
  </si>
  <si>
    <t>GNN-2499-829-209</t>
  </si>
  <si>
    <t>Jabra Biz 2400 II Duo USB/Bluetooth Stereo PC Headset</t>
  </si>
  <si>
    <t>http://s7d9.scene7.com/is/image/ScanSource/jabra-2499829209</t>
  </si>
  <si>
    <t>GNN-2499-823-309</t>
  </si>
  <si>
    <t>Jabra Biz 2400 II Duo USB NC cc MS</t>
  </si>
  <si>
    <t>http://s7d9.scene7.com/is/image/ScanSource/jabra-2499823309</t>
  </si>
  <si>
    <t>-2499-823-209 RB</t>
  </si>
  <si>
    <t>The Biz 2400 II USB Duo BT MS is the new and improved version of the Biz    2400, one of the most popular professional headsets, featuring noise-cancelling microphones, reinforced cords and Freespin to rotate the boom arm 360 degrees without the risk of breaking.</t>
  </si>
  <si>
    <t>GNN-2499-823-209</t>
  </si>
  <si>
    <t>Jabra BIZ 2400 II Duo Bluetooth Enabled USB Headset, Optimized for Microsoft Skype for Business</t>
  </si>
  <si>
    <t>http://s7d9.scene7.com/is/image/ScanSource/jabra-2499823209</t>
  </si>
  <si>
    <t>GNN-2496-829-309</t>
  </si>
  <si>
    <t>Jabra Biz 2400 II Mono USB 3-1NC, CC UC Headphone</t>
  </si>
  <si>
    <t>http://s7d9.scene7.com/is/image/ScanSource/jabra-2496829309</t>
  </si>
  <si>
    <t>GNN-2496-823-309</t>
  </si>
  <si>
    <t>Jabra Biz 2400 II Mono USB MS CC Headset</t>
  </si>
  <si>
    <t>http://s7d9.scene7.com/is/image/ScanSource/jabra-2496823309</t>
  </si>
  <si>
    <t>PLN-24920-02</t>
  </si>
  <si>
    <t>SCREWDRIVER,FLAT,UNIVERSAL, GHOST GREY</t>
  </si>
  <si>
    <t>GNN-2489-825-209</t>
  </si>
  <si>
    <t>Wideband balanced duo headset with QD ( Quick Disconnect) plug for instant connectivity to a wide range of desk phone systems. Key features    of the Biz 2400 II include noise-cancelling microphones to reduce background noise, reinforced cords built to last, and Freespin to rotate    the boom arm 360 degrees without the risk of breaking.</t>
  </si>
  <si>
    <t>http://s7d9.scene7.com/is/image/ScanSource/jabra-2489825209</t>
  </si>
  <si>
    <t>GNN-2489-820-209</t>
  </si>
  <si>
    <t>JABRA BIZ 2400 II Duo NC std. WB</t>
  </si>
  <si>
    <t>http://s7d9.scene7.com/is/image/ScanSource/jabra-2489820209</t>
  </si>
  <si>
    <t>GNN-2486-820-209</t>
  </si>
  <si>
    <t>Jabra Biz 2400 II Mono 3-1 NC IP Headset</t>
  </si>
  <si>
    <t>http://s7d9.scene7.com/is/image/ScanSource/jabra-2486820209</t>
  </si>
  <si>
    <t>Blackwire C210-C220 Spare clothing clip.</t>
  </si>
  <si>
    <t>PLA-24316-01</t>
  </si>
  <si>
    <t>Supra headset spare windscreen for microphone tip.</t>
  </si>
  <si>
    <t>http://s7d9.scene7.com/is/image/ScanSource/plantronics-24316-01</t>
  </si>
  <si>
    <t>GNN-2409-820-205</t>
  </si>
  <si>
    <t>Jabra Biz 2400 II Duo NC Headset</t>
  </si>
  <si>
    <t>http://s7d9.scene7.com/is/image/ScanSource/jabra-2409820205</t>
  </si>
  <si>
    <t>GNN-2409-720-209</t>
  </si>
  <si>
    <t>Jabra Biz 2400 II Duo Unc Headset</t>
  </si>
  <si>
    <t>http://s7d9.scene7.com/is/image/ScanSource/jabra-2409720209</t>
  </si>
  <si>
    <t>GNN-24089-999-999</t>
  </si>
  <si>
    <t>Jabra Evolve2 40 USB-A, MS Stereo</t>
  </si>
  <si>
    <t>http://s7d9.scene7.com/is/image/ScanSource/jabra-24089999999</t>
  </si>
  <si>
    <t>GNN-24089-999-899</t>
  </si>
  <si>
    <t>Jabra Evolve2 40 USB-C, MS Stereo</t>
  </si>
  <si>
    <t>http://s7d9.scene7.com/is/image/ScanSource/jabra-24089999899</t>
  </si>
  <si>
    <t>GNN-24089-989-999</t>
  </si>
  <si>
    <t>Jabra Evolve2 40 USB-A, UC Stereo</t>
  </si>
  <si>
    <t>http://s7d9.scene7.com/is/image/ScanSource/jabra-24089989999</t>
  </si>
  <si>
    <t>GNN-24089989-24089-989-899</t>
  </si>
  <si>
    <t>Jabra Evolve2 40 USB-C, UC Stereo</t>
  </si>
  <si>
    <t>http://s7d9.scene7.com/is/image/ScanSource/jabra-24089989899</t>
  </si>
  <si>
    <t>GNN-24089-989-889</t>
  </si>
  <si>
    <t>Evolve2 40 Duo USB-C with Ext. cord</t>
  </si>
  <si>
    <t>GNN-24089-899-999</t>
  </si>
  <si>
    <t>Jabra Evolve2 40 USB-A, MS Mono</t>
  </si>
  <si>
    <t>http://s7d9.scene7.com/is/image/ScanSource/jabra-24089899999</t>
  </si>
  <si>
    <t>GNN-24089-899-899</t>
  </si>
  <si>
    <t>Jabra Evolve2 40 USB-C, MS Mono</t>
  </si>
  <si>
    <t>http://s7d9.scene7.com/is/image/ScanSource/jabra-24089899899</t>
  </si>
  <si>
    <t>GNN-24089-889-999</t>
  </si>
  <si>
    <t>Jabra Evolve2 40 USB-A, UC Mono</t>
  </si>
  <si>
    <t>http://s7d9.scene7.com/is/image/ScanSource/jabra-24089889999</t>
  </si>
  <si>
    <t>GNN-24089-889-899</t>
  </si>
  <si>
    <t>Jabra Evolve2 40 USB-C, UC Mono</t>
  </si>
  <si>
    <t>http://s7d9.scene7.com/is/image/ScanSource/jabra-24089889899</t>
  </si>
  <si>
    <t>GNN-24089-889-889</t>
  </si>
  <si>
    <t>Evolve2 40 Mono USB-C with Ext. cord</t>
  </si>
  <si>
    <t>-2406-820-205 RB</t>
  </si>
  <si>
    <t>Rebox: Jabra Biz 2400 II Mono 3-1 NC Headset</t>
  </si>
  <si>
    <t>GNN-2406-820-205</t>
  </si>
  <si>
    <t>Jabra Biz 2400 II Mono 3-1 NC Headset</t>
  </si>
  <si>
    <t>http://s7d9.scene7.com/is/image/ScanSource/jabra-2406820205</t>
  </si>
  <si>
    <t>GNN-2406-720-209</t>
  </si>
  <si>
    <t>Jabra Biz 2400 II Mono 3-1 Unc Headset</t>
  </si>
  <si>
    <t>http://s7d9.scene7.com/is/image/ScanSource/jabra-2406720209</t>
  </si>
  <si>
    <t>GNN-2403-820-205</t>
  </si>
  <si>
    <t>Jabra Biz 2400 II Mono NC Headset</t>
  </si>
  <si>
    <t>http://s7d9.scene7.com/is/image/ScanSource/jabra-2403820205</t>
  </si>
  <si>
    <t>GNN-2399-829-189</t>
  </si>
  <si>
    <t>Jabra Biz 2300</t>
  </si>
  <si>
    <t>GNN-2399-829-119</t>
  </si>
  <si>
    <t>http://s7d9.scene7.com/is/image/ScanSource/jabra-2399829119</t>
  </si>
  <si>
    <t>-2399-829-109 RB</t>
  </si>
  <si>
    <t>Rebox: Jabra BIZ 2300 USB UC Duo Noise Canceling Headset with HD voice/wideband     speaker performance</t>
  </si>
  <si>
    <t>GNN-2399-829-109</t>
  </si>
  <si>
    <t>Jabra BIZ 2300 USB UC Duo Noise Canceling Headset with HD voice/wideband     speaker performance</t>
  </si>
  <si>
    <t>http://s7d9.scene7.com/is/image/ScanSource/jabra-2399829109</t>
  </si>
  <si>
    <t>GNN-2399-823-189</t>
  </si>
  <si>
    <t>Biz 2300 Duo USB</t>
  </si>
  <si>
    <t>http://s7d9.scene7.com/is/image/ScanSource/jabra-2399823189</t>
  </si>
  <si>
    <t>GNN-2399-823-109</t>
  </si>
  <si>
    <t>http://s7d9.scene7.com/is/image/ScanSource/jabra-2399823109</t>
  </si>
  <si>
    <t>GNN-2393-829-189</t>
  </si>
  <si>
    <t>http://s7d9.scene7.com/is/image/ScanSource/jabra-2393829189</t>
  </si>
  <si>
    <t>GNN-2393-829-109</t>
  </si>
  <si>
    <t>Jabra Biz 2300 USB UC Mono Noise Canceling Headset</t>
  </si>
  <si>
    <t>http://s7d9.scene7.com/is/image/ScanSource/jabra-2393829109</t>
  </si>
  <si>
    <t>GNN-2393-823-189</t>
  </si>
  <si>
    <t>Biz 2300 Mono USB</t>
  </si>
  <si>
    <t>http://s7d9.scene7.com/is/image/ScanSource/jabra-2393823189</t>
  </si>
  <si>
    <t>GNN-2393-823-109</t>
  </si>
  <si>
    <t>http://s7d9.scene7.com/is/image/ScanSource/jabra-2393823109</t>
  </si>
  <si>
    <t>-2389-820-109 RB</t>
  </si>
  <si>
    <t>Rebox: Jabra Biz 2300 QD, Wideband, Duo</t>
  </si>
  <si>
    <t>GNN-2389-820-109</t>
  </si>
  <si>
    <t>Jabra Biz 2300 QD, Wideband, Duo</t>
  </si>
  <si>
    <t>http://s7d9.scene7.com/is/image/ScanSource/jabra-2389820109</t>
  </si>
  <si>
    <t>GNN-2383-820-109</t>
  </si>
  <si>
    <t>Jabra Biz 2300 Mono, NC, WB, QD</t>
  </si>
  <si>
    <t>http://s7d9.scene7.com/is/image/ScanSource/jabra-2383820109</t>
  </si>
  <si>
    <t>GNN-2309-820-119</t>
  </si>
  <si>
    <t>The Biz 2300 is a headset designed and developed with contact centers and agents in mind. Features of the Biz 2300 include reinforced cords built to last, FreeSpin to rotate the boom arm 360 degrees without the risk of breaking, and noise-cancelling microphones that reduce unwanted background noise.</t>
  </si>
  <si>
    <t>http://s7d9.scene7.com/is/image/ScanSource/jabra-2309820119</t>
  </si>
  <si>
    <t>GNN-2309-820-105-265</t>
  </si>
  <si>
    <t>http://s7d9.scene7.com/is/image/ScanSource/jabra-2309820105265</t>
  </si>
  <si>
    <t>GNN-2309-820-105-260</t>
  </si>
  <si>
    <t>http://s7d9.scene7.com/is/image/ScanSource/jabra-2309820105260</t>
  </si>
  <si>
    <t>GNN-2309-820-105</t>
  </si>
  <si>
    <t>JABRA BIZ 2300 II Duo NC std</t>
  </si>
  <si>
    <t>http://s7d9.scene7.com/is/image/ScanSource/jabra-2309820105</t>
  </si>
  <si>
    <t>GNN-23089-999-979</t>
  </si>
  <si>
    <t>Jabra Evolve2 30 USB-A, MS Stereo</t>
  </si>
  <si>
    <t>GNN-23089-999-879</t>
  </si>
  <si>
    <t>Jabra Evolve2 30 USB-C, MS Stereo</t>
  </si>
  <si>
    <t>GNN-23089-989-979</t>
  </si>
  <si>
    <t>Jabra Evolve2 30 USB-A, UC Stereo</t>
  </si>
  <si>
    <t>GNN-23089-989-879</t>
  </si>
  <si>
    <t>Jabra Evolve2 30 USB-C, UC Stereo</t>
  </si>
  <si>
    <t>-23089-899-979 RB</t>
  </si>
  <si>
    <t>Rebox: Jabra Evolve2 30 USB-A, MS Mono</t>
  </si>
  <si>
    <t>GNN-23089-899-979</t>
  </si>
  <si>
    <t>Jabra Evolve2 30 USB-A, MS Mono</t>
  </si>
  <si>
    <t>GNN-23089-899-879</t>
  </si>
  <si>
    <t>Jabra Evolve2 30 USB-C, MS Mono</t>
  </si>
  <si>
    <t>GNN-23089-889-979</t>
  </si>
  <si>
    <t>Jabra Evolve2 30 USB-A, UC Mono</t>
  </si>
  <si>
    <t>GNN-23089-889-879</t>
  </si>
  <si>
    <t>Jabra Evolve2 30 USB-C, UC Mono</t>
  </si>
  <si>
    <t>GNN-2303-820-105-88001</t>
  </si>
  <si>
    <t>http://s7d9.scene7.com/is/image/ScanSource/jabra-230382010588001</t>
  </si>
  <si>
    <t>GNN-2303-820-105-180</t>
  </si>
  <si>
    <t>http://s7d9.scene7.com/is/image/ScanSource/jabra-2303820105180</t>
  </si>
  <si>
    <t>-2303-820-105 RB</t>
  </si>
  <si>
    <t>Rebox: Jabra BIZ 2300 Mono QD Headset</t>
  </si>
  <si>
    <t>GNN-2303-820-105</t>
  </si>
  <si>
    <t>Jabra BIZ 2300 Mono QD Headset</t>
  </si>
  <si>
    <t>http://s7d9.scene7.com/is/image/ScanSource/jabra-2303820105</t>
  </si>
  <si>
    <t>YEA-230200200000</t>
  </si>
  <si>
    <t>W56H Charging Cradle</t>
  </si>
  <si>
    <t>GNN-230-09</t>
  </si>
  <si>
    <t>Jabra Link 230 USB Adapter</t>
  </si>
  <si>
    <t>http://s7d9.scene7.com/is/image/ScanSource/jabra-23009</t>
  </si>
  <si>
    <t>PLN-2220-46135-018/84001-01/38439-11</t>
  </si>
  <si>
    <t>Lync VVX300 6LinePOE/W740M/APP-51 Bundle</t>
  </si>
  <si>
    <t>http://s7d9.scene7.com/is/image/ScanSource/polycom-vvx300</t>
  </si>
  <si>
    <t>YEA-2201044</t>
  </si>
  <si>
    <t>T31P/T31G/T33G Replacement Handset</t>
  </si>
  <si>
    <t>POL-2200-87140-025</t>
  </si>
  <si>
    <t>Poly Studio P Hardware</t>
  </si>
  <si>
    <t>Poly Studio P5,Voyager,WW</t>
  </si>
  <si>
    <t>http://s7d9.scene7.com/is/image/ScanSource/poly-studiop5withvoyager4220uckit</t>
  </si>
  <si>
    <t>PLN-2200-48500-025/88828-01/43596-64</t>
  </si>
  <si>
    <t>Poly VVX Open SIP Series Phones</t>
  </si>
  <si>
    <t>VVX 501 12-LINE /HW540/M22 Bundle</t>
  </si>
  <si>
    <t>http://s7d5.scene7.com/is/image/ScanSource/polycom-vvx500</t>
  </si>
  <si>
    <t>PLN-2200-48500-025/84693-01/38439-11</t>
  </si>
  <si>
    <t>VVX 501 12-line /CS540/APP-51 Bundle</t>
  </si>
  <si>
    <t>PLN-2200-48500-025/83542-01/38439-11</t>
  </si>
  <si>
    <t>VVX 501 12-line/W740/APP-51 Bundle</t>
  </si>
  <si>
    <t>PLN-2200-48350-001/88828-01/38232-01</t>
  </si>
  <si>
    <t>VVX 311 6-line/HW540/U10P Bundle</t>
  </si>
  <si>
    <t>PLN-2200-48350-001/84693-01/38439-11</t>
  </si>
  <si>
    <t>VVX 311 6-line/CS540/APP-51 Bundle</t>
  </si>
  <si>
    <t>PLN-2200-48350-001/83542-01/38439-11</t>
  </si>
  <si>
    <t>VVX 311 6-line/W740/APP-51 Bundle</t>
  </si>
  <si>
    <t>PLN-2200-46162-025/88828-01/43596-64</t>
  </si>
  <si>
    <t>VVX 410 12-line POE/HW540/M22 Bundle</t>
  </si>
  <si>
    <t>http://s7d5.scene7.com/is/image/ScanSource/polycom-vvx400</t>
  </si>
  <si>
    <t>PLN-2200-46162-025/84693-01/38439-11</t>
  </si>
  <si>
    <t>VVX 410 12 Line POE/CS540/APP-51 Bundle</t>
  </si>
  <si>
    <t>http://s7d9.scene7.com/is/image/ScanSource/polycom-vvx400</t>
  </si>
  <si>
    <t>PLN-2200-46162-025/83542-01/38439-11</t>
  </si>
  <si>
    <t>VVX 410 POE/W740/APP-51 Bundle</t>
  </si>
  <si>
    <t>PLN-2200-46162-019/88828-01/43596-64</t>
  </si>
  <si>
    <t>MS Skype VVX 410 /HW540/M-22 Bundle</t>
  </si>
  <si>
    <t>PLN-2200-46162-019/84693-01/38439-11</t>
  </si>
  <si>
    <t>Poly VVX Cloud Series</t>
  </si>
  <si>
    <t>MS SKYPE VVX 410/CS540/APP-51 Bundle</t>
  </si>
  <si>
    <t>PLN-2200-46162-019/83542-01/38439-11</t>
  </si>
  <si>
    <t>MS SKYPE VVX 410/W740/APP-51 Bundle</t>
  </si>
  <si>
    <t>PLN-2200-46162-001/88828-01/43596-64</t>
  </si>
  <si>
    <t>VVX 410 12 Line/HW540/M22 Bundle</t>
  </si>
  <si>
    <t>PLN-2200-46162-001/84693-01/38439-11</t>
  </si>
  <si>
    <t>VVX 410 12 Line/CS540/APP-51 Bundle</t>
  </si>
  <si>
    <t>PLN-2200-46162-001/83542-01/38439-11</t>
  </si>
  <si>
    <t>VVX 410 12-line/W740/APP-51 Bundle</t>
  </si>
  <si>
    <t>PLN-2200-46161-019/88828-01/43596-64</t>
  </si>
  <si>
    <t>MS Skype VVX 310 /HW540/M-22 Bundle</t>
  </si>
  <si>
    <t>PLN-2200-46161-019/84693-01/38439-11</t>
  </si>
  <si>
    <t>MS SKYPE VVX310/CS540/APP-51 Bundle</t>
  </si>
  <si>
    <t>PLN-2200-46161-019/84001-01/38439-11</t>
  </si>
  <si>
    <t>MS SKYPE VVX310/W740-M/APP-51 Bundle</t>
  </si>
  <si>
    <t>PLN-2200-46161-001/88828-01/38232-01</t>
  </si>
  <si>
    <t>VVX 310 6 Line Dsktp/HW540/U10P Bundle</t>
  </si>
  <si>
    <t>PLN-2200-46161-001/84693-01/38439-11</t>
  </si>
  <si>
    <t>VVX 310 6 Line Dsktp/CS540/APP-51 Bundle</t>
  </si>
  <si>
    <t>PLN-2200-46161-001/83542-01/38439-11</t>
  </si>
  <si>
    <t>VVX 310 6 Line Dsktp/W740/APP-51 Bundle</t>
  </si>
  <si>
    <t>PLN-2200-46135-018/88828-01/43596-64</t>
  </si>
  <si>
    <t>Lync VVX 300 6 Line  + HW540/M22 Bundle</t>
  </si>
  <si>
    <t>PLN-2200-46135-018/84693-01/38439-11</t>
  </si>
  <si>
    <t>Lync VVX 300 6 Line/CS540/APP-51 Bundle</t>
  </si>
  <si>
    <t>PLN-2200-40450-018/88828-01/43596-64</t>
  </si>
  <si>
    <t>MS LYNC VVX 201/HW540/M-22 Bundle</t>
  </si>
  <si>
    <t>PLN-2200-40450-018/84693-01/38439-11</t>
  </si>
  <si>
    <t>MS LYNC VVX 201/CS540/APP-51 Bundle</t>
  </si>
  <si>
    <t>PLN-2200-40450-018/84001-01/38439-11</t>
  </si>
  <si>
    <t>MS LYNC VVX 201/W740-M/APP-51 Bundle</t>
  </si>
  <si>
    <t>POW-21ME</t>
  </si>
  <si>
    <t>Two BAT-0103 Cabinet 24VDC Cable</t>
  </si>
  <si>
    <t>PLN-218771-02</t>
  </si>
  <si>
    <t>Poly Voyager 4200 Series Headsets</t>
  </si>
  <si>
    <t>VOYAGER 4220 UC, BT600, CHARGE STAND UC, MS TEAMS, USB-C CABLE, WW</t>
  </si>
  <si>
    <t>http://s7d9.scene7.com/is/image/ScanSource/poly-voyager4200</t>
  </si>
  <si>
    <t>PLN-218771-01</t>
  </si>
  <si>
    <t>VOYAGER 4220 UC, BT600, CHARGE STAND UC, MS TEAMS, USB-A CABLE, WW</t>
  </si>
  <si>
    <t>PLN-218770-02</t>
  </si>
  <si>
    <t>VOYAGER 4210 UC,BT600, CHARGE STAND UC, MS TEAMS, USB-C CABLE, WW</t>
  </si>
  <si>
    <t>PLN-218770-01</t>
  </si>
  <si>
    <t>VOYAGER 4210 UC, BT600,CHARGE STAND UC, MS TEAMS, USB-A CABLE,WW</t>
  </si>
  <si>
    <t>PLN-218765-01</t>
  </si>
  <si>
    <t>Poly Sync Series Speakers</t>
  </si>
  <si>
    <t>SYNC 40+, SY40 USB-A BT600 WW</t>
  </si>
  <si>
    <t>http://s7d9.scene7.com/is/image/ScanSource/poly-sync40plus</t>
  </si>
  <si>
    <t>PLN-218764-01</t>
  </si>
  <si>
    <t>SYNC 40+, SY40-M USBA BT600 WW</t>
  </si>
  <si>
    <t>http://s7d9.scene7.com/is/image/ScanSource/poly-sync40plusms</t>
  </si>
  <si>
    <t>PLN-218479-02</t>
  </si>
  <si>
    <t>Poly Voyager 4300 Series Headsets</t>
  </si>
  <si>
    <t>VOYAGER 4320 UC,V4320-M C USB-C,CS,WW</t>
  </si>
  <si>
    <t>http://s7d9.scene7.com/is/image/ScanSource/plantronics-voyager4320teamswithstand</t>
  </si>
  <si>
    <t>PLN-218479-01</t>
  </si>
  <si>
    <t>VOYAGER 4320 UC,V4320 C USB-C,CS,WW</t>
  </si>
  <si>
    <t>http://s7d9.scene7.com/is/image/ScanSource/plantronics-voyager4320withstand</t>
  </si>
  <si>
    <t>PLN-218478-02</t>
  </si>
  <si>
    <t>VOYAGER 4320 UC,V4320-M C USB-C,WW</t>
  </si>
  <si>
    <t>http://s7d9.scene7.com/is/image/ScanSource/plantronics-voyager4320teams</t>
  </si>
  <si>
    <t>PLN-218478-01</t>
  </si>
  <si>
    <t>VOYAGER 4320 UC,V4320 C USB-C,WW</t>
  </si>
  <si>
    <t>http://s7d9.scene7.com/is/image/ScanSource/plantronics-voyager4320</t>
  </si>
  <si>
    <t>PLN-218476-02</t>
  </si>
  <si>
    <t>VOYAGER 4320 UC,V4320-M C USB-A,CS,WW</t>
  </si>
  <si>
    <t>PLN-218476-01</t>
  </si>
  <si>
    <t>VOYAGER 4320 UC,V4320 C USB-A,CS,WW</t>
  </si>
  <si>
    <t>PLN-218475-02</t>
  </si>
  <si>
    <t>VOYAGER 4320 UC,V4320-M C USB-A,WW</t>
  </si>
  <si>
    <t>PLN-218475-01</t>
  </si>
  <si>
    <t>VOYAGER 4320 UC,V4320 C USB-A,WW</t>
  </si>
  <si>
    <t>PLN-218474-02</t>
  </si>
  <si>
    <t>VOYAGER 4310 UC,V4310-M C USB-C,CS,WW</t>
  </si>
  <si>
    <t>http://s7d9.scene7.com/is/image/ScanSource/plantronics-voyager4310teamswithstand</t>
  </si>
  <si>
    <t>PLN-218474-01</t>
  </si>
  <si>
    <t>VOYAGER 4310 UC,V4310 C USB-C,CS,WW</t>
  </si>
  <si>
    <t>http://s7d9.scene7.com/is/image/ScanSource/plantronics-voyager4310withstand</t>
  </si>
  <si>
    <t>PLN-218473-02</t>
  </si>
  <si>
    <t>VOYAGER 4310 UC,V4310-M C USB-C,WW</t>
  </si>
  <si>
    <t>http://s7d9.scene7.com/is/image/ScanSource/plantronics-voyager4310teams</t>
  </si>
  <si>
    <t>PLN-218473-01</t>
  </si>
  <si>
    <t>VOYAGER 4310 UC,V4310 C USB-C,WW</t>
  </si>
  <si>
    <t>http://s7d9.scene7.com/is/image/ScanSource/plantronics-voyager4310</t>
  </si>
  <si>
    <t>PLN-218472-02</t>
  </si>
  <si>
    <t>SPARE BASE VOYAGER OFFICE,CB7222-M CD,WW</t>
  </si>
  <si>
    <t>PLN-218472-01</t>
  </si>
  <si>
    <t>SPARE BASE VOYAGER OFFICE,CB7222 CD,WW</t>
  </si>
  <si>
    <t>PLN-218471-02</t>
  </si>
  <si>
    <t>VOYAGER 4310 UC,V4310-M C USB-A,CS,WW</t>
  </si>
  <si>
    <t>PLN-218471-01</t>
  </si>
  <si>
    <t>VOYAGER 4310 UC,V4310 C USB-A,CS,WW</t>
  </si>
  <si>
    <t>PLN-218470-02</t>
  </si>
  <si>
    <t>VOYAGER 4310 UC,V4310-M C USB-A,WW</t>
  </si>
  <si>
    <t>PLN-218470-01</t>
  </si>
  <si>
    <t>VOYAGER 4310 UC,V4310 C USB-A,WW</t>
  </si>
  <si>
    <t>PLN-218433-01</t>
  </si>
  <si>
    <t>SPARE FOAM EAR CUSHION, BW3310/BW3320</t>
  </si>
  <si>
    <t>PLN-218430-01</t>
  </si>
  <si>
    <t>SPARE, SYNC 40 CHARGE STAND</t>
  </si>
  <si>
    <t>http://s7d9.scene7.com/is/image/ScanSource/poly-sync</t>
  </si>
  <si>
    <t>PLN-218429-01</t>
  </si>
  <si>
    <t>SPARE, SYNC 40 MOUNT</t>
  </si>
  <si>
    <t>PLN-218277-01</t>
  </si>
  <si>
    <t>EncorePro 545 USB, EP545 USB-A</t>
  </si>
  <si>
    <t>http://s7d9.scene7.com/is/image/ScanSource/poly-encorepro500</t>
  </si>
  <si>
    <t>PLN-218275-01</t>
  </si>
  <si>
    <t>EncorePro 525 USB, EP525-M USB-A</t>
  </si>
  <si>
    <t>PLN-218274-01</t>
  </si>
  <si>
    <t>EncorePro 525 USB, EP525 USB-A</t>
  </si>
  <si>
    <t>PLN-218272-01</t>
  </si>
  <si>
    <t>EncorePro 515 USB, EP515-M USB-A</t>
  </si>
  <si>
    <t>PLN-218271-01</t>
  </si>
  <si>
    <t>EncorePro 515 USB, EP515 USB-A</t>
  </si>
  <si>
    <t>PLN-218268-01</t>
  </si>
  <si>
    <t>DA85-M</t>
  </si>
  <si>
    <t>PLN-218267-01</t>
  </si>
  <si>
    <t>DA85</t>
  </si>
  <si>
    <t>PLN-218266-01</t>
  </si>
  <si>
    <t>DA75</t>
  </si>
  <si>
    <t>PLN-217878-01</t>
  </si>
  <si>
    <t>SPARE,BT700-C,TYPE C,BLUETOOTH USB ADAPTER,BOX</t>
  </si>
  <si>
    <t>PLN-217877-01</t>
  </si>
  <si>
    <t>SPARE,BT700 BLUETOOH USB ADAPTER</t>
  </si>
  <si>
    <t>PLN-217402-01</t>
  </si>
  <si>
    <t>Poly Savi 7300 Series Headsets</t>
  </si>
  <si>
    <t>SPARE, SAVI 7310, HEADSET, DECT 6.0, NA</t>
  </si>
  <si>
    <t>http://s7d9.scene7.com/is/image/ScanSource/poly-savi7300</t>
  </si>
  <si>
    <t>PLN-217391-01</t>
  </si>
  <si>
    <t>SPARE, SAVI 8210/8220 UC, CHARGING BASE, AC ADAPTER, WW</t>
  </si>
  <si>
    <t>PLN-217101-11</t>
  </si>
  <si>
    <t>CA22CD-DC, CORDLESS PTT, DECT 6.0, LEMO FGG.2B.310, NA</t>
  </si>
  <si>
    <t>PLN-217101-01</t>
  </si>
  <si>
    <t>CA22CD-DC, CORDLESS PTT, DECT 6.0, PJ-7, NA</t>
  </si>
  <si>
    <t>PLN-217100-01</t>
  </si>
  <si>
    <t>CA22CD-SC, CORDLESS PTT, DECT 6.0, PJ-7, NA</t>
  </si>
  <si>
    <t>PLN-217038-01</t>
  </si>
  <si>
    <t>217038-01 ,, SYNC 20, SY20 USB-A</t>
  </si>
  <si>
    <t>http://s7d9.scene7.com/is/image/ScanSource/poly-sync20</t>
  </si>
  <si>
    <t>PLN-217008-01</t>
  </si>
  <si>
    <t>3.5 MM Y-TRAINING CABLE, BW 5200</t>
  </si>
  <si>
    <t>PLN-216899-01</t>
  </si>
  <si>
    <t>SPARE,BLACKWIRE 3325T TOP</t>
  </si>
  <si>
    <t>PLN-216898-01</t>
  </si>
  <si>
    <t>SPARE,BLACKWIRE 3315T TOP</t>
  </si>
  <si>
    <t>PLN-216875-01</t>
  </si>
  <si>
    <t>SYNC 40, SY40-M WW</t>
  </si>
  <si>
    <t>http://s7d9.scene7.com/is/image/ScanSource/poly-sync40ms</t>
  </si>
  <si>
    <t>PLN-216874-01</t>
  </si>
  <si>
    <t>SYNC 40, SY40 WW</t>
  </si>
  <si>
    <t>http://s7d9.scene7.com/is/image/ScanSource/poly-sync40</t>
  </si>
  <si>
    <t>PLN-216873-01</t>
  </si>
  <si>
    <t>SYNC 60, SY60-M WW</t>
  </si>
  <si>
    <t>PLN-216872-01</t>
  </si>
  <si>
    <t>SYNC 60, SY60 WW</t>
  </si>
  <si>
    <t>PLN-216871-01</t>
  </si>
  <si>
    <t>216871-01 ,, SYNC 20+, SY20-M USB-C/BT600C</t>
  </si>
  <si>
    <t>http://s7d9.scene7.com/is/image/ScanSource/poly-sync20plusms</t>
  </si>
  <si>
    <t>PLN-216870-01</t>
  </si>
  <si>
    <t>216870-01 ,, SYNC 20, SY20-M USB-C</t>
  </si>
  <si>
    <t>http://s7d9.scene7.com/is/image/ScanSource/poly-sync20ms</t>
  </si>
  <si>
    <t>PLN-216869-01</t>
  </si>
  <si>
    <t>216869-01 ,, SYNC 20+, SY20 USB-C/BT600C</t>
  </si>
  <si>
    <t>http://s7d9.scene7.com/is/image/ScanSource/poly-sync20plus</t>
  </si>
  <si>
    <t>PLN-216868-01</t>
  </si>
  <si>
    <t>216868-01,, SYNC 20, SY20 USB-C</t>
  </si>
  <si>
    <t>PLN-216867-01</t>
  </si>
  <si>
    <t>216867-01 ,, SYNC 20+, SY20-M USB-A/BT600</t>
  </si>
  <si>
    <t>PLN-216866-01</t>
  </si>
  <si>
    <t>216866-01,, SYNC 20, SY20-M USB-A</t>
  </si>
  <si>
    <t>PLN-216865-02</t>
  </si>
  <si>
    <t>SYNC 20, SY20 USB-A, PINK, WW</t>
  </si>
  <si>
    <t>PLN-216865-01</t>
  </si>
  <si>
    <t>216865-01 ,, SYNC 20+, SY20 USB-A/BT600</t>
  </si>
  <si>
    <t>PLN-216758-01</t>
  </si>
  <si>
    <t>216758-01,, SPARE, EAR CUSHIONS, SAVI 7200</t>
  </si>
  <si>
    <t>PLN-216261-01</t>
  </si>
  <si>
    <t>216261-01,, SPARE, BATTERY, WITH REMOVAL TOOL, SAVI 7200</t>
  </si>
  <si>
    <t>PLN-216100-01</t>
  </si>
  <si>
    <t>SPARE, SAVI8240/8245, DELUXE USB CHARGER</t>
  </si>
  <si>
    <t>PLN-216086-03</t>
  </si>
  <si>
    <t>SECURE VOICE, PTT, 12 INCH STRAIGHT, PTT MOMENTARY</t>
  </si>
  <si>
    <t>PLN-216086-02</t>
  </si>
  <si>
    <t>SECURE VOICE, PTT, 10 FT. COIL (EXTENDED) PTT SELECTABLE</t>
  </si>
  <si>
    <t>PLN-216086-01</t>
  </si>
  <si>
    <t>216086-01,, SECURE VOICE, PTT, 12 INCH STRAIGHT, PTT SELECTABLE</t>
  </si>
  <si>
    <t>PLN-216067-01</t>
  </si>
  <si>
    <t>SPARE, CABLE ASSY, CA12CD, CA12CD-S</t>
  </si>
  <si>
    <t>PLN-215897-02</t>
  </si>
  <si>
    <t>VOYAGER 4220 UC, USB-C, MST, WW</t>
  </si>
  <si>
    <t>PLN-215897-01</t>
  </si>
  <si>
    <t>VOYAGER 4220 UC, USB-A, MST, WW</t>
  </si>
  <si>
    <t>PLN-215896-02</t>
  </si>
  <si>
    <t>VOYAGER 4210 UC, USB-C, MST, WW</t>
  </si>
  <si>
    <t>PLN-215896-01</t>
  </si>
  <si>
    <t>VOYAGER 4210 UC, USB-A, MST, WW</t>
  </si>
  <si>
    <t>PLN-215806-01</t>
  </si>
  <si>
    <t>SPARE, SAVI8240/8245, FIT KIT</t>
  </si>
  <si>
    <t>PLN-215805-01</t>
  </si>
  <si>
    <t>SPARE, SAVI8240/8245, DELUXE CRADLE KIT, CRADLE WITH BATTERY</t>
  </si>
  <si>
    <t>POL-215804-01</t>
  </si>
  <si>
    <t>SPARE, SAVI8240/8245, DELUXE CRADLE</t>
  </si>
  <si>
    <t>PLN-215803-01</t>
  </si>
  <si>
    <t>SPARE, SAVI8240/8245, STANDARD CRADLE</t>
  </si>
  <si>
    <t>PLN-215802-01</t>
  </si>
  <si>
    <t>SPARE, SAVI8240/8245, BATTERY PACK 140 mAh</t>
  </si>
  <si>
    <t>PLN-215801-01</t>
  </si>
  <si>
    <t>215801-01,, SPARE, SAVI8240/8245, HEADSET KIT, E&amp;A</t>
  </si>
  <si>
    <t>PLN-215800-01</t>
  </si>
  <si>
    <t>SPARE, SAVI8240/8245, HEADSET KIT, NA</t>
  </si>
  <si>
    <t>PLN-215694-02</t>
  </si>
  <si>
    <t>215694-02,, SPARE,EAR CUSHION,IVORY,VOYAGER 8200</t>
  </si>
  <si>
    <t>PLN-215694-01</t>
  </si>
  <si>
    <t>SPARE,EAR CUSHION,BLACK,VOYAGER 8200</t>
  </si>
  <si>
    <t>PLN-215595-01</t>
  </si>
  <si>
    <t>POUCH, SQUIRREL BT WITH BT600</t>
  </si>
  <si>
    <t>215496-01,, CALISTO 5300, CL5300 USB-A/BT600</t>
  </si>
  <si>
    <t>http://s7d9.scene7.com/is/image/ScanSource/poly-calisto5300</t>
  </si>
  <si>
    <t>PLN-215442-01</t>
  </si>
  <si>
    <t>215442-01,, CALISTO 5300, CL5300 USB-C</t>
  </si>
  <si>
    <t>PLN-215441-01</t>
  </si>
  <si>
    <t>215441-01,, CALISTO 5300, CL5300 USB-A</t>
  </si>
  <si>
    <t>PLN-215439-01</t>
  </si>
  <si>
    <t>215439-01,, CALISTO 5300, CL5300-M USB-C/BT600C</t>
  </si>
  <si>
    <t>PLN-215437-01</t>
  </si>
  <si>
    <t>215437-01,, CALISTO 5300, CL5300-M USB-C</t>
  </si>
  <si>
    <t>PLN-215436-01</t>
  </si>
  <si>
    <t>215436-01,, CALISTO 5300, CL5300-M USB-A</t>
  </si>
  <si>
    <t>PLN-215360-01</t>
  </si>
  <si>
    <t>215360-01,, SPARE,MDA5XX, USB/C TO USB/C</t>
  </si>
  <si>
    <t>PLN-215202-01</t>
  </si>
  <si>
    <t>SAVI 7310-M, CD, MONO, NORTH AMERICA</t>
  </si>
  <si>
    <t>PLN-215201-01</t>
  </si>
  <si>
    <t>SAVI 7320-M, CD, STEREO, NORTH AMERICA</t>
  </si>
  <si>
    <t>PLN-214900-10</t>
  </si>
  <si>
    <t>Poly Savi 8200 Series Headsets</t>
  </si>
  <si>
    <t>SAVI 8245 OFFICE, S8245-M CDM USB-A, UNLIMITED TT, CONVERTIBLE, DECT 6.0, CITI, NA</t>
  </si>
  <si>
    <t>http://s7d9.scene7.com/is/image/ScanSource/poly-savi8200</t>
  </si>
  <si>
    <t>Poly Savi 8240 Series Headsets</t>
  </si>
  <si>
    <t>http://s7d9.scene7.com/is/image/ScanSource/poly-savi8240</t>
  </si>
  <si>
    <t>PLN-214778-01</t>
  </si>
  <si>
    <t>SAVI 7310, CD, MONO, NORTH AMERICA</t>
  </si>
  <si>
    <t>PLN-214777-01</t>
  </si>
  <si>
    <t>SAVI 7320, CD, STEREO, NORTH AMERICA</t>
  </si>
  <si>
    <t>PLN-214701-01</t>
  </si>
  <si>
    <t>214701-01,, VOYAGER 4245 OFFICE, V4245-M CD, NA</t>
  </si>
  <si>
    <t>214700-01,, VOYAGER 4245 OFFICE, V4245 CD, NA</t>
  </si>
  <si>
    <t>PLN-214651-01</t>
  </si>
  <si>
    <t>VOYAGER 4220 UC,BT600 USB-C,CHARGE STAND UC,USB-C CABLE,WW</t>
  </si>
  <si>
    <t>PLN-214650-01</t>
  </si>
  <si>
    <t>http://s7d9.scene7.com/is/image/ScanSource/poly-voyager4210ucbt600</t>
  </si>
  <si>
    <t>PLN-214603-01</t>
  </si>
  <si>
    <t>Poly Voyager 5200 Series Headsets</t>
  </si>
  <si>
    <t>VOYAGER 5200 OFFICE,2-WAY BASE,MS TEAMS,USB-C CABLE,NA</t>
  </si>
  <si>
    <t>http://s7d9.scene7.com/is/image/ScanSource/plantronics-voyager5200</t>
  </si>
  <si>
    <t>PLN-214602-01</t>
  </si>
  <si>
    <t>VOYAGER 4220 OFFICE,2-WAY BASE,MS TEAMS,USB-C CABLE,NA</t>
  </si>
  <si>
    <t>PLN-214601-01</t>
  </si>
  <si>
    <t>VOYAGER 4210 OFFICE,2-WAY BASE,MS TEAMS,USB-C CABLE,NA</t>
  </si>
  <si>
    <t>http://s7d9.scene7.com/is/image/ScanSource/poly-voyager4210office</t>
  </si>
  <si>
    <t>PLN-214593-01</t>
  </si>
  <si>
    <t>VOYAGER 5200 OFFICE,2-WAY BASE,USB-C CABLE,NA</t>
  </si>
  <si>
    <t>PLN-214592-01</t>
  </si>
  <si>
    <t>VOYAGER 4220 OFFICE,2-WAY BASE,USB-C CABLE,NA</t>
  </si>
  <si>
    <t>PLN-214591-01</t>
  </si>
  <si>
    <t>VOYAGER 4210 OFFICE,2-WAY BASE,USB-C CABLE,NA</t>
  </si>
  <si>
    <t>PLN-214573-01</t>
  </si>
  <si>
    <t>Poly EncorePro 300 Series Headsets</t>
  </si>
  <si>
    <t>EncorePro 320, EP320 QD, WW</t>
  </si>
  <si>
    <t>http://s7d9.scene7.com/is/image/ScanSource/poly-encorepro320</t>
  </si>
  <si>
    <t>PLN-214572-01</t>
  </si>
  <si>
    <t>EncorePro 310, EP310 QD, WW</t>
  </si>
  <si>
    <t>http://s7d9.scene7.com/is/image/ScanSource/poly-encorepro310</t>
  </si>
  <si>
    <t>PLN-214571-01</t>
  </si>
  <si>
    <t>320, ENCOREPRO, HEADSET, EP320 USB-C, WW</t>
  </si>
  <si>
    <t>PLN-214570-01</t>
  </si>
  <si>
    <t>320, ENCOREPRO, HEADSET, EP320 USB-A, WW</t>
  </si>
  <si>
    <t>PLN-214569-01</t>
  </si>
  <si>
    <t>310, ENCOREPRO, HEADSET, EP310 USB-C, WW</t>
  </si>
  <si>
    <t>PLN-214568-01</t>
  </si>
  <si>
    <t>310, ENCOREPRO, HEADSET, EP310 USB-A, WW</t>
  </si>
  <si>
    <t>PLN-214548-02</t>
  </si>
  <si>
    <t>214548-02,, SPARE, MDA5XX, QUICK DISCONNECT 6 QD CABLE</t>
  </si>
  <si>
    <t>PLN-214546-01</t>
  </si>
  <si>
    <t>214546-01,, SPARE, MDA5XX, USB/A TO USB/C</t>
  </si>
  <si>
    <t>PLN-214433-02</t>
  </si>
  <si>
    <t>Poly Voyager Focus Series Headsets</t>
  </si>
  <si>
    <t>VOYAGER FOCUS 2 UC,VFOCUS2-M C USB-C,CS,WW</t>
  </si>
  <si>
    <t>http://s7d9.scene7.com/is/image/ScanSource/poly-voyagerfocus2ucteamschargestand</t>
  </si>
  <si>
    <t>PLN-214433-01</t>
  </si>
  <si>
    <t>VOYAGER FOCUS 2 UC,VFOCUS2 C USB-C,CS,WW</t>
  </si>
  <si>
    <t>http://s7d9.scene7.com/is/image/ScanSource/poly-voyagerfocus2ucchargestand</t>
  </si>
  <si>
    <t>PLN-214432-02</t>
  </si>
  <si>
    <t>VOYAGER FOCUS 2 UC,VFOCUS2-M C USB-C,WW</t>
  </si>
  <si>
    <t>http://s7d9.scene7.com/is/image/ScanSource/poly-voyagerfocus2ucteams</t>
  </si>
  <si>
    <t>PLN-214432-01</t>
  </si>
  <si>
    <t>VOYAGER FOCUS 2 UC,VFOCUS2 C USB-C,WW</t>
  </si>
  <si>
    <t>http://s7d9.scene7.com/is/image/ScanSource/poly-voyagerfocus2uc</t>
  </si>
  <si>
    <t>PLN-214409-01</t>
  </si>
  <si>
    <t>Poly Blackwire 8225 Series Headsets</t>
  </si>
  <si>
    <t>214409-01,, BLACKWIRE 8225, MICROSOFT, USB-C</t>
  </si>
  <si>
    <t>http://s7d9.scene7.com/is/image/ScanSource/plantronics-blackwire8225</t>
  </si>
  <si>
    <t>PLN-214408-01</t>
  </si>
  <si>
    <t>214408-01,, BLACKWIRE 8225, MICROSOFT, USB-A</t>
  </si>
  <si>
    <t>PLN-214407-01</t>
  </si>
  <si>
    <t>Blackwire 8225 USB-C Stereo Wired Headset</t>
  </si>
  <si>
    <t>http://s7d5.scene7.com/is/image/ScanSource/plantronics-blackwire8225</t>
  </si>
  <si>
    <t>PLN-214406-01</t>
  </si>
  <si>
    <t>214406-01,, BLACKWIRE 8225, USB-A</t>
  </si>
  <si>
    <t>PLN-214260-01</t>
  </si>
  <si>
    <t>VOYAGER FOCUS 2 OFFICE,VFOCUS2-M CD USB-A,WW</t>
  </si>
  <si>
    <t>http://s7d9.scene7.com/is/image/ScanSource/poly-voyagerfocus2officeteams</t>
  </si>
  <si>
    <t>PLN-214206-01</t>
  </si>
  <si>
    <t>214206-01,, SPARE CARRYING BAG,CALISTO 3200/5200</t>
  </si>
  <si>
    <t>PLN-214182-01</t>
  </si>
  <si>
    <t>214182-01 ,, CALISTO 3200, CL3200-M USB-C</t>
  </si>
  <si>
    <t>http://s7d9.scene7.com/is/image/ScanSource/poly-calisto3200</t>
  </si>
  <si>
    <t>PLN-214181-01</t>
  </si>
  <si>
    <t>214181-01,, CALISTO 3200, CL3200-M USB-A</t>
  </si>
  <si>
    <t>PLN-214023-01</t>
  </si>
  <si>
    <t>Plantronics Status Indicator</t>
  </si>
  <si>
    <t>http://s7d9.scene7.com/is/image/ScanSource/plantronics-21402301</t>
  </si>
  <si>
    <t>PLN-214017-101</t>
  </si>
  <si>
    <t>Poly Blackwire 3300 Series Headsets</t>
  </si>
  <si>
    <t>214017-101,, Blackwire 3325, BW3325-M USB-C, MX</t>
  </si>
  <si>
    <t>http://s7d5.scene7.com/is/image/ScanSource/plantronics-blackwire3325</t>
  </si>
  <si>
    <t>PLN-214016-101</t>
  </si>
  <si>
    <t>Blackwire 3325, BW3325-M USB-A</t>
  </si>
  <si>
    <t>PLN-214015-101</t>
  </si>
  <si>
    <t>214015-101,, Blackwire 3315, BW3315-M USB-C, MX</t>
  </si>
  <si>
    <t>http://s7d9.scene7.com/is/image/ScanSource/poly-blackwire3300</t>
  </si>
  <si>
    <t>PLN-214015-01</t>
  </si>
  <si>
    <t>Blackwire 3315, BW3315-M USB-C</t>
  </si>
  <si>
    <t>http://s7d9.scene7.com/is/image/ScanSource/plantronics-blackwire3315</t>
  </si>
  <si>
    <t>PLN-214014-101</t>
  </si>
  <si>
    <t>214014-101,, Blackwire 3315, BW3315-M USB-A, MX</t>
  </si>
  <si>
    <t>PLN-214013-101</t>
  </si>
  <si>
    <t>214013-101,, Blackwire 3320, BW3320-M USB-C, MX</t>
  </si>
  <si>
    <t>http://s7d5.scene7.com/is/image/ScanSource/plantronics-blackwire3320</t>
  </si>
  <si>
    <t>PLN-214012-101</t>
  </si>
  <si>
    <t>214012-101,, Blackwire 3320, BW3320-M USB-A, MX</t>
  </si>
  <si>
    <t>POL-214011-101</t>
  </si>
  <si>
    <t>214011-101,, Blackwire 3310, BW3310-M USB-C, MX</t>
  </si>
  <si>
    <t>http://s7d9.scene7.com/is/image/ScanSource/plantronics-blackwire3310</t>
  </si>
  <si>
    <t>PLN-214011-214011-01</t>
  </si>
  <si>
    <t>Blackwire 3310, BW3310-M USB-C</t>
  </si>
  <si>
    <t>PLN-214004-01</t>
  </si>
  <si>
    <t>VOYAGER 5200 OFFICE,2-WAY BASE,MS TEAMS,USB-A CABLE,NA</t>
  </si>
  <si>
    <t>PLN-214003-01</t>
  </si>
  <si>
    <t>VOYAGER 4220 OFFICE,2-WAY BASE,MS TEAMS,USB-A CABLE,NA</t>
  </si>
  <si>
    <t>PLN-214002-01</t>
  </si>
  <si>
    <t>VOYAGER 4210 OFFICE,2-WAY BASE,MS TEAMS,USB-A CABLE,NA</t>
  </si>
  <si>
    <t>PLN-213939-101</t>
  </si>
  <si>
    <t>213939-101,, Blackwire 3325, BW3325 USB-C</t>
  </si>
  <si>
    <t>PLN-213938-101</t>
  </si>
  <si>
    <t>Blackwire 3325, BW3325 USB-A, MX</t>
  </si>
  <si>
    <t>http://s7d9.scene7.com/is/image/ScanSource/plantronics-blackwire3325</t>
  </si>
  <si>
    <t>PLN-213937-101</t>
  </si>
  <si>
    <t>213937-101,, Blackwire 3315, BW3315 USB-C</t>
  </si>
  <si>
    <t>PLN-213937-01</t>
  </si>
  <si>
    <t>Blackwire 3315, BW3315 USB-C</t>
  </si>
  <si>
    <t>PLN-213936-101</t>
  </si>
  <si>
    <t>Blackwire 3315, BW3315 USB-A, MX</t>
  </si>
  <si>
    <t>PLN-213936-01</t>
  </si>
  <si>
    <t>POL-213935-101</t>
  </si>
  <si>
    <t>213935-101,, Blackwire 3320, BW3320 USB-C, MX</t>
  </si>
  <si>
    <t>PLN-213934-101</t>
  </si>
  <si>
    <t>213934-101,, Blackwire 3320, BW3320 USB-A</t>
  </si>
  <si>
    <t>POL-213929-101</t>
  </si>
  <si>
    <t>213929-101,, Blackwire 3310, BW3310 USB-C, MX</t>
  </si>
  <si>
    <t>PLN-213929-01</t>
  </si>
  <si>
    <t>Blackwire 3310, BW3310 USB-C</t>
  </si>
  <si>
    <t>PLN-213928-101</t>
  </si>
  <si>
    <t>Blackwire 3310, BW3310 USB-A, MX</t>
  </si>
  <si>
    <t>PLN-213928-01</t>
  </si>
  <si>
    <t>Blackwire 3310, BW3310 USB-A</t>
  </si>
  <si>
    <t>PLN-213896-01</t>
  </si>
  <si>
    <t>213896-01,, ADAPTER,USB TYPE C,RIGHT ANGLE,MALE TO FEMALE</t>
  </si>
  <si>
    <t>PLN-213895-01</t>
  </si>
  <si>
    <t>213895-01,, SPARE.ADAPTER,RIGHT ANGLE USB-C MALE TO USB-C FEMALE</t>
  </si>
  <si>
    <t>PLN-213810-01</t>
  </si>
  <si>
    <t>213810-01,, SPARE,10FT CABLE CALISTO P7200</t>
  </si>
  <si>
    <t>PLN-213754-01</t>
  </si>
  <si>
    <t>213754-01,, SPARE,SOFT CARRY CASE,CALISTO 7200</t>
  </si>
  <si>
    <t>PLN-213729-01</t>
  </si>
  <si>
    <t>VOYAGER FOCUS 2 OFFICE,VFOCUS2 CD USB-A,WW</t>
  </si>
  <si>
    <t>http://s7d9.scene7.com/is/image/ScanSource/poly-voyagerfocus2office</t>
  </si>
  <si>
    <t>PLN-213727-02</t>
  </si>
  <si>
    <t>VOYAGER FOCUS 2 UC,VFOCUS2-M C USB-A,CS,WW</t>
  </si>
  <si>
    <t>PLN-213727-01</t>
  </si>
  <si>
    <t>VOYAGER FOCUS 2 UC,VFOCUS2 C USB-A,CS,WW</t>
  </si>
  <si>
    <t>PLN-213726-02</t>
  </si>
  <si>
    <t>VOYAGER FOCUS 2 UC,VFOCUS2-M C USB-A,WW</t>
  </si>
  <si>
    <t>PLN-213726-01</t>
  </si>
  <si>
    <t>VOYAGER FOCUS 2 UC,VFOCUS2 C USB-A,WW</t>
  </si>
  <si>
    <t>PLN-213546-02</t>
  </si>
  <si>
    <t>213546-02,, SPARE,CHARGE STAND TYPE C,VOY4200,WW</t>
  </si>
  <si>
    <t>PLN-213546-01</t>
  </si>
  <si>
    <t>213546-01,, SPARE,CHARGE STAND TYPE A,VOY4200,WW</t>
  </si>
  <si>
    <t>PLN-213440-01</t>
  </si>
  <si>
    <t>SPARE,CARRYING CASE,BLACKWIRE 7225</t>
  </si>
  <si>
    <t>PLN-213400-01</t>
  </si>
  <si>
    <t>CABLE 3.5, FOUR POLE, BUNDLE</t>
  </si>
  <si>
    <t>PLN-213365-01</t>
  </si>
  <si>
    <t>Plantronics Voyager 4220 Spare Ear Cushion</t>
  </si>
  <si>
    <t>PLN-213364-01</t>
  </si>
  <si>
    <t>Voyager 4210 UCSpare, ear cushion mono, Voyager 4210</t>
  </si>
  <si>
    <t>PLN-213351-01</t>
  </si>
  <si>
    <t>SPARE, MON HEADSET, DECT 6.0, SAVI 7200, NA</t>
  </si>
  <si>
    <t>PLA-213199-01</t>
  </si>
  <si>
    <t>SPARE, BATTERY W8220 (STEREO) WITH REMOVAL TOOL</t>
  </si>
  <si>
    <t>PLN-213122-01</t>
  </si>
  <si>
    <t>Spare, USB Cable, Type C-USB, 1500MM (Black)</t>
  </si>
  <si>
    <t>PLN-213121-01</t>
  </si>
  <si>
    <t>Spare, Cable Assy, STD-A Plug to Micro USB B, 1500MM</t>
  </si>
  <si>
    <t>PLN-213119-01</t>
  </si>
  <si>
    <t>SPARE,POUCH,VOYAGER 4200</t>
  </si>
  <si>
    <t>Poly Savi 7200 Series Headsets</t>
  </si>
  <si>
    <t>http://s7d9.scene7.com/is/image/ScanSource/plantronics-21302001</t>
  </si>
  <si>
    <t>http://s7d9.scene7.com/is/image/ScanSource/poly-savi7210</t>
  </si>
  <si>
    <t>POL-212960-10</t>
  </si>
  <si>
    <t>Poly Elara Series Phones</t>
  </si>
  <si>
    <t>212960-10,, POLY ELARA 60 SPARE ADAPTER, UNIVERSAL AC, 12V 1500mA, WW</t>
  </si>
  <si>
    <t>http://s7d9.scene7.com/is/image/ScanSource/poly-elara60</t>
  </si>
  <si>
    <t>PLN-212960-05</t>
  </si>
  <si>
    <t>212960-05,, POLY ELARA 60 CONVERSION KIT FOR VOYAGER 4200</t>
  </si>
  <si>
    <t>PLN-212960-03</t>
  </si>
  <si>
    <t>212960-03,, POLY ELARA 60 CONVERSION KIT FOR PLANTRONICS USB HEADSETS</t>
  </si>
  <si>
    <t>PLN-212960-02</t>
  </si>
  <si>
    <t>212960-02,, POLY ELARA 60 CONVERSION KIT FOR VOYAGER 5200</t>
  </si>
  <si>
    <t>PLN-212960-01</t>
  </si>
  <si>
    <t>212960-01,, POLY ELARA 60 CONVERSION KIT FOR VOYAGER FOCUS</t>
  </si>
  <si>
    <t>PLN-212952-411</t>
  </si>
  <si>
    <t>POLY ELARA 60 WS FOR VOYAGER FOCUS W/ VOYAGER FOCUS HEADSET</t>
  </si>
  <si>
    <t>http://s7d9.scene7.com/is/image/ScanSource/poly-212952411</t>
  </si>
  <si>
    <t>PLN-212952-401</t>
  </si>
  <si>
    <t>POLY ELARA 60 WS FOR VOYAGER FOCUS. HEADSET NOT INCLUDED, NA</t>
  </si>
  <si>
    <t>http://s7d9.scene7.com/is/image/ScanSource/poly-212952401</t>
  </si>
  <si>
    <t>PLN-212952-311</t>
  </si>
  <si>
    <t>POLY ELARA 60 WS FOR VOYAGER 5200 W/ VOYAGER 5200 HEADSET, NA</t>
  </si>
  <si>
    <t>http://s7d9.scene7.com/is/image/ScanSource/plantronics-212952311</t>
  </si>
  <si>
    <t>PLN-212952-301</t>
  </si>
  <si>
    <t>POLY ELARA 60 WS FOR VOYAGER 5200. HEADSET NOT INCLUDED, NA</t>
  </si>
  <si>
    <t>http://s7d9.scene7.com/is/image/ScanSource/plantronics-212952301</t>
  </si>
  <si>
    <t>PLN-212952-211</t>
  </si>
  <si>
    <t>212952-211,, POLY ELARA 60 WS FOR VOYAGER 4200 W/ VOYAGER 4220 HEADSET, NA</t>
  </si>
  <si>
    <t>PLN-212952-201</t>
  </si>
  <si>
    <t>212952-201,, POLY ELARA 60 WS FOR VOYAGER 4200. HEADSET NOT INCLUDED, NA</t>
  </si>
  <si>
    <t>PLN-212952-041</t>
  </si>
  <si>
    <t>212952-041,, POLY ELARA 60 WS FOR BLACKWIRE W/ BLACKWIRE 5220 HEADSET, NA</t>
  </si>
  <si>
    <t>PLN-212951-411</t>
  </si>
  <si>
    <t>212951-411,, POLY ELARA 60 W FOR VOYAGER FOCUS W/ VOYAGER FOCUS HEADSET,   NA</t>
  </si>
  <si>
    <t>PLN-212951-401</t>
  </si>
  <si>
    <t>212951-401,, POLY ELARA 60 W FOR VOYAGER FOCUS. HEADSET NOT INCLUDED, NA</t>
  </si>
  <si>
    <t>PLN-212951-301</t>
  </si>
  <si>
    <t>212951-301,, POLY ELARA 60 W FOR VOYAGER 5200. HEADSET NOT INCLUDED, NA</t>
  </si>
  <si>
    <t>PLN-212951-211</t>
  </si>
  <si>
    <t>212951-211,, POLY ELARA 60 W FOR VOYAGER 4200 W/ VOYAGER 4220 HEADSET, NA</t>
  </si>
  <si>
    <t>PLN-212951-201</t>
  </si>
  <si>
    <t>212951-201,, POLY ELARA 60 W FOR VOYAGER 4200. HEADSET NOT INCLUDED, NA</t>
  </si>
  <si>
    <t>PLN-212951-041</t>
  </si>
  <si>
    <t>212951-041,, POLY ELARA 60 W FOR BLACKWIRE W/ BLACKWIRE 5220 HEADSET, NA</t>
  </si>
  <si>
    <t>PLN-212950-041</t>
  </si>
  <si>
    <t>212950-041,, POLY ELARA 60 E FOR BLACKWIRE W/ BLACKWIRE 5220 HEADSET, NA</t>
  </si>
  <si>
    <t>PLN-212741-01</t>
  </si>
  <si>
    <t>VOYAGER 4220 UC,BT600,CHARGE STAND UC,USB-A CABLE,WW</t>
  </si>
  <si>
    <t>PLN-212740-01</t>
  </si>
  <si>
    <t>PLN-212732-01</t>
  </si>
  <si>
    <t>VOYAGER 5200 OFFICE,2-WAY BASE,USB-A CABLE,NA</t>
  </si>
  <si>
    <t>PLN-212731-01</t>
  </si>
  <si>
    <t>VOYAGER 4220 OFFICE,2-WAY BASE,USB-A CABLE,NA</t>
  </si>
  <si>
    <t>PLN-212730-01</t>
  </si>
  <si>
    <t>VOYAGER 4210 OFFICE,2-WAY BASE,USB-A CABLE,NA</t>
  </si>
  <si>
    <t>PLN-212721-01</t>
  </si>
  <si>
    <t>VOYAGER 4220 OFFICE,1-Way Base,Std CBL</t>
  </si>
  <si>
    <t>PLN-212720-01</t>
  </si>
  <si>
    <t>VOYAGER 4210 OFFICE,1-Way Base,Std CBL</t>
  </si>
  <si>
    <t>PLN-212703-101</t>
  </si>
  <si>
    <t>212703-101,, Blackwire 3310, BW3310-M USB-A</t>
  </si>
  <si>
    <t>PLN-212703-01</t>
  </si>
  <si>
    <t>Blackwire 3310, BW3310-M USB-A</t>
  </si>
  <si>
    <t>GNN-2127-80-54</t>
  </si>
  <si>
    <t>Jabra GN2125 Noise Canceling Telecoil headset for Hearing Impaired. Equipped with a hearing aid-compatible telecoil fitted to the plain side     of the earpiece</t>
  </si>
  <si>
    <t>http://s7d9.scene7.com/is/image/ScanSource/jabra-21278054</t>
  </si>
  <si>
    <t>PLN-212675-01</t>
  </si>
  <si>
    <t>SPARE,SAVI CABLE ASSY,USB-C TO MICRO USB-B</t>
  </si>
  <si>
    <t>PLN-212636-01</t>
  </si>
  <si>
    <t>212636-01,, MO300 IPHONE STEREO 10FT</t>
  </si>
  <si>
    <t>APA-24 Electronic hook switch cable</t>
  </si>
  <si>
    <t>http://s7d9.scene7.com/is/image/ScanSource/plantronics-21253901</t>
  </si>
  <si>
    <t>PLN-212480-01</t>
  </si>
  <si>
    <t>212480-01,, SPARES,KIT,EAR CUSHION,LEATHERETTE,BW3200</t>
  </si>
  <si>
    <t>PLN-212295-02</t>
  </si>
  <si>
    <t>SPARE,EAR CUSHION,LEATHERETTE,BLACKWIRE 7225,SAND</t>
  </si>
  <si>
    <t>PLN-212295-01</t>
  </si>
  <si>
    <t>SPARE,EAR CUSHION,LEATHERETTE,BLACKWIRE 7225,ESPRESSO</t>
  </si>
  <si>
    <t>PLN-212176-01</t>
  </si>
  <si>
    <t>MDA526 QD, USB-C, WW</t>
  </si>
  <si>
    <t>PLN-212174-01</t>
  </si>
  <si>
    <t>MDA524 QD, USB-C, WW</t>
  </si>
  <si>
    <t>PLN-212166-01</t>
  </si>
  <si>
    <t>MDA526 QD, USB-A, WW</t>
  </si>
  <si>
    <t>PLN-212164-01</t>
  </si>
  <si>
    <t>MDA524 QD, USB-A, WW</t>
  </si>
  <si>
    <t>PLN-211996-102</t>
  </si>
  <si>
    <t>VOYAGER 4220, B4220 USB-C, AMER and APAC</t>
  </si>
  <si>
    <t>http://s7d9.scene7.com/is/image/ScanSource/plantronics-211996102</t>
  </si>
  <si>
    <t>http://s7d9.scene7.com/is/image/ScanSource/plantronics-211996101</t>
  </si>
  <si>
    <t>http://s7d9.scene7.com/is/image/ScanSource/plantronics-21183701</t>
  </si>
  <si>
    <t>PLN-211819-10</t>
  </si>
  <si>
    <t>SAVI 8240 OFFICE, S8240-M CDM USB-A, CONVERTIBLE, DECT 6.0, CITI, NA</t>
  </si>
  <si>
    <t>PLN-211737-01</t>
  </si>
  <si>
    <t>211737-01,, SPARE,4 FT CABLE CALISTO P7200</t>
  </si>
  <si>
    <t>Poly Voyager 6200 Series Headsets</t>
  </si>
  <si>
    <t>211718-101,, VOYAGER 6200 UC,B6200 USB-C,BLACK,WW</t>
  </si>
  <si>
    <t>http://s7d9.scene7.com/is/image/ScanSource/poly-voyager6200uc</t>
  </si>
  <si>
    <t>PLN-211716-101</t>
  </si>
  <si>
    <t>Poly Voyager 8200 Series Headsets</t>
  </si>
  <si>
    <t>VOYAGER 8200 UC,B8200 USB-C,BLACK,WW</t>
  </si>
  <si>
    <t>http://s7d9.scene7.com/is/image/ScanSource/poly-voyager8200</t>
  </si>
  <si>
    <t>PLN-211710-101</t>
  </si>
  <si>
    <t>VOYAGER FOCUS UC, NO STAND, BT600-C, WW</t>
  </si>
  <si>
    <t>http://s7d9.scene7.com/is/image/ScanSource/poly-voyagerfocus</t>
  </si>
  <si>
    <t>PLN-211709-101</t>
  </si>
  <si>
    <t>211709-101,, VOYAGER FOCUS UC,B825 USB-C,WW</t>
  </si>
  <si>
    <t>PLN-211500-01</t>
  </si>
  <si>
    <t>W8210 AND  W8220 Charging Cradle</t>
  </si>
  <si>
    <t>SPARE, BATTERY W8210 (MONO) WITH REMOVAL TOOL</t>
  </si>
  <si>
    <t>PLN-211424-01</t>
  </si>
  <si>
    <t>SPARE,EAR CUSHIONS,W8210,W8220</t>
  </si>
  <si>
    <t>POL-211423-04</t>
  </si>
  <si>
    <t>SPARE,HEADSET &amp; CHARGING CRADLE,W8220,E+A,APME</t>
  </si>
  <si>
    <t>PLN-211423-03</t>
  </si>
  <si>
    <t>SPARE,HEADSET &amp; CHARGING CRADLE,W8210,E+A,APME</t>
  </si>
  <si>
    <t>PLN-211423-02</t>
  </si>
  <si>
    <t>SPARE,HEADSET &amp; CHARGING CRADLE,W8220,AMER</t>
  </si>
  <si>
    <t>SPARE,HEADSET &amp; CHARGING CRADLE,W8210,AMER</t>
  </si>
  <si>
    <t>PLN-211317-102</t>
  </si>
  <si>
    <t>VOYAGER 4210, B4210 USB-C, AMER and APAC</t>
  </si>
  <si>
    <t>http://s7d9.scene7.com/is/image/ScanSource/plantronics-211317102</t>
  </si>
  <si>
    <t>http://s7d9.scene7.com/is/image/ScanSource/plantronics-211317101</t>
  </si>
  <si>
    <t>PLN-211249-211249-01</t>
  </si>
  <si>
    <t>http://s7d9.scene7.com/is/image/ScanSource/plantronics-21124901</t>
  </si>
  <si>
    <t>PLN-211208-01</t>
  </si>
  <si>
    <t>211208-01,, Savi 8245 UC, S8245-M C, D200 USB-C,UNLIMITED TT,CONV,MOC,DECT 6.0,NA</t>
  </si>
  <si>
    <t>http://s7d9.scene7.com/is/image/ScanSource/poly-savi8245uc</t>
  </si>
  <si>
    <t>PLN-211207-01</t>
  </si>
  <si>
    <t>Savi 8245 UC, S8245 C, D200 USB-C,UNLIMITED TT,CONV,DECT 6.0,NA</t>
  </si>
  <si>
    <t>PLN-211206-01</t>
  </si>
  <si>
    <t>Savi 8240 UC, S8240-M C, D200 USB-C,CONVERTIBLE,MOC,DECT 6.0,NA</t>
  </si>
  <si>
    <t>http://s7d9.scene7.com/is/image/ScanSource/poly-savi8240ucnew</t>
  </si>
  <si>
    <t>PLN-211205-01</t>
  </si>
  <si>
    <t>Savi 8240 UC, S8240 C, D200 USB-C ,CONVERTIBLE,DECT 6.0,NA</t>
  </si>
  <si>
    <t>PLN-211155-01</t>
  </si>
  <si>
    <t>Poly Blackwire 7225 Series Headsets</t>
  </si>
  <si>
    <t>http://s7d9.scene7.com/is/image/ScanSource/plantronics-21115501</t>
  </si>
  <si>
    <t>PLN-211154-01</t>
  </si>
  <si>
    <t>http://s7d9.scene7.com/is/image/ScanSource/plantronics-21115401</t>
  </si>
  <si>
    <t>PLN-211149-05</t>
  </si>
  <si>
    <t>Voyager 6200 UCDesktop charging stand</t>
  </si>
  <si>
    <t>http://s7d9.scene7.com/is/image/ScanSource/poly-voyager6200</t>
  </si>
  <si>
    <t>PLN-211149-04</t>
  </si>
  <si>
    <t>Voyager 6200 UCCarrying case</t>
  </si>
  <si>
    <t>SPARE,EARTIPS,LARGE FOR VOY6200</t>
  </si>
  <si>
    <t>SPARE,EARTIPS,MEDIUM FOR VOY6200</t>
  </si>
  <si>
    <t>SPARE,EARTIPS SMALL  FOR VOY6200</t>
  </si>
  <si>
    <t>PLN-211145-01</t>
  </si>
  <si>
    <t>http://s7d9.scene7.com/is/image/ScanSource/plantronics-21114501</t>
  </si>
  <si>
    <t>PLA-211144-01</t>
  </si>
  <si>
    <t>http://s7d9.scene7.com/is/image/ScanSource/plantronics-21114401</t>
  </si>
  <si>
    <t>APU-76 EHS CABLE  (S12)</t>
  </si>
  <si>
    <t>http://s7d9.scene7.com/is/image/ScanSource/plantronics-21107601</t>
  </si>
  <si>
    <t>PLN-211060-01</t>
  </si>
  <si>
    <t>211060-01,, SPARE,BLACKWIRE 3200 USB-C INLINE</t>
  </si>
  <si>
    <t>PLN-211059-01</t>
  </si>
  <si>
    <t>SPARE,BLACKWIRE 3200 USB-A INLINE</t>
  </si>
  <si>
    <t>PLN-211058-01</t>
  </si>
  <si>
    <t>211058-01,, SPARE,BLACKWIRE 3225 TOP</t>
  </si>
  <si>
    <t>PLN-211057-01</t>
  </si>
  <si>
    <t>211057-01,, SPARE,BLACKWIRE 3215 TOP</t>
  </si>
  <si>
    <t>SPARE,CHARGE BASE,5 UNITS,3 PINS,SAVI 82XX</t>
  </si>
  <si>
    <t>PLN-211019-02</t>
  </si>
  <si>
    <t>211019-02,, SPARE,INLINE ASSEMBLY,USB-C,BW52XX</t>
  </si>
  <si>
    <t>SPARE,INLINE ASSEMBLY,C5200,USB-A</t>
  </si>
  <si>
    <t>PLN-211008-01</t>
  </si>
  <si>
    <t>SPARE,HEADSET ASSY,C5210T</t>
  </si>
  <si>
    <t>PLN-211002-01</t>
  </si>
  <si>
    <t>SPARE,BT600-C,TYPE C,BLUETOOTH USB ADAPTER,BAG</t>
  </si>
  <si>
    <t>http://s7d9.scene7.com/is/image/ScanSource/plantronics-21097901</t>
  </si>
  <si>
    <t>PLN-210901-01</t>
  </si>
  <si>
    <t>http://s7d9.scene7.com/is/image/ScanSource/plantronics-21090101</t>
  </si>
  <si>
    <t>PLN-210900-01</t>
  </si>
  <si>
    <t>CALISTO 3200,USB-A</t>
  </si>
  <si>
    <t>http://s7d9.scene7.com/is/image/ScanSource/plantronics-21090001</t>
  </si>
  <si>
    <t>GNN-2104-820-105</t>
  </si>
  <si>
    <t>Jabra GN 2124  4-in-1 Noise Canceling Headset, one ear</t>
  </si>
  <si>
    <t>http://s7d9.scene7.com/is/image/ScanSource/jabra-2104820105</t>
  </si>
  <si>
    <t>PLN-209815-01</t>
  </si>
  <si>
    <t>Savi 8220 UC, S8220 C, D200 USB-C, OTH, STEREO, DECT 6.0, NA</t>
  </si>
  <si>
    <t>http://s7d9.scene7.com/is/image/ScanSource/poly-savi8220</t>
  </si>
  <si>
    <t>PLN-209814-01</t>
  </si>
  <si>
    <t>Savi 8220 UC, S8220-M C, D200 USB-C, OTH, STEREO, MSFT CERT, DECT 6.0, NA</t>
  </si>
  <si>
    <t>PLN-209813-01</t>
  </si>
  <si>
    <t>Savi 8210 UC, S8210 C USB-C, D200 USB-C, OTH, MONO, DECT 6.0, NA</t>
  </si>
  <si>
    <t>http://s7d9.scene7.com/is/image/ScanSource/poly-savi8210</t>
  </si>
  <si>
    <t>PLN-209812-01</t>
  </si>
  <si>
    <t>Savi 8210 UC, S8210-M C USB-C,D200 USB-C,OTH,MONO, MSFT CERT, DECT 6.0, NA</t>
  </si>
  <si>
    <t>PLN-209751-22</t>
  </si>
  <si>
    <t>BLACKWIRE,C3225 USB-C,SINGLE UNIT</t>
  </si>
  <si>
    <t>http://s7d9.scene7.com/is/image/ScanSource/plantronics-blackwire3225</t>
  </si>
  <si>
    <t>PLN-209751-101</t>
  </si>
  <si>
    <t>BLACKWIRE 3225,C3225 USB-C, Worldwide</t>
  </si>
  <si>
    <t>PLN-209750-22</t>
  </si>
  <si>
    <t>BLACKWIRE,C3215 USB-C,SINGLE UNIT</t>
  </si>
  <si>
    <t>http://s7d9.scene7.com/is/image/ScanSource/plantronics-blackwire3215</t>
  </si>
  <si>
    <t>http://s7d9.scene7.com/is/image/ScanSource/plantronics-209750101</t>
  </si>
  <si>
    <t>PLN-209749-22</t>
  </si>
  <si>
    <t>BLACKWIRE,C3220 USB-C,SINGLE UNIT</t>
  </si>
  <si>
    <t>http://s7d9.scene7.com/is/image/ScanSource/plantronics-blackwire3220</t>
  </si>
  <si>
    <t>PLN-209749-104</t>
  </si>
  <si>
    <t>BLACKWIRE,C3220 USB-C,BLACK</t>
  </si>
  <si>
    <t>PLN-209749-101</t>
  </si>
  <si>
    <t>BLACKWIRE,C3220 USB-C</t>
  </si>
  <si>
    <t>http://s7d9.scene7.com/is/image/ScanSource/plantronics-209749101</t>
  </si>
  <si>
    <t>PLN-209748-22</t>
  </si>
  <si>
    <t>BLACKWIRE,C3210 USB-C,SINGLE UNIT</t>
  </si>
  <si>
    <t>http://s7d9.scene7.com/is/image/ScanSource/plantronics-blackwire3210</t>
  </si>
  <si>
    <t>PLN-209748-104</t>
  </si>
  <si>
    <t>BLACKWIRE 3210,C3210 USB-C, BLACK</t>
  </si>
  <si>
    <t>PLN-209748-101</t>
  </si>
  <si>
    <t>BLACKWIRE,C3210 USB-C</t>
  </si>
  <si>
    <t>http://s7d9.scene7.com/is/image/ScanSource/plantronics-209748101</t>
  </si>
  <si>
    <t>PLN-209747-209747-22</t>
  </si>
  <si>
    <t>BLACKWIRE,C3225 USB-A,SINGLE UNIT</t>
  </si>
  <si>
    <t>http://s7d9.scene7.com/is/image/ScanSource/plantronics-209747101</t>
  </si>
  <si>
    <t>PLN-209746-209746-22</t>
  </si>
  <si>
    <t>BLACKWIRE,C3215 USB-A,SINGLE UNIT</t>
  </si>
  <si>
    <t>PLN-209746-101</t>
  </si>
  <si>
    <t>PLN-209745-22</t>
  </si>
  <si>
    <t>BLACKWIRE,C3220 USB-A,SINGLE UNIT</t>
  </si>
  <si>
    <t>PLN-209745-104</t>
  </si>
  <si>
    <t>BLACKWIRE,C3220 USB-A,BLACK</t>
  </si>
  <si>
    <t>PLN-209745-101</t>
  </si>
  <si>
    <t>BLACKWIRE,C3220 USB-A</t>
  </si>
  <si>
    <t>http://s7d9.scene7.com/is/image/ScanSource/plantronics-209745101</t>
  </si>
  <si>
    <t>PLN-209744-22</t>
  </si>
  <si>
    <t>BLACKWIRE,C3210 USB-A,SINGLE UNIT</t>
  </si>
  <si>
    <t>PLN-209744-104</t>
  </si>
  <si>
    <t>BLACKWIRE,C3210 USB-A,BLACK</t>
  </si>
  <si>
    <t>PLN-209744-101</t>
  </si>
  <si>
    <t>BLACKWIRE,C3210 USB-A</t>
  </si>
  <si>
    <t>http://s7d9.scene7.com/is/image/ScanSource/plantronics-209744101</t>
  </si>
  <si>
    <t>http://s7d9.scene7.com/is/image/ScanSource/plantronics-20950601</t>
  </si>
  <si>
    <t>http://s7d9.scene7.com/is/image/ScanSource/plantronics-20950501</t>
  </si>
  <si>
    <t>Savi 8220 UC, S8220-M C USB-A,D200 USB-A,OTH,STEREO,MSFT CERT, DECT 6.0,   NA</t>
  </si>
  <si>
    <t>SPARE,LEATHERETTE EAR CUSHION,BW5000</t>
  </si>
  <si>
    <t>http://s7d9.scene7.com/is/image/ScanSource/plantronics-20876901</t>
  </si>
  <si>
    <t>http://s7d9.scene7.com/is/image/ScanSource/plantronics-208748101</t>
  </si>
  <si>
    <t>PLN-207966-01</t>
  </si>
  <si>
    <t>207966-01,, SPARE,CABLE ASSY,4 COND W/MOD PLUG,BLACK,36 IN LONG,CAD-FREE</t>
  </si>
  <si>
    <t>PLN-207913-207913-01</t>
  </si>
  <si>
    <t>Calisto 7200, P7200,WW</t>
  </si>
  <si>
    <t>http://s7d9.scene7.com/is/image/ScanSource/plantronics-20791301</t>
  </si>
  <si>
    <t>PLN-207799-01</t>
  </si>
  <si>
    <t>A12CD-S Cordless PTK w/QD Built To Order 12-14WKs Non-returnable</t>
  </si>
  <si>
    <t>PLN-207587-03</t>
  </si>
  <si>
    <t>Poly Blackwire 5200 Series Headsets</t>
  </si>
  <si>
    <t>BLACKWIRE 5210,C5210 USB-C,(BULK),WW</t>
  </si>
  <si>
    <t>http://s7d9.scene7.com/is/image/ScanSource/plantronics-blackwire5210</t>
  </si>
  <si>
    <t>PLN-207587-01</t>
  </si>
  <si>
    <t>BLACKWIRE 5210,C5210 USB-C,WW</t>
  </si>
  <si>
    <t>PLN-207586-03</t>
  </si>
  <si>
    <t>BLACKWIRE 5220,C5220 USB-C,(BULK),WW</t>
  </si>
  <si>
    <t>http://s7d9.scene7.com/is/image/ScanSource/plantronics-blackwire5220</t>
  </si>
  <si>
    <t>PLN-207586-01</t>
  </si>
  <si>
    <t>BLACKWIRE 5220,C5220 USB-C,WW</t>
  </si>
  <si>
    <t>http://s7d9.scene7.com/is/image/ScanSource/plantronics-20758601</t>
  </si>
  <si>
    <t>PLN-207577-03</t>
  </si>
  <si>
    <t>BLACKWIRE 5210,C5210,USB-A,(BULK),WW</t>
  </si>
  <si>
    <t>http://s7d9.scene7.com/is/image/ScanSource/plantronics-20757701</t>
  </si>
  <si>
    <t>PLN-207576-03</t>
  </si>
  <si>
    <t>BLACKWIRE 5220,C5220,USB-A,(BULK),WW</t>
  </si>
  <si>
    <t>http://s7d9.scene7.com/is/image/ScanSource/plantronics-20757601</t>
  </si>
  <si>
    <t>PLN-207414-05</t>
  </si>
  <si>
    <t>MDA480 QD</t>
  </si>
  <si>
    <t>http://s7d9.scene7.com/is/image/ScanSource/plantronics-20741405</t>
  </si>
  <si>
    <t>MDA220 USB.  Switch for Plantronics USB headsets. Simplify your transition to Unified Communications (UC) by helping manage calls from desk phones, smartphones, and even mobile phones with the same headset.</t>
  </si>
  <si>
    <t>http://s7d9.scene7.com/is/image/ScanSource/plantronics-20741403</t>
  </si>
  <si>
    <t>PLN-207363-01</t>
  </si>
  <si>
    <t>Voyager 3200 UC Spare PartPortable Charge Case</t>
  </si>
  <si>
    <t>PLN-207326-10</t>
  </si>
  <si>
    <t>W8220-M,SAVI 3IN1,OTH STEREO,MSFT CERT,DECT 6.0,NA *SENCOMM ONLY*</t>
  </si>
  <si>
    <t>http://s7d9.scene7.com/is/image/ScanSource/plantronics-20732501</t>
  </si>
  <si>
    <t>PLN-207322-10</t>
  </si>
  <si>
    <t>W8210-M,SAVI 3IN1,OTH MON,MSFT CERT,DECT 6.0,NA *SENCOMM ONLY*</t>
  </si>
  <si>
    <t>http://s7d9.scene7.com/is/image/ScanSource/plantronics-20732201</t>
  </si>
  <si>
    <t>http://s7d9.scene7.com/is/image/ScanSource/plantronics-20730901</t>
  </si>
  <si>
    <t>PLN-207064-01</t>
  </si>
  <si>
    <t>H261N-CD, GENERAL TRADES</t>
  </si>
  <si>
    <t>http://s7d9.scene7.com/is/image/ScanSource/plantronics-20706401</t>
  </si>
  <si>
    <t>PLN-207063-01</t>
  </si>
  <si>
    <t>H251N-CD, GENERAL TRADES</t>
  </si>
  <si>
    <t>http://s7d9.scene7.com/is/image/ScanSource/plantronics-20706301</t>
  </si>
  <si>
    <t>PLN-206966-206966-01</t>
  </si>
  <si>
    <t>H251-CD, GENERAL TRADES</t>
  </si>
  <si>
    <t>http://s7d9.scene7.com/is/image/ScanSource/plantronics-20696601</t>
  </si>
  <si>
    <t>VOYAGER 5200 UC, B5200, WW</t>
  </si>
  <si>
    <t>http://s7d9.scene7.com/is/image/ScanSource/plantronics-206110101</t>
  </si>
  <si>
    <t>PLN-205710-205710-08</t>
  </si>
  <si>
    <t>EXPLORER 110/R,HEADSET,CARBON BLACK,APAC</t>
  </si>
  <si>
    <t>http://s7d9.scene7.com/is/image/ScanSource/poly-explorer100</t>
  </si>
  <si>
    <t>PLN-205333-205333-01</t>
  </si>
  <si>
    <t>ACCESORY,STANDARD REMOVABLE BOOM, RIG500</t>
  </si>
  <si>
    <t>http://s7d9.scene7.com/is/image/ScanSource/plantronics-20533301</t>
  </si>
  <si>
    <t>Voyager Focus UC desktop charging stand.</t>
  </si>
  <si>
    <t>VOYAGER FOCUS UC CARRYING CASE</t>
  </si>
  <si>
    <t>http://s7d9.scene7.com/is/image/ScanSource/plantronics-20530101</t>
  </si>
  <si>
    <t>Voyager Focus UC spare leatherette ear cushions, 2.</t>
  </si>
  <si>
    <t>http://s7d9.scene7.com/is/image/ScanSource/plantronics-20525511</t>
  </si>
  <si>
    <t>MDA100 QD Series analog switch for quick disconnect (QD) headsets.  The MDA100 QD Series makes your transition to softphones and unified communications seamless.  These intuitive switches helps manage audio from different soures, withouth changing headset.s</t>
  </si>
  <si>
    <t>http://s7d9.scene7.com/is/image/ScanSource/plantronics-20525501</t>
  </si>
  <si>
    <t>BT600 High-Fidelity bluetooth USB adapter. Wireless USB adapter enables an excellent communication and music experience when connecting your existing Plantronics Bluetooth headset or headphones to PC and Mac computers.  It's small enough to keep in oyur computer for always-ready connectivity.</t>
  </si>
  <si>
    <t>http://s7d9.scene7.com/is/image/ScanSource/plantronics-20525001</t>
  </si>
  <si>
    <t>PLN-205050-01</t>
  </si>
  <si>
    <t>EXPLORER 100/R,HEADSET,SABLE GREY,US-MX-</t>
  </si>
  <si>
    <t>PLN-205040-01</t>
  </si>
  <si>
    <t>EXPLORER 100/R,HEADSET,ONYX BLACK,US-MX-</t>
  </si>
  <si>
    <t>Spare battery with switch</t>
  </si>
  <si>
    <t>http://s7d9.scene7.com/is/image/ScanSource/plantronics-204755-01</t>
  </si>
  <si>
    <t>PLN-204556-01</t>
  </si>
  <si>
    <t>T110H QD-Equipped headset.</t>
  </si>
  <si>
    <t>http://s7d9.scene7.com/is/image/ScanSource/plantronics-20455601</t>
  </si>
  <si>
    <t>PLN-204549-01</t>
  </si>
  <si>
    <t>T110 Telephone and headset.</t>
  </si>
  <si>
    <t>http://s7d9.scene7.com/is/image/ScanSource/plantronics-20454901</t>
  </si>
  <si>
    <t>PLN-204500-103</t>
  </si>
  <si>
    <t>CHARGE CASE,VOYAGER 5200/R,ACCESSORY,CAN</t>
  </si>
  <si>
    <t>PLN-204500-204500-101</t>
  </si>
  <si>
    <t>CHARGE CASE,VOYAGER 5200/R,ACCESSORY,US</t>
  </si>
  <si>
    <t>http://s7d9.scene7.com/is/image/ScanSource/plantronics-204500101</t>
  </si>
  <si>
    <t>PLN-204500-03</t>
  </si>
  <si>
    <t>PLN-204446-101</t>
  </si>
  <si>
    <t>Blackwire corded USB headset with 3.55MM connection. Delivers top notch UC features with bottom line performance.</t>
  </si>
  <si>
    <t>http://s7d9.scene7.com/is/image/ScanSource/plantronics-blackwirec325</t>
  </si>
  <si>
    <t>GNN-204354</t>
  </si>
  <si>
    <t>Jabra BlueParrott Accessories</t>
  </si>
  <si>
    <t>BlueParrott M300-XT Refresher Kit</t>
  </si>
  <si>
    <t>GNN-204347</t>
  </si>
  <si>
    <t>Jabra BlueParrott Warehouse Series Headsets</t>
  </si>
  <si>
    <t>BlueParrott M300-XT</t>
  </si>
  <si>
    <t>GNN-204330</t>
  </si>
  <si>
    <t>BlueParrott B650-XT is our most advanced wireless mono headset, engineered to give you excellent call quality for safe, hands-free communication behind the wheel.</t>
  </si>
  <si>
    <t>http://s7d9.scene7.com/is/image/ScanSource/jabra-204330</t>
  </si>
  <si>
    <t>GNN-204305</t>
  </si>
  <si>
    <t>BlueParrott B450-XT MS</t>
  </si>
  <si>
    <t>http://s7d9.scene7.com/is/image/ScanSource/jabra-204305</t>
  </si>
  <si>
    <t>GNN-204292</t>
  </si>
  <si>
    <t>BlueParrott S650-XT is our first 2-in-1 convertible headset from stereo to mono sound, engineered to give you superior call and sound performance both on and off the road.</t>
  </si>
  <si>
    <t>http://s7d9.scene7.com/is/image/ScanSource/jabra-204292</t>
  </si>
  <si>
    <t>GNN-204288</t>
  </si>
  <si>
    <t>BlueParrott C300-XT MS</t>
  </si>
  <si>
    <t>http://s7d9.scene7.com/is/image/ScanSource/jabra-204288</t>
  </si>
  <si>
    <t>GNN-204277</t>
  </si>
  <si>
    <t>B450-XT Refresher Kit</t>
  </si>
  <si>
    <t>-204270 RB</t>
  </si>
  <si>
    <t>Rebox: BlueParrott B450-XT</t>
  </si>
  <si>
    <t>GNN-204270</t>
  </si>
  <si>
    <t>The BlueParrott B450-XT is our best-selling headset and offers industry-leading 96% noise cancellation, up to 24 hours of talk time, a customizable Parrott ButtonTM, and VoiceControlTM. It also features newly upgraded IP54-rated durability, improved padding for all day comfort, USB-C charging, and firmware updates on the go.</t>
  </si>
  <si>
    <t>http://s7d9.scene7.com/is/image/ScanSource/jabra-b450xt</t>
  </si>
  <si>
    <t>GNN-204267</t>
  </si>
  <si>
    <t>BlueParrott B350-XT REFS. KIT</t>
  </si>
  <si>
    <t>GNN-204260</t>
  </si>
  <si>
    <t>The BlueParrott B350-XT s where heavyweight noise cancellation meets lightweight comfort. Offers 96% noise cancellation, up to 24 hours talk time, tough IP54 rated design, VoiceControl, wireless range up to 300 ft/100 meters and customizable Parrott Button</t>
  </si>
  <si>
    <t>http://s7d9.scene7.com/is/image/ScanSource/jabra-b350xt</t>
  </si>
  <si>
    <t>GNN-204258</t>
  </si>
  <si>
    <t>BlueParrott S450-XTS, CA pack</t>
  </si>
  <si>
    <t>GNN-204250</t>
  </si>
  <si>
    <t>BlueParrott B250-XTS, CA pack</t>
  </si>
  <si>
    <t>GNN-204242</t>
  </si>
  <si>
    <t>BlueParrott C400-XT, CA pack</t>
  </si>
  <si>
    <t>GNN-204230</t>
  </si>
  <si>
    <t>Foam Ear Cush, C400 (10 Pcs)</t>
  </si>
  <si>
    <t>GNN-204229</t>
  </si>
  <si>
    <t>Leather Ear Cush C400 (10 Pcs)</t>
  </si>
  <si>
    <t>GNN-204228</t>
  </si>
  <si>
    <t>Mic Cover, C400-XT (10 Pcs)</t>
  </si>
  <si>
    <t>GNN-204227</t>
  </si>
  <si>
    <t>Foam Mic Cover for B450-XT and B350-XT (10 Pcs)</t>
  </si>
  <si>
    <t>GNN-204226</t>
  </si>
  <si>
    <t>VR12 Foam Mic Cushion (10 Pcs)</t>
  </si>
  <si>
    <t>VXI-204224</t>
  </si>
  <si>
    <t>Jabra VXi Accessories</t>
  </si>
  <si>
    <t>CC Pro Foam Cushion 10 Pack</t>
  </si>
  <si>
    <t>GNN-204223</t>
  </si>
  <si>
    <t>Foam Ear Cushion (10 Pcs) for UC ProSet</t>
  </si>
  <si>
    <t>VXI-204222</t>
  </si>
  <si>
    <t>VXI Leatherette Ear Cush. (10 Pcs)</t>
  </si>
  <si>
    <t>GNN-204220</t>
  </si>
  <si>
    <t>MC2020 Foam Mic Cover</t>
  </si>
  <si>
    <t>VXI-204219</t>
  </si>
  <si>
    <t>Microphone Cover, 10 Pack - VXI Envoy</t>
  </si>
  <si>
    <t>GNN-204218</t>
  </si>
  <si>
    <t>VR11 Foam Mic Cover (10 Pcs)</t>
  </si>
  <si>
    <t>GNN-204217</t>
  </si>
  <si>
    <t>VR12 Leatherette Ear Cushion (10 Pcs)</t>
  </si>
  <si>
    <t>GNN-204216</t>
  </si>
  <si>
    <t>VR12 Foam Ear Cushion (10 Pcs)</t>
  </si>
  <si>
    <t>GNN-204209</t>
  </si>
  <si>
    <t>C300-XT Wearing Style Kit</t>
  </si>
  <si>
    <t>GNN-204208</t>
  </si>
  <si>
    <t>C300-XT Refresher Kit</t>
  </si>
  <si>
    <t>VXI-204200</t>
  </si>
  <si>
    <t>Compact performance with three wearing style options. For those who need a discreet, customer-facing headset with class-leading features that boost productivity and colleague collaboration, the C300-XT offers the best of both worlds. Microsoft Teams variant available. Enhance collaboration with hands-free Microsoft Teams Walkie-Talkie functionality.</t>
  </si>
  <si>
    <t>http://s7d9.scene7.com/is/image/ScanSource/jabra-c300xt</t>
  </si>
  <si>
    <t>GNN-204176</t>
  </si>
  <si>
    <t>BlueParrott B550-XT, CA pack</t>
  </si>
  <si>
    <t>GNN-204173</t>
  </si>
  <si>
    <t>BX550-XT replacement ear &amp; mic cushions</t>
  </si>
  <si>
    <t>GNN-204165</t>
  </si>
  <si>
    <t>The BlueParrott B550-XT is a fifth generation Bluetooth wireless headset that has 96% industry-leading noise cancellation, IP54 rated for water and dust, up to 24 hours of talk time, Parrott Button for PTT and voice commands.</t>
  </si>
  <si>
    <t>http://s7d9.scene7.com/is/image/ScanSource/jabra-b550xt</t>
  </si>
  <si>
    <t>VXI-204160</t>
  </si>
  <si>
    <t>204160  C400-XT Wearing Style Kit</t>
  </si>
  <si>
    <t>VXI-204159</t>
  </si>
  <si>
    <t>The C-Series refresher kit includes (2) leatherette cushions, (2) foam cushions, and (2) microphone windscreens.</t>
  </si>
  <si>
    <t>VXI-204151</t>
  </si>
  <si>
    <t>The BlueParrott C400-XT Bluetooth convertible headset is ideal for those who need a discreet, long talk time, customer-facing headset with the highest levels of noise cancellation. Enjoy premium BlueParrott features designed to boost productivity and collaboration, in a compact design with two different wearing styles. IP54 rated for water and dust, ideal for hard hat wearers. Bonus 2pk Microphone Cushions.</t>
  </si>
  <si>
    <t>http://s7d9.scene7.com/is/image/ScanSource/jabra-204151</t>
  </si>
  <si>
    <t>VXI-204049</t>
  </si>
  <si>
    <t>Replacement leatherette ear cushions (2) for S450-XT headset</t>
  </si>
  <si>
    <t>http://s7d9.scene7.com/is/image/ScanSource/jabra-204049</t>
  </si>
  <si>
    <t>-203890 RB</t>
  </si>
  <si>
    <t>Rebox: BlueParrott Headset, USB charging cable</t>
  </si>
  <si>
    <t>VXI-203890</t>
  </si>
  <si>
    <t>BlueParrott Headset, USB charging cable</t>
  </si>
  <si>
    <t>http://s7d9.scene7.com/is/image/ScanSource/jabra-203890</t>
  </si>
  <si>
    <t>PLN-203790-01</t>
  </si>
  <si>
    <t>SPARE CHARGING CASE VOYAGER EDGE</t>
  </si>
  <si>
    <t>http://s7d9.scene7.com/is/image/ScanSource/plantronics-20379001</t>
  </si>
  <si>
    <t>Voyager 5200 spare eartips (Large).</t>
  </si>
  <si>
    <t>http://s7d9.scene7.com/is/image/ScanSource/plantronics-20371003</t>
  </si>
  <si>
    <t>Voyager 5200 spare eartips with foam covers (Medium).</t>
  </si>
  <si>
    <t>http://s7d9.scene7.com/is/image/ScanSource/plantronics-20371002</t>
  </si>
  <si>
    <t>Voyager 5200 Eartips, Small, with foam covers.</t>
  </si>
  <si>
    <t>http://s7d9.scene7.com/is/image/ScanSource/plantronics-20371001</t>
  </si>
  <si>
    <t>VXI-203657</t>
  </si>
  <si>
    <t>Replacement ear buds &amp; ear hooks for the Reveal &amp; Xplorer headset</t>
  </si>
  <si>
    <t>http://s7d9.scene7.com/is/image/ScanSource/jabra-203657</t>
  </si>
  <si>
    <t>VXI-203582</t>
  </si>
  <si>
    <t>Stereo Bluetooth Headphones with Microphone (includes carry case)</t>
  </si>
  <si>
    <t>http://s7d9.scene7.com/is/image/ScanSource/jabra-203582</t>
  </si>
  <si>
    <t>VXI-203553</t>
  </si>
  <si>
    <t>3.5mm 4-pole plug lower cord with P Style QD, 10" (26cm)</t>
  </si>
  <si>
    <t>http://s7d9.scene7.com/is/image/ScanSource/jabra-203553</t>
  </si>
  <si>
    <t>EncorePro HW725, Over-the-head, noise-canceling corded USB headset.</t>
  </si>
  <si>
    <t>http://s7d9.scene7.com/is/image/ScanSource/plantronics-20347801</t>
  </si>
  <si>
    <t>EncorePro HW715 Digital, Over-the-head, Monaural, Noise-canceling corded     USB headset.</t>
  </si>
  <si>
    <t>http://s7d9.scene7.com/is/image/ScanSource/plantronics-20347601</t>
  </si>
  <si>
    <t>PLN-203474-01</t>
  </si>
  <si>
    <t>EncorePro HW500 corded USB headset.</t>
  </si>
  <si>
    <t>http://s7d9.scene7.com/is/image/ScanSource/plantronics-20347401</t>
  </si>
  <si>
    <t>EncorePro HW535, Over-the-ear, Monaural, noise-canceling corded USB headset.</t>
  </si>
  <si>
    <t>http://s7d9.scene7.com/is/image/ScanSource/plantronics-20344601</t>
  </si>
  <si>
    <t>EncorePro HW525 Over-the-head, noise canceling, corded USB headset.</t>
  </si>
  <si>
    <t>http://s7d9.scene7.com/is/image/ScanSource/plantronics-20344401</t>
  </si>
  <si>
    <t>EncorePro HW515 Over-the-head, Monaural, Noice-canceling corded USB headset.</t>
  </si>
  <si>
    <t>http://s7d9.scene7.com/is/image/ScanSource/plantronics-20344201</t>
  </si>
  <si>
    <t>VXI-203254</t>
  </si>
  <si>
    <t>Foam Mic Cover for TalkPro and BlueParrott GTX series microphones. Same outer diameter as 200541-001, but hole to insert microphone is larger (200 piece)</t>
  </si>
  <si>
    <t>http://s7d9.scene7.com/is/image/ScanSource/jabra-203254</t>
  </si>
  <si>
    <t>EncorePro HW540 Digital, noise canceling, customer service headset.</t>
  </si>
  <si>
    <t>http://s7d9.scene7.com/is/image/ScanSource/plantronics-20319401</t>
  </si>
  <si>
    <t>EncorePro HW530 Digital, over-the-ear, monaural, noise-cancelling customer service headset.</t>
  </si>
  <si>
    <t>http://s7d9.scene7.com/is/image/ScanSource/plantronics-20319301</t>
  </si>
  <si>
    <t>EncorePro HW520 Digital, over-the-head, binaural, noise-canceling, customer service headset.</t>
  </si>
  <si>
    <t>http://s7d9.scene7.com/is/image/ScanSource/plantronics-20319201</t>
  </si>
  <si>
    <t>PLN-203191-203191-01</t>
  </si>
  <si>
    <t>EncorePro HW510 Digital, Over-the-head, Monaural, Noise-canceling customer service headset.</t>
  </si>
  <si>
    <t>http://s7d9.scene7.com/is/image/ScanSource/plantronics-20319101</t>
  </si>
  <si>
    <t>PLN-203108-01</t>
  </si>
  <si>
    <t>SPARE,EAR CUSHION, AUDIO .355</t>
  </si>
  <si>
    <t>EncorePro 500 Series spare leatherette cushion.</t>
  </si>
  <si>
    <t>PLN-202997-25</t>
  </si>
  <si>
    <t>202997-25,, SPARE,ENCOREPRO HW510/520,EAR CUSHION KIT (25)</t>
  </si>
  <si>
    <t>EncorePro spare ear cushion kit.</t>
  </si>
  <si>
    <t>VXI-202984</t>
  </si>
  <si>
    <t>Over-the-head or Behind-the-neck monaural headset with N/C microphone designed for warehouse use</t>
  </si>
  <si>
    <t>http://s7d9.scene7.com/is/image/ScanSource/jabra-202984</t>
  </si>
  <si>
    <t>VXI-202765</t>
  </si>
  <si>
    <t>Over-the-head monaural headset with N/C microphone designed for warehouse use</t>
  </si>
  <si>
    <t>http://s7d9.scene7.com/is/image/ScanSource/jabra-202765</t>
  </si>
  <si>
    <t>PLN-202678-02</t>
  </si>
  <si>
    <t>APU-75D</t>
  </si>
  <si>
    <t>PLN-202678-01</t>
  </si>
  <si>
    <t>APU-75 (UC Adapter).  Electronic hook switch cable.</t>
  </si>
  <si>
    <t>http://s7d9.scene7.com/is/image/ScanSource/plantronics-20267801</t>
  </si>
  <si>
    <t>PLN-202653-102</t>
  </si>
  <si>
    <t>202653-102,, VOYAGER FOCUS UC, B825-M,NO STAND,VENDING MACHINE</t>
  </si>
  <si>
    <t>PLN-202652-106</t>
  </si>
  <si>
    <t>VOYAGER FOCUS UC BT HEADSET,XS,B825-M,WW</t>
  </si>
  <si>
    <t>PLN-202652-103</t>
  </si>
  <si>
    <t>202652-103,, VOYAGER FOCUS UC,B825,NO STAND</t>
  </si>
  <si>
    <t>PLN-202652-102</t>
  </si>
  <si>
    <t>202652-102,, VOYAGER FOCUS UC BT HEADSET,B825-M,WW</t>
  </si>
  <si>
    <t>PLN-202652-101</t>
  </si>
  <si>
    <t>202652-101,, VOYAGER FOCUS UC BT HEADSET,B825,WW</t>
  </si>
  <si>
    <t>PLN-202652-06</t>
  </si>
  <si>
    <t>202652-06,, VOYAGER FOCUS UC BT HEADSET,XS,B825-M,WW</t>
  </si>
  <si>
    <t>CS510 Spare Battery.</t>
  </si>
  <si>
    <t>PLN-202581-01</t>
  </si>
  <si>
    <t>Blackwire 725.  Corded USB headset with active noise canceling technology.</t>
  </si>
  <si>
    <t>http://s7d9.scene7.com/is/image/ScanSource/plantronics-20258101</t>
  </si>
  <si>
    <t>APU-72 EHS CABLE  (S12)</t>
  </si>
  <si>
    <t>http://s7d9.scene7.com/is/image/ScanSource/plantronics-20257801</t>
  </si>
  <si>
    <t>API-28 EHS CABLE 3.5MM</t>
  </si>
  <si>
    <t>http://s7d9.scene7.com/is/image/ScanSource/plantronics-20226801</t>
  </si>
  <si>
    <t>VXI-202182</t>
  </si>
  <si>
    <t>BlueParrott Replacements: (1) Leatherette; (1) Ear cushion; (1) Microphone cushion</t>
  </si>
  <si>
    <t>http://s7d9.scene7.com/is/image/ScanSource/jabra-202182</t>
  </si>
  <si>
    <t>SPARE VOICE TUBE, HW510V, HW520V</t>
  </si>
  <si>
    <t>APC-2021-1325530-1</t>
  </si>
  <si>
    <t>SPECIAL QUOTE Chickasaw Telecom</t>
  </si>
  <si>
    <t>PLN-201886-02</t>
  </si>
  <si>
    <t>SPARE,CHARGE CASE,RUBBER,WHITE,STRATA,VO</t>
  </si>
  <si>
    <t>http://s7d9.scene7.com/is/image/ScanSource/plantronics-20188602</t>
  </si>
  <si>
    <t>PLN-201886-01</t>
  </si>
  <si>
    <t>SPARE,CHARGE CASE,RUBBER,BLACK,STRATA,VOYAGER EDGE</t>
  </si>
  <si>
    <t>http://s7d9.scene7.com/is/image/ScanSource/plantronics-20188601</t>
  </si>
  <si>
    <t>PLN-201885-02</t>
  </si>
  <si>
    <t>SPARE,CABLE ASSY,STD-A PLUG TO MICRO USB B,WHITE</t>
  </si>
  <si>
    <t>Micro-USB charging cable.</t>
  </si>
  <si>
    <t>http://s7d9.scene7.com/is/image/ScanSource/plantronics-20188501</t>
  </si>
  <si>
    <t>DA90 USB audio processor that connects QD equipped headsets to PC.</t>
  </si>
  <si>
    <t>http://s7d9.scene7.com/is/image/ScanSource/plantronics-20185301</t>
  </si>
  <si>
    <t>PLN-201852-05</t>
  </si>
  <si>
    <t>DA80,KEY ACCOUNT VARIANT</t>
  </si>
  <si>
    <t>http://s7d9.scene7.com/is/image/ScanSource/plantronics-da80</t>
  </si>
  <si>
    <t>DA80.  USB audio processor that connects QD equipped headsets to PC.</t>
  </si>
  <si>
    <t>http://s7d9.scene7.com/is/image/ScanSource/plantronics-da80usb20185201</t>
  </si>
  <si>
    <t>http://s7d9.scene7.com/is/image/ScanSource/plantronics-da70</t>
  </si>
  <si>
    <t>PLN-201851-01</t>
  </si>
  <si>
    <t>DA70.  USB audio processor that connects QD equipped headsets to PC.</t>
  </si>
  <si>
    <t>http://s7d9.scene7.com/is/image/ScanSource/plantronics-20185101</t>
  </si>
  <si>
    <t>PLN-201777-03</t>
  </si>
  <si>
    <t>Explorer 500-505 Spare fit kit (S, M, L ear gels, ear loop).</t>
  </si>
  <si>
    <t>EncorePro HW530.  Customer service headset.  The lightest headset in its     class with an all new over-the-ear design.</t>
  </si>
  <si>
    <t>http://s7d9.scene7.com/is/image/ScanSource/plantronics-20150001</t>
  </si>
  <si>
    <t>VXI-201492</t>
  </si>
  <si>
    <t>RJ9 lower cord with P Style QD, Marked Blue, 6 Ft. Coil</t>
  </si>
  <si>
    <t>http://s7d9.scene7.com/is/image/ScanSource/jabra-201492</t>
  </si>
  <si>
    <t>PLN-201263-01</t>
  </si>
  <si>
    <t>SPARE,SECURITY LOCK,CALISTO 620</t>
  </si>
  <si>
    <t>http://s7d9.scene7.com/is/image/ScanSource/plantronics-20126301</t>
  </si>
  <si>
    <t>APC-82 Electronic hook switch cable for remote desk phone call control (answer-end).  This cable eliminates the need for a HL10 handset lifter.      This cable works with Cisco desk phones and may work with additional  manufacturers.</t>
  </si>
  <si>
    <t>http://s7d9.scene7.com/is/image/ScanSource/plantronics-20108101</t>
  </si>
  <si>
    <t>PLN-201059-02</t>
  </si>
  <si>
    <t>201059-02 SPARE, REMOTE W/BATTERY, CA12CD-S/A, (DECT)</t>
  </si>
  <si>
    <t>CA12CD-S remote.  UPCS version compatible with CA12CD-S PTT adapter. DECT version compatible with CA12CD-S A PTT adapter.</t>
  </si>
  <si>
    <t>http://s7d9.scene7.com/is/image/ScanSource/plantronics-20105901</t>
  </si>
  <si>
    <t>EAR CUSHIONS, FOAM, BLACKWIRE700 Series</t>
  </si>
  <si>
    <t>Blackwire C510, 520 spare case.</t>
  </si>
  <si>
    <t>APC-1TWF0500H54B</t>
  </si>
  <si>
    <t>APC DC RECTIFIER, 500 WATT, 54VDC, WIDE INPUT, FULL SIGNALS, BLACK</t>
  </si>
  <si>
    <t>http://s7d9.scene7.com/is/image/ScanSource/apc-1twf0500h54b</t>
  </si>
  <si>
    <t>POW-1FE</t>
  </si>
  <si>
    <t>Extended Battery Cabinet</t>
  </si>
  <si>
    <t>http://s7d9.scene7.com/is/image/ScanSource/eaton-1fe</t>
  </si>
  <si>
    <t>GNN-1950-79</t>
  </si>
  <si>
    <t>Jabra Link 950 USB A</t>
  </si>
  <si>
    <t>http://s7d9.scene7.com/is/image/ScanSource/jabra-195079</t>
  </si>
  <si>
    <t>POW-18FE</t>
  </si>
  <si>
    <t>(20)BAT-0050 CABINET CABLES</t>
  </si>
  <si>
    <t>PLA-18709-01</t>
  </si>
  <si>
    <t>Spare plug amp adapter.</t>
  </si>
  <si>
    <t>http://s7d9.scene7.com/is/image/ScanSource/plantronics-18709-01</t>
  </si>
  <si>
    <t>PLN-18095-01</t>
  </si>
  <si>
    <t>MS50 SPARE, VOICE TUBE</t>
  </si>
  <si>
    <t>http://s7d9.scene7.com/is/image/ScanSource/plantronics-1809501</t>
  </si>
  <si>
    <t>PLN-18093-01</t>
  </si>
  <si>
    <t>StarSet Headset spare voice tube</t>
  </si>
  <si>
    <t>PLN-18059-03</t>
  </si>
  <si>
    <t>SPARE,CABLE ASSY, CONN 25',BLACK</t>
  </si>
  <si>
    <t>GNN-180-09</t>
  </si>
  <si>
    <t>Jabra Link 180 USB Headset Swich for PC and Deskphone</t>
  </si>
  <si>
    <t>http://s7d9.scene7.com/is/image/ScanSource/jabra-18009</t>
  </si>
  <si>
    <t>PLA-17593-01</t>
  </si>
  <si>
    <t>Spare clear voice tube for Supra and Mirage.</t>
  </si>
  <si>
    <t>http://s7d9.scene7.com/is/image/ScanSource/plantronics-1759301</t>
  </si>
  <si>
    <t>GNN-1600-719</t>
  </si>
  <si>
    <t>Jabra DanaSwitch Handset/Headset Adapter</t>
  </si>
  <si>
    <t>http://s7d9.scene7.com/is/image/ScanSource/jabra-1600719</t>
  </si>
  <si>
    <t>POW-15ME</t>
  </si>
  <si>
    <t>Ferrups External Battery Cabinet</t>
  </si>
  <si>
    <t>http://s7d9.scene7.com/is/image/ScanSource/eaton-15me</t>
  </si>
  <si>
    <t>PLA-15729-05</t>
  </si>
  <si>
    <t>Foam Ear cushions for Supra headset.</t>
  </si>
  <si>
    <t>http://s7d9.scene7.com/is/image/ScanSource/plantronics-foamearcushionsupra</t>
  </si>
  <si>
    <t>GNN-1559-0159</t>
  </si>
  <si>
    <t>Jabra Biz 1500 Duo USB headset is an entry level, double ear</t>
  </si>
  <si>
    <t>http://s7d9.scene7.com/is/image/ScanSource/jabra-15590159</t>
  </si>
  <si>
    <t>GNN-1553-0159</t>
  </si>
  <si>
    <t>Jabra Biz 1500 Mono USB headset is a professional grade, one ear</t>
  </si>
  <si>
    <t>http://s7d9.scene7.com/is/image/ScanSource/jabra-15530159</t>
  </si>
  <si>
    <t>POW-153302035-001</t>
  </si>
  <si>
    <t>Spare Battery (12V, 270W)</t>
  </si>
  <si>
    <t>http://s7d9.scene7.com/is/image/ScanSource/eaton-153302035001</t>
  </si>
  <si>
    <t>GNN-1519-0157</t>
  </si>
  <si>
    <t>Jabra Biz 1500 Duo (Binaural) QD is a professional grade corded headset with noise cancelling microphone, covers both ears</t>
  </si>
  <si>
    <t>http://s7d9.scene7.com/is/image/ScanSource/jabra-15190157</t>
  </si>
  <si>
    <t>GNN-1513-0157</t>
  </si>
  <si>
    <t>Jabra Biz 1500 Mono QD is an entry level, professional grade wired headset built with noise cancellation, foam ear cushions</t>
  </si>
  <si>
    <t>http://s7d9.scene7.com/is/image/ScanSource/jabra-15130157</t>
  </si>
  <si>
    <t>POW-14ME</t>
  </si>
  <si>
    <t>FERRUPS External Battery Pack (Tower, 12h 08m/27h 06m)</t>
  </si>
  <si>
    <t>GNN-14601-02</t>
  </si>
  <si>
    <t>Jabra Engage Clothing Clip,  10 pcs</t>
  </si>
  <si>
    <t>http://s7d9.scene7.com/is/image/ScanSource/jabra-1460102</t>
  </si>
  <si>
    <t>GNN-145-01-08</t>
  </si>
  <si>
    <t>Xpress is a web based solution that lets you deploy software, firmware and settings for an infinite number of USB Jabra headsets 100% remotely.    There are two key benefits of using Jabra Xpress; for new device installation and mass deployment, and for updating and managing existing    headsets and audio devices.</t>
  </si>
  <si>
    <t>GNN-14401-24</t>
  </si>
  <si>
    <t>Jabra Evolve 65t Replacement Earbuds</t>
  </si>
  <si>
    <t>http://s7d9.scene7.com/is/image/ScanSource/jabra-1440124</t>
  </si>
  <si>
    <t>GNN-14401-21</t>
  </si>
  <si>
    <t>http://s7d9.scene7.com/is/image/ScanSource/jabra-1440121</t>
  </si>
  <si>
    <t>GNN-14401-20</t>
  </si>
  <si>
    <t>http://s7d9.scene7.com/is/image/ScanSource/jabra-1440120</t>
  </si>
  <si>
    <t>GNN-14401-19</t>
  </si>
  <si>
    <t>Jabra Engage Convertible Headset</t>
  </si>
  <si>
    <t>http://s7d9.scene7.com/is/image/ScanSource/jabra-1440119</t>
  </si>
  <si>
    <t>GNN-14401-17</t>
  </si>
  <si>
    <t>Jabra Pro 920/930 Duo Replacement Headset</t>
  </si>
  <si>
    <t>http://s7d9.scene7.com/is/image/ScanSource/jabra-1440117</t>
  </si>
  <si>
    <t>GNN-14401-15</t>
  </si>
  <si>
    <t>Jabra Engage Stereo Headset</t>
  </si>
  <si>
    <t>http://s7d9.scene7.com/is/image/ScanSource/jabra-1440115</t>
  </si>
  <si>
    <t>GNN-14401-14</t>
  </si>
  <si>
    <t>Jabra Engage Mono headset</t>
  </si>
  <si>
    <t>http://s7d9.scene7.com/is/image/ScanSource/jabra-1440114</t>
  </si>
  <si>
    <t>GNN-14401-13</t>
  </si>
  <si>
    <t>The Pro 925/935, part of the 900 series, is an easy to use, professional    wireless headset with great sound making it ideal for contact center agents and customer service advisors.</t>
  </si>
  <si>
    <t>http://s7d9.scene7.com/is/image/ScanSource/jabra-1440113</t>
  </si>
  <si>
    <t>GNN-14401-12</t>
  </si>
  <si>
    <t>http://s7d9.scene7.com/is/image/ScanSource/jabra-1440112</t>
  </si>
  <si>
    <t>GNN-14401-11</t>
  </si>
  <si>
    <t>Jabra EVOLVE Stereo 80 stand alone headset</t>
  </si>
  <si>
    <t>http://s7d9.scene7.com/is/image/ScanSource/jabra-1440111</t>
  </si>
  <si>
    <t>GNN-14401-10</t>
  </si>
  <si>
    <t>Jabra EVOLVE Stereo 40 stand alone headset</t>
  </si>
  <si>
    <t>http://s7d9.scene7.com/is/image/ScanSource/jabra-1440110</t>
  </si>
  <si>
    <t>GNN-14401-09</t>
  </si>
  <si>
    <t>Jabra Evolve 40 Headset, one ear, stand alone</t>
  </si>
  <si>
    <t>http://s7d9.scene7.com/is/image/ScanSource/jabra-1440109</t>
  </si>
  <si>
    <t>GNN-14401-08</t>
  </si>
  <si>
    <t>Replacement headset for Jabra PRO 920 and Jabra PRO 930, mono</t>
  </si>
  <si>
    <t>http://s7d9.scene7.com/is/image/ScanSource/jabra-1440108</t>
  </si>
  <si>
    <t>GNN-14301-53</t>
  </si>
  <si>
    <t>Jabra Evolve2 75 Carry Pouch Black version, 1 piece</t>
  </si>
  <si>
    <t>GNN-14301-52</t>
  </si>
  <si>
    <t>Jabra Evolve2 30 Pouch 10 Pcs, Black</t>
  </si>
  <si>
    <t>GNN-14301-51</t>
  </si>
  <si>
    <t>Jabra Evolve2 85 Carry Case Beige</t>
  </si>
  <si>
    <t>http://s7d9.scene7.com/is/image/ScanSource/jabra-1430151</t>
  </si>
  <si>
    <t>GNN-14301-50</t>
  </si>
  <si>
    <t>Jabra Evolve2 85 Carry Case Black</t>
  </si>
  <si>
    <t>http://s7d9.scene7.com/is/image/ScanSource/jabra-1430150</t>
  </si>
  <si>
    <t>GNN-14301-49</t>
  </si>
  <si>
    <t>Jabra Evolve2 40 Pouch 10pcs</t>
  </si>
  <si>
    <t>http://s7d9.scene7.com/is/image/ScanSource/jabra-1430149</t>
  </si>
  <si>
    <t>GNN-14301-48</t>
  </si>
  <si>
    <t>Jabra Evolve2 65 Pouch 10pcs</t>
  </si>
  <si>
    <t>http://s7d9.scene7.com/is/image/ScanSource/jabra-1430148</t>
  </si>
  <si>
    <t>GNN-14209-06</t>
  </si>
  <si>
    <t>USB charging cable for Jabra PRO 925 and Jabra PRO 935</t>
  </si>
  <si>
    <t>http://s7d9.scene7.com/is/image/ScanSource/jabra-1420906</t>
  </si>
  <si>
    <t>GNN-14208-36</t>
  </si>
  <si>
    <t>Jabra Evolve 30 II LINK UC Controller only, USB-C</t>
  </si>
  <si>
    <t>GNN-14208-35</t>
  </si>
  <si>
    <t>Jabra Evolve 30 II LINK MS Controller only, USB-C</t>
  </si>
  <si>
    <t>GNN-14208-34</t>
  </si>
  <si>
    <t>Jabra Evolve2 Cable USB-C to USB-C Beige</t>
  </si>
  <si>
    <t>GNN-14208-33</t>
  </si>
  <si>
    <t>Jabra Evolve2 Cable USB-A to USB-C Beige</t>
  </si>
  <si>
    <t>http://s7d9.scene7.com/is/image/ScanSource/jabra-1420833</t>
  </si>
  <si>
    <t>GNN-14208-32</t>
  </si>
  <si>
    <t>Jabra Evolve2 Cable USB-C to USB-C Blk</t>
  </si>
  <si>
    <t>http://s7d9.scene7.com/is/image/ScanSource/jabra-1420832</t>
  </si>
  <si>
    <t>GNN-14208-31</t>
  </si>
  <si>
    <t>Jabra Evolve2 USB Cable USB-A to USB-C, 1.2m, Black</t>
  </si>
  <si>
    <t>http://s7d9.scene7.com/is/image/ScanSource/jabra-1420831</t>
  </si>
  <si>
    <t>GNN-14208-30</t>
  </si>
  <si>
    <t>Jabra Evolve USB Cable , TGR</t>
  </si>
  <si>
    <t>http://s7d9.scene7.com/is/image/ScanSource/jabra-1420830</t>
  </si>
  <si>
    <t>GNN-14208-28</t>
  </si>
  <si>
    <t>Jabra USB Cable, BLK</t>
  </si>
  <si>
    <t>GNN-14208-26</t>
  </si>
  <si>
    <t>Jabra Link 380a UC, USB-A BT Adapter</t>
  </si>
  <si>
    <t>http://s7d9.scene7.com/is/image/ScanSource/jabra-1420826</t>
  </si>
  <si>
    <t>GNN-14208-25</t>
  </si>
  <si>
    <t>Jabra Link 380c UC, USB-C BT Adapter</t>
  </si>
  <si>
    <t>http://s7d9.scene7.com/is/image/ScanSource/jabra-1420825</t>
  </si>
  <si>
    <t>GNN-14208-24</t>
  </si>
  <si>
    <t>Jabra Link 380a MS, USB-A BT Adapter</t>
  </si>
  <si>
    <t>http://s7d9.scene7.com/is/image/ScanSource/jabra-1420824</t>
  </si>
  <si>
    <t>GNN-14208-22</t>
  </si>
  <si>
    <t>Jabra Link 380c MS, USB-C BT Adapter</t>
  </si>
  <si>
    <t>http://s7d9.scene7.com/is/image/ScanSource/jabra-1420822</t>
  </si>
  <si>
    <t>GNN-14208-21</t>
  </si>
  <si>
    <t>Jabra Evolve 80 Link UC, USB-C</t>
  </si>
  <si>
    <t>http://s7d9.scene7.com/is/image/ScanSource/jabra-1420821</t>
  </si>
  <si>
    <t>GNN-14208-20</t>
  </si>
  <si>
    <t>Jabra Evolve 80 Link MS, USB-C</t>
  </si>
  <si>
    <t>http://s7d9.scene7.com/is/image/ScanSource/jabra-1420820</t>
  </si>
  <si>
    <t>GNN-14208-19</t>
  </si>
  <si>
    <t>Jabra Evolve 40 LINK</t>
  </si>
  <si>
    <t>http://s7d9.scene7.com/is/image/ScanSource/jabra-1420819</t>
  </si>
  <si>
    <t>GNN-14208-18</t>
  </si>
  <si>
    <t>Jabra Evolve 40 Link</t>
  </si>
  <si>
    <t>http://s7d9.scene7.com/is/image/ScanSource/jabra-1420818</t>
  </si>
  <si>
    <t>GNN-14208-17</t>
  </si>
  <si>
    <t>Jabra LINK Extension cord,  USB</t>
  </si>
  <si>
    <t>GNN-14208-16</t>
  </si>
  <si>
    <t>Jabra LINK Extension cord,  USB-C-USB-C</t>
  </si>
  <si>
    <t>http://s7d9.scene7.com/is/image/ScanSource/jabra-1420816</t>
  </si>
  <si>
    <t>GNN-14208-15</t>
  </si>
  <si>
    <t>Jabra LINK Extension cord,  USB-C-USB-A</t>
  </si>
  <si>
    <t>http://s7d9.scene7.com/is/image/ScanSource/jabra-1420815</t>
  </si>
  <si>
    <t>GNN-14208-14</t>
  </si>
  <si>
    <t>The USB-C Adapter allows you to connect your Jabra USB headsets to USB-C   devices.</t>
  </si>
  <si>
    <t>http://s7d9.scene7.com/is/image/ScanSource/jabra-1420814</t>
  </si>
  <si>
    <t>GNN-14208-13</t>
  </si>
  <si>
    <t>Jabra Evolve 30 II GSA</t>
  </si>
  <si>
    <t>http://s7d9.scene7.com/is/image/ScanSource/jabra-1420813</t>
  </si>
  <si>
    <t>GNN-14208-12</t>
  </si>
  <si>
    <t>http://s7d9.scene7.com/is/image/ScanSource/jabra-1420812</t>
  </si>
  <si>
    <t>GNN-14208-10</t>
  </si>
  <si>
    <t>The Kensington Lock Adaptor is an antitheft device designed to protect your Jabra speakerphone and Jabra corded USB headset. With this patent-pending devicce, you can leave your speakerphone and headset unattended in a meeting room, without any worries. The lock adaptor is compatible with all Jabra speakerphones and Jabra corded USB headsets (have to be connected to a Kensington Wire).</t>
  </si>
  <si>
    <t>http://s7d9.scene7.com/is/image/ScanSource/jabra-1420810</t>
  </si>
  <si>
    <t>GNN-14208-08</t>
  </si>
  <si>
    <t>The Link 370 USB is a discreet, Plug and Play USB Bluetooth adapter for softphone optimized for Skype for Business, that connects your Jabra Bluetooth device with your PC to ensure quality of sound and extended wireless range for UC calls. The adapter allows you to easily manage your laptop calls and gives you wireless mobility up to 100 ft/30m.</t>
  </si>
  <si>
    <t>http://s7d9.scene7.com/is/image/ScanSource/jabra-1420808</t>
  </si>
  <si>
    <t>GNN-14208-07</t>
  </si>
  <si>
    <t>The Link 370 USB is a discreet, Plug and Play USB Bluetooth adapter for softphone, that connects your Jabra Bluetooth device with your PC to ensure quality of sound and extended wireless range for UC calls. The adapter allows you to easily manage your laptop calls and gives you wireless mobility up to 100 ft/30m.</t>
  </si>
  <si>
    <t>http://s7d9.scene7.com/is/image/ScanSource/jabra-1420807</t>
  </si>
  <si>
    <t>GNN-14208-06</t>
  </si>
  <si>
    <t>Jabra Evolve 80 Link: control unit with USB-cable for Jabra Evolve 80</t>
  </si>
  <si>
    <t>http://s7d9.scene7.com/is/image/ScanSource/jabra-1420806</t>
  </si>
  <si>
    <t>GNN-14208-05</t>
  </si>
  <si>
    <t>Jabra  EVOLVE LINK MS for EVOLVE 80-LYNC OPTIMIZED</t>
  </si>
  <si>
    <t>http://s7d9.scene7.com/is/image/ScanSource/jabra-1420805</t>
  </si>
  <si>
    <t>GNN-14208-04</t>
  </si>
  <si>
    <t>Jabra EVOLVE 40 Link UC</t>
  </si>
  <si>
    <t>http://s7d9.scene7.com/is/image/ScanSource/jabra-1420804</t>
  </si>
  <si>
    <t>GNN-14208-03</t>
  </si>
  <si>
    <t>Evolve Link MS for Evolve 40 and 80 Lync Optimized</t>
  </si>
  <si>
    <t>http://s7d9.scene7.com/is/image/ScanSource/jabra-1420803</t>
  </si>
  <si>
    <t>GNN-14208-02</t>
  </si>
  <si>
    <t>With Jabra Link 360 get up to 300ft wireless range between Bluetooth headset and PC</t>
  </si>
  <si>
    <t>http://s7d9.scene7.com/is/image/ScanSource/jabra-1420802</t>
  </si>
  <si>
    <t>GNN-14208-01</t>
  </si>
  <si>
    <t>Jabra Link 360, Spare Bluetooth Mini USB adapter</t>
  </si>
  <si>
    <t>http://s7d9.scene7.com/is/image/ScanSource/jabra-1420801</t>
  </si>
  <si>
    <t>GNN-14207-78</t>
  </si>
  <si>
    <t>Evolve2 75 Deskstand Beige USB-C</t>
  </si>
  <si>
    <t>GNN-14207-77</t>
  </si>
  <si>
    <t>Evolve2 75 Deskstand Black USB-C</t>
  </si>
  <si>
    <t>GNN-14207-76</t>
  </si>
  <si>
    <t>Jabra PanaCast 50 Wall Mount- Light Grey</t>
  </si>
  <si>
    <t>GNN-14207-75</t>
  </si>
  <si>
    <t>Jabra PanaCast 50 Table Stand- Light Grey</t>
  </si>
  <si>
    <t>GNN-14207-74</t>
  </si>
  <si>
    <t>Evolve2 75 Deskstand Beige USB-A</t>
  </si>
  <si>
    <t>GNN-14207-73</t>
  </si>
  <si>
    <t>Evolve2 75 Deskstand Black USB-A</t>
  </si>
  <si>
    <t>GNN-14207-72</t>
  </si>
  <si>
    <t>Jabra PanaCast 50 Screen Mount</t>
  </si>
  <si>
    <t>GNN-14207-71</t>
  </si>
  <si>
    <t>Jabra PanaCast 50 Wall Mount- Black</t>
  </si>
  <si>
    <t>GNN-14207-70</t>
  </si>
  <si>
    <t>Jabra PanaCast 50 Table Stand- Black</t>
  </si>
  <si>
    <t>GNN-14207-68</t>
  </si>
  <si>
    <t>Jabra Evolve2 85 Deskstand USB-C, Beige</t>
  </si>
  <si>
    <t>http://s7d9.scene7.com/is/image/ScanSource/jabra-1420768</t>
  </si>
  <si>
    <t>GNN-14207-67</t>
  </si>
  <si>
    <t>Jabra Evolve2 85 Deskstand USB-A, Beige</t>
  </si>
  <si>
    <t>http://s7d9.scene7.com/is/image/ScanSource/jabra-1420767</t>
  </si>
  <si>
    <t>GNN-14207-66</t>
  </si>
  <si>
    <t>Jabra Evolve2 85 Deskstand USB-C, Black</t>
  </si>
  <si>
    <t>http://s7d9.scene7.com/is/image/ScanSource/jabra-1420766</t>
  </si>
  <si>
    <t>GNN-14207-65</t>
  </si>
  <si>
    <t>Jabra Evolve2 85 Deskstand USB-A, Black</t>
  </si>
  <si>
    <t>http://s7d9.scene7.com/is/image/ScanSource/jabra-1420765</t>
  </si>
  <si>
    <t>GNN-14207-63</t>
  </si>
  <si>
    <t>Jabra Evolve2 65 Deskstand USB-C, Black</t>
  </si>
  <si>
    <t>http://s7d9.scene7.com/is/image/ScanSource/jabra-1420763</t>
  </si>
  <si>
    <t>GNN-14207-62</t>
  </si>
  <si>
    <t>Jabra Evolve2 65 Deskstand USB-C, Beige</t>
  </si>
  <si>
    <t>http://s7d9.scene7.com/is/image/ScanSource/jabra-1420762</t>
  </si>
  <si>
    <t>GNN-14207-61</t>
  </si>
  <si>
    <t>Jabra Evolve2 65 Deskstand USB-A, Beige</t>
  </si>
  <si>
    <t>http://s7d9.scene7.com/is/image/ScanSource/jabra-1420761</t>
  </si>
  <si>
    <t>GNN-14207-59</t>
  </si>
  <si>
    <t>Jabra PanaCast Hub</t>
  </si>
  <si>
    <t>http://s7d9.scene7.com/is/image/ScanSource/jabra-1420759</t>
  </si>
  <si>
    <t>GNN-14207-57</t>
  </si>
  <si>
    <t>Jabra PanaCast Wall Mount</t>
  </si>
  <si>
    <t>http://s7d9.scene7.com/is/image/ScanSource/jabra-1420757</t>
  </si>
  <si>
    <t>GNN-14207-56</t>
  </si>
  <si>
    <t>Jabra PanaCast Table Stand</t>
  </si>
  <si>
    <t>http://s7d9.scene7.com/is/image/ScanSource/jabra-1420756</t>
  </si>
  <si>
    <t>GNN-14207-55</t>
  </si>
  <si>
    <t>Jabra Evolve2 65 Deskstand USB-A, Black</t>
  </si>
  <si>
    <t>http://s7d9.scene7.com/is/image/ScanSource/jabra-1420755</t>
  </si>
  <si>
    <t>GNN-14207-48</t>
  </si>
  <si>
    <t>Jabra Link 950 Power Supply US</t>
  </si>
  <si>
    <t>http://s7d9.scene7.com/is/image/ScanSource/jabra-1420748</t>
  </si>
  <si>
    <t>GNN-14207-43</t>
  </si>
  <si>
    <t>Jabra Engage Power Supply -NA</t>
  </si>
  <si>
    <t>http://s7d9.scene7.com/is/image/ScanSource/jabra-1420743</t>
  </si>
  <si>
    <t>GNN-14207-41</t>
  </si>
  <si>
    <t>Jabra Noise Guide with Table Stand</t>
  </si>
  <si>
    <t>http://s7d9.scene7.com/is/image/ScanSource/jabra-1420741</t>
  </si>
  <si>
    <t>GNN-14207-40</t>
  </si>
  <si>
    <t>Charging Stand for Jabra Evolve 75</t>
  </si>
  <si>
    <t>http://s7d9.scene7.com/is/image/ScanSource/jabra-1420740</t>
  </si>
  <si>
    <t>GNN-14207-39</t>
  </si>
  <si>
    <t>Jabra Standard Headset Charging Stand Black; Designed for: Evolve 65 MS mono, 65 MS stereo, 65 UC mono, 65 UC stereo</t>
  </si>
  <si>
    <t>http://s7d9.scene7.com/is/image/ScanSource/jabra-1420739</t>
  </si>
  <si>
    <t>GNN-14207-38</t>
  </si>
  <si>
    <t>The Noise Guide Cubicle Mount is an accessory deisgned to be placed on cubicle partitions.</t>
  </si>
  <si>
    <t>http://s7d9.scene7.com/is/image/ScanSource/jabra-1420738</t>
  </si>
  <si>
    <t>GNN-14207-37</t>
  </si>
  <si>
    <t>The Noise Guide Table Stand is an accessory designed to measure sounds that are within the span of perfect human hearing and indicate the noise   level.</t>
  </si>
  <si>
    <t>http://s7d9.scene7.com/is/image/ScanSource/jabra-1420737</t>
  </si>
  <si>
    <t>GNN-14207-17</t>
  </si>
  <si>
    <t>Jabra Motion Travel Kit:  Micro USB charger with 30 cm cable for any Jabra Motion Headset</t>
  </si>
  <si>
    <t>http://s7d9.scene7.com/is/image/ScanSource/jabra-1420717</t>
  </si>
  <si>
    <t>GNN-14207-16</t>
  </si>
  <si>
    <t>Jabra Headset Hanger</t>
  </si>
  <si>
    <t>http://s7d9.scene7.com/is/image/ScanSource/jabra-1420716</t>
  </si>
  <si>
    <t>GNN-14207-10</t>
  </si>
  <si>
    <t>Jabra On-Line Busy Light for Wireless Headset, Link 850 Link 860; Online     indicator for GN/Jabra 9300, 9300e and 9400 series wireless headsets</t>
  </si>
  <si>
    <t>http://s7d9.scene7.com/is/image/ScanSource/jabra-1420710</t>
  </si>
  <si>
    <t>GNN-14202-12</t>
  </si>
  <si>
    <t>Jabra PanaCast USB 3m Cable, USB 3.0 A-C (Side Angle)</t>
  </si>
  <si>
    <t>GNN-14202-11</t>
  </si>
  <si>
    <t>Jabra PanaCast 50 USB 2.0 Cable, 5m, USB-C to USB-A</t>
  </si>
  <si>
    <t>GNN-14202-10</t>
  </si>
  <si>
    <t>Jabra PanaCast 50 USB 3.0 Cable, 2m, USB-C to USB-A</t>
  </si>
  <si>
    <t>GNN-14202-09</t>
  </si>
  <si>
    <t>USB Cable for Jabra PanaCast, (1.8m)</t>
  </si>
  <si>
    <t>http://s7d9.scene7.com/is/image/ScanSource/jabra-1420209</t>
  </si>
  <si>
    <t>GNN-14201-61</t>
  </si>
  <si>
    <t>USB data transfer cable for Jabra Evolve 65.</t>
  </si>
  <si>
    <t>http://s7d9.scene7.com/is/image/ScanSource/jabra-1420161</t>
  </si>
  <si>
    <t>GNN-14201-45</t>
  </si>
  <si>
    <t>Jabra Link 14201-45</t>
  </si>
  <si>
    <t>http://s7d9.scene7.com/is/image/ScanSource/jabra-1420145</t>
  </si>
  <si>
    <t>GNN-14201-44</t>
  </si>
  <si>
    <t>The Link 14201-22 enables remote Electronic Hook Switch Control (EHS) with Jabra wireless headsets and the NEC desk phones DT-330, DT-430, DT-730 and DT-830. Jabra wireless headsets with EHS functionality boost productivity as they provide the user with the ability to answer and end    a call, while away from their desk.</t>
  </si>
  <si>
    <t>http://s7d9.scene7.com/is/image/ScanSource/jabra-1420144</t>
  </si>
  <si>
    <t>GNN-14201-43</t>
  </si>
  <si>
    <t>Jabra LINK 14201-43 enables remote Electronic Hook Switch Control (EHS) with Jabra wireless headsets and the Cisco Unified IP phone 6945, 78xx, 79xx and 88xx series</t>
  </si>
  <si>
    <t>http://s7d9.scene7.com/is/image/ScanSource/jabra-1420143</t>
  </si>
  <si>
    <t>GNN-14201-41</t>
  </si>
  <si>
    <t>Jabra Electronic Hook Switch Control Headset Adapter for Cisco Unified IP phone 8941 and 8945</t>
  </si>
  <si>
    <t>http://s7d9.scene7.com/is/image/ScanSource/jabra-1420141</t>
  </si>
  <si>
    <t>GNN-14201-40</t>
  </si>
  <si>
    <t>Jabra Electronic Hook Switch Control Headset Adapter for Panasonic IP Deskphone KX-NT553 &amp; 556 and Digital Deskphones KX-DT543 &amp; 546</t>
  </si>
  <si>
    <t>http://s7d9.scene7.com/is/image/ScanSource/jabra-1420140</t>
  </si>
  <si>
    <t>GNN-14201-37</t>
  </si>
  <si>
    <t>Jabra Link 14201-37; enables remote Electronic Hook Switch Control (EHS)  with Jabra wireless headsets and selected Alcatel phones (8019s, 8029s and 8039s digital desk phones).</t>
  </si>
  <si>
    <t>http://s7d9.scene7.com/is/image/ScanSource/jabra-1420137</t>
  </si>
  <si>
    <t>GNN-14201-36</t>
  </si>
  <si>
    <t>Jabra Link 36 Alcatel EHS Electronic Hook Switch Adapter</t>
  </si>
  <si>
    <t>http://s7d9.scene7.com/is/image/ScanSource/jabra-1420136</t>
  </si>
  <si>
    <t>GNN-14201-35</t>
  </si>
  <si>
    <t>Jabra LINK 35 enables remote Electronic Hook Switch  (EHS) control with Jabra wireless headsets and the Avaya 1608, 1616, 9620, 9630, 9640 and 9650</t>
  </si>
  <si>
    <t>http://s7d9.scene7.com/is/image/ScanSource/jabra-1420135</t>
  </si>
  <si>
    <t>GNN-14201-33</t>
  </si>
  <si>
    <t>Jabra LINK enables remote Electronic Hook Switch Control (EHS) with Jabra wireless headsets and the Avaya Digital Deskphone series 1400, 9400, 9500, 9600</t>
  </si>
  <si>
    <t>http://s7d9.scene7.com/is/image/ScanSource/jabra-1420133</t>
  </si>
  <si>
    <t>GNN-14201-32</t>
  </si>
  <si>
    <t>Electronic hook switch solution for Avaya/Nortel phones with USB headset     port</t>
  </si>
  <si>
    <t>http://s7d9.scene7.com/is/image/ScanSource/jabra-1420132</t>
  </si>
  <si>
    <t>GNN-14201-31</t>
  </si>
  <si>
    <t>Electronic hook switch solution for NEC phones</t>
  </si>
  <si>
    <t>http://s7d9.scene7.com/is/image/ScanSource/jabra-1420131</t>
  </si>
  <si>
    <t>GNN-14201-30</t>
  </si>
  <si>
    <t>Electronic Hook Switch Adapter for Cisco Unified IP Phone 8900 and 9900 Series with USB Headset Port</t>
  </si>
  <si>
    <t>http://s7d9.scene7.com/is/image/ScanSource/jabra-1420130</t>
  </si>
  <si>
    <t>GNN-14201-27</t>
  </si>
  <si>
    <t>Electronic Hook Switch (EHS) for AudioCodes provides a solution that enables remote operation as in answer/end functions of compatible Jabra wireless headsets with various phones, and eliminates the need for a mechical headset lifter.</t>
  </si>
  <si>
    <t>http://s7d9.scene7.com/is/image/ScanSource/jabra-1420127</t>
  </si>
  <si>
    <t>GNN-14201-26</t>
  </si>
  <si>
    <t>Jabra micro USB replacement cable for Jabra Pro 6430, 6470, Jabra PRO 9450, 9460, 9460 DUO, 9465, 9470</t>
  </si>
  <si>
    <t>http://s7d9.scene7.com/is/image/ScanSource/jabra-1420126</t>
  </si>
  <si>
    <t>GNN-14201-20</t>
  </si>
  <si>
    <t>EHS Adapter Optimized for Avaya, Alcatel, Toshiba &amp; Shoretel Phones</t>
  </si>
  <si>
    <t>http://s7d9.scene7.com/is/image/ScanSource/jabra-1420120</t>
  </si>
  <si>
    <t>GNN-14201-19</t>
  </si>
  <si>
    <t>Jabra Link 19 EHS Hook Switch Adapter Avaya Phones</t>
  </si>
  <si>
    <t>http://s7d9.scene7.com/is/image/ScanSource/jabra-1420119</t>
  </si>
  <si>
    <t>GNN-14201-17</t>
  </si>
  <si>
    <t>Jabra Electronic hook switch solution for Polycom SoundPoint IP phones; plug and play</t>
  </si>
  <si>
    <t>http://s7d9.scene7.com/is/image/ScanSource/jabra-1420117</t>
  </si>
  <si>
    <t>GNN-14201-16</t>
  </si>
  <si>
    <t>Jabra Link Hook Switch Adapter for Cisco Unified IP Phones</t>
  </si>
  <si>
    <t>http://s7d9.scene7.com/is/image/ScanSource/jabra-1420116</t>
  </si>
  <si>
    <t>GNN-14201-13</t>
  </si>
  <si>
    <t>Jabra  PRO 900 MINI USB TO USB CABLE</t>
  </si>
  <si>
    <t>http://s7d9.scene7.com/is/image/ScanSource/jabra-1420113</t>
  </si>
  <si>
    <t>APC-ACCD75201</t>
  </si>
  <si>
    <t>Condenser 1 EC Fan 8.8 MBH/1F TD 200-240V/3/6</t>
  </si>
  <si>
    <t>http://s7d9.scene7.com/is/image/ScanSource/apc-accd75201</t>
  </si>
  <si>
    <t>APC-ACAC75009</t>
  </si>
  <si>
    <t>Flooded Receiver 17lb, R410A, 6" Diameter, 18" Length</t>
  </si>
  <si>
    <t>http://s7d9.scene7.com/is/image/ScanSource/apc-acac75009</t>
  </si>
  <si>
    <t>APC-ACAC40000</t>
  </si>
  <si>
    <t>NetShelter AV 2U Vent Panel with Temperature Display</t>
  </si>
  <si>
    <t>http://s7d9.scene7.com/is/image/ScanSource/apc-acac40000</t>
  </si>
  <si>
    <t>APC-ACAC10022</t>
  </si>
  <si>
    <t>Isolation Valve Assemblies, 1/2" ODF</t>
  </si>
  <si>
    <t>http://s7d9.scene7.com/is/image/ScanSource/apc-acac10022</t>
  </si>
  <si>
    <t>APC-ACAC10021</t>
  </si>
  <si>
    <t>InRow SC Bridge Trough, Power and Data Cables</t>
  </si>
  <si>
    <t>http://s7d9.scene7.com/is/image/ScanSource/apc-acac10021</t>
  </si>
  <si>
    <t>APC-ACAC10011</t>
  </si>
  <si>
    <t>3ft (0.9144m) Stainless Flex Pipe Kit 1" MPT to 1" FPT Union</t>
  </si>
  <si>
    <t>http://s7d9.scene7.com/is/image/ScanSource/apc-acac10011</t>
  </si>
  <si>
    <t>APC-ACAC10010</t>
  </si>
  <si>
    <t>InRow Bridge Partition, Data Cable 600 MM</t>
  </si>
  <si>
    <t>http://s7d9.scene7.com/is/image/ScanSource/apc-acac10010</t>
  </si>
  <si>
    <t>APC-ACAC10005</t>
  </si>
  <si>
    <t>InRow Bridge Partition, Data Cable 300 MM</t>
  </si>
  <si>
    <t>http://s7d9.scene7.com/is/image/ScanSource/apc-acac10005</t>
  </si>
  <si>
    <t>APC-ACAC10003</t>
  </si>
  <si>
    <t>InRow Roof Height Adapter (SX42U to VX42U 300mm)</t>
  </si>
  <si>
    <t>http://s7d9.scene7.com/is/image/ScanSource/apc-acac10003</t>
  </si>
  <si>
    <t>Snom Mounting Kits and Hardware</t>
  </si>
  <si>
    <t>Snom A700 Ceiling Mounting Kit, ceiling mounted kits for M700, silver</t>
  </si>
  <si>
    <t>http://s7d9.scene7.com/is/image/ScanSource/vtech-ceilingmountm700</t>
  </si>
  <si>
    <t>SNOM G.729 DSP MODULE FOR M700 - RTX (APN: 00-S012-00)</t>
  </si>
  <si>
    <t>http://s7d9.scene7.com/is/image/ScanSource/vtech-a5poeinjector</t>
  </si>
  <si>
    <t>YEA-A30-EW3Y</t>
  </si>
  <si>
    <t>A30 Extended Warranty 3 Years</t>
  </si>
  <si>
    <t>YEA-A30-EW2Y</t>
  </si>
  <si>
    <t>A30 Extended Warranty 2 Years</t>
  </si>
  <si>
    <t>YEA-A30-EW1Y</t>
  </si>
  <si>
    <t>A30 Extended Warranty 1 Year</t>
  </si>
  <si>
    <t>YEA-A30-020-ZOOM</t>
  </si>
  <si>
    <t>Native Zoom Rooms system for medium rooms 1x A30 all-in-one Zoom Rooms appliance, power adapter, wallmount bracket and cables; 1x CTP18 touch console, PoE power adapter?wallmount bracket and cables; Including 2-year hardware warranty.</t>
  </si>
  <si>
    <t>YEA-A30-020-TEAMS</t>
  </si>
  <si>
    <t>Native Teams Collaboration Bar for medium rooms 1x A30 all-in-one Collaboration bar, power adapter, wallmount bracket and cables; 1x CTP18 touch console, PoE power adapter?wallmount bracket and cables; Including 2-year hardware warranty.</t>
  </si>
  <si>
    <t>YEA-A30-010-TEAMS</t>
  </si>
  <si>
    <t>Native Teams Collaboration Bar for medium rooms 1x A30 all-in-one Collaboration bar, power adapter, wallmount bracket and cables; 1x VCR20-Teams remote control Including 2-year hardware warranty.</t>
  </si>
  <si>
    <t>A230 DECT USB Dongle USB DECT dongle for Snom D7xx series</t>
  </si>
  <si>
    <t>A210 Wi-Fi USB Dongle USB Wi-Fi dongle for Snom D7xx series</t>
  </si>
  <si>
    <t>YEA-A20-EW3Y</t>
  </si>
  <si>
    <t>A20 Extended Warranty 3 Years</t>
  </si>
  <si>
    <t>http://s7d9.scene7.com/is/image/ScanSource/xpcc-90000554</t>
  </si>
  <si>
    <t>-90000552 RB</t>
  </si>
  <si>
    <t>http://s7d9.scene7.com/is/image/ScanSource/xpcc-90000552rb</t>
  </si>
  <si>
    <t>http://s7d9.scene7.com/is/image/ScanSource/xpcc-90000552</t>
  </si>
  <si>
    <t>http://s7d9.scene7.com/is/image/ScanSource/xpcc-90000551</t>
  </si>
  <si>
    <t>500VA/300W 120V Tower UPS 5 15P, 5ft (4) 5 15R</t>
  </si>
  <si>
    <t>XPC-90000533</t>
  </si>
  <si>
    <t>XPC-90000532</t>
  </si>
  <si>
    <t>XPC-90000531</t>
  </si>
  <si>
    <t>XPC-90000530</t>
  </si>
  <si>
    <t>P80-3000V2</t>
  </si>
  <si>
    <t>XPC-90000528</t>
  </si>
  <si>
    <t>5 YR Service Plan for P90L 200 0/3000VA and P90Lg-3000</t>
  </si>
  <si>
    <t>XPC-90000527</t>
  </si>
  <si>
    <t>5 YR Service Plan for P90L 150 0VA</t>
  </si>
  <si>
    <t>5 Year Service Plan for P90L-BP36, BP48 and BP72 External Battery Packs</t>
  </si>
  <si>
    <t>http://s7d9.scene7.com/is/image/ScanSource/xpcc-90000524</t>
  </si>
  <si>
    <t>5 Year Service Plan for P90/P90g 2000-3000VA UPS</t>
  </si>
  <si>
    <t>http://s7d9.scene7.com/is/image/ScanSource/xpcc-90000523</t>
  </si>
  <si>
    <t>5 Year Service Plan for P90 1000-1500VA UPS</t>
  </si>
  <si>
    <t>http://s7d9.scene7.com/is/image/ScanSource/xpcc-90000522</t>
  </si>
  <si>
    <t>XPC-90000521</t>
  </si>
  <si>
    <t>5 YR Service Plan for NXRT EBP 3</t>
  </si>
  <si>
    <t>XPC-90000520</t>
  </si>
  <si>
    <t>5 YR Service Plan for NXRT EBP 1 &amp; EBP2</t>
  </si>
  <si>
    <t>XPC-90000519</t>
  </si>
  <si>
    <t>5 YR Service Plan for NXRT 200 0/3000</t>
  </si>
  <si>
    <t>XPC-90000518</t>
  </si>
  <si>
    <t>5 YR Service Plan for NXRT 1000/1500</t>
  </si>
  <si>
    <t>XPC-90000514</t>
  </si>
  <si>
    <t>5 YR Service Plan for XPRT BP5</t>
  </si>
  <si>
    <t>PLN-2200-48500-019/88828-01/43596-64</t>
  </si>
  <si>
    <t>MS SKYPE VVX501/HW540/M-22 Bundle</t>
  </si>
  <si>
    <t>PLN-2200-48500-019/84693-01/38439-11</t>
  </si>
  <si>
    <t>MS SKYPE VVX501/CS540/APP-51 Bundle</t>
  </si>
  <si>
    <t>PLN-2200-48500-019/84001-01/38439-11</t>
  </si>
  <si>
    <t>MS SKYPE VVX501/W740-M/APP-51 Bundle</t>
  </si>
  <si>
    <t>PLN-2200-48500-001/88828-01/43596-64</t>
  </si>
  <si>
    <t>PLN-2200-48500-001/84693-01/38439-11</t>
  </si>
  <si>
    <t>PLN-2200-48500-001/83542-01/38439-11</t>
  </si>
  <si>
    <t>PLN-2200-48450-025/88828-01/43596-64</t>
  </si>
  <si>
    <t>VVX 411 12-line HD VCE/HW540/M22 Bundle</t>
  </si>
  <si>
    <t>PLN-2200-48450-025/84693-01/38439-11</t>
  </si>
  <si>
    <t>VVX 411 12-line HDV/CS540/APP-51 Bundle</t>
  </si>
  <si>
    <t>PLN-2200-48450-025/83542-01/38439-11</t>
  </si>
  <si>
    <t>VVX 411 12-line POE + W740/APP-51 Bundle</t>
  </si>
  <si>
    <t>PLN-2200-48450-019/88828-01/43596-64</t>
  </si>
  <si>
    <t>MS Skype VVX 411/HW540/M22 Bundle</t>
  </si>
  <si>
    <t>PLN-2200-48450-019/84693-01/38439-11</t>
  </si>
  <si>
    <t>MS SKYPE VVX 411/CS540/APP-51 Bundle</t>
  </si>
  <si>
    <t>PLN-2200-48450-019/84001-01/38439-11</t>
  </si>
  <si>
    <t>VVX 411 6-line MS /W740-M/APP-51 Bundle</t>
  </si>
  <si>
    <t>PLN-2200-48450-001/88828-01/43596-64</t>
  </si>
  <si>
    <t>VVX 411 12-line + HW540/M22 Bundle</t>
  </si>
  <si>
    <t>PLN-2200-48450-001/84693-01/38439-11</t>
  </si>
  <si>
    <t>VVX 411 12-line + CS540/APP-51 Bundle</t>
  </si>
  <si>
    <t>PLN-2200-48450-001/83542-01/38439-11</t>
  </si>
  <si>
    <t>VVX 411 12-line + W740/APP-51 Bundle</t>
  </si>
  <si>
    <t>PLN-2200-48350-025/88828-01/38232-01</t>
  </si>
  <si>
    <t>VVX 311 6-line POE/HW540/U10P Bundle</t>
  </si>
  <si>
    <t>PLN-2200-48350-019/88828-01/43596-64</t>
  </si>
  <si>
    <t>MS Skype VVX-311/HW540/M-22 Bundle</t>
  </si>
  <si>
    <t>PLN-2200-48350-019/84693-01/38439-11</t>
  </si>
  <si>
    <t>MS Skype VVX-311/CS540/APP-51 Bundle</t>
  </si>
  <si>
    <t>PLN-2200-48350-019/84001-01/38439-11</t>
  </si>
  <si>
    <t>MS Skype VVX-311/W740-M/APP-51 Bundle</t>
  </si>
  <si>
    <t>PLN-2200-48350-019/83542-01/38439-11</t>
  </si>
  <si>
    <t>VVX 311 6-line POE /W740/APP-51 Bundle</t>
  </si>
  <si>
    <t>GNN-14201-12</t>
  </si>
  <si>
    <t>GN/Jabra 9300 9100 900 9400 6400 850 8000 RJ9 Amp/Base Cable</t>
  </si>
  <si>
    <t>http://s7d9.scene7.com/is/image/ScanSource/jabra-1420112</t>
  </si>
  <si>
    <t>GNN-14201-10</t>
  </si>
  <si>
    <t>Jabra Siemens DHSG Headset Cable</t>
  </si>
  <si>
    <t>http://s7d9.scene7.com/is/image/ScanSource/jabra-1420110</t>
  </si>
  <si>
    <t>GNN-14201-09</t>
  </si>
  <si>
    <t>Jabra LINK 14201-09 enables remote Electronic Hook Switch Control (EHS) with Jabra GN9100 and GN9300 wireless headsets and wide range of Alcatel     phones</t>
  </si>
  <si>
    <t>http://s7d9.scene7.com/is/image/ScanSource/jabra-1420109</t>
  </si>
  <si>
    <t>GNN-14192-00</t>
  </si>
  <si>
    <t>Jabra Pro 9400 Series Battery Replacement</t>
  </si>
  <si>
    <t>http://s7d9.scene7.com/is/image/ScanSource/jabra-1419200</t>
  </si>
  <si>
    <t>GNN-14183-00</t>
  </si>
  <si>
    <t>Wall charger for Jabra PRO 9400 and Jabra PRO 900</t>
  </si>
  <si>
    <t>http://s7d9.scene7.com/is/image/ScanSource/jabra-1418300</t>
  </si>
  <si>
    <t>GNN-14174-04</t>
  </si>
  <si>
    <t>Jabra  SPEAK 810 POWER SUPPLY</t>
  </si>
  <si>
    <t>http://s7d9.scene7.com/is/image/ScanSource/jabra-1417404</t>
  </si>
  <si>
    <t>GNN-14174-00</t>
  </si>
  <si>
    <t>Jabra Speak810 Power Ext Kit</t>
  </si>
  <si>
    <t>GNN-14151-09</t>
  </si>
  <si>
    <t>Jabra Engage Battery Pack</t>
  </si>
  <si>
    <t>http://s7d9.scene7.com/is/image/ScanSource/jabra-1415109</t>
  </si>
  <si>
    <t>GNN-14121-41</t>
  </si>
  <si>
    <t>Jabra Engage Convertible Accessory Earhook Pack</t>
  </si>
  <si>
    <t>http://s7d9.scene7.com/is/image/ScanSource/jabra-1412141</t>
  </si>
  <si>
    <t>GNN-14121-40</t>
  </si>
  <si>
    <t>Jabra Engage Headband for Convertible</t>
  </si>
  <si>
    <t>http://s7d9.scene7.com/is/image/ScanSource/jabra-1412140</t>
  </si>
  <si>
    <t>GNN-14121-39</t>
  </si>
  <si>
    <t>Jabra Engage Headband for Mono</t>
  </si>
  <si>
    <t>http://s7d9.scene7.com/is/image/ScanSource/jabra-1412139</t>
  </si>
  <si>
    <t>GNN-14121-38</t>
  </si>
  <si>
    <t>Jabra Engage Neckband for Convertible</t>
  </si>
  <si>
    <t>http://s7d9.scene7.com/is/image/ScanSource/jabra-1412138</t>
  </si>
  <si>
    <t>GNN-14121-37</t>
  </si>
  <si>
    <t>Jabra Engage Neckband for Mono</t>
  </si>
  <si>
    <t>http://s7d9.scene7.com/is/image/ScanSource/jabra-1412137</t>
  </si>
  <si>
    <t>GNN-14121-34</t>
  </si>
  <si>
    <t>Jabra Engage Headband Padding, Black 5 pieces</t>
  </si>
  <si>
    <t>http://s7d9.scene7.com/is/image/ScanSource/jabra-1412134</t>
  </si>
  <si>
    <t>GNN-14121-33</t>
  </si>
  <si>
    <t>Jabra  Stealth UC Accessory Pack. Includes: 2 Earhooks in 2 Different Sizes, 6 Different Eargels</t>
  </si>
  <si>
    <t>http://s7d9.scene7.com/is/image/ScanSource/jabra-1412133</t>
  </si>
  <si>
    <t>GNN-14121-32</t>
  </si>
  <si>
    <t>Pro 925/935 Headband</t>
  </si>
  <si>
    <t>http://s7d9.scene7.com/is/image/ScanSource/jabra-1412132</t>
  </si>
  <si>
    <t>GNN-14121-27</t>
  </si>
  <si>
    <t>Jabra Pro 900 Headband</t>
  </si>
  <si>
    <t>http://s7d9.scene7.com/is/image/ScanSource/jabra-1412127</t>
  </si>
  <si>
    <t>GNN-14121-26</t>
  </si>
  <si>
    <t>Jabra Pro9400 / 900 Earhook, one ear hook accessory pack for Jabra Pro 900 and Pro 9400 Series headsets with one ear hook and one ear gel of each size (small, medium, large).</t>
  </si>
  <si>
    <t>http://s7d9.scene7.com/is/image/ScanSource/jabra-1412126</t>
  </si>
  <si>
    <t>GNN-14121-24</t>
  </si>
  <si>
    <t>Jabra Pro Neckband for 920, 930, 9450, 9460, 9470 Wireless Headsets</t>
  </si>
  <si>
    <t>http://s7d9.scene7.com/is/image/ScanSource/jabra-1412124</t>
  </si>
  <si>
    <t>GNN-14121-20</t>
  </si>
  <si>
    <t>Jabra  BIZ 2400 HEADBAND MONO NC</t>
  </si>
  <si>
    <t>http://s7d9.scene7.com/is/image/ScanSource/jabra-1412120</t>
  </si>
  <si>
    <t>GNN-14121-18</t>
  </si>
  <si>
    <t>Jabra 2400 Series Spare Earhook Kit (1 pc)</t>
  </si>
  <si>
    <t>http://s7d9.scene7.com/is/image/ScanSource/jabra-1412118</t>
  </si>
  <si>
    <t>GNN-14121-15</t>
  </si>
  <si>
    <t>Jabra  BIZ 2400 NECKBAND WITH COUPLING</t>
  </si>
  <si>
    <t>http://s7d9.scene7.com/is/image/ScanSource/jabra-1412115</t>
  </si>
  <si>
    <t>GNN-14121-11</t>
  </si>
  <si>
    <t>Neckband for Jabra GN2100. Enables behind-the-neck wearing style for the   right ear.</t>
  </si>
  <si>
    <t>http://s7d9.scene7.com/is/image/ScanSource/jabra-1412111</t>
  </si>
  <si>
    <t>GNN-14102-10</t>
  </si>
  <si>
    <t>Windscreen Microphone Cover for PRO 9400 Series (10 pcs)</t>
  </si>
  <si>
    <t>http://s7d9.scene7.com/is/image/ScanSource/jabra-1410210</t>
  </si>
  <si>
    <t>GNN-14101-83</t>
  </si>
  <si>
    <t>Evolve2 30 Ear Cushion, Black (10 Pcs)</t>
  </si>
  <si>
    <t>GNN-14101-82</t>
  </si>
  <si>
    <t>Jabra Evolve2 75 Ear Cushion Beige version, 1 pair</t>
  </si>
  <si>
    <t>GNN-14101-81</t>
  </si>
  <si>
    <t>Jabra Evolve2 75 Ear Cushion Black version, 1 pair</t>
  </si>
  <si>
    <t>GNN-14101-80</t>
  </si>
  <si>
    <t>Jabra Evolve2 85 Ear Cushion Beige 1pair</t>
  </si>
  <si>
    <t>GNN-14101-79</t>
  </si>
  <si>
    <t>Jabra Evolve2 85 Ear Cushion Black  1 pair</t>
  </si>
  <si>
    <t>GNN-14101-78</t>
  </si>
  <si>
    <t>Jabra Ear Cushions for Evolve2 65 6pcs Beige</t>
  </si>
  <si>
    <t>GNN-14101-77</t>
  </si>
  <si>
    <t>Jabra Ear Cushions for Evolve2 40/65 6pcs,Black</t>
  </si>
  <si>
    <t>GNN-14101-76</t>
  </si>
  <si>
    <t>Jabra Evolve 65e Acc. Pack</t>
  </si>
  <si>
    <t>http://s7d9.scene7.com/is/image/ScanSource/jabra-1410176</t>
  </si>
  <si>
    <t>GNN-14101-75</t>
  </si>
  <si>
    <t>Jabra Speak 710 Secure Mount</t>
  </si>
  <si>
    <t>http://s7d9.scene7.com/is/image/ScanSource/jabra-1410175</t>
  </si>
  <si>
    <t>GNN-14101-73</t>
  </si>
  <si>
    <t>Jabra Engage Ear Cushion Blk Mon(2 pcs )</t>
  </si>
  <si>
    <t>http://s7d9.scene7.com/is/image/ScanSource/jabra-1410173</t>
  </si>
  <si>
    <t>GNN-14101-72</t>
  </si>
  <si>
    <t>Jabra Engage Ear Cushion Blk Ste(2 pcs )</t>
  </si>
  <si>
    <t>http://s7d9.scene7.com/is/image/ScanSource/jabra-1410172</t>
  </si>
  <si>
    <t>GNN-14101-71</t>
  </si>
  <si>
    <t>Jabra Engage 50 ear cushions,  2 pcs.</t>
  </si>
  <si>
    <t>http://s7d9.scene7.com/is/image/ScanSource/jabra-1410171</t>
  </si>
  <si>
    <t>GNN-14101-70</t>
  </si>
  <si>
    <t>Jabra Engage 50 ear cushions,  10 pcs.</t>
  </si>
  <si>
    <t>http://s7d9.scene7.com/is/image/ScanSource/jabra-1410170</t>
  </si>
  <si>
    <t>GNN-14101-69</t>
  </si>
  <si>
    <t>The Evolve 75e accessory pack includes 3 pairs of EarGels in 3 different sizes (S, M, and L), and 3 pairs of EarWings (S, M, and L).</t>
  </si>
  <si>
    <t>http://s7d9.scene7.com/is/image/ScanSource/jabra-1410169</t>
  </si>
  <si>
    <t>GNN-14101-68</t>
  </si>
  <si>
    <t>Hard Case, Evolve 75   5 pcs.</t>
  </si>
  <si>
    <t>http://s7d9.scene7.com/is/image/ScanSource/jabra-1410168</t>
  </si>
  <si>
    <t>GNN-14101-67</t>
  </si>
  <si>
    <t>Ear cushions for Jabra Evolve 75. One pack contains 6 pieces.</t>
  </si>
  <si>
    <t>http://s7d9.scene7.com/is/image/ScanSource/jabra-1410167</t>
  </si>
  <si>
    <t>GNN-14101-66</t>
  </si>
  <si>
    <t>Wind &amp; puff noise eliminating microphone covers for Biz 2300 &amp; 2400 II.</t>
  </si>
  <si>
    <t>http://s7d9.scene7.com/is/image/ScanSource/jabra-1410166</t>
  </si>
  <si>
    <t>GNN-14101-61</t>
  </si>
  <si>
    <t>Jabra Engage Ear Cushion Blk MO(10 pcs )</t>
  </si>
  <si>
    <t>http://s7d9.scene7.com/is/image/ScanSource/jabra-1410161</t>
  </si>
  <si>
    <t>GNN-14101-60</t>
  </si>
  <si>
    <t>Jabra Engage Ear Cushion, Black 5 pairs (10 pieces) for Stereo</t>
  </si>
  <si>
    <t>http://s7d9.scene7.com/is/image/ScanSource/jabra-1410160</t>
  </si>
  <si>
    <t>GNN-14101-59</t>
  </si>
  <si>
    <t>Large (5.5 cm diameter) leather ear cushions for Jabra PRO 9400. Provide     3-5 dB more passive noise cancellation than standard ear cushion. One  pack contains 10 ear cushions.</t>
  </si>
  <si>
    <t>http://s7d9.scene7.com/is/image/ScanSource/jabra-1410159</t>
  </si>
  <si>
    <t>GNN-14101-52</t>
  </si>
  <si>
    <t>Jabra BIZ 2400 II, 10 pcs</t>
  </si>
  <si>
    <t>http://s7d9.scene7.com/is/image/ScanSource/jabra-1410152</t>
  </si>
  <si>
    <t>GNN-14101-51</t>
  </si>
  <si>
    <t>Headband cushions for Biz 2400 II. Cushions can also be used for Pro900 and Pro9400 series. One pack contains 5 pieces.</t>
  </si>
  <si>
    <t>http://s7d9.scene7.com/is/image/ScanSource/jabra-1410151</t>
  </si>
  <si>
    <t>GNN-14101-50</t>
  </si>
  <si>
    <t>Foam ear cushions for Jabra Biz 2400 II, cushions are backward compatible to original Biz 2400 series. One pack contains 10 pieces.</t>
  </si>
  <si>
    <t>http://s7d9.scene7.com/is/image/ScanSource/jabra-1410150</t>
  </si>
  <si>
    <t>GNN-14101-49</t>
  </si>
  <si>
    <t>Large size (55mm) leatherette ear cushions for Jabra BIZ 2400 II.  One pack contains 10 pieces. Cushions are backward compatible to original BIZ 2400 series.</t>
  </si>
  <si>
    <t>http://s7d9.scene7.com/is/image/ScanSource/jabra-1410149</t>
  </si>
  <si>
    <t>GNN-14101-48</t>
  </si>
  <si>
    <t>Medium size ear cushions for Jabra Biz 2400 II. One pack contains 10 pieces. Cushions are backward compatible to original Biz 2400 series.</t>
  </si>
  <si>
    <t>http://s7d9.scene7.com/is/image/ScanSource/jabra-1410148</t>
  </si>
  <si>
    <t>GNN-14101-47</t>
  </si>
  <si>
    <t>Neoprene pouch for Jabra Evolve 20, 30, 40 and 65 (10 pcs)</t>
  </si>
  <si>
    <t>http://s7d9.scene7.com/is/image/ScanSource/jabra-1410147</t>
  </si>
  <si>
    <t>GNN-14101-46</t>
  </si>
  <si>
    <t>Leather ear cushion for Jabra EVOLVE 20, 30, 40 and 65 (10 pcs)</t>
  </si>
  <si>
    <t>http://s7d9.scene7.com/is/image/ScanSource/jabra-1410146</t>
  </si>
  <si>
    <t>GNN-14101-45</t>
  </si>
  <si>
    <t>Foam Ear Cushion for Jabra EVOLVE  20, 30, 40 and 65 (10 pcs)</t>
  </si>
  <si>
    <t>http://s7d9.scene7.com/is/image/ScanSource/jabra-1410145</t>
  </si>
  <si>
    <t>GNN-14101-44</t>
  </si>
  <si>
    <t>Pouch for Jabra Evolve 80 (5 pcs)</t>
  </si>
  <si>
    <t>http://s7d9.scene7.com/is/image/ScanSource/jabra-1410144</t>
  </si>
  <si>
    <t>GNN-14101-43</t>
  </si>
  <si>
    <t>Flight adapter for the Jabra Evolve 80 headset (6 pack).</t>
  </si>
  <si>
    <t>http://s7d9.scene7.com/is/image/ScanSource/jabra-1410143</t>
  </si>
  <si>
    <t>GNN-14101-42</t>
  </si>
  <si>
    <t>Pro 925/935 Earpads, 10pcs</t>
  </si>
  <si>
    <t>http://s7d9.scene7.com/is/image/ScanSource/jabra-1410142</t>
  </si>
  <si>
    <t>GNN-14101-41</t>
  </si>
  <si>
    <t>Jabra Evolve 80 Leather Ear Cushions (1 pair)</t>
  </si>
  <si>
    <t>http://s7d9.scene7.com/is/image/ScanSource/jabra-1410141</t>
  </si>
  <si>
    <t>GNN-14101-40</t>
  </si>
  <si>
    <t>Pouch for Jabra Biz 2300. Use it to carry and protect your headset. One pack contains 10 pouches.</t>
  </si>
  <si>
    <t>http://s7d9.scene7.com/is/image/ScanSource/jabra-1410140</t>
  </si>
  <si>
    <t>GNN-14101-39</t>
  </si>
  <si>
    <t>Jabra Biz 2300, 2400 series corded headset clothing clip (10 pk)</t>
  </si>
  <si>
    <t>http://s7d9.scene7.com/is/image/ScanSource/jabra-1410139</t>
  </si>
  <si>
    <t>GNN-14101-38</t>
  </si>
  <si>
    <t>Jabra Biz 2300 foam ear cushions (10 pk)</t>
  </si>
  <si>
    <t>http://s7d9.scene7.com/is/image/ScanSource/jabra-1410138</t>
  </si>
  <si>
    <t>GNN-14101-37</t>
  </si>
  <si>
    <t>Jabra Biz 2300 Leatherette Ear Cushions (10 pk)</t>
  </si>
  <si>
    <t>http://s7d9.scene7.com/is/image/ScanSource/jabra-1410137</t>
  </si>
  <si>
    <t>GNN-14101-34</t>
  </si>
  <si>
    <t>Jabra Speak Secure Mount for Jabra Speak 410 and Jabra Speak 510</t>
  </si>
  <si>
    <t>http://s7d9.scene7.com/is/image/ScanSource/jabra-1410134</t>
  </si>
  <si>
    <t>GNN-14101-31</t>
  </si>
  <si>
    <t>Jabra pouch that fits most headsets. Use it to carry and protect your headset. One pack contains 10 pouches.</t>
  </si>
  <si>
    <t>http://s7d9.scene7.com/is/image/ScanSource/jabra-1410131</t>
  </si>
  <si>
    <t>GNN-14101-19</t>
  </si>
  <si>
    <t>Jabra PRO 9400 and Jabra PRO 900 Leather ear cushions. Pack contains 1 pair of ear cushions (2 cushions).</t>
  </si>
  <si>
    <t>http://s7d9.scene7.com/is/image/ScanSource/jabra-1410119</t>
  </si>
  <si>
    <t>GNN-14101-17</t>
  </si>
  <si>
    <t>JABRA BIZ 2400 EARGELS (5 pcs)</t>
  </si>
  <si>
    <t>http://s7d9.scene7.com/is/image/ScanSource/jabra-1410117</t>
  </si>
  <si>
    <t>GNN-14101-04</t>
  </si>
  <si>
    <t>JABRA GN2000 FOAM EAR CUSHIONS (Black) (10 pk)</t>
  </si>
  <si>
    <t>http://s7d9.scene7.com/is/image/ScanSource/jabra-1410104</t>
  </si>
  <si>
    <t>GNN-14101-03</t>
  </si>
  <si>
    <t>Jabra Microphone Foam Cover for GN 2000 Series (10 pk)</t>
  </si>
  <si>
    <t>http://s7d9.scene7.com/is/image/ScanSource/jabra-1410103</t>
  </si>
  <si>
    <t>GNN-14101-02</t>
  </si>
  <si>
    <t>King Size Leather Ear Cushion for Jabra GN2000 and Biz1900 (pack contains 10 ear cushions)</t>
  </si>
  <si>
    <t>http://s7d9.scene7.com/is/image/ScanSource/jabra-1410102</t>
  </si>
  <si>
    <t>POW-13FE</t>
  </si>
  <si>
    <t>External Battery Pack (for 12.5kVA Ferrups)</t>
  </si>
  <si>
    <t>YEA-1306939</t>
  </si>
  <si>
    <t>"BYOD Room System for Medium Rooms 1x UVC84 4K, 12x optical USB PTZ camera with power adapter, cables and wall mount; 1x VCR20 remote control 1x MSpeech speakerphone 1x BYOD-BOX with 1.5m USB-C/A cable 1x power adapter with 1m USB-C cable Including 2-year hardware warranty"</t>
  </si>
  <si>
    <t>YEA-1306937</t>
  </si>
  <si>
    <t>"BYOD Room System for Large Rooms 1x UVC84 4K, 12x optical USB PTZ camera with power adapter, cables and wall mount; 1x VCR20 remote control 1x MSpeaker II soundbar 2x VCM34 microphone Including 2-year hardware warranty"</t>
  </si>
  <si>
    <t>YEA-1306047</t>
  </si>
  <si>
    <t>" 1x Yealink MSpeech AI speakerphone with 1.8m USB cable Including 2-year hardware warranty"</t>
  </si>
  <si>
    <t>YEA-1306030</t>
  </si>
  <si>
    <t>"VCH51 Package Cable Content Sharing &amp;BYOD Hub for MeetingBar A20/A30 1x VCH51 Content Sharing &amp; BYOD Hub 1x7.5m network cable 1x 0.6m HDMI cable 1x 0.6m USB-C cable Including 2-year hardware warranty"</t>
  </si>
  <si>
    <t>YEA-1304016</t>
  </si>
  <si>
    <t>Upgrade from CP930W, Wireless Conference Phone</t>
  </si>
  <si>
    <t>YEA-1304015</t>
  </si>
  <si>
    <t>Touch-Sensitive HD IP Conference Phone: 4-inch multi-touch screen with 480x800 resolution Optimal HD audio, full duplex technology Yealink Noise Proof Technology 20-foot (6-meter) and 360-degree voice pickup Built-in 6-microphone array for voice pickup Built-in 1-microphone array for noise cancellation Power over Ethernet 5-way conference call Hybrid UC meeting Built-in Wi-Fi (2.4GHz/5GHz, 802.11a/b/g/n) Built-in Bluetooth 4.2 Local 3-way PSTN conference via Yealink CPN10</t>
  </si>
  <si>
    <t>YEA-1304014PSU</t>
  </si>
  <si>
    <t>Touch-Sensitive HD IP Conference Phone: Red Dot[2021] Android 9.0 5-inch multi-touch screen with 720x1280 resolution Optimal HD audio, full duplex technology Yealink Noise Proof Technology 20-foot (6-meter) and 360-degree voice pickup Built-in 12-microphone array for voice pickup Built-in 1-microphone array for noise cancellation Power over Ethernet 10-way conference call Hybrid UC meeting Built-in Wi-Fi (2.4GHz/5GHz, 802.11a/b/g/n)</t>
  </si>
  <si>
    <t>YEA-1304014</t>
  </si>
  <si>
    <t>YEA-1303143</t>
  </si>
  <si>
    <t>" 1x VCM36-W wireless microphone 1x charger cradle 1x 5V/2A power adapter 1x 1.2m USB-C cable Including 2-year hardware warranty"</t>
  </si>
  <si>
    <t>YEA-1303116</t>
  </si>
  <si>
    <t>"8 inch Android-based Zoom Rooms Scheduling Panel 1x Yealink RoomPanel (Zoom Version) 1x Power Adapter 20 tilt mount kit for wall or glass Flush mount kit for wall or glass Surface mount for 2-gang US-Standard electrical box Including 2-year hardware warranty"</t>
  </si>
  <si>
    <t>YEA-1303113</t>
  </si>
  <si>
    <t>"MVC BYOD Extender for Teams Rooms and Zoom Rooms 1x BYOD Extender 1x 7.5m CAT5e cable Including 2-year hardware warranty Used for MVC/ZVC packages which audio&amp;video integrated in UVC40 and UVC84/86."</t>
  </si>
  <si>
    <t>YEA-1303111</t>
  </si>
  <si>
    <t>"RoomSensor Battery Powered Bluetooth Occupancy Sensor 1x Yealink RoomSensor 1x CR123 Lithium Battery 3M Tape &amp; back cover screws for ceiling mount/wall mount 2-Year Limited Hardware Warranty"</t>
  </si>
  <si>
    <t>YEA-1303110</t>
  </si>
  <si>
    <t>Poly Pano Wireless Content Sharing Devices</t>
  </si>
  <si>
    <t>"8 inch Android-based Teams Room Scheduling Panel 1x Yealink RoomPanel 1x Power Adapter 20 tilt VESA mount kit for wall or glass Flush VESA mount kit for wall or glass Surface mount for 2-gang US-Standard electrical box 2-Year Limited Hardware Warranty"</t>
  </si>
  <si>
    <t>http://s7d9.scene7.com/is/image/ScanSource/poly-pano</t>
  </si>
  <si>
    <t>YEA-1303108</t>
  </si>
  <si>
    <t>"RoomCast Wireless Presentation &amp; Collaboration System 1 x RoomCast 1 x Power Adapter 1 x 3-meter Ethernet Cable 1 x 1.8-meter HDMI Cable 2-Year limited hardware warranty"</t>
  </si>
  <si>
    <t>YEA-1302025</t>
  </si>
  <si>
    <t>"Yealink DECT IP Phone High-performance SIP cordless phone system 1.8"" 128 x 160 TFT color screen with intuitive user interface Up to 20 simultaneous calls Up to 10 DECT cordless handsets Up to 10 SIP accounts IP67 Ruggedized DECT Handset Support Opus audio codec Noise Reduction System FNR (Flexible Noise Reduction) Up to 28-hour talk time (in ideal conditions) Up to 360-hour standby time (in ideal conditions) Quick charging: 10-min charge time for 2-hour talk time TLS and SRTP security encryption Headset connection via bluetooth Alarm function Vibration Charger wall mountable"</t>
  </si>
  <si>
    <t>YEA-1302024</t>
  </si>
  <si>
    <t>"High-performance DECT IP phone system High-performance SIP cordless phone system 2.4"" 240 x 320 color screen with intuitive user interface Up to 20 simultaneous calls Up to 10 DECT cordless handsets Up to 10 VoIP accounts Support Opus audio codec Up to 30-hour talk time (in ideal conditions) Up to 400-hour standby time (in ideal conditions) Quick charging: 10-min charge time for 2-hour talk time TLS and SRTP security encryption Noise Reduction System Headset connection via 3.5 mm jack Charger wall mountable"</t>
  </si>
  <si>
    <t>YEA-1302022</t>
  </si>
  <si>
    <t>DECT IP PHONE</t>
  </si>
  <si>
    <t>YEA-1302021</t>
  </si>
  <si>
    <t>"Yealink DECT Handset New modern commercial design, more compact and easy to carry Up to 35 hours talk time (in ideal conditions) Up to 400 hours standby time HD voice and noise cancellation Headset connection via 3.5 mm jack Sturdy and reliable belt clip to move discretionarily"</t>
  </si>
  <si>
    <t>YEA-1302019</t>
  </si>
  <si>
    <t>"DECT IP Phone W60B + W59R Up to 8 DECT cordless handsets per base depending on your needs DECT radio coverage up to 50m indoors and 300m outdoors Rugged DECT handset with IP67 protection rating Scratch resistant, disinfectant resistant 1.8 128x160 TFT color screen with intuitive user interface Built-in Bluetooth 4.2 Vibration alarm Alarm functions for occupational safety: push-button alarm, no-movement alarm, mandown alarm and running alarm Up to 28 hours of talk time (18 hours with Bluetooth headset) Up to 360 hours of standby time (200 hours with Bluetooth headset)"</t>
  </si>
  <si>
    <t>YEA-1302017</t>
  </si>
  <si>
    <t>"Yealink DECT IP base station Up to 20 simultaneous calls Up to 10 DECT cordless handsets Up to 10 SIP accounts Support Opus audio codec Noise Reduction System TLS and SRTP security encryption No Perception Upgrade"</t>
  </si>
  <si>
    <t>YEA-1301204PSU</t>
  </si>
  <si>
    <t>Ultra-elegant Gigabit IP Phone 7"" 800 x 480-pixel color touch screen with backlight Opus codec support Dual USB ports T4U Auto-P template unified T4U firmware unified Up to 16 SIP accounts Dual-port Gigabit Ethernet PoE support Paperless label design Headset, EHS support Wi-Fi via WF40/WF50 Bluetooth via BT40/BT41 USB recording Supports expansion modules Stand with two adjustable angles Wall mountable</t>
  </si>
  <si>
    <t>YEA-1301204</t>
  </si>
  <si>
    <t>"Ultra-elegant Gigabit IP Phone 7"" 800 x 480-pixel color touch screen with backlight Opus codec support Dual USB ports T4U Auto-P template unified T4U firmware unified Up to 16 SIP accounts Dual-port Gigabit Ethernet PoE support Paperless label design Headset, EHS support Wi-Fi via WF40/WF50 Bluetooth via BT40/BT41 USB recording Supports expansion modules Stand with two adjustable angles Wall mountable"</t>
  </si>
  <si>
    <t>YEA-1301203PSU</t>
  </si>
  <si>
    <t>4.3"" 480x272 pixel backlight colour LCD display 2 x Ethernet ports 10/100/1000 PoE support 16 x SIP accounts 10 x Line keys 27 x Memory keys (3-page view) Wall-mountable Expansion module support Opus codec support Dual USB ports Dual firmware images Inc. Power supply</t>
  </si>
  <si>
    <t>YEA-1301202PSU</t>
  </si>
  <si>
    <t>3.7"" 360x160 pixel backlight LCD display 2 x Ethernet ports 10/100/1000 PoE support 12 x SIP accounts 8 x Line keys 21 x Memory keys (3-page view) Wall-mountable Expansion module support Dual USB ports Inc. Power supply</t>
  </si>
  <si>
    <t>YEA-1301199</t>
  </si>
  <si>
    <t>"Premium Phone for Microsoft Teams Android 9.0 7 inch (1024 x 600) Adjustable multi-point Touch Screen Optimal HD audio, Yealink Noise Proof Technology Magnet handset Dedicated Microsoft Teams button Microsoft Teams-tailored user interface Built-in Bluetooth 4.2 and Dual Band 2.4G/5G Wi-Fi 2x USB Type A port, supports USB headset Supports Expansion Module EXP50 ?Coming Soon? Dual-port Gigabit Ethernet Supports Microsoft/Yealink/U2 device management platforms Wall mountable IEEE 802.3af PoE support, without PSU"</t>
  </si>
  <si>
    <t>YEA-1301189</t>
  </si>
  <si>
    <t>"Premium Phone for Microsoft Teams Android 9.0 7 inch (1024 x 600) Adjustable multi-point Touch Screen Optimal HD audio, Yealink Noise Proof Technology Flexible Bluetooth Wireless Handset Dedicated Microsoft Teams button Microsoft Teams-tailored user interface Built-in Bluetooth 4.2 and Dual Band 2.4G/5G Wi-Fi 2x USB Type A port, supports USB headset Supports Expansion Module EXP50 ?Coming Soon? Dual-port Gigabit Ethernet Supports Microsoft/Yealink/U2 device management platforms Wall mountable IEEE 802.3af PoE support, without PSU"</t>
  </si>
  <si>
    <t>YEA-1301113PSU</t>
  </si>
  <si>
    <t>Smart business phone Runs Android 9.0 7 inch (1024 x 600) capacitive adjustable touch screen Yealink Bluetooth Handset BTH58 720p30 HD video (CAM50 Optional) Optimal HD audio, Yealink Noise Proof Technology Yealink s SDK (Software Development Kit) DoorPhone Features (Preview, One-button Open, Monitoring) Built-in Bluetooth 4.2 and Dual Band 2.4G/5G Wi-Fi 2 x USB 2.0 ports for USB headset, media and storage applications Opus Codec support Up to 16 SIP accounts Up to 10-party audio conferencing Dual-port Gigabit Ethernet, supports PoE Wall mountable Supports up to 3 Expansion Module EXP50 Supports Yealink/Unify Square Device Management Platform</t>
  </si>
  <si>
    <t>YEA-1301113</t>
  </si>
  <si>
    <t>Smart business phone Runs Android 9.0 7 inch (1024 x 600) capacitive adjustable touch screen Yealink Bluetooth Handset BTH58 720p30 HD video (CAM50 Optional) Optimal HD audio, Yealink Noise Proof Technology Yealink s SDK (Software Development Kit) DoorPhone Features (Preview, One-button Open, Monitoring) Built-in Bluetooth 4.2 and Dual Band 2.4G/5G Wi-Fi 2 x USB 2.0 ports for USB headset, media and storage applications Opus Codec support Up to 16 SIP accounts Up to 10-party audio conferencing Dual-port Gigabit Ethernet, supports PoE Wall mountable Supports up to 3 Expansion Module EXP50 Supports Yealink/Unify Square Device Management Platform"</t>
  </si>
  <si>
    <t>YEA-1301112PSU</t>
  </si>
  <si>
    <t>Smart business phone Runs Android 9.0 7 inch (1024 x 600) capacitive adjustable touch screen Supports Yealink Bluetooth Handset BTH58 (Optional) 720p30 HD video (with CAM50) Optimal HD audio, Yealink Noise Proof Technology Yealink s SDK (Software Development Kit) DoorPhone Features (Preview, One-button Open, Monitoring) Built-in Bluetooth 4.2 and Dual Band 2.4G/5G Wi-Fi 2 x USB 2.0 ports for USB headset, media and storage applications Opus Codec support Up to 16 SIP accounts Up to 10-party audio conferencing Dual-port Gigabit Ethernet, supports PoE Wall mountable Supports up to 3 Expansion Module EXP50 Supports Yealink/Unify Square Device Management Platform</t>
  </si>
  <si>
    <t>YEA-1301112</t>
  </si>
  <si>
    <t>YEA-1301111PSU</t>
  </si>
  <si>
    <t>Smart business phone Runs Android 9.0 7 inch (1024 x 600) capacitive adjustable touch screen Supports Yealink Bluetooth Handset BTH58 (Optional) 720p30 HD video (CAM50 Optional) Optimal HD audio, Yealink Noise Proof Technology Yealink s SDK (Software Development Kit) DoorPhone Features (Preview, One-button Open, Monitoring) Built-in Bluetooth 4.2 and Dual Band 2.4G/5G Wi-Fi 2 x USB 2.0 ports for USB headset, media and storage applications Opus Codec support Up to 16 SIP accounts Up to 10-party audio conferencing Dual-port Gigabit Ethernet, supports PoE Wall mountable Supports up to 3 Expansion Module EXP50 Supports Yealink/Unify Square Device Management Platform</t>
  </si>
  <si>
    <t>YEA-1301111</t>
  </si>
  <si>
    <t>YEA-1300005</t>
  </si>
  <si>
    <t>Bluetooth handset for T58W and T58W with Camera</t>
  </si>
  <si>
    <t>YEA-12V/1A US-6</t>
  </si>
  <si>
    <t>12V/1A US-6,,PSU PS12V1000US for CP920/VP59 (12V/1A)</t>
  </si>
  <si>
    <t>POW-12ME</t>
  </si>
  <si>
    <t>FERRUPS EXT Battery Pack (for 1.4-3.1 kVA)</t>
  </si>
  <si>
    <t>http://s7d9.scene7.com/is/image/ScanSource/eaton-12me</t>
  </si>
  <si>
    <t>POW-124100029-001</t>
  </si>
  <si>
    <t>The Eaton BladeUPS is a revolutionary power quality solution that is scalable and modular. BladeUPS rackmount uninterruptible power supply expands power protection from 8 to 60 kW in a single 19-inch rack while reducing energy and cooling costs.</t>
  </si>
  <si>
    <t>POW-124100028-006</t>
  </si>
  <si>
    <t>Eaton 9355 20 30kVA (3) CB MBP w 36-Pole for GBHW</t>
  </si>
  <si>
    <t>POW-124100028-124100028-003</t>
  </si>
  <si>
    <t>Wall Mount MBP (with Dist Panel) for the PW9355</t>
  </si>
  <si>
    <t>http://s7d9.scene7.com/is/image/ScanSource/eaton-124100028003</t>
  </si>
  <si>
    <t>POW-124100028-001</t>
  </si>
  <si>
    <t>Powerware 9355 UPS (20 and 30kVA 3-Breaker Maintenance Bypass Panel)</t>
  </si>
  <si>
    <t>http://s7d9.scene7.com/is/image/ScanSource/eaton-124100028001</t>
  </si>
  <si>
    <t>POW-124100027-009</t>
  </si>
  <si>
    <t>Eaton 5115 UPS Tower Models</t>
  </si>
  <si>
    <t>9355 15 kVA 3-breaker Maintenance Bypass Panel with Integrated 120kA SPD and 36-Pole Distribution Provisions (Eaton BAB 10kAIC)</t>
  </si>
  <si>
    <t>POW-124100027-003</t>
  </si>
  <si>
    <t>9355-10/15 3-BKR MBP W 36-POLE FOR GHB</t>
  </si>
  <si>
    <t>POW-124100027-001</t>
  </si>
  <si>
    <t>9355 10-15kVA MaintenanceBypass Panel</t>
  </si>
  <si>
    <t>http://s7d9.scene7.com/is/image/ScanSource/eaton-124100027001</t>
  </si>
  <si>
    <t>POW-124100017-001</t>
  </si>
  <si>
    <t>Powerware 9155 (Parallel Cabinet)</t>
  </si>
  <si>
    <t>http://s7d9.scene7.com/is/image/ScanSource/eaton-124100017001</t>
  </si>
  <si>
    <t>YEA-1206625</t>
  </si>
  <si>
    <t>"Native Zoom Rooms system for medium rooms 1x A30 all-in-one Zoom Rooms appliance, power adapter, wallmount bracket and cables; 1x CTP18 touch console, PoE power adapter?wallmount bracket and cables; 1x VCH51 sharing box, 7.5m CAT5e cable, 0.6m USB-C cable and 0.6m HDMI cable; Including 2-year hardware warranty."</t>
  </si>
  <si>
    <t>YEA-1206622</t>
  </si>
  <si>
    <t>"A30-021-Teams Native Teams Collaboration Bar for medium rooms 1x A30 all-in-one Collaboration bar, power adapter, wallmount bracket and cables; 1x CTP18 touch console, PoE power adapter?wallmount bracket and cables; 1x VCH51 sharing box, 7.5m CAT5e cable, 0.6m USB-C cable and 0.6m HDMI cable; Including 2-year hardware warranty."</t>
  </si>
  <si>
    <t>YEA-1206619</t>
  </si>
  <si>
    <t>" 1x UVC86 4K dual-eye intelligent camera 1x VCR20 remote control 1x 7m USB2 cable 1x 7.5m CAT5e cable 1x Wall mount bracket 1x power adapter Including 2-year hardware warranty"</t>
  </si>
  <si>
    <t>YEA-1206617</t>
  </si>
  <si>
    <t>"Native Zoom Rooms system for small rooms 1x A20 all-in-one Zoom Rooms appliance, power adapter, wallmount bracket and cables; 1x CTP18 touch console, PoE power adapter?wallmount bracket and cables; 1x VCH51 sharing box, 7.5m CAT5e cable, 0.6m USB-C cable and 0.6m HDMI cable; Including 2-year hardware warranty."</t>
  </si>
  <si>
    <t>YEA-1206614</t>
  </si>
  <si>
    <t>"A20-021-Teams Native Teams Collaboration Bar for small rooms 1x A20 all-in-one Collaboration bar, power adapter, wallmount bracket and cables; 1x CTP18 touch console, PoE power adapter?wallmount bracket and cables; 1x VCH51 sharing box, 7.5m CAT5e cable, 0.6m USB-C cable and 0.6m HDMI cable; Including 2-year hardware warranty."</t>
  </si>
  <si>
    <t>YEA-1206611</t>
  </si>
  <si>
    <t>"All-in-one USB Video Bar for Small Rooms 1x UVC34 all-in-one USB video bar 1x VCR20 remote control 1x 7m USB2 cable 1x power adapter Including 2-year hardware warranty"</t>
  </si>
  <si>
    <t>YEA-1204613</t>
  </si>
  <si>
    <t>Upgrade from CP930W-Base, Wireless Conference Phone with DECT base station</t>
  </si>
  <si>
    <t>YEA-1203649</t>
  </si>
  <si>
    <t>"RoomCast-001 Wireless Presentation &amp; Collaboration System Kit 1 x RoomCast 1 x Wireless Presentation Pod WPP20 1 X Pod Holder for WPP20 2-Year limited hardware warranty"</t>
  </si>
  <si>
    <t>YEA-1201606PSU</t>
  </si>
  <si>
    <t>Smart business phone Runs Android 9.0 7 inch (1024 x 600) capacitive adjustable touch screen Yealink Bluetooth Handset BTH58 720p30 HD video (with CAM50) Optimal HD audio, Yealink Noise Proof Technology Yealink s SDK (Software Development Kit) DoorPhone Features (Preview, One-button Open, Monitoring) Built-in Bluetooth 4.2 and Dual Band 2.4G/5G Wi-Fi 2 x USB 2.0 ports for USB headset, media and storage applications Opus Codec support Up to 16 SIP accounts Up to 10-party audio conferencing Dual-port Gigabit Ethernet, supports PoE Wall mountable Supports up to 3 Expansion Module EXP50 Supports Yealink/Unify Square Device Management Platform</t>
  </si>
  <si>
    <t>YEA-1201606</t>
  </si>
  <si>
    <t>POW-11ME</t>
  </si>
  <si>
    <t>11ME - The Eaton FERRUPS delivers proven, ferroresonant battery backup power and scalable runtimes for 911 centers, global military installations, marine vessels and other critical applications. Highly configurable with a wide range of voltages, frequencies, runtimes, power cords and receptacles, the Eaton FERRUPS continually regulates voltage and eliminates harmful harmonic currents.</t>
  </si>
  <si>
    <t>POW-116750225-001</t>
  </si>
  <si>
    <t>Ethernet SNMP/HTTP Adapter</t>
  </si>
  <si>
    <t>http://s7d9.scene7.com/is/image/ScanSource/eaton-116750225001</t>
  </si>
  <si>
    <t>POW-116750224-001</t>
  </si>
  <si>
    <t>Environmental Monitoring Probe</t>
  </si>
  <si>
    <t>http://s7d9.scene7.com/is/image/ScanSource/eaton-116750224001</t>
  </si>
  <si>
    <t>GNN-1159-0139-EDU</t>
  </si>
  <si>
    <t>Jabra Biz 1100 EDU</t>
  </si>
  <si>
    <t>POW-112-00955-00</t>
  </si>
  <si>
    <t>Replacement Battery (750VA 3S)</t>
  </si>
  <si>
    <t>http://s7d9.scene7.com/is/image/ScanSource/eaton-1120095500</t>
  </si>
  <si>
    <t>POW-112-00400-00</t>
  </si>
  <si>
    <t>3S350 LV Replacement Battery</t>
  </si>
  <si>
    <t>YEA-1109926</t>
  </si>
  <si>
    <t>ZVC840-C2-310 Native Zoom Rooms system for extra-large rooms 1x UVC84 12X optical USB PTZ 4K camera with a VCR20 remote, wallmount bracket, power adapter and cables; Yealink MCore Kit (with MCore mini-PC and MTouch II), power adapter and cables; 3x VCM34 array microphone; 1x MSpeaker II soundbar, power adapter and cables; 1x PoE Switch, power adapter and cables; The mini-PC computer preloads Windows 10 IoT Enterprise OS and license, Zoom Rooms App, as well as Yealink Plug-in. Including 2-year hardware warranty.</t>
  </si>
  <si>
    <t>YEA-1109925</t>
  </si>
  <si>
    <t>"ZVC640-C0-A00 Native Zoom Rooms system for medium rooms 1x UVC84 12X optical USB PTZ 4K camera with a VCR20 remote, wallmount bracket, power adapter and cables; MCore mini-PC, power adapter and cables; 1x CP960-Zoom Edition Conference Phone, PoE adapter and cables, supports ultrasonic and Zoom direct share. The mini-PC computer preloads Windows 10 IoT Enterprise OS and license, Zoom Rooms App, as well as Yealink Plug-in. Including 2-year hardware warranty."</t>
  </si>
  <si>
    <t>YEA-1106952</t>
  </si>
  <si>
    <t>"Native Microsoft Teams Rooms system for Medium-to-large rooms 1x UVC86 12X optical PTZ 4K intelligent camera, VCR20 remote control, power adapter, wallmount bracket and cables; Yealink MCore Kit (with MCore mini-PC and MTouch II), power adapter, cables and wall bracket? The mini-PC computer preloads Windows 10 IoT Enterprise OS and license, Microsoft Teams Rooms App, as well as Yealink Camera Control Plug-in; No audio device Including 2-year hardware warranty."</t>
  </si>
  <si>
    <t>YEA-1106948</t>
  </si>
  <si>
    <t>Native Microsoft Teams Rooms system for Medium-to-large rooms 1x UVC84 12X optical USB PTZ 4K camera, VCR20 remote control, power adapter, wallmount bracket and cables; Yealink MCore Kit (with MCore mini-PC and MTouch II), power adapter, cables and wall bracket? 1x MSpeaker II; 2x CPW90 DECT-Wireless mics including charging dock and power adapter; 1x WPP20 for wireless content sharing; The mini-PC computer preloads Windows 10 IoT Enterprise OS and license, Microsoft Teams Rooms App, as well as Yealink Camera Control Plug-in; Including 2-year hardware warranty.</t>
  </si>
  <si>
    <t>YEA-1106940</t>
  </si>
  <si>
    <t>"Native Microsoft Teams Rooms system for Small &amp; Focus rooms 1x UVC30 Room 4K USB ePTZ camera and wall bracket; Yealink MCore Kit (with MCore mini-PC and MTouch II), power adapter, cables and wall bracket? 1x MSpeech AI meeting audio; The mini-PC computer preloads Windows 10 IoT Enterprise OS and license, Microsoft Teams Rooms App, as well as Yealink Camera Control Plug-in; Including 2-year hardware warranty."</t>
  </si>
  <si>
    <t>VTE-10W PSU-A6</t>
  </si>
  <si>
    <t>Snom 10W PSU-A6, 10W PSU for all Snom Desk Phones, black</t>
  </si>
  <si>
    <t>Quick Disconnect cord clip for all H-series corded headsets.</t>
  </si>
  <si>
    <t>http://s7d9.scene7.com/is/image/ScanSource/plantronics-1077801</t>
  </si>
  <si>
    <t>PLA-10757-00</t>
  </si>
  <si>
    <t>BACKGROUND NOISE SUPPRESSOR FRSUPRA VOIC</t>
  </si>
  <si>
    <t>POW-103007828-5591</t>
  </si>
  <si>
    <t>BladeUPS 48 kW BusBar, Top Entry</t>
  </si>
  <si>
    <t>POW-103007569-5591</t>
  </si>
  <si>
    <t>BladeUPS 60 kW Universal Wireway</t>
  </si>
  <si>
    <t>POW-103007415-5208</t>
  </si>
  <si>
    <t>BladeUPS Maintenance Bypass Module, 208V</t>
  </si>
  <si>
    <t>http://s7d9.scene7.com/is/image/ScanSource/eaton-1030074155208</t>
  </si>
  <si>
    <t>POW-103007312</t>
  </si>
  <si>
    <t>Rail Kit Option (for 3 and 6 Slot Rackmount)</t>
  </si>
  <si>
    <t>POW-103007018-5591</t>
  </si>
  <si>
    <t>Rail Kit used with 2U Models</t>
  </si>
  <si>
    <t>http://s7d9.scene7.com/is/image/ScanSource/eaton-1030070185591</t>
  </si>
  <si>
    <t>POW-103006348-103006348-001</t>
  </si>
  <si>
    <t>Kit (Harness Extention ERM to UPS)</t>
  </si>
  <si>
    <t>http://s7d9.scene7.com/is/image/ScanSource/eaton-103006348001</t>
  </si>
  <si>
    <t>POW-103006244</t>
  </si>
  <si>
    <t>REPO-Switch Wall Mount (for 9390IT)</t>
  </si>
  <si>
    <t>POW-103005977-5591</t>
  </si>
  <si>
    <t>Replacement Battery Tray</t>
  </si>
  <si>
    <t>http://s7d9.scene7.com/is/image/ScanSource/eaton-1030059775591</t>
  </si>
  <si>
    <t>POW-103005912</t>
  </si>
  <si>
    <t>Eaton ERM, C13/C14, 100-250VAC , 50/60Hz</t>
  </si>
  <si>
    <t>http://s7d9.scene7.com/is/image/ScanSource/eaton-103005912</t>
  </si>
  <si>
    <t>POW-103005894</t>
  </si>
  <si>
    <t>Environmental Rack Monitor Water Leak Detector (12 Feet)</t>
  </si>
  <si>
    <t>http://s7d9.scene7.com/is/image/ScanSource/eaton-103005894</t>
  </si>
  <si>
    <t>POW-103005890</t>
  </si>
  <si>
    <t>ERM Smoke Detector/Alarm (110VAC,NEMA 5-</t>
  </si>
  <si>
    <t>http://s7d9.scene7.com/is/image/ScanSource/eaton-103005890</t>
  </si>
  <si>
    <t>POW-103005822</t>
  </si>
  <si>
    <t>Temperature Humidity Sensor</t>
  </si>
  <si>
    <t>http://s7d9.scene7.com/is/image/ScanSource/eaton-103005822</t>
  </si>
  <si>
    <t>POW-103005747-6591</t>
  </si>
  <si>
    <t>Blade UPS (3U EBM64, 19 Inch Rack Space Each)</t>
  </si>
  <si>
    <t>http://s7d9.scene7.com/is/image/ScanSource/eaton-1030057476591</t>
  </si>
  <si>
    <t>POW-103005183</t>
  </si>
  <si>
    <t>Powerware 9355 (20 and 30 kVA 2 String Line and Match EBM)</t>
  </si>
  <si>
    <t>http://s7d9.scene7.com/is/image/ScanSource/eaton-103005183</t>
  </si>
  <si>
    <t>POW-103004896</t>
  </si>
  <si>
    <t>Zone 4 Seismic Kit (9355)</t>
  </si>
  <si>
    <t>http://s7d9.scene7.com/is/image/ScanSource/eaton-103004896</t>
  </si>
  <si>
    <t>POW-103004868</t>
  </si>
  <si>
    <t>Powerware 9355 (20 and 30 kVA 4 String Line and Match EXT Battery Cabinet)</t>
  </si>
  <si>
    <t>POW-103004336</t>
  </si>
  <si>
    <t>CAN Bridge Card (for the 9155)</t>
  </si>
  <si>
    <t>http://s7d9.scene7.com/is/image/ScanSource/eaton-103004336</t>
  </si>
  <si>
    <t>POW-103004194-5501</t>
  </si>
  <si>
    <t>Powerware 9155 Seismic Kit</t>
  </si>
  <si>
    <t>http://s7d9.scene7.com/is/image/ScanSource/eaton-1030041945501</t>
  </si>
  <si>
    <t>POW-103004192-5501</t>
  </si>
  <si>
    <t>Powerware 9155 (EBM 64 2-High)</t>
  </si>
  <si>
    <t>http://s7d9.scene7.com/is/image/ScanSource/eaton-1030041925501</t>
  </si>
  <si>
    <t>POW-103003055</t>
  </si>
  <si>
    <t>Industrial Relay Card</t>
  </si>
  <si>
    <t>http://s7d9.scene7.com/is/image/ScanSource/eaton-103003055</t>
  </si>
  <si>
    <t>POW-103002939</t>
  </si>
  <si>
    <t>REPO-Switch Wall Mount (for 9355)</t>
  </si>
  <si>
    <t>http://s7d9.scene7.com/is/image/ScanSource/eaton-103002939</t>
  </si>
  <si>
    <t>POW-103002687-001</t>
  </si>
  <si>
    <t>Remote Monitor Display Panel (Requires Industrial Relay and Display Drive Card Part Number 103003055)</t>
  </si>
  <si>
    <t>http://s7d9.scene7.com/is/image/ScanSource/eaton-103002687001</t>
  </si>
  <si>
    <t>POW-103000039-0001</t>
  </si>
  <si>
    <t>SPS-CS Assembly Battery Tray</t>
  </si>
  <si>
    <t>POW-1014018</t>
  </si>
  <si>
    <t>Eaton Avaya-Labeled 9130 UPS Opt.</t>
  </si>
  <si>
    <t>Alarm Relay Card</t>
  </si>
  <si>
    <t>http://s7d9.scene7.com/is/image/ScanSource/eaton-1014018</t>
  </si>
  <si>
    <t>GNN-1005143</t>
  </si>
  <si>
    <t>Jabra/GN Netcom 2.5mm Headset Adapter Cord/Cable, 5 inches</t>
  </si>
  <si>
    <t>http://s7d9.scene7.com/is/image/ScanSource/jabra-1005143</t>
  </si>
  <si>
    <t>GNN-1003945</t>
  </si>
  <si>
    <t>8800-01 Upgrade Cord Jabra Quick Disconnect To Norstar Mod Plug (No Band)</t>
  </si>
  <si>
    <t>http://s7d9.scene7.com/is/image/ScanSource/jabra-1003945</t>
  </si>
  <si>
    <t>GNN-100-99800900-02</t>
  </si>
  <si>
    <t>Jabra Consumer Voice Series Headsets</t>
  </si>
  <si>
    <t>Talk 45 Headset</t>
  </si>
  <si>
    <t>http://s7d9.scene7.com/is/image/ScanSource/jabra-1009980090002</t>
  </si>
  <si>
    <t>GNN-100-98520000-02</t>
  </si>
  <si>
    <t>Jabra Evolve 75e UC&amp;Link370, SME, NA</t>
  </si>
  <si>
    <t>GNN-100-95500900-02</t>
  </si>
  <si>
    <t>Talk35 Bluetooth Headset</t>
  </si>
  <si>
    <t>http://s7d9.scene7.com/is/image/ScanSource/jabra-1009550090002</t>
  </si>
  <si>
    <t>GNN-100-92310900-02</t>
  </si>
  <si>
    <t>Jabra Talk 25</t>
  </si>
  <si>
    <t>http://s7d9.scene7.com/is/image/ScanSource/jabra-1009231090002</t>
  </si>
  <si>
    <t>GNN-100-92200900-02</t>
  </si>
  <si>
    <t>Talk 15 Headset</t>
  </si>
  <si>
    <t>http://s7d9.scene7.com/is/image/ScanSource/jabra-1009220090002</t>
  </si>
  <si>
    <t>GNN-100-92046900-02</t>
  </si>
  <si>
    <t>Talk 5 Headset</t>
  </si>
  <si>
    <t>http://s7d9.scene7.com/is/image/ScanSource/jabra-1009204690002</t>
  </si>
  <si>
    <t>GNN-100-91800000-02</t>
  </si>
  <si>
    <t>Jabra Elite 45h Titanium Black</t>
  </si>
  <si>
    <t>GNN-100-55910000-02</t>
  </si>
  <si>
    <t>Jabra Evolve 40</t>
  </si>
  <si>
    <t>GNN-100-49000001-02</t>
  </si>
  <si>
    <t>Jabra Consumer Speakerphone Series</t>
  </si>
  <si>
    <t>The Drive Bluetooth Speakerphone is a user-friendly car speakerphone that connects to 2 devices simultaneously. With the Drive speakerphone, you can stream music from your phone and get GPS directions played through the speakerphone. In addition, noise-cancellation technology dampens the road noise and gives you clear, crisp sound for your calls.</t>
  </si>
  <si>
    <t>http://s7d9.scene7.com/is/image/ScanSource/jabra-1004900000102</t>
  </si>
  <si>
    <t>GNN-100-46000000-02</t>
  </si>
  <si>
    <t>The Freeway in-car speakerphone makes hands-free calls sound better than   ever - and makes controlling them effortless. It is the first in-car speaker-phone to have a 3-speaker stereo system and virtual surround sound, which makes the audio cripser, clearer and more vibrant than ever   before. And with its dual microphone technology, you can say goodbye to  unwanted background noise.</t>
  </si>
  <si>
    <t>http://s7d9.scene7.com/is/image/ScanSource/jabra-1004600000002</t>
  </si>
  <si>
    <t>GNN-100-44000000-02</t>
  </si>
  <si>
    <t>The Tour is a portable in-car speakerphone with a powerful 3-watt speaker for incredibly likelife sound. Stay focused on the road ahead while enjoying hands free calls and control over your phone. Your every word will come through clearly thanks to the HD Voice microphone. You can even use your voice to make and take calls via Voice Control. And when you're not in call, stream multimedia, including: music, GPS directions and podcasts.</t>
  </si>
  <si>
    <t>http://s7d9.scene7.com/is/image/ScanSource/jabra-1004400000002</t>
  </si>
  <si>
    <t>GNN-100-43100000-02</t>
  </si>
  <si>
    <t>http://s7d9.scene7.com/is/image/ScanSource/jabra-1004310000002</t>
  </si>
  <si>
    <t>APC-0N-0923</t>
  </si>
  <si>
    <t>FANS, FOR PX1 POWER MODULE</t>
  </si>
  <si>
    <t>APC-0M-G5TBSH04</t>
  </si>
  <si>
    <t>MGE GALAXY 5000 BAT SHLF UPS12-400MR 48W</t>
  </si>
  <si>
    <t>APC-0M-6866</t>
  </si>
  <si>
    <t>S/A TESTED 3P 50A CKT BRKR 120/240 UL</t>
  </si>
  <si>
    <t>APC-0M-5886-0M-5886-041</t>
  </si>
  <si>
    <t>CORDSET #6 50A 250V 3P-4W 41FT</t>
  </si>
  <si>
    <t>APC-0M-5886-023</t>
  </si>
  <si>
    <t>CORDSET #6 50A 250V 3P-4W 23FT</t>
  </si>
  <si>
    <t>APC-0M-5886-021</t>
  </si>
  <si>
    <t>CORDSET #6 50A 250V 3P-4W 21FT</t>
  </si>
  <si>
    <t>APC-0M-5886-019</t>
  </si>
  <si>
    <t>CORDSET #6 50A 250V 3P-4W 19FT</t>
  </si>
  <si>
    <t>APC-0M-5886-017</t>
  </si>
  <si>
    <t>CORDSET #6 50A 250V 3P-4W 17FT</t>
  </si>
  <si>
    <t>APC-0M-5357-005</t>
  </si>
  <si>
    <t>TC 3WIRE W/L5-20 5 FOOT</t>
  </si>
  <si>
    <t>APC-0M-5350-0M-5350-023</t>
  </si>
  <si>
    <t>TC 5WIRE W/L21-20 23FOOT</t>
  </si>
  <si>
    <t>APC-0M-5350-0M-5350-021</t>
  </si>
  <si>
    <t>TC 5WIRE W/L21-20 21FOOT</t>
  </si>
  <si>
    <t>http://s7d9.scene7.com/is/image/ScanSource/apc-0m5350021</t>
  </si>
  <si>
    <t>APC-0M-5350-0M-5350-019</t>
  </si>
  <si>
    <t>TC 5WIRE W/L21-20 19FOOT</t>
  </si>
  <si>
    <t>APC-0M-5011</t>
  </si>
  <si>
    <t>ASSY ISX-20KF FINAL ITEMS</t>
  </si>
  <si>
    <t>APC-0M-4265</t>
  </si>
  <si>
    <t>1-POLE, 20A BOLT-ON SQUARE D BREAKER</t>
  </si>
  <si>
    <t>APC-0M-0M-4264</t>
  </si>
  <si>
    <t>3-POLE, 20A BOLT-ON SQUARE D BREAKER</t>
  </si>
  <si>
    <t>http://s7d9.scene7.com/is/image/ScanSource/apc-0m4264</t>
  </si>
  <si>
    <t>APC-0M-0218</t>
  </si>
  <si>
    <t>S/A BLANK PNL 1P CKTBRK NAM PSX-PDU</t>
  </si>
  <si>
    <t>APC-0J-234-3105SE</t>
  </si>
  <si>
    <t>CAP 1200VDC 1UF - SPARE PART</t>
  </si>
  <si>
    <t>APC-0J-0P3822</t>
  </si>
  <si>
    <t>FIAZN PCBA GALAXY5000 -SPARE PART</t>
  </si>
  <si>
    <t>APC-0J-0P2670AB</t>
  </si>
  <si>
    <t>MB SET 10KW ACRD1XX/2XX MB CPNTNMC R2</t>
  </si>
  <si>
    <t>APC-0J-0M-34605676AA</t>
  </si>
  <si>
    <t>DC CAPA KIT G5K 40-60 KVA - SPARE PART</t>
  </si>
  <si>
    <t>APC-0J-0M-34002516AC</t>
  </si>
  <si>
    <t>S/A AC CAPACITOR OUTPUT 80KVA US</t>
  </si>
  <si>
    <t>APC-0J-0M-3400251400AB</t>
  </si>
  <si>
    <t>S/A AC CAPACITOR INPUT 80KVA US</t>
  </si>
  <si>
    <t>APC-0G-SY20KF</t>
  </si>
  <si>
    <t>GENERIC ASSY SYM 20KVA 3PH 208V W/DIST</t>
  </si>
  <si>
    <t>PLN-09389-05</t>
  </si>
  <si>
    <t>09389-05,, SPARE EARPIECE #5 HEADSET PARTS (1)</t>
  </si>
  <si>
    <t>PLN-09389-04</t>
  </si>
  <si>
    <t>09389-04,, SPARE EARPIECE #4 HEADSET PARTS (1)</t>
  </si>
  <si>
    <t>PLN-09389-03</t>
  </si>
  <si>
    <t>09389-03,, SPARE EARPIECE #3 HEADSET PARTS (1)</t>
  </si>
  <si>
    <t>PLN-09289-04</t>
  </si>
  <si>
    <t>EARPIECE, #4 SPARE (1) HEADSET PARTS</t>
  </si>
  <si>
    <t>PLN-09289-02</t>
  </si>
  <si>
    <t>SINGLE EARTIPS #2</t>
  </si>
  <si>
    <t>POW-0660C120AGEDODRI</t>
  </si>
  <si>
    <t>PW9170P 12 Slot HW in RECPS Black</t>
  </si>
  <si>
    <t>POW-0660C092GEEAAAAI</t>
  </si>
  <si>
    <t>PW9170+ (9-Slot Rack-Mount Enclosure)</t>
  </si>
  <si>
    <t>http://s7d9.scene7.com/is/image/ScanSource/eaton-0660c092geeaaaai</t>
  </si>
  <si>
    <t>POW-0660C092AAAAAAAI</t>
  </si>
  <si>
    <t>Eaton Avaya Labeled Other</t>
  </si>
  <si>
    <t>9-Slot Rack Enclosure (Black)</t>
  </si>
  <si>
    <t>http://s7d9.scene7.com/is/image/ScanSource/eaton-0660c092aaaaaaai</t>
  </si>
  <si>
    <t>POW-0660C060GEEAAAAI</t>
  </si>
  <si>
    <t>PW9170+ (6-Slot Enclosure)</t>
  </si>
  <si>
    <t>POW-0660C060GCWAAAAI</t>
  </si>
  <si>
    <t>6-Slot Enclosure (Hardwired In, Hardwired Out)</t>
  </si>
  <si>
    <t>POW-0660C060ACOCRCXI</t>
  </si>
  <si>
    <t>PW9170P (6 Slot ENCL HW L6-30 L  L14-30 3X 5-20 Black)</t>
  </si>
  <si>
    <t>POW-0660C060AAAAAAAI</t>
  </si>
  <si>
    <t>EATON 9170+ 6 SLOT HARDWIRED ENCLOSURE</t>
  </si>
  <si>
    <t>http://s7d9.scene7.com/is/image/ScanSource/eaton-0660c060aaaaaaai</t>
  </si>
  <si>
    <t>PLN-06448-01</t>
  </si>
  <si>
    <t>EARPIECE KIT, PINK, HEADSET PARTS</t>
  </si>
  <si>
    <t>POW-05146520-4101</t>
  </si>
  <si>
    <t>http://s7d9.scene7.com/is/image/ScanSource/eaton-051465204101</t>
  </si>
  <si>
    <t>POW-05146519-4101</t>
  </si>
  <si>
    <t>http://s7d9.scene7.com/is/image/ScanSource/eaton-051465194101</t>
  </si>
  <si>
    <t>PLN-05091-00</t>
  </si>
  <si>
    <t>EARPIECE, PORTED SP HEADSET PARTS</t>
  </si>
  <si>
    <t>http://s7d9.scene7.com/is/image/ScanSource/plantronics-05091-00</t>
  </si>
  <si>
    <t>GNN-0473-299</t>
  </si>
  <si>
    <t>King Size Leatherette Cushion GN 2100/GN 9120/STM</t>
  </si>
  <si>
    <t>GNN-0473-279</t>
  </si>
  <si>
    <t>GN Netcom 9120/9125/2100 Leatherette Ear Cushion (1 cushion)</t>
  </si>
  <si>
    <t>http://s7d9.scene7.com/is/image/ScanSource/jabra-0473279</t>
  </si>
  <si>
    <t>GNN-0462-799</t>
  </si>
  <si>
    <t>Jabra GN2100 Earhook</t>
  </si>
  <si>
    <t>http://s7d9.scene7.com/is/image/ScanSource/jabra-0462799</t>
  </si>
  <si>
    <t>GNN-0462-509</t>
  </si>
  <si>
    <t>JABRA GN2100 HEADBAND</t>
  </si>
  <si>
    <t>http://s7d9.scene7.com/is/image/ScanSource/jabra-0462509</t>
  </si>
  <si>
    <t>GNN-0440-149</t>
  </si>
  <si>
    <t>GN - Jabra 1900/2100/9100 King Size Earcushion</t>
  </si>
  <si>
    <t>http://s7d9.scene7.com/is/image/ScanSource/jabra-0440149</t>
  </si>
  <si>
    <t>GNN-0436-879</t>
  </si>
  <si>
    <t>Earplate for Jabra GN2100 and Jabra GN9120.</t>
  </si>
  <si>
    <t>http://s7d9.scene7.com/is/image/ScanSource/jabra-0436879</t>
  </si>
  <si>
    <t>GNN-0436-869</t>
  </si>
  <si>
    <t>Jabra universal foam windscreen cushion for Jabra, Plantronics and VXI headsets</t>
  </si>
  <si>
    <t>http://s7d9.scene7.com/is/image/ScanSource/jabra-0436869</t>
  </si>
  <si>
    <t>APC-04-04065-05</t>
  </si>
  <si>
    <t>Battery (12V, UPS12-490MR)</t>
  </si>
  <si>
    <t>http://s7d9.scene7.com/is/image/ScanSource/apc-040406505</t>
  </si>
  <si>
    <t>POW-035-0113</t>
  </si>
  <si>
    <t>C13 OUTLET CAP</t>
  </si>
  <si>
    <t>http://s7d9.scene7.com/is/image/ScanSource/eaton-0350113</t>
  </si>
  <si>
    <t>POW-010-9341</t>
  </si>
  <si>
    <t>CABLE, L6-20P, (1) C19</t>
  </si>
  <si>
    <t>http://s7d9.scene7.com/is/image/ScanSource/eaton-0109341</t>
  </si>
  <si>
    <t>GNN-01-0437</t>
  </si>
  <si>
    <t>Jabra Headset Amplifiers</t>
  </si>
  <si>
    <t>GN-Netcom AT3 PLUG PRONG AMP WITH MUTE</t>
  </si>
  <si>
    <t>http://s7d9.scene7.com/is/image/ScanSource/jabra-010437</t>
  </si>
  <si>
    <t>GNN-01-0369</t>
  </si>
  <si>
    <t>Jabra  GN1000 Remote Handset Lifter</t>
  </si>
  <si>
    <t>http://s7d9.scene7.com/is/image/ScanSource/jabra-010369</t>
  </si>
  <si>
    <t>-01-0247 RB</t>
  </si>
  <si>
    <t>Rebox: Jabra GN2125 Noise Canceling Headset</t>
  </si>
  <si>
    <t>GNN-01-0247</t>
  </si>
  <si>
    <t>Jabra GN2125 Noise Canceling Headset</t>
  </si>
  <si>
    <t>http://s7d9.scene7.com/is/image/ScanSource/jabra-010247</t>
  </si>
  <si>
    <t>GNN-01-0203</t>
  </si>
  <si>
    <t>Jabra GN 8000 Headset Coil Cord With GN QD</t>
  </si>
  <si>
    <t>http://s7d9.scene7.com/is/image/ScanSource/jabra-010203</t>
  </si>
  <si>
    <t>POW-0005NXXX-6009UC</t>
  </si>
  <si>
    <t>ONSITE UPS PM 7X24</t>
  </si>
  <si>
    <t>POW-0005NXXX-18000UC</t>
  </si>
  <si>
    <t>Onsite 1-time preventative maintenance add on for the ?rst unit.</t>
  </si>
  <si>
    <t>POW-0005NXXX-0080</t>
  </si>
  <si>
    <t>Preventive Maintenance, testing, firmware updates</t>
  </si>
  <si>
    <t>POW-0005N2XX-6009UC</t>
  </si>
  <si>
    <t>UPS preventitive maintenance</t>
  </si>
  <si>
    <t>VAL-00012838</t>
  </si>
  <si>
    <t>Mexico City - IP Horn project</t>
  </si>
  <si>
    <t>VAL-00003203</t>
  </si>
  <si>
    <t>Guidance Charter Replacements</t>
  </si>
  <si>
    <t>VTE-00-S016-00</t>
  </si>
  <si>
    <t>00-S016-00,, D120 Wall Mount Kit Black</t>
  </si>
  <si>
    <t>http://s7d9.scene7.com/is/image/ScanSource/vtech-d7xxwallmountkit</t>
  </si>
  <si>
    <t>Snom Batteries</t>
  </si>
  <si>
    <t>Snom Replacement Battery, battery for M65/M85 handset, black</t>
  </si>
  <si>
    <t>http://s7d9.scene7.com/is/image/ScanSource/vtech-batterym65m85</t>
  </si>
  <si>
    <t>VTE-00-B005-00</t>
  </si>
  <si>
    <t>2.5mm Jack Adapter Cable for A100 Headsets</t>
  </si>
  <si>
    <t>VTE-00-B004-00</t>
  </si>
  <si>
    <t>USB Adapter Cable for A100 Headsets</t>
  </si>
  <si>
    <t>VTE-00-B003-00</t>
  </si>
  <si>
    <t>3.5mm Jack Adapter Cable for A100 Headsets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</si>
</sst>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8"/>
      <color theme="1"/>
      <name val="Helvetica Neue"/>
    </font>
    <font>
      <sz val="10"/>
      <color theme="1"/>
      <name val="Arial"/>
      <family val="2"/>
    </font>
    <font>
      <sz val="10"/>
      <color rgb="FF000000"/>
      <name val="Arial"/>
      <family val="2"/>
    </font>
    <font>
      <sz val="10"/>
      <color rgb="FF333F48"/>
      <name val="Arial"/>
      <family val="2"/>
    </font>
    <font>
      <sz val="10"/>
      <color rgb="FF464749"/>
      <name val="Arial"/>
      <family val="2"/>
    </font>
    <font>
      <sz val="11"/>
      <color theme="1"/>
      <name val="Arial"/>
      <family val="2"/>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B0B3B2"/>
        <bgColor indexed="64"/>
      </patternFill>
    </fill>
    <fill>
      <patternFill patternType="solid">
        <fgColor theme="0"/>
        <bgColor indexed="64"/>
      </patternFill>
    </fill>
    <fill>
      <patternFill patternType="solid">
        <fgColor theme="0"/>
        <bgColor rgb="FFFFC000"/>
      </patternFill>
    </fill>
    <fill>
      <patternFill patternType="solid">
        <fgColor rgb="FFFFFFFF"/>
        <bgColor rgb="FFFFFFFF"/>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right/>
      <top/>
      <bottom style="medium">
        <color rgb="FF000000"/>
      </bottom>
      <diagonal/>
    </border>
    <border>
      <left/>
      <right/>
      <top/>
      <bottom style="hair">
        <color rgb="FF000000"/>
      </bottom>
      <diagonal/>
    </border>
    <border>
      <left/>
      <right/>
      <top style="hair">
        <color rgb="FF000000"/>
      </top>
      <bottom style="hair">
        <color rgb="FF000000"/>
      </bottom>
      <diagonal/>
    </border>
    <border>
      <left/>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9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0" borderId="3" xfId="0" applyFont="1" applyBorder="1" applyAlignment="1"/>
    <xf numFmtId="0" fontId="2" fillId="0" borderId="4" xfId="0" applyFont="1" applyBorder="1" applyAlignment="1"/>
    <xf numFmtId="0" fontId="2" fillId="0" borderId="5" xfId="0" applyFont="1" applyBorder="1" applyAlignment="1"/>
    <xf numFmtId="0" fontId="1" fillId="2" borderId="2" xfId="0" applyFont="1" applyFill="1" applyBorder="1" applyAlignment="1">
      <alignment vertical="top"/>
    </xf>
    <xf numFmtId="0" fontId="2" fillId="3" borderId="4" xfId="0" applyFont="1" applyFill="1" applyBorder="1" applyAlignment="1"/>
    <xf numFmtId="0" fontId="0" fillId="0" borderId="0" xfId="0" applyAlignment="1"/>
    <xf numFmtId="0" fontId="0" fillId="3" borderId="0" xfId="0" applyFill="1"/>
    <xf numFmtId="0" fontId="2" fillId="0" borderId="0" xfId="0" applyFont="1"/>
    <xf numFmtId="0" fontId="0" fillId="0" borderId="0" xfId="0" applyAlignment="1">
      <alignment wrapText="1"/>
    </xf>
    <xf numFmtId="0" fontId="2" fillId="4" borderId="0" xfId="0" applyFont="1" applyFill="1"/>
    <xf numFmtId="0" fontId="2" fillId="4" borderId="6" xfId="0" applyFont="1" applyFill="1" applyBorder="1"/>
    <xf numFmtId="0" fontId="2" fillId="0" borderId="7" xfId="0" applyFont="1" applyBorder="1"/>
    <xf numFmtId="0" fontId="2" fillId="0" borderId="6" xfId="0" applyFont="1" applyBorder="1"/>
    <xf numFmtId="0" fontId="2" fillId="3" borderId="0" xfId="0" applyFont="1" applyFill="1"/>
    <xf numFmtId="0" fontId="2" fillId="0" borderId="0" xfId="0" applyFont="1" applyAlignment="1">
      <alignment wrapText="1"/>
    </xf>
    <xf numFmtId="0" fontId="2" fillId="4" borderId="0" xfId="0" applyFont="1" applyFill="1" applyAlignment="1">
      <alignment wrapText="1"/>
    </xf>
    <xf numFmtId="0" fontId="2" fillId="4" borderId="6" xfId="0" applyFont="1" applyFill="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49" fontId="2" fillId="0" borderId="7" xfId="0" applyNumberFormat="1" applyFont="1" applyBorder="1" applyAlignment="1">
      <alignment horizontal="left" wrapText="1"/>
    </xf>
    <xf numFmtId="0" fontId="2" fillId="0" borderId="0" xfId="0" applyFont="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49" fontId="2" fillId="0" borderId="7" xfId="0" applyNumberFormat="1" applyFont="1" applyBorder="1" applyAlignment="1">
      <alignment wrapText="1"/>
    </xf>
    <xf numFmtId="49" fontId="2" fillId="0" borderId="0" xfId="0" applyNumberFormat="1" applyFont="1" applyAlignment="1">
      <alignment wrapText="1"/>
    </xf>
    <xf numFmtId="0" fontId="2" fillId="3" borderId="0" xfId="0" applyFont="1" applyFill="1" applyAlignment="1">
      <alignment horizontal="left" wrapText="1"/>
    </xf>
    <xf numFmtId="0" fontId="2" fillId="0" borderId="0" xfId="0" applyFont="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xf>
    <xf numFmtId="0" fontId="2" fillId="4" borderId="0" xfId="0" applyFont="1" applyFill="1" applyAlignment="1">
      <alignment horizontal="left" vertical="center"/>
    </xf>
    <xf numFmtId="0" fontId="2" fillId="0" borderId="0" xfId="0" applyFont="1" applyAlignment="1">
      <alignment horizontal="left" vertical="center"/>
    </xf>
    <xf numFmtId="0" fontId="3" fillId="4" borderId="0" xfId="0" applyFont="1" applyFill="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vertical="center"/>
    </xf>
    <xf numFmtId="0" fontId="2" fillId="4" borderId="0" xfId="0" applyFont="1" applyFill="1" applyAlignment="1">
      <alignment vertical="center"/>
    </xf>
    <xf numFmtId="0" fontId="2" fillId="0" borderId="0" xfId="0" applyFont="1" applyAlignment="1">
      <alignment vertical="center"/>
    </xf>
    <xf numFmtId="0" fontId="2" fillId="0" borderId="6" xfId="0" applyFont="1" applyBorder="1" applyAlignment="1">
      <alignment vertical="center"/>
    </xf>
    <xf numFmtId="0" fontId="5" fillId="5" borderId="0" xfId="0" applyFont="1" applyFill="1" applyAlignment="1">
      <alignment horizontal="left"/>
    </xf>
    <xf numFmtId="0" fontId="4" fillId="0" borderId="0" xfId="0" applyFont="1" applyAlignment="1"/>
    <xf numFmtId="0" fontId="6" fillId="0" borderId="0" xfId="0" applyFont="1"/>
    <xf numFmtId="0" fontId="6" fillId="0" borderId="6" xfId="0" applyFont="1" applyBorder="1"/>
    <xf numFmtId="0" fontId="3" fillId="0" borderId="0" xfId="0" applyFont="1" applyAlignment="1">
      <alignment wrapText="1"/>
    </xf>
    <xf numFmtId="0" fontId="3" fillId="0" borderId="6" xfId="0" applyFont="1" applyBorder="1" applyAlignment="1">
      <alignment wrapText="1"/>
    </xf>
    <xf numFmtId="0" fontId="2" fillId="0" borderId="8" xfId="0" applyFont="1" applyBorder="1"/>
    <xf numFmtId="0" fontId="2" fillId="0" borderId="9" xfId="0" applyFont="1" applyBorder="1"/>
    <xf numFmtId="0" fontId="3" fillId="0" borderId="0" xfId="0" applyFont="1"/>
    <xf numFmtId="0" fontId="3" fillId="0" borderId="7" xfId="0" applyFont="1" applyBorder="1"/>
    <xf numFmtId="0" fontId="3"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3" fillId="0" borderId="6"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wrapText="1"/>
    </xf>
    <xf numFmtId="0" fontId="2" fillId="0" borderId="10" xfId="0" applyFont="1" applyBorder="1"/>
    <xf numFmtId="0" fontId="2" fillId="0" borderId="11" xfId="0" applyFont="1" applyBorder="1"/>
    <xf numFmtId="0" fontId="0" fillId="0" borderId="0" xfId="0" applyNumberFormat="1"/>
    <xf numFmtId="4" fontId="2" fillId="0" borderId="0" xfId="0" applyNumberFormat="1" applyFont="1" applyAlignment="1">
      <alignment horizontal="center"/>
    </xf>
    <xf numFmtId="4" fontId="2" fillId="4" borderId="0" xfId="0" applyNumberFormat="1" applyFont="1" applyFill="1" applyAlignment="1">
      <alignment horizontal="center"/>
    </xf>
    <xf numFmtId="4" fontId="2" fillId="4" borderId="6" xfId="0" applyNumberFormat="1" applyFont="1" applyFill="1" applyBorder="1" applyAlignment="1">
      <alignment horizontal="center"/>
    </xf>
    <xf numFmtId="4" fontId="2" fillId="0" borderId="7" xfId="0" applyNumberFormat="1" applyFont="1" applyBorder="1" applyAlignment="1">
      <alignment horizontal="center"/>
    </xf>
    <xf numFmtId="4" fontId="2" fillId="0" borderId="6" xfId="0" applyNumberFormat="1" applyFont="1" applyBorder="1" applyAlignment="1">
      <alignment horizontal="center"/>
    </xf>
    <xf numFmtId="4" fontId="2" fillId="3" borderId="0" xfId="0" applyNumberFormat="1" applyFont="1" applyFill="1" applyAlignment="1">
      <alignment horizontal="center"/>
    </xf>
    <xf numFmtId="4" fontId="2" fillId="0" borderId="7" xfId="0" applyNumberFormat="1" applyFont="1" applyBorder="1" applyAlignment="1">
      <alignment horizontal="center" vertical="center"/>
    </xf>
    <xf numFmtId="4" fontId="2" fillId="4" borderId="0" xfId="0" applyNumberFormat="1" applyFont="1" applyFill="1" applyAlignment="1">
      <alignment horizontal="center" vertical="center"/>
    </xf>
    <xf numFmtId="4" fontId="2" fillId="0" borderId="0" xfId="0" applyNumberFormat="1" applyFont="1" applyAlignment="1">
      <alignment horizontal="center" vertical="center"/>
    </xf>
    <xf numFmtId="4" fontId="2" fillId="0" borderId="6" xfId="0" applyNumberFormat="1" applyFont="1" applyBorder="1" applyAlignment="1">
      <alignment horizontal="center" vertical="center"/>
    </xf>
    <xf numFmtId="4" fontId="6" fillId="0" borderId="0" xfId="0" applyNumberFormat="1" applyFont="1" applyAlignment="1">
      <alignment horizontal="center"/>
    </xf>
    <xf numFmtId="4" fontId="6" fillId="0" borderId="6" xfId="0" applyNumberFormat="1" applyFont="1" applyBorder="1" applyAlignment="1">
      <alignment horizontal="center"/>
    </xf>
    <xf numFmtId="4" fontId="3" fillId="0" borderId="0" xfId="0" applyNumberFormat="1" applyFont="1" applyAlignment="1">
      <alignment horizontal="center"/>
    </xf>
    <xf numFmtId="4" fontId="3" fillId="0" borderId="7" xfId="0" applyNumberFormat="1" applyFont="1" applyBorder="1" applyAlignment="1">
      <alignment horizontal="center"/>
    </xf>
    <xf numFmtId="4" fontId="3" fillId="0" borderId="0" xfId="0" applyNumberFormat="1" applyFont="1" applyAlignment="1">
      <alignment horizontal="center" vertical="center"/>
    </xf>
    <xf numFmtId="4" fontId="3" fillId="0" borderId="7" xfId="0" applyNumberFormat="1" applyFont="1" applyBorder="1" applyAlignment="1">
      <alignment horizontal="center" vertical="center"/>
    </xf>
    <xf numFmtId="4" fontId="3" fillId="0" borderId="6" xfId="0" applyNumberFormat="1" applyFont="1" applyBorder="1" applyAlignment="1">
      <alignment horizontal="center" vertical="center"/>
    </xf>
    <xf numFmtId="4" fontId="2" fillId="0" borderId="10" xfId="0" applyNumberFormat="1" applyFont="1" applyBorder="1" applyAlignment="1">
      <alignment horizontal="center"/>
    </xf>
    <xf numFmtId="4" fontId="2" fillId="0" borderId="11" xfId="0" applyNumberFormat="1" applyFont="1" applyBorder="1" applyAlignment="1">
      <alignment horizontal="center"/>
    </xf>
    <xf numFmtId="4" fontId="2" fillId="0" borderId="8" xfId="0" applyNumberFormat="1" applyFont="1" applyBorder="1" applyAlignment="1">
      <alignment horizontal="center"/>
    </xf>
    <xf numFmtId="4" fontId="2" fillId="0" borderId="9" xfId="0" applyNumberFormat="1" applyFont="1" applyBorder="1" applyAlignment="1">
      <alignment horizontal="center"/>
    </xf>
    <xf numFmtId="4" fontId="2" fillId="0" borderId="3" xfId="0" applyNumberFormat="1" applyFont="1" applyBorder="1" applyAlignment="1">
      <alignment horizontal="center"/>
    </xf>
    <xf numFmtId="4" fontId="2" fillId="0" borderId="4" xfId="0" applyNumberFormat="1" applyFont="1" applyBorder="1" applyAlignment="1">
      <alignment horizontal="center"/>
    </xf>
    <xf numFmtId="4" fontId="2" fillId="0" borderId="5" xfId="0" applyNumberFormat="1" applyFont="1" applyBorder="1" applyAlignment="1">
      <alignment horizontal="center"/>
    </xf>
    <xf numFmtId="4" fontId="2" fillId="3" borderId="4" xfId="0" applyNumberFormat="1" applyFont="1" applyFill="1" applyBorder="1" applyAlignment="1">
      <alignment horizontal="center"/>
    </xf>
    <xf numFmtId="4" fontId="2" fillId="0" borderId="0" xfId="0" applyNumberFormat="1" applyFont="1" applyAlignment="1"/>
    <xf numFmtId="4" fontId="2" fillId="4" borderId="0" xfId="0" applyNumberFormat="1" applyFont="1" applyFill="1" applyAlignment="1"/>
    <xf numFmtId="4" fontId="2" fillId="0" borderId="7" xfId="0" applyNumberFormat="1" applyFont="1" applyBorder="1" applyAlignment="1"/>
    <xf numFmtId="4" fontId="3" fillId="0" borderId="0" xfId="0" applyNumberFormat="1" applyFont="1" applyAlignment="1"/>
    <xf numFmtId="4" fontId="0" fillId="0" borderId="0" xfId="0" applyNumberFormat="1" applyAlignment="1"/>
    <xf numFmtId="0" fontId="7" fillId="0" borderId="12" xfId="0" applyFont="1" applyBorder="1" applyAlignment="1">
      <alignment horizontal="center" vertical="top"/>
    </xf>
    <xf numFmtId="0" fontId="8"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827" Type="http://schemas.openxmlformats.org/officeDocument/2006/relationships/hyperlink" Target="http://s7d5.scene7.com/is/image/ScanSource/Eaton-Racks" TargetMode="External"/><Relationship Id="rId3182" Type="http://schemas.openxmlformats.org/officeDocument/2006/relationships/hyperlink" Target="http://s7d9.scene7.com/is/image/ScanSource/eaton-9ezaab000000000" TargetMode="External"/><Relationship Id="rId4233" Type="http://schemas.openxmlformats.org/officeDocument/2006/relationships/hyperlink" Target="http://s7d9.scene7.com/is/image/ScanSource/jabra-28599999898" TargetMode="External"/><Relationship Id="rId3999" Type="http://schemas.openxmlformats.org/officeDocument/2006/relationships/hyperlink" Target="http://s7d9.scene7.com/is/image/ScanSource/eaton-5sc500" TargetMode="External"/><Relationship Id="rId4300" Type="http://schemas.openxmlformats.org/officeDocument/2006/relationships/hyperlink" Target="http://s7d9.scene7.com/is/image/ScanSource/jabra-2496823309" TargetMode="External"/><Relationship Id="rId170" Type="http://schemas.openxmlformats.org/officeDocument/2006/relationships/hyperlink" Target="http://s7d5.scene7.com/is/image/ScanSource/icon-warranty2" TargetMode="External"/><Relationship Id="rId5074" Type="http://schemas.openxmlformats.org/officeDocument/2006/relationships/hyperlink" Target="https://s7d5.scene7.com/is/image/ScanSource/photo-unavailable" TargetMode="External"/><Relationship Id="rId987" Type="http://schemas.openxmlformats.org/officeDocument/2006/relationships/hyperlink" Target="http://s7d9.scene7.com/is/image/ScanSource/eaton-t100r1800" TargetMode="External"/><Relationship Id="rId2668" Type="http://schemas.openxmlformats.org/officeDocument/2006/relationships/hyperlink" Target="http://s7d9.scene7.com/is/image/ScanSource/apc-ar3300" TargetMode="External"/><Relationship Id="rId3719" Type="http://schemas.openxmlformats.org/officeDocument/2006/relationships/hyperlink" Target="https://s7d5.scene7.com/is/image/ScanSource/photo-unavailable" TargetMode="External"/><Relationship Id="rId4090" Type="http://schemas.openxmlformats.org/officeDocument/2006/relationships/hyperlink" Target="http://s7d9.scene7.com/is/image/ScanSource/zebra-obsolete" TargetMode="External"/><Relationship Id="rId1684" Type="http://schemas.openxmlformats.org/officeDocument/2006/relationships/hyperlink" Target="http://s7d9.scene7.com/is/image/ScanSource/eaton-pw102sw0u151" TargetMode="External"/><Relationship Id="rId2735" Type="http://schemas.openxmlformats.org/officeDocument/2006/relationships/hyperlink" Target="http://s7d5.scene7.com/is/image/ScanSource/APC-3B8DF882-5056-AE36-FE9C5C16702DBD65_f_h" TargetMode="External"/><Relationship Id="rId5141" Type="http://schemas.openxmlformats.org/officeDocument/2006/relationships/hyperlink" Target="http://s7d9.scene7.com/is/image/ScanSource/eaton-103006348001" TargetMode="External"/><Relationship Id="rId707" Type="http://schemas.openxmlformats.org/officeDocument/2006/relationships/hyperlink" Target="http://s7d9.scene7.com/is/image/ScanSource/valcom-vvcu" TargetMode="External"/><Relationship Id="rId1337" Type="http://schemas.openxmlformats.org/officeDocument/2006/relationships/hyperlink" Target="http://s7d5.scene7.com/is/image/ScanSource/icon-services" TargetMode="External"/><Relationship Id="rId1751" Type="http://schemas.openxmlformats.org/officeDocument/2006/relationships/hyperlink" Target="http://s7d9.scene7.com/is/image/ScanSource/apc-pdpm277h" TargetMode="External"/><Relationship Id="rId2802" Type="http://schemas.openxmlformats.org/officeDocument/2006/relationships/hyperlink" Target="http://s7d9.scene7.com/is/image/ScanSource/apc-ap9570" TargetMode="External"/><Relationship Id="rId43" Type="http://schemas.openxmlformats.org/officeDocument/2006/relationships/hyperlink" Target="http://s7d5.scene7.com/is/image/ScanSource/icon-accessories" TargetMode="External"/><Relationship Id="rId1404" Type="http://schemas.openxmlformats.org/officeDocument/2006/relationships/hyperlink" Target="http://s7d9.scene7.com/is/image/ScanSource/apc-smt750rm2uc" TargetMode="External"/><Relationship Id="rId3576" Type="http://schemas.openxmlformats.org/officeDocument/2006/relationships/hyperlink" Target="http://s7d9.scene7.com/is/image/ScanSource/xpcc-90000090" TargetMode="External"/><Relationship Id="rId4627" Type="http://schemas.openxmlformats.org/officeDocument/2006/relationships/hyperlink" Target="http://s7d9.scene7.com/is/image/ScanSource/poly-voyageraccessories" TargetMode="External"/><Relationship Id="rId4974" Type="http://schemas.openxmlformats.org/officeDocument/2006/relationships/hyperlink" Target="http://s7d9.scene7.com/is/image/ScanSource/xpcc-90000523" TargetMode="External"/><Relationship Id="rId497" Type="http://schemas.openxmlformats.org/officeDocument/2006/relationships/hyperlink" Target="http://s7d5.scene7.com/is/image/ScanSource/icon-accessories" TargetMode="External"/><Relationship Id="rId2178" Type="http://schemas.openxmlformats.org/officeDocument/2006/relationships/hyperlink" Target="http://s7d5.scene7.com/is/image/ScanSource/Eaton-Racks" TargetMode="External"/><Relationship Id="rId3229" Type="http://schemas.openxmlformats.org/officeDocument/2006/relationships/hyperlink" Target="https://s7d5.scene7.com/is/image/ScanSource/photo-unavailable" TargetMode="External"/><Relationship Id="rId3990" Type="http://schemas.openxmlformats.org/officeDocument/2006/relationships/hyperlink" Target="http://s7d5.scene7.com/is/image/ScanSource/icon-services" TargetMode="External"/><Relationship Id="rId1194" Type="http://schemas.openxmlformats.org/officeDocument/2006/relationships/hyperlink" Target="http://s7d9.scene7.com/is/image/ScanSource/apc-sua750rmi1u" TargetMode="External"/><Relationship Id="rId2592" Type="http://schemas.openxmlformats.org/officeDocument/2006/relationships/hyperlink" Target="http://s7d9.scene7.com/is/image/ScanSource/apc-ar7714" TargetMode="External"/><Relationship Id="rId3643" Type="http://schemas.openxmlformats.org/officeDocument/2006/relationships/hyperlink" Target="http://s7d9.scene7.com/is/image/ScanSource/vtech-vsp605r3qpreview" TargetMode="External"/><Relationship Id="rId217" Type="http://schemas.openxmlformats.org/officeDocument/2006/relationships/hyperlink" Target="http://s7d5.scene7.com/is/image/ScanSource/icon-accessories" TargetMode="External"/><Relationship Id="rId564" Type="http://schemas.openxmlformats.org/officeDocument/2006/relationships/hyperlink" Target="http://s7d5.scene7.com/is/image/ScanSource/icon-accessories" TargetMode="External"/><Relationship Id="rId2245" Type="http://schemas.openxmlformats.org/officeDocument/2006/relationships/hyperlink" Target="http://s7d9.scene7.com/is/image/ScanSource/eaton-ema11510" TargetMode="External"/><Relationship Id="rId3710" Type="http://schemas.openxmlformats.org/officeDocument/2006/relationships/hyperlink" Target="http://s7d9.scene7.com/is/image/ScanSource/plantronics-cs5108691901" TargetMode="External"/><Relationship Id="rId631" Type="http://schemas.openxmlformats.org/officeDocument/2006/relationships/hyperlink" Target="http://s7d9.scene7.com/is/image/ScanSource/valcom-vip130lbgeic" TargetMode="External"/><Relationship Id="rId1261" Type="http://schemas.openxmlformats.org/officeDocument/2006/relationships/hyperlink" Target="http://s7d9.scene7.com/is/image/ScanSource/apc-srt72rmbp" TargetMode="External"/><Relationship Id="rId2312" Type="http://schemas.openxmlformats.org/officeDocument/2006/relationships/hyperlink" Target="http://s7d9.scene7.com/is/image/ScanSource/apc-ddcc6013" TargetMode="External"/><Relationship Id="rId4484" Type="http://schemas.openxmlformats.org/officeDocument/2006/relationships/hyperlink" Target="http://s7d9.scene7.com/is/image/ScanSource/plantronics-voyager5200" TargetMode="External"/><Relationship Id="rId3086" Type="http://schemas.openxmlformats.org/officeDocument/2006/relationships/hyperlink" Target="http://s7d5.scene7.com/is/image/ScanSource/Eaton-9355-UPS" TargetMode="External"/><Relationship Id="rId4137" Type="http://schemas.openxmlformats.org/officeDocument/2006/relationships/hyperlink" Target="https://s7d5.scene7.com/is/image/ScanSource/photo-unavailable" TargetMode="External"/><Relationship Id="rId4551" Type="http://schemas.openxmlformats.org/officeDocument/2006/relationships/hyperlink" Target="http://s7d9.scene7.com/is/image/ScanSource/poly-voyageraccessories" TargetMode="External"/><Relationship Id="rId3153" Type="http://schemas.openxmlformats.org/officeDocument/2006/relationships/hyperlink" Target="http://s7d9.scene7.com/is/image/ScanSource/eaton-9px2000rt" TargetMode="External"/><Relationship Id="rId4204" Type="http://schemas.openxmlformats.org/officeDocument/2006/relationships/hyperlink" Target="http://s7d9.scene7.com/is/image/ScanSource/plantronics-3781811" TargetMode="External"/><Relationship Id="rId141" Type="http://schemas.openxmlformats.org/officeDocument/2006/relationships/hyperlink" Target="http://s7d5.scene7.com/is/image/ScanSource/icon-services" TargetMode="External"/><Relationship Id="rId3220" Type="http://schemas.openxmlformats.org/officeDocument/2006/relationships/hyperlink" Target="https://s7d5.scene7.com/is/image/ScanSource/photo-unavailable" TargetMode="External"/><Relationship Id="rId7" Type="http://schemas.openxmlformats.org/officeDocument/2006/relationships/hyperlink" Target="http://s7d9.scene7.com/is/image/ScanSource/eaton-zp23410000xx000" TargetMode="External"/><Relationship Id="rId2986" Type="http://schemas.openxmlformats.org/officeDocument/2006/relationships/hyperlink" Target="http://s7d9.scene7.com/is/image/ScanSource/apc-ap5262" TargetMode="External"/><Relationship Id="rId958" Type="http://schemas.openxmlformats.org/officeDocument/2006/relationships/hyperlink" Target="http://s7d5.scene7.com/is/image/ScanSource/Eaton-ePDUs" TargetMode="External"/><Relationship Id="rId1588" Type="http://schemas.openxmlformats.org/officeDocument/2006/relationships/hyperlink" Target="http://s7d9.scene7.com/is/image/ScanSource/eaton-rspdumtgb" TargetMode="External"/><Relationship Id="rId2639" Type="http://schemas.openxmlformats.org/officeDocument/2006/relationships/hyperlink" Target="http://s7d9.scene7.com/is/image/ScanSource/apc-ar7107" TargetMode="External"/><Relationship Id="rId5045" Type="http://schemas.openxmlformats.org/officeDocument/2006/relationships/hyperlink" Target="http://s7d9.scene7.com/is/image/ScanSource/jabra-1410152" TargetMode="External"/><Relationship Id="rId1655" Type="http://schemas.openxmlformats.org/officeDocument/2006/relationships/hyperlink" Target="http://s7d9.scene7.com/is/image/ScanSource/eaton-pwatsl530005" TargetMode="External"/><Relationship Id="rId2706" Type="http://schemas.openxmlformats.org/officeDocument/2006/relationships/hyperlink" Target="http://s7d9.scene7.com/is/image/ScanSource/apc-ar2407" TargetMode="External"/><Relationship Id="rId4061" Type="http://schemas.openxmlformats.org/officeDocument/2006/relationships/hyperlink" Target="http://s7d9.scene7.com/is/image/ScanSource/zebra-obsolete" TargetMode="External"/><Relationship Id="rId5112" Type="http://schemas.openxmlformats.org/officeDocument/2006/relationships/hyperlink" Target="https://s7d5.scene7.com/is/image/ScanSource/photo-unavailable" TargetMode="External"/><Relationship Id="rId1308" Type="http://schemas.openxmlformats.org/officeDocument/2006/relationships/hyperlink" Target="http://s7d9.scene7.com/is/image/ScanSource/apc-srt192rmbp" TargetMode="External"/><Relationship Id="rId1722" Type="http://schemas.openxmlformats.org/officeDocument/2006/relationships/hyperlink" Target="http://s7d9.scene7.com/is/image/ScanSource/apc-pe66w" TargetMode="External"/><Relationship Id="rId4878" Type="http://schemas.openxmlformats.org/officeDocument/2006/relationships/hyperlink" Target="http://s7d9.scene7.com/is/image/ScanSource/jabra-1420810" TargetMode="External"/><Relationship Id="rId14" Type="http://schemas.openxmlformats.org/officeDocument/2006/relationships/hyperlink" Target="http://s7d9.scene7.com/is/image/ScanSource/eaton-zp2231500xxx00" TargetMode="External"/><Relationship Id="rId3894" Type="http://schemas.openxmlformats.org/officeDocument/2006/relationships/hyperlink" Target="https://s7d5.scene7.com/is/image/ScanSource/photo-unavailable" TargetMode="External"/><Relationship Id="rId4945" Type="http://schemas.openxmlformats.org/officeDocument/2006/relationships/hyperlink" Target="http://s7d9.scene7.com/is/image/ScanSource/apc-acac10021" TargetMode="External"/><Relationship Id="rId2496" Type="http://schemas.openxmlformats.org/officeDocument/2006/relationships/hyperlink" Target="http://s7d9.scene7.com/is/image/ScanSource/apc-ar8654" TargetMode="External"/><Relationship Id="rId3547" Type="http://schemas.openxmlformats.org/officeDocument/2006/relationships/hyperlink" Target="https://s7d5.scene7.com/is/image/ScanSource/photo-unavailable" TargetMode="External"/><Relationship Id="rId3961" Type="http://schemas.openxmlformats.org/officeDocument/2006/relationships/hyperlink" Target="http://s7d9.scene7.com/is/image/ScanSource/plantronics-65145-04" TargetMode="External"/><Relationship Id="rId468" Type="http://schemas.openxmlformats.org/officeDocument/2006/relationships/hyperlink" Target="http://s7d5.scene7.com/is/image/ScanSource/icon-services" TargetMode="External"/><Relationship Id="rId882" Type="http://schemas.openxmlformats.org/officeDocument/2006/relationships/hyperlink" Target="http://s7d9.scene7.com/is/image/ScanSource/valcom-v1042w" TargetMode="External"/><Relationship Id="rId1098" Type="http://schemas.openxmlformats.org/officeDocument/2006/relationships/hyperlink" Target="http://s7d9.scene7.com/is/image/ScanSource/apc-sy100k250drpd" TargetMode="External"/><Relationship Id="rId2149" Type="http://schemas.openxmlformats.org/officeDocument/2006/relationships/hyperlink" Target="http://s7d5.scene7.com/is/image/ScanSource/icon-services" TargetMode="External"/><Relationship Id="rId2563" Type="http://schemas.openxmlformats.org/officeDocument/2006/relationships/hyperlink" Target="http://s7d9.scene7.com/is/image/ScanSource/apc-ar8127blk" TargetMode="External"/><Relationship Id="rId3614" Type="http://schemas.openxmlformats.org/officeDocument/2006/relationships/hyperlink" Target="http://s7d9.scene7.com/is/image/ScanSource/plantronics-encoreprohw520" TargetMode="External"/><Relationship Id="rId535" Type="http://schemas.openxmlformats.org/officeDocument/2006/relationships/hyperlink" Target="http://s7d9.scene7.com/is/image/ScanSource/valcom-vipa12a" TargetMode="External"/><Relationship Id="rId1165" Type="http://schemas.openxmlformats.org/officeDocument/2006/relationships/hyperlink" Target="http://s7d9.scene7.com/is/image/ScanSource/apc-surt192rmxlbp" TargetMode="External"/><Relationship Id="rId2216" Type="http://schemas.openxmlformats.org/officeDocument/2006/relationships/hyperlink" Target="http://s7d9.scene7.com/is/image/ScanSource/eaton-emiu0610" TargetMode="External"/><Relationship Id="rId2630" Type="http://schemas.openxmlformats.org/officeDocument/2006/relationships/hyperlink" Target="http://s7d9.scene7.com/is/image/ScanSource/apc-ar7301" TargetMode="External"/><Relationship Id="rId602" Type="http://schemas.openxmlformats.org/officeDocument/2006/relationships/hyperlink" Target="http://s7d9.scene7.com/is/image/ScanSource/valcom-vip419adic" TargetMode="External"/><Relationship Id="rId1232" Type="http://schemas.openxmlformats.org/officeDocument/2006/relationships/hyperlink" Target="http://s7d9.scene7.com/is/image/ScanSource/apc-su030rmt2u" TargetMode="External"/><Relationship Id="rId4388" Type="http://schemas.openxmlformats.org/officeDocument/2006/relationships/hyperlink" Target="http://s7d9.scene7.com/is/image/ScanSource/poly-voyager4200" TargetMode="External"/><Relationship Id="rId3057" Type="http://schemas.openxmlformats.org/officeDocument/2006/relationships/hyperlink" Target="http://s7d5.scene7.com/is/image/ScanSource/Eaton-5px" TargetMode="External"/><Relationship Id="rId4108" Type="http://schemas.openxmlformats.org/officeDocument/2006/relationships/hyperlink" Target="http://s7d9.scene7.com/is/image/ScanSource/zebra-obsolete" TargetMode="External"/><Relationship Id="rId4455" Type="http://schemas.openxmlformats.org/officeDocument/2006/relationships/hyperlink" Target="http://s7d9.scene7.com/is/image/ScanSource/poly-saviaccessories" TargetMode="External"/><Relationship Id="rId3471" Type="http://schemas.openxmlformats.org/officeDocument/2006/relationships/hyperlink" Target="http://s7d9.scene7.com/is/image/ScanSource/xpcc-90000406" TargetMode="External"/><Relationship Id="rId4522" Type="http://schemas.openxmlformats.org/officeDocument/2006/relationships/hyperlink" Target="http://s7d9.scene7.com/is/image/ScanSource/plantronics-blackwire3315" TargetMode="External"/><Relationship Id="rId392" Type="http://schemas.openxmlformats.org/officeDocument/2006/relationships/hyperlink" Target="http://s7d5.scene7.com/is/image/ScanSource/icon-services" TargetMode="External"/><Relationship Id="rId2073" Type="http://schemas.openxmlformats.org/officeDocument/2006/relationships/hyperlink" Target="http://s7d9.scene7.com/is/image/ScanSource/eaton-ipc34023371" TargetMode="External"/><Relationship Id="rId3124" Type="http://schemas.openxmlformats.org/officeDocument/2006/relationships/hyperlink" Target="http://s7d9.scene7.com/is/image/ScanSource/eaton-9px8k" TargetMode="External"/><Relationship Id="rId2140" Type="http://schemas.openxmlformats.org/officeDocument/2006/relationships/hyperlink" Target="http://s7d5.scene7.com/is/image/ScanSource/Eaton-FERRUPS" TargetMode="External"/><Relationship Id="rId112" Type="http://schemas.openxmlformats.org/officeDocument/2006/relationships/hyperlink" Target="http://s7d5.scene7.com/is/image/ScanSource/icon-services" TargetMode="External"/><Relationship Id="rId2957" Type="http://schemas.openxmlformats.org/officeDocument/2006/relationships/hyperlink" Target="http://s7d9.scene7.com/is/image/ScanSource/apc-ap7564" TargetMode="External"/><Relationship Id="rId5016" Type="http://schemas.openxmlformats.org/officeDocument/2006/relationships/hyperlink" Target="http://s7d9.scene7.com/is/image/ScanSource/jabra-1412132" TargetMode="External"/><Relationship Id="rId929" Type="http://schemas.openxmlformats.org/officeDocument/2006/relationships/hyperlink" Target="http://s7d9.scene7.com/is/image/ScanSource/itwlinx-up3p235" TargetMode="External"/><Relationship Id="rId1559" Type="http://schemas.openxmlformats.org/officeDocument/2006/relationships/hyperlink" Target="http://s7d9.scene7.com/is/image/ScanSource/vtech-et685-1" TargetMode="External"/><Relationship Id="rId1973" Type="http://schemas.openxmlformats.org/officeDocument/2006/relationships/hyperlink" Target="http://s7d9.scene7.com/is/image/ScanSource/apc-kvmusb" TargetMode="External"/><Relationship Id="rId4032" Type="http://schemas.openxmlformats.org/officeDocument/2006/relationships/hyperlink" Target="http://s7d9.scene7.com/is/image/ScanSource/eaton-5p750rc" TargetMode="External"/><Relationship Id="rId1626" Type="http://schemas.openxmlformats.org/officeDocument/2006/relationships/hyperlink" Target="http://s7d9.scene7.com/is/image/ScanSource/apc-rbc3" TargetMode="External"/><Relationship Id="rId3798" Type="http://schemas.openxmlformats.org/officeDocument/2006/relationships/hyperlink" Target="http://s7d5.scene7.com/is/image/ScanSource/icon-accessories" TargetMode="External"/><Relationship Id="rId4849" Type="http://schemas.openxmlformats.org/officeDocument/2006/relationships/hyperlink" Target="https://s7d5.scene7.com/is/image/ScanSource/photo-unavailable" TargetMode="External"/><Relationship Id="rId3865" Type="http://schemas.openxmlformats.org/officeDocument/2006/relationships/hyperlink" Target="http://s7d9.scene7.com/is/image/ScanSource/jabra-7510309" TargetMode="External"/><Relationship Id="rId4916" Type="http://schemas.openxmlformats.org/officeDocument/2006/relationships/hyperlink" Target="http://s7d9.scene7.com/is/image/ScanSource/jabra-1420710" TargetMode="External"/><Relationship Id="rId786" Type="http://schemas.openxmlformats.org/officeDocument/2006/relationships/hyperlink" Target="http://s7d9.scene7.com/is/image/ScanSource/valcom-v9809" TargetMode="External"/><Relationship Id="rId2467" Type="http://schemas.openxmlformats.org/officeDocument/2006/relationships/hyperlink" Target="http://s7d9.scene7.com/is/image/ScanSource/apc-be650g1cn" TargetMode="External"/><Relationship Id="rId3518" Type="http://schemas.openxmlformats.org/officeDocument/2006/relationships/hyperlink" Target="https://s7d5.scene7.com/is/image/ScanSource/photo-unavailable" TargetMode="External"/><Relationship Id="rId439" Type="http://schemas.openxmlformats.org/officeDocument/2006/relationships/hyperlink" Target="http://s7d5.scene7.com/is/image/ScanSource/icon-services" TargetMode="External"/><Relationship Id="rId1069" Type="http://schemas.openxmlformats.org/officeDocument/2006/relationships/hyperlink" Target="http://s7d9.scene7.com/is/image/ScanSource/apc-sya8k16pxrx798" TargetMode="External"/><Relationship Id="rId1483" Type="http://schemas.openxmlformats.org/officeDocument/2006/relationships/hyperlink" Target="http://s7d5.scene7.com/is/image/ScanSource/icon-warranty2" TargetMode="External"/><Relationship Id="rId2881" Type="http://schemas.openxmlformats.org/officeDocument/2006/relationships/hyperlink" Target="http://s7d9.scene7.com/is/image/ScanSource/apc-ap8714r" TargetMode="External"/><Relationship Id="rId3932" Type="http://schemas.openxmlformats.org/officeDocument/2006/relationships/hyperlink" Target="http://s7d9.scene7.com/is/image/ScanSource/plantronics-6833101" TargetMode="External"/><Relationship Id="rId506" Type="http://schemas.openxmlformats.org/officeDocument/2006/relationships/hyperlink" Target="http://s7d5.scene7.com/is/image/ScanSource/icon-warranty2" TargetMode="External"/><Relationship Id="rId853" Type="http://schemas.openxmlformats.org/officeDocument/2006/relationships/hyperlink" Target="http://s7d9.scene7.com/is/image/ScanSource/valcom-v1093bk" TargetMode="External"/><Relationship Id="rId1136" Type="http://schemas.openxmlformats.org/officeDocument/2006/relationships/hyperlink" Target="http://s7d9.scene7.com/is/image/ScanSource/apc-suvtp10kf2b2s" TargetMode="External"/><Relationship Id="rId2534" Type="http://schemas.openxmlformats.org/officeDocument/2006/relationships/hyperlink" Target="http://s7d9.scene7.com/is/image/ScanSource/apc-ar8422" TargetMode="External"/><Relationship Id="rId920" Type="http://schemas.openxmlformats.org/officeDocument/2006/relationships/hyperlink" Target="http://s7d5.scene7.com/is/image/ScanSource/icon-power-supplies-and-cords" TargetMode="External"/><Relationship Id="rId1550" Type="http://schemas.openxmlformats.org/officeDocument/2006/relationships/hyperlink" Target="http://s7d9.scene7.com/is/image/ScanSource/eaton-sb860fsfb" TargetMode="External"/><Relationship Id="rId2601" Type="http://schemas.openxmlformats.org/officeDocument/2006/relationships/hyperlink" Target="http://s7d9.scene7.com/is/image/ScanSource/apc-ar7700" TargetMode="External"/><Relationship Id="rId1203" Type="http://schemas.openxmlformats.org/officeDocument/2006/relationships/hyperlink" Target="http://s7d9.scene7.com/is/image/ScanSource/apc-sua48xlbp" TargetMode="External"/><Relationship Id="rId4359" Type="http://schemas.openxmlformats.org/officeDocument/2006/relationships/hyperlink" Target="http://s7d5.scene7.com/is/image/ScanSource/polycom-vvx500" TargetMode="External"/><Relationship Id="rId4773" Type="http://schemas.openxmlformats.org/officeDocument/2006/relationships/hyperlink" Target="http://s7d9.scene7.com/is/image/ScanSource/plantronics-20319301" TargetMode="External"/><Relationship Id="rId3375" Type="http://schemas.openxmlformats.org/officeDocument/2006/relationships/hyperlink" Target="http://s7d9.scene7.com/is/image/ScanSource/xpcc-90000904" TargetMode="External"/><Relationship Id="rId4426" Type="http://schemas.openxmlformats.org/officeDocument/2006/relationships/hyperlink" Target="https://s7d5.scene7.com/is/image/ScanSource/photo-unavailable" TargetMode="External"/><Relationship Id="rId4840" Type="http://schemas.openxmlformats.org/officeDocument/2006/relationships/hyperlink" Target="http://s7d9.scene7.com/is/image/ScanSource/jabra-1440117" TargetMode="External"/><Relationship Id="rId296" Type="http://schemas.openxmlformats.org/officeDocument/2006/relationships/hyperlink" Target="http://s7d5.scene7.com/is/image/ScanSource/icon-warranty2" TargetMode="External"/><Relationship Id="rId2391" Type="http://schemas.openxmlformats.org/officeDocument/2006/relationships/hyperlink" Target="http://s7d5.scene7.com/is/image/ScanSource/icon-mounts-stands-and-brackets" TargetMode="External"/><Relationship Id="rId3028" Type="http://schemas.openxmlformats.org/officeDocument/2006/relationships/hyperlink" Target="http://s7d9.scene7.com/is/image/ScanSource/apc-acf001" TargetMode="External"/><Relationship Id="rId3442" Type="http://schemas.openxmlformats.org/officeDocument/2006/relationships/hyperlink" Target="http://s7d5.scene7.com/is/image/ScanSource/icon-software-services" TargetMode="External"/><Relationship Id="rId363" Type="http://schemas.openxmlformats.org/officeDocument/2006/relationships/hyperlink" Target="https://s7d5.scene7.com/is/image/ScanSource/photo-unavailable" TargetMode="External"/><Relationship Id="rId2044" Type="http://schemas.openxmlformats.org/officeDocument/2006/relationships/hyperlink" Target="https://s7d5.scene7.com/is/image/ScanSource/photo-unavailable" TargetMode="External"/><Relationship Id="rId430" Type="http://schemas.openxmlformats.org/officeDocument/2006/relationships/hyperlink" Target="http://s7d5.scene7.com/is/image/ScanSource/icon-services" TargetMode="External"/><Relationship Id="rId1060" Type="http://schemas.openxmlformats.org/officeDocument/2006/relationships/hyperlink" Target="http://s7d9.scene7.com/is/image/ScanSource/apc-syaf8krmt" TargetMode="External"/><Relationship Id="rId2111" Type="http://schemas.openxmlformats.org/officeDocument/2006/relationships/hyperlink" Target="http://s7d9.scene7.com/is/image/ScanSource/jabra-gsa2399829109" TargetMode="External"/><Relationship Id="rId1877" Type="http://schemas.openxmlformats.org/officeDocument/2006/relationships/hyperlink" Target="http://s7d9.scene7.com/is/image/ScanSource/apc-nbac0302" TargetMode="External"/><Relationship Id="rId2928" Type="http://schemas.openxmlformats.org/officeDocument/2006/relationships/hyperlink" Target="http://s7d9.scene7.com/is/image/ScanSource/apc-ap7866" TargetMode="External"/><Relationship Id="rId4283" Type="http://schemas.openxmlformats.org/officeDocument/2006/relationships/hyperlink" Target="https://s7d5.scene7.com/is/image/ScanSource/photo-unavailable" TargetMode="External"/><Relationship Id="rId1944" Type="http://schemas.openxmlformats.org/officeDocument/2006/relationships/hyperlink" Target="http://s7d9.scene7.com/is/image/ScanSource/itwlinx-m8ksu" TargetMode="External"/><Relationship Id="rId4350" Type="http://schemas.openxmlformats.org/officeDocument/2006/relationships/hyperlink" Target="http://s7d9.scene7.com/is/image/ScanSource/jabra-2303820105180" TargetMode="External"/><Relationship Id="rId4003" Type="http://schemas.openxmlformats.org/officeDocument/2006/relationships/hyperlink" Target="http://s7d9.scene7.com/is/image/ScanSource/eaton-5s700lcd" TargetMode="External"/><Relationship Id="rId3769" Type="http://schemas.openxmlformats.org/officeDocument/2006/relationships/hyperlink" Target="http://s7d9.scene7.com/is/image/ScanSource/poly-voyageraccessories" TargetMode="External"/><Relationship Id="rId5191" Type="http://schemas.openxmlformats.org/officeDocument/2006/relationships/hyperlink" Target="http://s7d5.scene7.com/is/image/ScanSource/apc-325family" TargetMode="External"/><Relationship Id="rId2785" Type="http://schemas.openxmlformats.org/officeDocument/2006/relationships/hyperlink" Target="http://s7d9.scene7.com/is/image/ScanSource/apc-ap9870" TargetMode="External"/><Relationship Id="rId3836" Type="http://schemas.openxmlformats.org/officeDocument/2006/relationships/hyperlink" Target="http://s7d9.scene7.com/is/image/ScanSource/poly-voyageraccessories" TargetMode="External"/><Relationship Id="rId757" Type="http://schemas.openxmlformats.org/officeDocument/2006/relationships/hyperlink" Target="http://s7d5.scene7.com/is/image/ScanSource/valcom-vip410" TargetMode="External"/><Relationship Id="rId1387" Type="http://schemas.openxmlformats.org/officeDocument/2006/relationships/hyperlink" Target="http://s7d5.scene7.com/is/image/ScanSource/APC-3B8DF882-5056-AE36-FE9C5C16702DBD65_f_h" TargetMode="External"/><Relationship Id="rId2438" Type="http://schemas.openxmlformats.org/officeDocument/2006/relationships/hyperlink" Target="http://s7d9.scene7.com/is/image/ScanSource/apc-br1350ms" TargetMode="External"/><Relationship Id="rId2852" Type="http://schemas.openxmlformats.org/officeDocument/2006/relationships/hyperlink" Target="http://s7d9.scene7.com/is/image/ScanSource/apc-ap8941" TargetMode="External"/><Relationship Id="rId3903" Type="http://schemas.openxmlformats.org/officeDocument/2006/relationships/hyperlink" Target="https://s7d5.scene7.com/is/image/ScanSource/photo-unavailable" TargetMode="External"/><Relationship Id="rId93" Type="http://schemas.openxmlformats.org/officeDocument/2006/relationships/hyperlink" Target="http://s7d5.scene7.com/is/image/ScanSource/icon-warranty2" TargetMode="External"/><Relationship Id="rId824" Type="http://schemas.openxmlformats.org/officeDocument/2006/relationships/hyperlink" Target="http://s7d9.scene7.com/is/image/ScanSource/valcom-v2970" TargetMode="External"/><Relationship Id="rId1454" Type="http://schemas.openxmlformats.org/officeDocument/2006/relationships/hyperlink" Target="http://s7d9.scene7.com/is/image/ScanSource/apc-smc1500i2u" TargetMode="External"/><Relationship Id="rId2505" Type="http://schemas.openxmlformats.org/officeDocument/2006/relationships/hyperlink" Target="http://s7d9.scene7.com/is/image/ScanSource/apc-ar8603a" TargetMode="External"/><Relationship Id="rId1107" Type="http://schemas.openxmlformats.org/officeDocument/2006/relationships/hyperlink" Target="http://s7d5.scene7.com/is/image/ScanSource/icon-warranty2" TargetMode="External"/><Relationship Id="rId1521" Type="http://schemas.openxmlformats.org/officeDocument/2006/relationships/hyperlink" Target="http://s7d5.scene7.com/is/image/ScanSource/Eaton-ePDUs" TargetMode="External"/><Relationship Id="rId4677" Type="http://schemas.openxmlformats.org/officeDocument/2006/relationships/hyperlink" Target="http://s7d9.scene7.com/is/image/ScanSource/plantronics-208748101" TargetMode="External"/><Relationship Id="rId3279" Type="http://schemas.openxmlformats.org/officeDocument/2006/relationships/hyperlink" Target="https://s7d5.scene7.com/is/image/ScanSource/photo-unavailable" TargetMode="External"/><Relationship Id="rId3693" Type="http://schemas.openxmlformats.org/officeDocument/2006/relationships/hyperlink" Target="http://s7d9.scene7.com/is/image/ScanSource/jabra-88000001" TargetMode="External"/><Relationship Id="rId2295" Type="http://schemas.openxmlformats.org/officeDocument/2006/relationships/hyperlink" Target="http://s7d9.scene7.com/is/image/ScanSource/eaton-eats115" TargetMode="External"/><Relationship Id="rId3346" Type="http://schemas.openxmlformats.org/officeDocument/2006/relationships/hyperlink" Target="http://s7d9.scene7.com/is/image/ScanSource/xpcc-90000949" TargetMode="External"/><Relationship Id="rId4744" Type="http://schemas.openxmlformats.org/officeDocument/2006/relationships/hyperlink" Target="https://s7d5.scene7.com/is/image/ScanSource/photo-unavailable" TargetMode="External"/><Relationship Id="rId267" Type="http://schemas.openxmlformats.org/officeDocument/2006/relationships/hyperlink" Target="http://s7d5.scene7.com/is/image/ScanSource/icon-warranty2" TargetMode="External"/><Relationship Id="rId3760" Type="http://schemas.openxmlformats.org/officeDocument/2006/relationships/hyperlink" Target="https://s7d5.scene7.com/is/image/ScanSource/photo-unavailable" TargetMode="External"/><Relationship Id="rId4811" Type="http://schemas.openxmlformats.org/officeDocument/2006/relationships/hyperlink" Target="https://s7d5.scene7.com/is/image/ScanSource/photo-unavailable" TargetMode="External"/><Relationship Id="rId681" Type="http://schemas.openxmlformats.org/officeDocument/2006/relationships/hyperlink" Target="http://s7d9.scene7.com/is/image/ScanSource/valcom-vbs11" TargetMode="External"/><Relationship Id="rId2362" Type="http://schemas.openxmlformats.org/officeDocument/2006/relationships/hyperlink" Target="http://s7d5.scene7.com/is/image/ScanSource/icon-warranty2" TargetMode="External"/><Relationship Id="rId3413" Type="http://schemas.openxmlformats.org/officeDocument/2006/relationships/hyperlink" Target="https://s7d5.scene7.com/is/image/ScanSource/photo-unavailable" TargetMode="External"/><Relationship Id="rId334" Type="http://schemas.openxmlformats.org/officeDocument/2006/relationships/hyperlink" Target="http://s7d5.scene7.com/is/image/ScanSource/icon-services" TargetMode="External"/><Relationship Id="rId2015" Type="http://schemas.openxmlformats.org/officeDocument/2006/relationships/hyperlink" Target="http://s7d9.scene7.com/is/image/ScanSource/eaton-k41012030000000" TargetMode="External"/><Relationship Id="rId401" Type="http://schemas.openxmlformats.org/officeDocument/2006/relationships/hyperlink" Target="http://s7d5.scene7.com/is/image/ScanSource/icon-services" TargetMode="External"/><Relationship Id="rId1031" Type="http://schemas.openxmlformats.org/officeDocument/2006/relationships/hyperlink" Target="http://s7d5.scene7.com/is/image/ScanSource/APC-29E08A7203B5C0DC8525760100603846_MMAE_7UDNL5_fam_h" TargetMode="External"/><Relationship Id="rId4187" Type="http://schemas.openxmlformats.org/officeDocument/2006/relationships/hyperlink" Target="http://s7d9.scene7.com/is/image/ScanSource/plantronics-3863311" TargetMode="External"/><Relationship Id="rId5238" Type="http://schemas.openxmlformats.org/officeDocument/2006/relationships/hyperlink" Target="http://s7d5.scene7.com/is/image/ScanSource/icon-accessories" TargetMode="External"/><Relationship Id="rId4254" Type="http://schemas.openxmlformats.org/officeDocument/2006/relationships/hyperlink" Target="https://s7d5.scene7.com/is/image/ScanSource/photo-unavailable" TargetMode="External"/><Relationship Id="rId1848" Type="http://schemas.openxmlformats.org/officeDocument/2006/relationships/hyperlink" Target="http://s7d9.scene7.com/is/image/ScanSource/apc-nbsv1010" TargetMode="External"/><Relationship Id="rId3270" Type="http://schemas.openxmlformats.org/officeDocument/2006/relationships/hyperlink" Target="https://s7d5.scene7.com/is/image/ScanSource/photo-unavailable" TargetMode="External"/><Relationship Id="rId4321" Type="http://schemas.openxmlformats.org/officeDocument/2006/relationships/hyperlink" Target="http://s7d9.scene7.com/is/image/ScanSource/jabra-2406720209" TargetMode="External"/><Relationship Id="rId191" Type="http://schemas.openxmlformats.org/officeDocument/2006/relationships/hyperlink" Target="http://s7d5.scene7.com/is/image/ScanSource/icon-warranty2" TargetMode="External"/><Relationship Id="rId1915" Type="http://schemas.openxmlformats.org/officeDocument/2006/relationships/hyperlink" Target="https://s7d5.scene7.com/is/image/ScanSource/photo-unavailable" TargetMode="External"/><Relationship Id="rId5095" Type="http://schemas.openxmlformats.org/officeDocument/2006/relationships/hyperlink" Target="https://s7d5.scene7.com/is/image/ScanSource/photo-unavailable" TargetMode="External"/><Relationship Id="rId2689" Type="http://schemas.openxmlformats.org/officeDocument/2006/relationships/hyperlink" Target="http://s7d9.scene7.com/is/image/ScanSource/apc-ar3105" TargetMode="External"/><Relationship Id="rId2756" Type="http://schemas.openxmlformats.org/officeDocument/2006/relationships/hyperlink" Target="http://s7d9.scene7.com/is/image/ScanSource/apc-apcrbc116" TargetMode="External"/><Relationship Id="rId3807" Type="http://schemas.openxmlformats.org/officeDocument/2006/relationships/hyperlink" Target="http://s7d9.scene7.com/is/image/ScanSource/vtech-eristerminalbundlegroup" TargetMode="External"/><Relationship Id="rId5162" Type="http://schemas.openxmlformats.org/officeDocument/2006/relationships/hyperlink" Target="http://s7d9.scene7.com/is/image/ScanSource/jabra-1009980090002" TargetMode="External"/><Relationship Id="rId728" Type="http://schemas.openxmlformats.org/officeDocument/2006/relationships/hyperlink" Target="http://s7d9.scene7.com/is/image/ScanSource/valcom-vctla2" TargetMode="External"/><Relationship Id="rId1358" Type="http://schemas.openxmlformats.org/officeDocument/2006/relationships/hyperlink" Target="http://s7d5.scene7.com/is/image/ScanSource/APC-AE603987B36182048525785B005475DD_SLIE_8F7L3H_fam_h" TargetMode="External"/><Relationship Id="rId1772" Type="http://schemas.openxmlformats.org/officeDocument/2006/relationships/hyperlink" Target="http://s7d5.scene7.com/is/image/ScanSource/apc-325family" TargetMode="External"/><Relationship Id="rId2409" Type="http://schemas.openxmlformats.org/officeDocument/2006/relationships/hyperlink" Target="http://s7d9.scene7.com/is/image/ScanSource/itwlinx-cat675" TargetMode="External"/><Relationship Id="rId64" Type="http://schemas.openxmlformats.org/officeDocument/2006/relationships/hyperlink" Target="https://s7d5.scene7.com/is/image/ScanSource/photo-unavailable" TargetMode="External"/><Relationship Id="rId1425" Type="http://schemas.openxmlformats.org/officeDocument/2006/relationships/hyperlink" Target="http://s7d9.scene7.com/is/image/ScanSource/apc-smt2200rm2uc" TargetMode="External"/><Relationship Id="rId2823" Type="http://schemas.openxmlformats.org/officeDocument/2006/relationships/hyperlink" Target="http://s7d9.scene7.com/is/image/ScanSource/apc-ap94vmact" TargetMode="External"/><Relationship Id="rId4995" Type="http://schemas.openxmlformats.org/officeDocument/2006/relationships/hyperlink" Target="http://s7d5.scene7.com/is/image/ScanSource/polycom-vvx400" TargetMode="External"/><Relationship Id="rId2199" Type="http://schemas.openxmlformats.org/officeDocument/2006/relationships/hyperlink" Target="http://s7d9.scene7.com/is/image/ScanSource/eaton-epbz94" TargetMode="External"/><Relationship Id="rId3597" Type="http://schemas.openxmlformats.org/officeDocument/2006/relationships/hyperlink" Target="https://s7d5.scene7.com/is/image/ScanSource/photo-unavailable" TargetMode="External"/><Relationship Id="rId4648" Type="http://schemas.openxmlformats.org/officeDocument/2006/relationships/hyperlink" Target="http://s7d9.scene7.com/is/image/ScanSource/poly-savi8210" TargetMode="External"/><Relationship Id="rId3664" Type="http://schemas.openxmlformats.org/officeDocument/2006/relationships/hyperlink" Target="http://s7d9.scene7.com/is/image/ScanSource/poly-blackwireaccessories" TargetMode="External"/><Relationship Id="rId4715" Type="http://schemas.openxmlformats.org/officeDocument/2006/relationships/hyperlink" Target="http://s7d9.scene7.com/is/image/ScanSource/poly-voyageraccessories" TargetMode="External"/><Relationship Id="rId585" Type="http://schemas.openxmlformats.org/officeDocument/2006/relationships/hyperlink" Target="http://s7d9.scene7.com/is/image/ScanSource/valcom-vip431ads" TargetMode="External"/><Relationship Id="rId2266" Type="http://schemas.openxmlformats.org/officeDocument/2006/relationships/hyperlink" Target="http://s7d9.scene7.com/is/image/ScanSource/eaton-ebps10f" TargetMode="External"/><Relationship Id="rId2680" Type="http://schemas.openxmlformats.org/officeDocument/2006/relationships/hyperlink" Target="http://s7d9.scene7.com/is/image/ScanSource/apc-ar3150cto" TargetMode="External"/><Relationship Id="rId3317" Type="http://schemas.openxmlformats.org/officeDocument/2006/relationships/hyperlink" Target="https://s7d5.scene7.com/is/image/ScanSource/photo-unavailable" TargetMode="External"/><Relationship Id="rId3731" Type="http://schemas.openxmlformats.org/officeDocument/2006/relationships/hyperlink" Target="https://s7d5.scene7.com/is/image/ScanSource/photo-unavailable" TargetMode="External"/><Relationship Id="rId238" Type="http://schemas.openxmlformats.org/officeDocument/2006/relationships/hyperlink" Target="http://s7d5.scene7.com/is/image/ScanSource/icon-warranty2" TargetMode="External"/><Relationship Id="rId652" Type="http://schemas.openxmlformats.org/officeDocument/2006/relationships/hyperlink" Target="http://s7d9.scene7.com/is/image/ScanSource/vtech-vcs754replacementmic" TargetMode="External"/><Relationship Id="rId1282" Type="http://schemas.openxmlformats.org/officeDocument/2006/relationships/hyperlink" Target="http://s7d9.scene7.com/is/image/ScanSource/apc-srt5krmxli" TargetMode="External"/><Relationship Id="rId2333" Type="http://schemas.openxmlformats.org/officeDocument/2006/relationships/hyperlink" Target="http://s7d5.scene7.com/is/image/ScanSource/apc-325family" TargetMode="External"/><Relationship Id="rId305" Type="http://schemas.openxmlformats.org/officeDocument/2006/relationships/hyperlink" Target="http://s7d5.scene7.com/is/image/ScanSource/icon-mounts-stands-and-brackets" TargetMode="External"/><Relationship Id="rId2400" Type="http://schemas.openxmlformats.org/officeDocument/2006/relationships/hyperlink" Target="http://s7d9.scene7.com/is/image/ScanSource/eaton-cbl139" TargetMode="External"/><Relationship Id="rId1002" Type="http://schemas.openxmlformats.org/officeDocument/2006/relationships/hyperlink" Target="http://s7d9.scene7.com/is/image/ScanSource/apc-sypd7" TargetMode="External"/><Relationship Id="rId4158" Type="http://schemas.openxmlformats.org/officeDocument/2006/relationships/hyperlink" Target="http://s7d9.scene7.com/is/image/ScanSource/plantronics-43298-03" TargetMode="External"/><Relationship Id="rId5209" Type="http://schemas.openxmlformats.org/officeDocument/2006/relationships/hyperlink" Target="https://s7d5.scene7.com/is/image/ScanSource/photo-unavailable" TargetMode="External"/><Relationship Id="rId3174" Type="http://schemas.openxmlformats.org/officeDocument/2006/relationships/hyperlink" Target="http://s7d5.scene7.com/is/image/ScanSource/Eaton-9355-UPS" TargetMode="External"/><Relationship Id="rId4572" Type="http://schemas.openxmlformats.org/officeDocument/2006/relationships/hyperlink" Target="http://s7d9.scene7.com/is/image/ScanSource/poly-elara60" TargetMode="External"/><Relationship Id="rId1819" Type="http://schemas.openxmlformats.org/officeDocument/2006/relationships/hyperlink" Target="http://s7d9.scene7.com/is/image/ScanSource/apc-p11vt3" TargetMode="External"/><Relationship Id="rId4225" Type="http://schemas.openxmlformats.org/officeDocument/2006/relationships/hyperlink" Target="http://s7d9.scene7.com/is/image/ScanSource/plantronics-2936241" TargetMode="External"/><Relationship Id="rId2190" Type="http://schemas.openxmlformats.org/officeDocument/2006/relationships/hyperlink" Target="http://s7d5.scene7.com/is/image/ScanSource/icon-accessories" TargetMode="External"/><Relationship Id="rId3241" Type="http://schemas.openxmlformats.org/officeDocument/2006/relationships/hyperlink" Target="http://s7d9.scene7.com/is/image/ScanSource/plantronics-9249201" TargetMode="External"/><Relationship Id="rId162" Type="http://schemas.openxmlformats.org/officeDocument/2006/relationships/hyperlink" Target="http://s7d5.scene7.com/is/image/ScanSource/icon-warranty2" TargetMode="External"/><Relationship Id="rId979" Type="http://schemas.openxmlformats.org/officeDocument/2006/relationships/hyperlink" Target="http://s7d5.scene7.com/is/image/ScanSource/icon-accessories" TargetMode="External"/><Relationship Id="rId5066" Type="http://schemas.openxmlformats.org/officeDocument/2006/relationships/hyperlink" Target="http://s7d9.scene7.com/is/image/ScanSource/jabra-1410103" TargetMode="External"/><Relationship Id="rId4082" Type="http://schemas.openxmlformats.org/officeDocument/2006/relationships/hyperlink" Target="https://s7d5.scene7.com/is/image/ScanSource/photo-unavailable" TargetMode="External"/><Relationship Id="rId5133" Type="http://schemas.openxmlformats.org/officeDocument/2006/relationships/hyperlink" Target="http://s7d9.scene7.com/is/image/ScanSource/vtech-10w" TargetMode="External"/><Relationship Id="rId1676" Type="http://schemas.openxmlformats.org/officeDocument/2006/relationships/hyperlink" Target="http://s7d9.scene7.com/is/image/ScanSource/eaton-pw105sw2u223" TargetMode="External"/><Relationship Id="rId2727" Type="http://schemas.openxmlformats.org/officeDocument/2006/relationships/hyperlink" Target="http://s7d9.scene7.com/is/image/ScanSource/apc-aptf20kw01" TargetMode="External"/><Relationship Id="rId1329" Type="http://schemas.openxmlformats.org/officeDocument/2006/relationships/hyperlink" Target="http://s7d9.scene7.com/is/image/ScanSource/apc-srt1000rmxla" TargetMode="External"/><Relationship Id="rId1743" Type="http://schemas.openxmlformats.org/officeDocument/2006/relationships/hyperlink" Target="http://s7d9.scene7.com/is/image/ScanSource/apc-pdw15l2120r" TargetMode="External"/><Relationship Id="rId4899" Type="http://schemas.openxmlformats.org/officeDocument/2006/relationships/hyperlink" Target="http://s7d9.scene7.com/is/image/ScanSource/jabra-1420765" TargetMode="External"/><Relationship Id="rId5200" Type="http://schemas.openxmlformats.org/officeDocument/2006/relationships/hyperlink" Target="https://s7d5.scene7.com/is/image/ScanSource/photo-unavailable" TargetMode="External"/><Relationship Id="rId35" Type="http://schemas.openxmlformats.org/officeDocument/2006/relationships/hyperlink" Target="http://s7d9.scene7.com/is/image/ScanSource/eaton-zc1212200100000" TargetMode="External"/><Relationship Id="rId1810" Type="http://schemas.openxmlformats.org/officeDocument/2006/relationships/hyperlink" Target="http://s7d9.scene7.com/is/image/ScanSource/apc-p6n" TargetMode="External"/><Relationship Id="rId4966" Type="http://schemas.openxmlformats.org/officeDocument/2006/relationships/hyperlink" Target="http://s7d5.scene7.com/is/image/ScanSource/icon-software-services" TargetMode="External"/><Relationship Id="rId3568" Type="http://schemas.openxmlformats.org/officeDocument/2006/relationships/hyperlink" Target="http://s7d9.scene7.com/is/image/ScanSource/xpcc-90000105" TargetMode="External"/><Relationship Id="rId3982" Type="http://schemas.openxmlformats.org/officeDocument/2006/relationships/hyperlink" Target="http://s7d9.scene7.com/is/image/ScanSource/plantronics-6096135" TargetMode="External"/><Relationship Id="rId4619" Type="http://schemas.openxmlformats.org/officeDocument/2006/relationships/hyperlink" Target="http://s7d9.scene7.com/is/image/ScanSource/poly-savi8245uc" TargetMode="External"/><Relationship Id="rId489" Type="http://schemas.openxmlformats.org/officeDocument/2006/relationships/hyperlink" Target="http://s7d5.scene7.com/is/image/ScanSource/icon-services" TargetMode="External"/><Relationship Id="rId2584" Type="http://schemas.openxmlformats.org/officeDocument/2006/relationships/hyperlink" Target="http://s7d9.scene7.com/is/image/ScanSource/apc-ar7723" TargetMode="External"/><Relationship Id="rId3635" Type="http://schemas.openxmlformats.org/officeDocument/2006/relationships/hyperlink" Target="http://s7d9.scene7.com/is/image/ScanSource/poly-voyageraccessories" TargetMode="External"/><Relationship Id="rId556" Type="http://schemas.openxmlformats.org/officeDocument/2006/relationships/hyperlink" Target="http://s7d9.scene7.com/is/image/ScanSource/valcom-vip821a" TargetMode="External"/><Relationship Id="rId1186" Type="http://schemas.openxmlformats.org/officeDocument/2006/relationships/hyperlink" Target="http://s7d5.scene7.com/is/image/ScanSource/icon-services" TargetMode="External"/><Relationship Id="rId2237" Type="http://schemas.openxmlformats.org/officeDocument/2006/relationships/hyperlink" Target="http://s7d5.scene7.com/is/image/ScanSource/Eaton-ePDUs" TargetMode="External"/><Relationship Id="rId209" Type="http://schemas.openxmlformats.org/officeDocument/2006/relationships/hyperlink" Target="http://s7d5.scene7.com/is/image/ScanSource/icon-mounts-stands-and-brackets" TargetMode="External"/><Relationship Id="rId970" Type="http://schemas.openxmlformats.org/officeDocument/2006/relationships/hyperlink" Target="http://s7d9.scene7.com/is/image/ScanSource/eaton-t982g1nsl015" TargetMode="External"/><Relationship Id="rId1253" Type="http://schemas.openxmlformats.org/officeDocument/2006/relationships/hyperlink" Target="http://s7d9.scene7.com/is/image/ScanSource/apc-srt8kxlt5ktf" TargetMode="External"/><Relationship Id="rId2651" Type="http://schemas.openxmlformats.org/officeDocument/2006/relationships/hyperlink" Target="http://s7d9.scene7.com/is/image/ScanSource/apc-ar4000mv12u" TargetMode="External"/><Relationship Id="rId3702" Type="http://schemas.openxmlformats.org/officeDocument/2006/relationships/hyperlink" Target="http://s7d9.scene7.com/is/image/ScanSource/poly-voyageraccessories" TargetMode="External"/><Relationship Id="rId623" Type="http://schemas.openxmlformats.org/officeDocument/2006/relationships/hyperlink" Target="http://s7d9.scene7.com/is/image/ScanSource/valcom-vip160a" TargetMode="External"/><Relationship Id="rId2304" Type="http://schemas.openxmlformats.org/officeDocument/2006/relationships/hyperlink" Target="http://s7d5.scene7.com/is/image/ScanSource/apc-325family" TargetMode="External"/><Relationship Id="rId1320" Type="http://schemas.openxmlformats.org/officeDocument/2006/relationships/hyperlink" Target="http://s7d5.scene7.com/is/image/ScanSource/APC-AE603987B36182048525785B005475DD_SLIE_8F7L3H_fam_h" TargetMode="External"/><Relationship Id="rId4476" Type="http://schemas.openxmlformats.org/officeDocument/2006/relationships/hyperlink" Target="http://s7d9.scene7.com/is/image/ScanSource/poly-savi7300" TargetMode="External"/><Relationship Id="rId4890" Type="http://schemas.openxmlformats.org/officeDocument/2006/relationships/hyperlink" Target="https://s7d5.scene7.com/is/image/ScanSource/photo-unavailable" TargetMode="External"/><Relationship Id="rId3078" Type="http://schemas.openxmlformats.org/officeDocument/2006/relationships/hyperlink" Target="http://s7d9.scene7.com/is/image/ScanSource/eaton-9sw3y1500uc" TargetMode="External"/><Relationship Id="rId3492" Type="http://schemas.openxmlformats.org/officeDocument/2006/relationships/hyperlink" Target="http://s7d5.scene7.com/is/image/ScanSource/icon-software-services" TargetMode="External"/><Relationship Id="rId4129" Type="http://schemas.openxmlformats.org/officeDocument/2006/relationships/hyperlink" Target="https://s7d5.scene7.com/is/image/ScanSource/photo-unavailable" TargetMode="External"/><Relationship Id="rId4543" Type="http://schemas.openxmlformats.org/officeDocument/2006/relationships/hyperlink" Target="http://s7d9.scene7.com/is/image/ScanSource/poly-blackwireaccessories" TargetMode="External"/><Relationship Id="rId2094" Type="http://schemas.openxmlformats.org/officeDocument/2006/relationships/hyperlink" Target="https://s7d5.scene7.com/is/image/ScanSource/photo-unavailable" TargetMode="External"/><Relationship Id="rId3145" Type="http://schemas.openxmlformats.org/officeDocument/2006/relationships/hyperlink" Target="http://s7d5.scene7.com/is/image/ScanSource/Eaton-9390-UPS" TargetMode="External"/><Relationship Id="rId4610" Type="http://schemas.openxmlformats.org/officeDocument/2006/relationships/hyperlink" Target="http://s7d9.scene7.com/is/image/ScanSource/poly-saviaccessories" TargetMode="External"/><Relationship Id="rId480" Type="http://schemas.openxmlformats.org/officeDocument/2006/relationships/hyperlink" Target="http://s7d9.scene7.com/is/image/ScanSource/vtech-1vsp600br3q" TargetMode="External"/><Relationship Id="rId2161" Type="http://schemas.openxmlformats.org/officeDocument/2006/relationships/hyperlink" Target="http://s7d9.scene7.com/is/image/ScanSource/yealink-exp50" TargetMode="External"/><Relationship Id="rId3212" Type="http://schemas.openxmlformats.org/officeDocument/2006/relationships/hyperlink" Target="https://s7d5.scene7.com/is/image/ScanSource/photo-unavailable" TargetMode="External"/><Relationship Id="rId133" Type="http://schemas.openxmlformats.org/officeDocument/2006/relationships/hyperlink" Target="http://s7d5.scene7.com/is/image/ScanSource/icon-services" TargetMode="External"/><Relationship Id="rId200" Type="http://schemas.openxmlformats.org/officeDocument/2006/relationships/hyperlink" Target="http://s7d9.scene7.com/is/image/ScanSource/apc-wmbrs7mbt9b6" TargetMode="External"/><Relationship Id="rId2978" Type="http://schemas.openxmlformats.org/officeDocument/2006/relationships/hyperlink" Target="http://s7d9.scene7.com/is/image/ScanSource/apc-ap5822" TargetMode="External"/><Relationship Id="rId5037" Type="http://schemas.openxmlformats.org/officeDocument/2006/relationships/hyperlink" Target="http://s7d9.scene7.com/is/image/ScanSource/jabra-1410170" TargetMode="External"/><Relationship Id="rId1994" Type="http://schemas.openxmlformats.org/officeDocument/2006/relationships/hyperlink" Target="http://s7d9.scene7.com/is/image/ScanSource/eaton-ka1012100000010" TargetMode="External"/><Relationship Id="rId1647" Type="http://schemas.openxmlformats.org/officeDocument/2006/relationships/hyperlink" Target="http://s7d9.scene7.com/is/image/ScanSource/eaton-pwenc9970939" TargetMode="External"/><Relationship Id="rId4053" Type="http://schemas.openxmlformats.org/officeDocument/2006/relationships/hyperlink" Target="http://s7d9.scene7.com/is/image/ScanSource/eaton-58700027" TargetMode="External"/><Relationship Id="rId5104" Type="http://schemas.openxmlformats.org/officeDocument/2006/relationships/hyperlink" Target="http://s7d5.scene7.com/is/image/ScanSource/Eaton-BladeUPS" TargetMode="External"/><Relationship Id="rId1714" Type="http://schemas.openxmlformats.org/officeDocument/2006/relationships/hyperlink" Target="http://s7d9.scene7.com/is/image/ScanSource/apc-ph12" TargetMode="External"/><Relationship Id="rId4120" Type="http://schemas.openxmlformats.org/officeDocument/2006/relationships/hyperlink" Target="http://s7d9.scene7.com/is/image/ScanSource/jabra-50219" TargetMode="External"/><Relationship Id="rId2488" Type="http://schemas.openxmlformats.org/officeDocument/2006/relationships/hyperlink" Target="http://s7d9.scene7.com/is/image/ScanSource/apc-ar8775" TargetMode="External"/><Relationship Id="rId3886" Type="http://schemas.openxmlformats.org/officeDocument/2006/relationships/hyperlink" Target="https://s7d5.scene7.com/is/image/ScanSource/photo-unavailable" TargetMode="External"/><Relationship Id="rId4937" Type="http://schemas.openxmlformats.org/officeDocument/2006/relationships/hyperlink" Target="http://s7d9.scene7.com/is/image/ScanSource/jabra-1420119" TargetMode="External"/><Relationship Id="rId3539" Type="http://schemas.openxmlformats.org/officeDocument/2006/relationships/hyperlink" Target="http://s7d5.scene7.com/is/image/ScanSource/icon-software-services" TargetMode="External"/><Relationship Id="rId3953" Type="http://schemas.openxmlformats.org/officeDocument/2006/relationships/hyperlink" Target="http://s7d9.scene7.com/is/image/ScanSource/jabra-6593823309" TargetMode="External"/><Relationship Id="rId874" Type="http://schemas.openxmlformats.org/officeDocument/2006/relationships/hyperlink" Target="http://s7d9.scene7.com/is/image/ScanSource/valcom-v1054" TargetMode="External"/><Relationship Id="rId2555" Type="http://schemas.openxmlformats.org/officeDocument/2006/relationships/hyperlink" Target="http://s7d9.scene7.com/is/image/ScanSource/apc-ar8163ablk" TargetMode="External"/><Relationship Id="rId3606" Type="http://schemas.openxmlformats.org/officeDocument/2006/relationships/hyperlink" Target="https://s7d5.scene7.com/is/image/ScanSource/photo-unavailable" TargetMode="External"/><Relationship Id="rId527" Type="http://schemas.openxmlformats.org/officeDocument/2006/relationships/hyperlink" Target="http://s7d9.scene7.com/is/image/ScanSource/valcom-vipd640a" TargetMode="External"/><Relationship Id="rId941" Type="http://schemas.openxmlformats.org/officeDocument/2006/relationships/hyperlink" Target="http://s7d5.scene7.com/is/image/ScanSource/icon-services" TargetMode="External"/><Relationship Id="rId1157" Type="http://schemas.openxmlformats.org/officeDocument/2006/relationships/hyperlink" Target="http://s7d9.scene7.com/is/image/ScanSource/apc-surt48xlbp" TargetMode="External"/><Relationship Id="rId1571" Type="http://schemas.openxmlformats.org/officeDocument/2006/relationships/hyperlink" Target="http://s7d5.scene7.com/is/image/ScanSource/valcom-horn1" TargetMode="External"/><Relationship Id="rId2208" Type="http://schemas.openxmlformats.org/officeDocument/2006/relationships/hyperlink" Target="http://s7d9.scene7.com/is/image/ScanSource/eaton-epbz79" TargetMode="External"/><Relationship Id="rId2622" Type="http://schemas.openxmlformats.org/officeDocument/2006/relationships/hyperlink" Target="http://s7d9.scene7.com/is/image/ScanSource/apc-ar7375" TargetMode="External"/><Relationship Id="rId1224" Type="http://schemas.openxmlformats.org/officeDocument/2006/relationships/hyperlink" Target="http://s7d5.scene7.com/is/image/ScanSource/icon-services" TargetMode="External"/><Relationship Id="rId4794" Type="http://schemas.openxmlformats.org/officeDocument/2006/relationships/hyperlink" Target="http://s7d9.scene7.com/is/image/ScanSource/jabra-202182" TargetMode="External"/><Relationship Id="rId3396" Type="http://schemas.openxmlformats.org/officeDocument/2006/relationships/hyperlink" Target="https://s7d5.scene7.com/is/image/ScanSource/photo-unavailable" TargetMode="External"/><Relationship Id="rId4447" Type="http://schemas.openxmlformats.org/officeDocument/2006/relationships/hyperlink" Target="https://s7d5.scene7.com/is/image/ScanSource/photo-unavailable" TargetMode="External"/><Relationship Id="rId3049" Type="http://schemas.openxmlformats.org/officeDocument/2006/relationships/hyperlink" Target="http://s7d9.scene7.com/is/image/ScanSource/vtech-vsp600" TargetMode="External"/><Relationship Id="rId3463" Type="http://schemas.openxmlformats.org/officeDocument/2006/relationships/hyperlink" Target="http://s7d5.scene7.com/is/image/ScanSource/icon-software-services" TargetMode="External"/><Relationship Id="rId4861" Type="http://schemas.openxmlformats.org/officeDocument/2006/relationships/hyperlink" Target="http://s7d9.scene7.com/is/image/ScanSource/jabra-1420831" TargetMode="External"/><Relationship Id="rId384" Type="http://schemas.openxmlformats.org/officeDocument/2006/relationships/hyperlink" Target="http://s7d5.scene7.com/is/image/ScanSource/icon-services" TargetMode="External"/><Relationship Id="rId2065" Type="http://schemas.openxmlformats.org/officeDocument/2006/relationships/hyperlink" Target="https://s7d5.scene7.com/is/image/ScanSource/photo-unavailable" TargetMode="External"/><Relationship Id="rId3116" Type="http://schemas.openxmlformats.org/officeDocument/2006/relationships/hyperlink" Target="http://s7d9.scene7.com/is/image/ScanSource/eaton-9pxebm240sp" TargetMode="External"/><Relationship Id="rId4514" Type="http://schemas.openxmlformats.org/officeDocument/2006/relationships/hyperlink" Target="http://s7d5.scene7.com/is/image/ScanSource/plantronics-blackwire3320" TargetMode="External"/><Relationship Id="rId1081" Type="http://schemas.openxmlformats.org/officeDocument/2006/relationships/hyperlink" Target="http://s7d9.scene7.com/is/image/ScanSource/apc-sya16k16p" TargetMode="External"/><Relationship Id="rId3530" Type="http://schemas.openxmlformats.org/officeDocument/2006/relationships/hyperlink" Target="http://s7d9.scene7.com/is/image/ScanSource/xpcc-90000252" TargetMode="External"/><Relationship Id="rId451" Type="http://schemas.openxmlformats.org/officeDocument/2006/relationships/hyperlink" Target="http://s7d5.scene7.com/is/image/ScanSource/icon-services" TargetMode="External"/><Relationship Id="rId2132" Type="http://schemas.openxmlformats.org/officeDocument/2006/relationships/hyperlink" Target="http://s7d9.scene7.com/is/image/ScanSource/apc-g35t30kf4b4s" TargetMode="External"/><Relationship Id="rId104" Type="http://schemas.openxmlformats.org/officeDocument/2006/relationships/hyperlink" Target="http://s7d5.scene7.com/is/image/ScanSource/icon-warranty2" TargetMode="External"/><Relationship Id="rId1898" Type="http://schemas.openxmlformats.org/officeDocument/2006/relationships/hyperlink" Target="http://s7d5.scene7.com/is/image/ScanSource/icon-warranty2" TargetMode="External"/><Relationship Id="rId2949" Type="http://schemas.openxmlformats.org/officeDocument/2006/relationships/hyperlink" Target="http://s7d9.scene7.com/is/image/ScanSource/apc-ap7585" TargetMode="External"/><Relationship Id="rId4371" Type="http://schemas.openxmlformats.org/officeDocument/2006/relationships/hyperlink" Target="http://s7d9.scene7.com/is/image/ScanSource/polycom-vvx400" TargetMode="External"/><Relationship Id="rId5008" Type="http://schemas.openxmlformats.org/officeDocument/2006/relationships/hyperlink" Target="http://s7d9.scene7.com/is/image/ScanSource/jabra-1415109" TargetMode="External"/><Relationship Id="rId1965" Type="http://schemas.openxmlformats.org/officeDocument/2006/relationships/hyperlink" Target="http://s7d9.scene7.com/is/image/ScanSource/apc-kvm2132p" TargetMode="External"/><Relationship Id="rId4024" Type="http://schemas.openxmlformats.org/officeDocument/2006/relationships/hyperlink" Target="http://s7d9.scene7.com/is/image/ScanSource/eaton-5px1500rtus" TargetMode="External"/><Relationship Id="rId1618" Type="http://schemas.openxmlformats.org/officeDocument/2006/relationships/hyperlink" Target="http://s7d5.scene7.com/is/image/ScanSource/APC-3B8DF882-5056-AE36-FE9C5C16702DBD65_f_h" TargetMode="External"/><Relationship Id="rId3040" Type="http://schemas.openxmlformats.org/officeDocument/2006/relationships/hyperlink" Target="http://s7d9.scene7.com/is/image/ScanSource/apc-accd75205" TargetMode="External"/><Relationship Id="rId3857" Type="http://schemas.openxmlformats.org/officeDocument/2006/relationships/hyperlink" Target="http://s7d9.scene7.com/is/image/ScanSource/jabra-7599838109" TargetMode="External"/><Relationship Id="rId4908" Type="http://schemas.openxmlformats.org/officeDocument/2006/relationships/hyperlink" Target="http://s7d9.scene7.com/is/image/ScanSource/jabra-1420743" TargetMode="External"/><Relationship Id="rId778" Type="http://schemas.openxmlformats.org/officeDocument/2006/relationships/hyperlink" Target="http://s7d9.scene7.com/is/image/ScanSource/valcom-v9904m5" TargetMode="External"/><Relationship Id="rId2459" Type="http://schemas.openxmlformats.org/officeDocument/2006/relationships/hyperlink" Target="http://s7d9.scene7.com/is/image/ScanSource/apc-bk500" TargetMode="External"/><Relationship Id="rId2873" Type="http://schemas.openxmlformats.org/officeDocument/2006/relationships/hyperlink" Target="http://s7d9.scene7.com/is/image/ScanSource/apc-ap8830" TargetMode="External"/><Relationship Id="rId3924" Type="http://schemas.openxmlformats.org/officeDocument/2006/relationships/hyperlink" Target="https://s7d5.scene7.com/is/image/ScanSource/photo-unavailable" TargetMode="External"/><Relationship Id="rId845" Type="http://schemas.openxmlformats.org/officeDocument/2006/relationships/hyperlink" Target="http://s7d9.scene7.com/is/image/ScanSource/valcom-v1420" TargetMode="External"/><Relationship Id="rId1475" Type="http://schemas.openxmlformats.org/officeDocument/2006/relationships/hyperlink" Target="http://s7d5.scene7.com/is/image/ScanSource/icon-warranty2" TargetMode="External"/><Relationship Id="rId2526" Type="http://schemas.openxmlformats.org/officeDocument/2006/relationships/hyperlink" Target="http://s7d9.scene7.com/is/image/ScanSource/apc-ar8450a" TargetMode="External"/><Relationship Id="rId1128" Type="http://schemas.openxmlformats.org/officeDocument/2006/relationships/hyperlink" Target="http://s7d9.scene7.com/is/image/ScanSource/apc-suvtp20kf2b4s" TargetMode="External"/><Relationship Id="rId1542" Type="http://schemas.openxmlformats.org/officeDocument/2006/relationships/hyperlink" Target="http://s7d9.scene7.com/is/image/ScanSource/apc-sbp16krmp4uhw" TargetMode="External"/><Relationship Id="rId2940" Type="http://schemas.openxmlformats.org/officeDocument/2006/relationships/hyperlink" Target="http://s7d9.scene7.com/is/image/ScanSource/apc-ap7769" TargetMode="External"/><Relationship Id="rId4698" Type="http://schemas.openxmlformats.org/officeDocument/2006/relationships/hyperlink" Target="http://s7d9.scene7.com/is/image/ScanSource/plantronics-20706401" TargetMode="External"/><Relationship Id="rId912" Type="http://schemas.openxmlformats.org/officeDocument/2006/relationships/hyperlink" Target="http://s7d5.scene7.com/is/image/ScanSource/icon-accessories" TargetMode="External"/><Relationship Id="rId4765" Type="http://schemas.openxmlformats.org/officeDocument/2006/relationships/hyperlink" Target="http://s7d9.scene7.com/is/image/ScanSource/plantronics-20347801" TargetMode="External"/><Relationship Id="rId288" Type="http://schemas.openxmlformats.org/officeDocument/2006/relationships/hyperlink" Target="http://s7d5.scene7.com/is/image/ScanSource/icon-warranty2" TargetMode="External"/><Relationship Id="rId3367" Type="http://schemas.openxmlformats.org/officeDocument/2006/relationships/hyperlink" Target="http://s7d9.scene7.com/is/image/ScanSource/xpcc-90000913" TargetMode="External"/><Relationship Id="rId3781" Type="http://schemas.openxmlformats.org/officeDocument/2006/relationships/hyperlink" Target="https://s7d5.scene7.com/is/image/ScanSource/photo-unavailable" TargetMode="External"/><Relationship Id="rId4418" Type="http://schemas.openxmlformats.org/officeDocument/2006/relationships/hyperlink" Target="https://s7d5.scene7.com/is/image/ScanSource/photo-unavailable" TargetMode="External"/><Relationship Id="rId4832" Type="http://schemas.openxmlformats.org/officeDocument/2006/relationships/hyperlink" Target="http://s7d9.scene7.com/is/image/ScanSource/jabra-15130157" TargetMode="External"/><Relationship Id="rId2383" Type="http://schemas.openxmlformats.org/officeDocument/2006/relationships/hyperlink" Target="https://s7d5.scene7.com/is/image/ScanSource/photo-unavailable" TargetMode="External"/><Relationship Id="rId3434" Type="http://schemas.openxmlformats.org/officeDocument/2006/relationships/hyperlink" Target="https://s7d5.scene7.com/is/image/ScanSource/photo-unavailable" TargetMode="External"/><Relationship Id="rId355" Type="http://schemas.openxmlformats.org/officeDocument/2006/relationships/hyperlink" Target="http://s7d5.scene7.com/is/image/ScanSource/icon-warranty2" TargetMode="External"/><Relationship Id="rId2036" Type="http://schemas.openxmlformats.org/officeDocument/2006/relationships/hyperlink" Target="https://s7d5.scene7.com/is/image/ScanSource/photo-unavailable" TargetMode="External"/><Relationship Id="rId2450" Type="http://schemas.openxmlformats.org/officeDocument/2006/relationships/hyperlink" Target="http://s7d9.scene7.com/is/image/ScanSource/eaton-bpe02mbb1a" TargetMode="External"/><Relationship Id="rId3501" Type="http://schemas.openxmlformats.org/officeDocument/2006/relationships/hyperlink" Target="http://s7d5.scene7.com/is/image/ScanSource/icon-software-services" TargetMode="External"/><Relationship Id="rId422" Type="http://schemas.openxmlformats.org/officeDocument/2006/relationships/hyperlink" Target="http://s7d5.scene7.com/is/image/ScanSource/icon-services" TargetMode="External"/><Relationship Id="rId1052" Type="http://schemas.openxmlformats.org/officeDocument/2006/relationships/hyperlink" Target="http://s7d9.scene7.com/is/image/ScanSource/apc-syarmxr3b3" TargetMode="External"/><Relationship Id="rId2103" Type="http://schemas.openxmlformats.org/officeDocument/2006/relationships/hyperlink" Target="http://s7d9.scene7.com/is/image/ScanSource/jabra-gsa5393823309" TargetMode="External"/><Relationship Id="rId4275" Type="http://schemas.openxmlformats.org/officeDocument/2006/relationships/hyperlink" Target="http://s7d9.scene7.com/is/image/ScanSource/jabra-26599989898" TargetMode="External"/><Relationship Id="rId1869" Type="http://schemas.openxmlformats.org/officeDocument/2006/relationships/hyperlink" Target="http://s7d9.scene7.com/is/image/ScanSource/apc-nbes0307" TargetMode="External"/><Relationship Id="rId3291" Type="http://schemas.openxmlformats.org/officeDocument/2006/relationships/hyperlink" Target="https://s7d5.scene7.com/is/image/ScanSource/photo-unavailable" TargetMode="External"/><Relationship Id="rId1936" Type="http://schemas.openxmlformats.org/officeDocument/2006/relationships/hyperlink" Target="http://s7d9.scene7.com/is/image/ScanSource/itwlinx-mco4110" TargetMode="External"/><Relationship Id="rId4342" Type="http://schemas.openxmlformats.org/officeDocument/2006/relationships/hyperlink" Target="https://s7d5.scene7.com/is/image/ScanSource/photo-unavailable" TargetMode="External"/><Relationship Id="rId3011" Type="http://schemas.openxmlformats.org/officeDocument/2006/relationships/hyperlink" Target="http://s7d5.scene7.com/is/image/ScanSource/apc-325family" TargetMode="External"/><Relationship Id="rId2777" Type="http://schemas.openxmlformats.org/officeDocument/2006/relationships/hyperlink" Target="http://s7d9.scene7.com/is/image/ScanSource/apc-ap9880" TargetMode="External"/><Relationship Id="rId5183" Type="http://schemas.openxmlformats.org/officeDocument/2006/relationships/hyperlink" Target="http://s7d5.scene7.com/is/image/ScanSource/apc-325family" TargetMode="External"/><Relationship Id="rId749" Type="http://schemas.openxmlformats.org/officeDocument/2006/relationships/hyperlink" Target="http://s7d5.scene7.com/is/image/ScanSource/valcom-clock" TargetMode="External"/><Relationship Id="rId1379" Type="http://schemas.openxmlformats.org/officeDocument/2006/relationships/hyperlink" Target="http://s7d9.scene7.com/is/image/ScanSource/apc-smx2000lv" TargetMode="External"/><Relationship Id="rId3828" Type="http://schemas.openxmlformats.org/officeDocument/2006/relationships/hyperlink" Target="http://s7d9.scene7.com/is/image/ScanSource/poly-voyageraccessories" TargetMode="External"/><Relationship Id="rId1793" Type="http://schemas.openxmlformats.org/officeDocument/2006/relationships/hyperlink" Target="https://s7d5.scene7.com/is/image/ScanSource/photo-unavailable" TargetMode="External"/><Relationship Id="rId2844" Type="http://schemas.openxmlformats.org/officeDocument/2006/relationships/hyperlink" Target="http://s7d9.scene7.com/is/image/ScanSource/apc-ap8962" TargetMode="External"/><Relationship Id="rId85" Type="http://schemas.openxmlformats.org/officeDocument/2006/relationships/hyperlink" Target="https://s7d5.scene7.com/is/image/ScanSource/photo-unavailable" TargetMode="External"/><Relationship Id="rId816" Type="http://schemas.openxmlformats.org/officeDocument/2006/relationships/hyperlink" Target="http://s7d9.scene7.com/is/image/ScanSource/valcom-v400" TargetMode="External"/><Relationship Id="rId1446" Type="http://schemas.openxmlformats.org/officeDocument/2006/relationships/hyperlink" Target="http://s7d9.scene7.com/is/image/ScanSource/apc-smt1500c" TargetMode="External"/><Relationship Id="rId1860" Type="http://schemas.openxmlformats.org/officeDocument/2006/relationships/hyperlink" Target="http://s7d9.scene7.com/is/image/ScanSource/apc-nbpd0155" TargetMode="External"/><Relationship Id="rId2911" Type="http://schemas.openxmlformats.org/officeDocument/2006/relationships/hyperlink" Target="http://s7d5.scene7.com/is/image/ScanSource/APC-2D60FA1456E54ED1852578560077A444_EWAR_8F2TL5_fam_h" TargetMode="External"/><Relationship Id="rId1513" Type="http://schemas.openxmlformats.org/officeDocument/2006/relationships/hyperlink" Target="http://s7d5.scene7.com/is/image/ScanSource/icon-warranty2" TargetMode="External"/><Relationship Id="rId4669" Type="http://schemas.openxmlformats.org/officeDocument/2006/relationships/hyperlink" Target="http://s7d9.scene7.com/is/image/ScanSource/plantronics-20950601" TargetMode="External"/><Relationship Id="rId3685" Type="http://schemas.openxmlformats.org/officeDocument/2006/relationships/hyperlink" Target="http://s7d9.scene7.com/is/image/ScanSource/jabra-88000079" TargetMode="External"/><Relationship Id="rId4736" Type="http://schemas.openxmlformats.org/officeDocument/2006/relationships/hyperlink" Target="https://s7d5.scene7.com/is/image/ScanSource/photo-unavailable" TargetMode="External"/><Relationship Id="rId2287" Type="http://schemas.openxmlformats.org/officeDocument/2006/relationships/hyperlink" Target="http://s7d5.scene7.com/is/image/ScanSource/Eaton-ePDUs" TargetMode="External"/><Relationship Id="rId3338" Type="http://schemas.openxmlformats.org/officeDocument/2006/relationships/hyperlink" Target="https://s7d5.scene7.com/is/image/ScanSource/photo-unavailable" TargetMode="External"/><Relationship Id="rId3752" Type="http://schemas.openxmlformats.org/officeDocument/2006/relationships/hyperlink" Target="http://s7d9.scene7.com/is/image/ScanSource/plantronics-8410401" TargetMode="External"/><Relationship Id="rId259" Type="http://schemas.openxmlformats.org/officeDocument/2006/relationships/hyperlink" Target="http://s7d5.scene7.com/is/image/ScanSource/icon-warranty2" TargetMode="External"/><Relationship Id="rId673" Type="http://schemas.openxmlformats.org/officeDocument/2006/relationships/hyperlink" Target="http://s7d9.scene7.com/is/image/ScanSource/valcom-vc1090gy" TargetMode="External"/><Relationship Id="rId2354" Type="http://schemas.openxmlformats.org/officeDocument/2006/relationships/hyperlink" Target="http://s7d5.scene7.com/is/image/ScanSource/icon-warranty2" TargetMode="External"/><Relationship Id="rId3405" Type="http://schemas.openxmlformats.org/officeDocument/2006/relationships/hyperlink" Target="http://s7d5.scene7.com/is/image/ScanSource/icon-software-services" TargetMode="External"/><Relationship Id="rId4803" Type="http://schemas.openxmlformats.org/officeDocument/2006/relationships/hyperlink" Target="http://s7d9.scene7.com/is/image/ScanSource/plantronics-da80usb20185201" TargetMode="External"/><Relationship Id="rId326" Type="http://schemas.openxmlformats.org/officeDocument/2006/relationships/hyperlink" Target="http://s7d5.scene7.com/is/image/ScanSource/icon-warranty2" TargetMode="External"/><Relationship Id="rId1370" Type="http://schemas.openxmlformats.org/officeDocument/2006/relationships/hyperlink" Target="https://s7d5.scene7.com/is/image/ScanSource/photo-unavailable" TargetMode="External"/><Relationship Id="rId2007" Type="http://schemas.openxmlformats.org/officeDocument/2006/relationships/hyperlink" Target="https://s7d5.scene7.com/is/image/ScanSource/photo-unavailable" TargetMode="External"/><Relationship Id="rId740" Type="http://schemas.openxmlformats.org/officeDocument/2006/relationships/hyperlink" Target="http://s7d9.scene7.com/is/image/ScanSource/valcom-vaw12b" TargetMode="External"/><Relationship Id="rId1023" Type="http://schemas.openxmlformats.org/officeDocument/2006/relationships/hyperlink" Target="http://s7d9.scene7.com/is/image/ScanSource/apc-syh4k6rmt" TargetMode="External"/><Relationship Id="rId2421" Type="http://schemas.openxmlformats.org/officeDocument/2006/relationships/hyperlink" Target="http://s7d9.scene7.com/is/image/ScanSource/apc-bx1500m" TargetMode="External"/><Relationship Id="rId4179" Type="http://schemas.openxmlformats.org/officeDocument/2006/relationships/hyperlink" Target="https://s7d5.scene7.com/is/image/ScanSource/photo-unavailable" TargetMode="External"/><Relationship Id="rId4593" Type="http://schemas.openxmlformats.org/officeDocument/2006/relationships/hyperlink" Target="https://s7d5.scene7.com/is/image/ScanSource/photo-unavailable" TargetMode="External"/><Relationship Id="rId3195" Type="http://schemas.openxmlformats.org/officeDocument/2006/relationships/hyperlink" Target="http://s7d9.scene7.com/is/image/ScanSource/jabra-9555553125" TargetMode="External"/><Relationship Id="rId4246" Type="http://schemas.openxmlformats.org/officeDocument/2006/relationships/hyperlink" Target="https://s7d5.scene7.com/is/image/ScanSource/photo-unavailable" TargetMode="External"/><Relationship Id="rId4660" Type="http://schemas.openxmlformats.org/officeDocument/2006/relationships/hyperlink" Target="http://s7d9.scene7.com/is/image/ScanSource/plantronics-209747101" TargetMode="External"/><Relationship Id="rId3262" Type="http://schemas.openxmlformats.org/officeDocument/2006/relationships/hyperlink" Target="https://s7d5.scene7.com/is/image/ScanSource/photo-unavailable" TargetMode="External"/><Relationship Id="rId4313" Type="http://schemas.openxmlformats.org/officeDocument/2006/relationships/hyperlink" Target="https://s7d5.scene7.com/is/image/ScanSource/photo-unavailable" TargetMode="External"/><Relationship Id="rId183" Type="http://schemas.openxmlformats.org/officeDocument/2006/relationships/hyperlink" Target="http://s7d5.scene7.com/is/image/ScanSource/icon-warranty2" TargetMode="External"/><Relationship Id="rId1907" Type="http://schemas.openxmlformats.org/officeDocument/2006/relationships/hyperlink" Target="http://s7d5.scene7.com/is/image/ScanSource/Eaton-9390-UPS" TargetMode="External"/><Relationship Id="rId250" Type="http://schemas.openxmlformats.org/officeDocument/2006/relationships/hyperlink" Target="http://s7d5.scene7.com/is/image/ScanSource/icon-warranty2" TargetMode="External"/><Relationship Id="rId5087" Type="http://schemas.openxmlformats.org/officeDocument/2006/relationships/hyperlink" Target="https://s7d5.scene7.com/is/image/ScanSource/photo-unavailable" TargetMode="External"/><Relationship Id="rId5154" Type="http://schemas.openxmlformats.org/officeDocument/2006/relationships/hyperlink" Target="http://s7d9.scene7.com/is/image/ScanSource/eaton-1030041925501" TargetMode="External"/><Relationship Id="rId1697" Type="http://schemas.openxmlformats.org/officeDocument/2006/relationships/hyperlink" Target="http://s7d5.scene7.com/is/image/ScanSource/icon-accessories" TargetMode="External"/><Relationship Id="rId2748" Type="http://schemas.openxmlformats.org/officeDocument/2006/relationships/hyperlink" Target="http://s7d9.scene7.com/is/image/ScanSource/apc-apcrbc133" TargetMode="External"/><Relationship Id="rId1764" Type="http://schemas.openxmlformats.org/officeDocument/2006/relationships/hyperlink" Target="http://s7d9.scene7.com/is/image/ScanSource/apc-pdm3530l2130200" TargetMode="External"/><Relationship Id="rId2815" Type="http://schemas.openxmlformats.org/officeDocument/2006/relationships/hyperlink" Target="http://s7d9.scene7.com/is/image/ScanSource/apc-ap95500" TargetMode="External"/><Relationship Id="rId4170" Type="http://schemas.openxmlformats.org/officeDocument/2006/relationships/hyperlink" Target="http://s7d9.scene7.com/is/image/ScanSource/plantronics-4070201" TargetMode="External"/><Relationship Id="rId5221" Type="http://schemas.openxmlformats.org/officeDocument/2006/relationships/hyperlink" Target="http://s7d9.scene7.com/is/image/ScanSource/eaton-0350113" TargetMode="External"/><Relationship Id="rId56" Type="http://schemas.openxmlformats.org/officeDocument/2006/relationships/hyperlink" Target="http://s7d9.scene7.com/is/image/ScanSource/eaton-y03112088100000" TargetMode="External"/><Relationship Id="rId1417" Type="http://schemas.openxmlformats.org/officeDocument/2006/relationships/hyperlink" Target="http://s7d9.scene7.com/is/image/ScanSource/apc-smt3000r2x145" TargetMode="External"/><Relationship Id="rId1831" Type="http://schemas.openxmlformats.org/officeDocument/2006/relationships/hyperlink" Target="http://s7d9.scene7.com/is/image/ScanSource/xpcc-nxrtpbat4" TargetMode="External"/><Relationship Id="rId4987" Type="http://schemas.openxmlformats.org/officeDocument/2006/relationships/hyperlink" Target="http://s7d5.scene7.com/is/image/ScanSource/polycom-vvx400" TargetMode="External"/><Relationship Id="rId3589" Type="http://schemas.openxmlformats.org/officeDocument/2006/relationships/hyperlink" Target="https://s7d5.scene7.com/is/image/ScanSource/photo-unavailable" TargetMode="External"/><Relationship Id="rId577" Type="http://schemas.openxmlformats.org/officeDocument/2006/relationships/hyperlink" Target="http://s7d5.scene7.com/is/image/ScanSource/valcom-layinceiling" TargetMode="External"/><Relationship Id="rId2258" Type="http://schemas.openxmlformats.org/officeDocument/2006/relationships/hyperlink" Target="http://s7d9.scene7.com/is/image/ScanSource/eaton-ehbpl2000rpdu1u" TargetMode="External"/><Relationship Id="rId3656" Type="http://schemas.openxmlformats.org/officeDocument/2006/relationships/hyperlink" Target="https://s7d5.scene7.com/is/image/ScanSource/photo-unavailable" TargetMode="External"/><Relationship Id="rId4707" Type="http://schemas.openxmlformats.org/officeDocument/2006/relationships/hyperlink" Target="http://s7d9.scene7.com/is/image/ScanSource/plantronics-20525511" TargetMode="External"/><Relationship Id="rId991" Type="http://schemas.openxmlformats.org/officeDocument/2006/relationships/hyperlink" Target="http://s7d5.scene7.com/is/image/ScanSource/APC-29E08A7203B5C0DC8525760100603846_MMAE_7UDNL5_fam_h" TargetMode="External"/><Relationship Id="rId2672" Type="http://schemas.openxmlformats.org/officeDocument/2006/relationships/hyperlink" Target="http://s7d9.scene7.com/is/image/ScanSource/apc-ar3157" TargetMode="External"/><Relationship Id="rId3309" Type="http://schemas.openxmlformats.org/officeDocument/2006/relationships/hyperlink" Target="https://s7d5.scene7.com/is/image/ScanSource/photo-unavailable" TargetMode="External"/><Relationship Id="rId3723" Type="http://schemas.openxmlformats.org/officeDocument/2006/relationships/hyperlink" Target="http://s7d9.scene7.com/is/image/ScanSource/plantronics-86005-01" TargetMode="External"/><Relationship Id="rId644" Type="http://schemas.openxmlformats.org/officeDocument/2006/relationships/hyperlink" Target="http://s7d9.scene7.com/is/image/ScanSource/vtech-vh6102" TargetMode="External"/><Relationship Id="rId1274" Type="http://schemas.openxmlformats.org/officeDocument/2006/relationships/hyperlink" Target="http://s7d9.scene7.com/is/image/ScanSource/apc-srt5kxlt" TargetMode="External"/><Relationship Id="rId2325" Type="http://schemas.openxmlformats.org/officeDocument/2006/relationships/hyperlink" Target="http://s7d9.scene7.com/is/image/ScanSource/vtech-d7expansionmodule" TargetMode="External"/><Relationship Id="rId711" Type="http://schemas.openxmlformats.org/officeDocument/2006/relationships/hyperlink" Target="http://s7d9.scene7.com/is/image/ScanSource/valcom-vtcm" TargetMode="External"/><Relationship Id="rId1341" Type="http://schemas.openxmlformats.org/officeDocument/2006/relationships/hyperlink" Target="http://s7d9.scene7.com/is/image/ScanSource/xpcc-snmp2pv3" TargetMode="External"/><Relationship Id="rId4497" Type="http://schemas.openxmlformats.org/officeDocument/2006/relationships/hyperlink" Target="http://s7d9.scene7.com/is/image/ScanSource/poly-voyagerfocus2ucteams" TargetMode="External"/><Relationship Id="rId3099" Type="http://schemas.openxmlformats.org/officeDocument/2006/relationships/hyperlink" Target="http://s7d5.scene7.com/is/image/ScanSource/Eaton-9355-UPS" TargetMode="External"/><Relationship Id="rId4564" Type="http://schemas.openxmlformats.org/officeDocument/2006/relationships/hyperlink" Target="http://s7d9.scene7.com/is/image/ScanSource/poly-elara60" TargetMode="External"/><Relationship Id="rId3166" Type="http://schemas.openxmlformats.org/officeDocument/2006/relationships/hyperlink" Target="http://s7d9.scene7.com/is/image/ScanSource/eaton-9px1000rt" TargetMode="External"/><Relationship Id="rId3580" Type="http://schemas.openxmlformats.org/officeDocument/2006/relationships/hyperlink" Target="http://s7d9.scene7.com/is/image/ScanSource/xpcc-90000061" TargetMode="External"/><Relationship Id="rId4217" Type="http://schemas.openxmlformats.org/officeDocument/2006/relationships/hyperlink" Target="http://s7d9.scene7.com/is/image/ScanSource/plantronics-29955-32" TargetMode="External"/><Relationship Id="rId2182" Type="http://schemas.openxmlformats.org/officeDocument/2006/relationships/hyperlink" Target="http://s7d9.scene7.com/is/image/ScanSource/eaton-etnenc422442sb" TargetMode="External"/><Relationship Id="rId3233" Type="http://schemas.openxmlformats.org/officeDocument/2006/relationships/hyperlink" Target="http://s7d9.scene7.com/is/image/ScanSource/plantronics-ca12cd" TargetMode="External"/><Relationship Id="rId4631" Type="http://schemas.openxmlformats.org/officeDocument/2006/relationships/hyperlink" Target="http://s7d9.scene7.com/is/image/ScanSource/plantronics-21107601" TargetMode="External"/><Relationship Id="rId154" Type="http://schemas.openxmlformats.org/officeDocument/2006/relationships/hyperlink" Target="http://s7d5.scene7.com/is/image/ScanSource/icon-warranty2" TargetMode="External"/><Relationship Id="rId2999" Type="http://schemas.openxmlformats.org/officeDocument/2006/relationships/hyperlink" Target="http://s7d9.scene7.com/is/image/ScanSource/apc-ap4433" TargetMode="External"/><Relationship Id="rId3300" Type="http://schemas.openxmlformats.org/officeDocument/2006/relationships/hyperlink" Target="https://s7d5.scene7.com/is/image/ScanSource/photo-unavailable" TargetMode="External"/><Relationship Id="rId221" Type="http://schemas.openxmlformats.org/officeDocument/2006/relationships/hyperlink" Target="http://s7d5.scene7.com/is/image/ScanSource/icon-accessories" TargetMode="External"/><Relationship Id="rId5058" Type="http://schemas.openxmlformats.org/officeDocument/2006/relationships/hyperlink" Target="http://s7d9.scene7.com/is/image/ScanSource/jabra-1410139" TargetMode="External"/><Relationship Id="rId1668" Type="http://schemas.openxmlformats.org/officeDocument/2006/relationships/hyperlink" Target="http://s7d5.scene7.com/is/image/ScanSource/icon-accessories" TargetMode="External"/><Relationship Id="rId2719" Type="http://schemas.openxmlformats.org/officeDocument/2006/relationships/hyperlink" Target="http://s7d9.scene7.com/is/image/ScanSource/apc-ar112" TargetMode="External"/><Relationship Id="rId4074" Type="http://schemas.openxmlformats.org/officeDocument/2006/relationships/hyperlink" Target="http://s7d9.scene7.com/is/image/ScanSource/zebra-obsolete" TargetMode="External"/><Relationship Id="rId5125" Type="http://schemas.openxmlformats.org/officeDocument/2006/relationships/hyperlink" Target="https://s7d5.scene7.com/is/image/ScanSource/photo-unavailable" TargetMode="External"/><Relationship Id="rId3090" Type="http://schemas.openxmlformats.org/officeDocument/2006/relationships/hyperlink" Target="http://s7d9.scene7.com/is/image/ScanSource/eaton-9pxppdm2" TargetMode="External"/><Relationship Id="rId4141" Type="http://schemas.openxmlformats.org/officeDocument/2006/relationships/hyperlink" Target="http://s7d9.scene7.com/is/image/ScanSource/plantronics-47249-02" TargetMode="External"/><Relationship Id="rId1735" Type="http://schemas.openxmlformats.org/officeDocument/2006/relationships/hyperlink" Target="http://s7d9.scene7.com/is/image/ScanSource/apc-pdw27l2120r" TargetMode="External"/><Relationship Id="rId27" Type="http://schemas.openxmlformats.org/officeDocument/2006/relationships/hyperlink" Target="http://s7d5.scene7.com/is/image/ScanSource/Eaton-BladeUPS" TargetMode="External"/><Relationship Id="rId1802" Type="http://schemas.openxmlformats.org/officeDocument/2006/relationships/hyperlink" Target="http://s7d9.scene7.com/is/image/ScanSource/apc-p8gt" TargetMode="External"/><Relationship Id="rId4958" Type="http://schemas.openxmlformats.org/officeDocument/2006/relationships/hyperlink" Target="http://s7d9.scene7.com/is/image/ScanSource/vtech-erisstationconferencebundle" TargetMode="External"/><Relationship Id="rId3974" Type="http://schemas.openxmlformats.org/officeDocument/2006/relationships/hyperlink" Target="http://s7d9.scene7.com/is/image/ScanSource/jabra-6393823109" TargetMode="External"/><Relationship Id="rId895" Type="http://schemas.openxmlformats.org/officeDocument/2006/relationships/hyperlink" Target="http://s7d9.scene7.com/is/image/ScanSource/valcom-v1023c" TargetMode="External"/><Relationship Id="rId2576" Type="http://schemas.openxmlformats.org/officeDocument/2006/relationships/hyperlink" Target="http://s7d9.scene7.com/is/image/ScanSource/apc-ar8016ablk" TargetMode="External"/><Relationship Id="rId2990" Type="http://schemas.openxmlformats.org/officeDocument/2006/relationships/hyperlink" Target="http://s7d9.scene7.com/is/image/ScanSource/apc-ap5254" TargetMode="External"/><Relationship Id="rId3627" Type="http://schemas.openxmlformats.org/officeDocument/2006/relationships/hyperlink" Target="http://s7d9.scene7.com/is/image/ScanSource/plantronics-8911001" TargetMode="External"/><Relationship Id="rId548" Type="http://schemas.openxmlformats.org/officeDocument/2006/relationships/hyperlink" Target="http://s7d9.scene7.com/is/image/ScanSource/valcom-vip9831a" TargetMode="External"/><Relationship Id="rId962" Type="http://schemas.openxmlformats.org/officeDocument/2006/relationships/hyperlink" Target="http://s7d5.scene7.com/is/image/ScanSource/icon-accessories" TargetMode="External"/><Relationship Id="rId1178" Type="http://schemas.openxmlformats.org/officeDocument/2006/relationships/hyperlink" Target="http://s7d9.scene7.com/is/image/ScanSource/apc-surt013" TargetMode="External"/><Relationship Id="rId1592" Type="http://schemas.openxmlformats.org/officeDocument/2006/relationships/hyperlink" Target="http://s7d9.scene7.com/is/image/ScanSource/eaton-rsc4261b" TargetMode="External"/><Relationship Id="rId2229" Type="http://schemas.openxmlformats.org/officeDocument/2006/relationships/hyperlink" Target="http://s7d9.scene7.com/is/image/ScanSource/eaton-emi20010" TargetMode="External"/><Relationship Id="rId2643" Type="http://schemas.openxmlformats.org/officeDocument/2006/relationships/hyperlink" Target="http://s7d5.scene7.com/is/image/ScanSource/APC-2D60FA1456E54ED1852578560077A444_EWAR_8F2TL5_fam_h" TargetMode="External"/><Relationship Id="rId615" Type="http://schemas.openxmlformats.org/officeDocument/2006/relationships/hyperlink" Target="http://s7d9.scene7.com/is/image/ScanSource/valcom-vip204b" TargetMode="External"/><Relationship Id="rId1245" Type="http://schemas.openxmlformats.org/officeDocument/2006/relationships/hyperlink" Target="https://s7d5.scene7.com/is/image/ScanSource/photo-unavailable" TargetMode="External"/><Relationship Id="rId1312" Type="http://schemas.openxmlformats.org/officeDocument/2006/relationships/hyperlink" Target="https://s7d5.scene7.com/is/image/ScanSource/photo-unavailable" TargetMode="External"/><Relationship Id="rId2710" Type="http://schemas.openxmlformats.org/officeDocument/2006/relationships/hyperlink" Target="http://s7d9.scene7.com/is/image/ScanSource/apc-ar2145blk" TargetMode="External"/><Relationship Id="rId4468" Type="http://schemas.openxmlformats.org/officeDocument/2006/relationships/hyperlink" Target="http://s7d9.scene7.com/is/image/ScanSource/poly-calisto5300" TargetMode="External"/><Relationship Id="rId4882" Type="http://schemas.openxmlformats.org/officeDocument/2006/relationships/hyperlink" Target="http://s7d9.scene7.com/is/image/ScanSource/jabra-1420805" TargetMode="External"/><Relationship Id="rId2086" Type="http://schemas.openxmlformats.org/officeDocument/2006/relationships/hyperlink" Target="http://s7d5.scene7.com/is/image/ScanSource/apc-325family" TargetMode="External"/><Relationship Id="rId3484" Type="http://schemas.openxmlformats.org/officeDocument/2006/relationships/hyperlink" Target="http://s7d5.scene7.com/is/image/ScanSource/icon-software-services" TargetMode="External"/><Relationship Id="rId4535" Type="http://schemas.openxmlformats.org/officeDocument/2006/relationships/hyperlink" Target="http://s7d9.scene7.com/is/image/ScanSource/poly-calistoaccessories" TargetMode="External"/><Relationship Id="rId3137" Type="http://schemas.openxmlformats.org/officeDocument/2006/relationships/hyperlink" Target="http://s7d5.scene7.com/is/image/ScanSource/Eaton-5px" TargetMode="External"/><Relationship Id="rId3551" Type="http://schemas.openxmlformats.org/officeDocument/2006/relationships/hyperlink" Target="http://s7d9.scene7.com/is/image/ScanSource/xpcc-90000171" TargetMode="External"/><Relationship Id="rId4602" Type="http://schemas.openxmlformats.org/officeDocument/2006/relationships/hyperlink" Target="http://s7d9.scene7.com/is/image/ScanSource/poly-voyagerfocus" TargetMode="External"/><Relationship Id="rId472" Type="http://schemas.openxmlformats.org/officeDocument/2006/relationships/hyperlink" Target="http://s7d5.scene7.com/is/image/ScanSource/icon-accessories" TargetMode="External"/><Relationship Id="rId2153" Type="http://schemas.openxmlformats.org/officeDocument/2006/relationships/hyperlink" Target="https://s7d5.scene7.com/is/image/ScanSource/photo-unavailable" TargetMode="External"/><Relationship Id="rId3204" Type="http://schemas.openxmlformats.org/officeDocument/2006/relationships/hyperlink" Target="https://s7d5.scene7.com/is/image/ScanSource/photo-unavailable" TargetMode="External"/><Relationship Id="rId125" Type="http://schemas.openxmlformats.org/officeDocument/2006/relationships/hyperlink" Target="http://s7d5.scene7.com/is/image/ScanSource/icon-services" TargetMode="External"/><Relationship Id="rId2220" Type="http://schemas.openxmlformats.org/officeDocument/2006/relationships/hyperlink" Target="http://s7d5.scene7.com/is/image/ScanSource/Eaton-ePDUs" TargetMode="External"/><Relationship Id="rId4392" Type="http://schemas.openxmlformats.org/officeDocument/2006/relationships/hyperlink" Target="http://s7d9.scene7.com/is/image/ScanSource/plantronics-voyager4320withstand" TargetMode="External"/><Relationship Id="rId5029" Type="http://schemas.openxmlformats.org/officeDocument/2006/relationships/hyperlink" Target="https://s7d5.scene7.com/is/image/ScanSource/photo-unavailable" TargetMode="External"/><Relationship Id="rId1986" Type="http://schemas.openxmlformats.org/officeDocument/2006/relationships/hyperlink" Target="http://s7d9.scene7.com/is/image/ScanSource/eaton-kb3013100000010" TargetMode="External"/><Relationship Id="rId4045" Type="http://schemas.openxmlformats.org/officeDocument/2006/relationships/hyperlink" Target="http://s7d9.scene7.com/is/image/ScanSource/eaton-5p1500rc" TargetMode="External"/><Relationship Id="rId1639" Type="http://schemas.openxmlformats.org/officeDocument/2006/relationships/hyperlink" Target="http://s7d9.scene7.com/is/image/ScanSource/apc-rbc11" TargetMode="External"/><Relationship Id="rId3061" Type="http://schemas.openxmlformats.org/officeDocument/2006/relationships/hyperlink" Target="http://s7d5.scene7.com/is/image/ScanSource/Eaton-5px" TargetMode="External"/><Relationship Id="rId1706" Type="http://schemas.openxmlformats.org/officeDocument/2006/relationships/hyperlink" Target="http://s7d9.scene7.com/is/image/ScanSource/apc-pnetr6" TargetMode="External"/><Relationship Id="rId4112" Type="http://schemas.openxmlformats.org/officeDocument/2006/relationships/hyperlink" Target="http://s7d9.scene7.com/is/image/ScanSource/zebra-obsolete" TargetMode="External"/><Relationship Id="rId3878" Type="http://schemas.openxmlformats.org/officeDocument/2006/relationships/hyperlink" Target="https://s7d5.scene7.com/is/image/ScanSource/photo-unavailable" TargetMode="External"/><Relationship Id="rId4929" Type="http://schemas.openxmlformats.org/officeDocument/2006/relationships/hyperlink" Target="http://s7d9.scene7.com/is/image/ScanSource/jabra-1420135" TargetMode="External"/><Relationship Id="rId799" Type="http://schemas.openxmlformats.org/officeDocument/2006/relationships/hyperlink" Target="http://s7d9.scene7.com/is/image/ScanSource/valcom-v9021" TargetMode="External"/><Relationship Id="rId2894" Type="http://schemas.openxmlformats.org/officeDocument/2006/relationships/hyperlink" Target="http://s7d5.scene7.com/is/image/ScanSource/apc-325family" TargetMode="External"/><Relationship Id="rId866" Type="http://schemas.openxmlformats.org/officeDocument/2006/relationships/hyperlink" Target="http://s7d9.scene7.com/is/image/ScanSource/valcom-v1070" TargetMode="External"/><Relationship Id="rId1496" Type="http://schemas.openxmlformats.org/officeDocument/2006/relationships/hyperlink" Target="http://s7d9.scene7.com/is/image/ScanSource/yealink-sipt41ppsu" TargetMode="External"/><Relationship Id="rId2547" Type="http://schemas.openxmlformats.org/officeDocument/2006/relationships/hyperlink" Target="http://s7d9.scene7.com/is/image/ScanSource/apc-ar8173blk" TargetMode="External"/><Relationship Id="rId3945" Type="http://schemas.openxmlformats.org/officeDocument/2006/relationships/hyperlink" Target="http://s7d9.scene7.com/is/image/ScanSource/jabra-6599629109" TargetMode="External"/><Relationship Id="rId519" Type="http://schemas.openxmlformats.org/officeDocument/2006/relationships/hyperlink" Target="http://s7d9.scene7.com/is/image/ScanSource/valcom-vmt2" TargetMode="External"/><Relationship Id="rId1149" Type="http://schemas.openxmlformats.org/officeDocument/2006/relationships/hyperlink" Target="http://s7d9.scene7.com/is/image/ScanSource/apc-surta48xlbp" TargetMode="External"/><Relationship Id="rId2961" Type="http://schemas.openxmlformats.org/officeDocument/2006/relationships/hyperlink" Target="http://s7d5.scene7.com/is/image/ScanSource/APC-2D60FA1456E54ED1852578560077A444_EWAR_8F2TL5_fam_h" TargetMode="External"/><Relationship Id="rId5020" Type="http://schemas.openxmlformats.org/officeDocument/2006/relationships/hyperlink" Target="http://s7d9.scene7.com/is/image/ScanSource/jabra-1412120" TargetMode="External"/><Relationship Id="rId933" Type="http://schemas.openxmlformats.org/officeDocument/2006/relationships/hyperlink" Target="http://s7d9.scene7.com/is/image/ScanSource/itwlinx-up3b27" TargetMode="External"/><Relationship Id="rId1563" Type="http://schemas.openxmlformats.org/officeDocument/2006/relationships/hyperlink" Target="http://s7d9.scene7.com/is/image/ScanSource/eaton-sb556084xufb" TargetMode="External"/><Relationship Id="rId2614" Type="http://schemas.openxmlformats.org/officeDocument/2006/relationships/hyperlink" Target="http://s7d9.scene7.com/is/image/ScanSource/apc-ar7511" TargetMode="External"/><Relationship Id="rId1216" Type="http://schemas.openxmlformats.org/officeDocument/2006/relationships/hyperlink" Target="http://s7d9.scene7.com/is/image/ScanSource/apc-su700x93" TargetMode="External"/><Relationship Id="rId1630" Type="http://schemas.openxmlformats.org/officeDocument/2006/relationships/hyperlink" Target="http://s7d9.scene7.com/is/image/ScanSource/apc-rbc24" TargetMode="External"/><Relationship Id="rId4786" Type="http://schemas.openxmlformats.org/officeDocument/2006/relationships/hyperlink" Target="http://s7d9.scene7.com/is/image/ScanSource/poly-voyagerfocus" TargetMode="External"/><Relationship Id="rId3388" Type="http://schemas.openxmlformats.org/officeDocument/2006/relationships/hyperlink" Target="http://s7d9.scene7.com/is/image/ScanSource/xpcc-90000842" TargetMode="External"/><Relationship Id="rId4439" Type="http://schemas.openxmlformats.org/officeDocument/2006/relationships/hyperlink" Target="http://s7d9.scene7.com/is/image/ScanSource/poly-sync20plusms" TargetMode="External"/><Relationship Id="rId4853" Type="http://schemas.openxmlformats.org/officeDocument/2006/relationships/hyperlink" Target="http://s7d9.scene7.com/is/image/ScanSource/jabra-1430149" TargetMode="External"/><Relationship Id="rId3455" Type="http://schemas.openxmlformats.org/officeDocument/2006/relationships/hyperlink" Target="https://s7d5.scene7.com/is/image/ScanSource/photo-unavailable" TargetMode="External"/><Relationship Id="rId4506" Type="http://schemas.openxmlformats.org/officeDocument/2006/relationships/hyperlink" Target="http://s7d9.scene7.com/is/image/ScanSource/poly-calisto3200" TargetMode="External"/><Relationship Id="rId376" Type="http://schemas.openxmlformats.org/officeDocument/2006/relationships/hyperlink" Target="http://s7d9.scene7.com/is/image/ScanSource/yealink-w41p" TargetMode="External"/><Relationship Id="rId790" Type="http://schemas.openxmlformats.org/officeDocument/2006/relationships/hyperlink" Target="http://s7d9.scene7.com/is/image/ScanSource/valcom-v9804" TargetMode="External"/><Relationship Id="rId2057" Type="http://schemas.openxmlformats.org/officeDocument/2006/relationships/hyperlink" Target="https://s7d5.scene7.com/is/image/ScanSource/photo-unavailable" TargetMode="External"/><Relationship Id="rId2471" Type="http://schemas.openxmlformats.org/officeDocument/2006/relationships/hyperlink" Target="http://s7d5.scene7.com/is/image/ScanSource/icon-accessories" TargetMode="External"/><Relationship Id="rId3108" Type="http://schemas.openxmlformats.org/officeDocument/2006/relationships/hyperlink" Target="http://s7d5.scene7.com/is/image/ScanSource/Eaton-9355-UPS" TargetMode="External"/><Relationship Id="rId3522" Type="http://schemas.openxmlformats.org/officeDocument/2006/relationships/hyperlink" Target="http://s7d9.scene7.com/is/image/ScanSource/xpcc-90000264" TargetMode="External"/><Relationship Id="rId4920" Type="http://schemas.openxmlformats.org/officeDocument/2006/relationships/hyperlink" Target="http://s7d9.scene7.com/is/image/ScanSource/jabra-1420209" TargetMode="External"/><Relationship Id="rId443" Type="http://schemas.openxmlformats.org/officeDocument/2006/relationships/hyperlink" Target="http://s7d5.scene7.com/is/image/ScanSource/icon-services" TargetMode="External"/><Relationship Id="rId1073" Type="http://schemas.openxmlformats.org/officeDocument/2006/relationships/hyperlink" Target="http://s7d9.scene7.com/is/image/ScanSource/apc-sya8k16jxrx798" TargetMode="External"/><Relationship Id="rId2124" Type="http://schemas.openxmlformats.org/officeDocument/2006/relationships/hyperlink" Target="http://s7d9.scene7.com/is/image/ScanSource/apc-g5blk" TargetMode="External"/><Relationship Id="rId1140" Type="http://schemas.openxmlformats.org/officeDocument/2006/relationships/hyperlink" Target="http://s7d9.scene7.com/is/image/ScanSource/apc-suvtopt006" TargetMode="External"/><Relationship Id="rId4296" Type="http://schemas.openxmlformats.org/officeDocument/2006/relationships/hyperlink" Target="http://s7d9.scene7.com/is/image/ScanSource/jabra-2499823309" TargetMode="External"/><Relationship Id="rId510" Type="http://schemas.openxmlformats.org/officeDocument/2006/relationships/hyperlink" Target="http://s7d5.scene7.com/is/image/ScanSource/valcom-powersupplies" TargetMode="External"/><Relationship Id="rId1957" Type="http://schemas.openxmlformats.org/officeDocument/2006/relationships/hyperlink" Target="https://s7d5.scene7.com/is/image/ScanSource/photo-unavailable" TargetMode="External"/><Relationship Id="rId4363" Type="http://schemas.openxmlformats.org/officeDocument/2006/relationships/hyperlink" Target="http://s7d9.scene7.com/is/image/ScanSource/polycom-vvx300" TargetMode="External"/><Relationship Id="rId4016" Type="http://schemas.openxmlformats.org/officeDocument/2006/relationships/hyperlink" Target="http://s7d9.scene7.com/is/image/ScanSource/eaton-5px3000rt3u" TargetMode="External"/><Relationship Id="rId4430" Type="http://schemas.openxmlformats.org/officeDocument/2006/relationships/hyperlink" Target="http://s7d9.scene7.com/is/image/ScanSource/poly-blackwireaccessories" TargetMode="External"/><Relationship Id="rId3032" Type="http://schemas.openxmlformats.org/officeDocument/2006/relationships/hyperlink" Target="http://s7d9.scene7.com/is/image/ScanSource/apc-accs1007" TargetMode="External"/><Relationship Id="rId2798" Type="http://schemas.openxmlformats.org/officeDocument/2006/relationships/hyperlink" Target="http://s7d9.scene7.com/is/image/ScanSource/apc-ap9620" TargetMode="External"/><Relationship Id="rId3849" Type="http://schemas.openxmlformats.org/officeDocument/2006/relationships/hyperlink" Target="http://s7d9.scene7.com/is/image/ScanSource/zebra-obsolete" TargetMode="External"/><Relationship Id="rId2865" Type="http://schemas.openxmlformats.org/officeDocument/2006/relationships/hyperlink" Target="http://s7d9.scene7.com/is/image/ScanSource/apc-ap8862" TargetMode="External"/><Relationship Id="rId3916" Type="http://schemas.openxmlformats.org/officeDocument/2006/relationships/hyperlink" Target="http://s7d9.scene7.com/is/image/ScanSource/plantronics-71173-01" TargetMode="External"/><Relationship Id="rId837" Type="http://schemas.openxmlformats.org/officeDocument/2006/relationships/hyperlink" Target="http://s7d9.scene7.com/is/image/ScanSource/valcom-v1961" TargetMode="External"/><Relationship Id="rId1467" Type="http://schemas.openxmlformats.org/officeDocument/2006/relationships/hyperlink" Target="http://s7d5.scene7.com/is/image/ScanSource/icon-warranty2" TargetMode="External"/><Relationship Id="rId1881" Type="http://schemas.openxmlformats.org/officeDocument/2006/relationships/hyperlink" Target="http://s7d9.scene7.com/is/image/ScanSource/apc-nbac0213l" TargetMode="External"/><Relationship Id="rId2518" Type="http://schemas.openxmlformats.org/officeDocument/2006/relationships/hyperlink" Target="http://s7d9.scene7.com/is/image/ScanSource/apc-ar8469" TargetMode="External"/><Relationship Id="rId2932" Type="http://schemas.openxmlformats.org/officeDocument/2006/relationships/hyperlink" Target="http://s7d9.scene7.com/is/image/ScanSource/apc-ap7822b" TargetMode="External"/><Relationship Id="rId904" Type="http://schemas.openxmlformats.org/officeDocument/2006/relationships/hyperlink" Target="http://s7d9.scene7.com/is/image/ScanSource/valcom-v1014bw" TargetMode="External"/><Relationship Id="rId1534" Type="http://schemas.openxmlformats.org/officeDocument/2006/relationships/hyperlink" Target="http://s7d9.scene7.com/is/image/ScanSource/apc-sbpsu20k30fwp" TargetMode="External"/><Relationship Id="rId1601" Type="http://schemas.openxmlformats.org/officeDocument/2006/relationships/hyperlink" Target="http://s7d9.scene7.com/is/image/ScanSource/eaton-rk2pa" TargetMode="External"/><Relationship Id="rId4757" Type="http://schemas.openxmlformats.org/officeDocument/2006/relationships/hyperlink" Target="http://s7d9.scene7.com/is/image/ScanSource/jabra-203890" TargetMode="External"/><Relationship Id="rId3359" Type="http://schemas.openxmlformats.org/officeDocument/2006/relationships/hyperlink" Target="http://s7d9.scene7.com/is/image/ScanSource/xpcc-90000920" TargetMode="External"/><Relationship Id="rId694" Type="http://schemas.openxmlformats.org/officeDocument/2006/relationships/hyperlink" Target="http://s7d5.scene7.com/is/image/ScanSource/icon-accessories" TargetMode="External"/><Relationship Id="rId2375" Type="http://schemas.openxmlformats.org/officeDocument/2006/relationships/hyperlink" Target="http://s7d5.scene7.com/is/image/ScanSource/icon-warranty2" TargetMode="External"/><Relationship Id="rId3773" Type="http://schemas.openxmlformats.org/officeDocument/2006/relationships/hyperlink" Target="http://s7d9.scene7.com/is/image/ScanSource/poly-saviaccessories" TargetMode="External"/><Relationship Id="rId4824" Type="http://schemas.openxmlformats.org/officeDocument/2006/relationships/hyperlink" Target="http://s7d9.scene7.com/is/image/ScanSource/plantronics-1759301" TargetMode="External"/><Relationship Id="rId347" Type="http://schemas.openxmlformats.org/officeDocument/2006/relationships/hyperlink" Target="https://s7d5.scene7.com/is/image/ScanSource/photo-unavailable" TargetMode="External"/><Relationship Id="rId2028" Type="http://schemas.openxmlformats.org/officeDocument/2006/relationships/hyperlink" Target="http://s7d9.scene7.com/is/image/ScanSource/apc-j10blk" TargetMode="External"/><Relationship Id="rId3426" Type="http://schemas.openxmlformats.org/officeDocument/2006/relationships/hyperlink" Target="https://s7d5.scene7.com/is/image/ScanSource/photo-unavailable" TargetMode="External"/><Relationship Id="rId3840" Type="http://schemas.openxmlformats.org/officeDocument/2006/relationships/hyperlink" Target="http://s7d9.scene7.com/is/image/ScanSource/jabra-7810109" TargetMode="External"/><Relationship Id="rId761" Type="http://schemas.openxmlformats.org/officeDocument/2006/relationships/hyperlink" Target="http://s7d9.scene7.com/is/image/ScanSource/valcom-v9941a" TargetMode="External"/><Relationship Id="rId1391" Type="http://schemas.openxmlformats.org/officeDocument/2006/relationships/hyperlink" Target="http://s7d5.scene7.com/is/image/ScanSource/APC-AE603987B36182048525785B005475DD_SLIE_8F7L3H_fam_h" TargetMode="External"/><Relationship Id="rId2442" Type="http://schemas.openxmlformats.org/officeDocument/2006/relationships/hyperlink" Target="http://s7d5.scene7.com/is/image/ScanSource/Eaton-9355-UPS" TargetMode="External"/><Relationship Id="rId414" Type="http://schemas.openxmlformats.org/officeDocument/2006/relationships/hyperlink" Target="http://s7d5.scene7.com/is/image/ScanSource/icon-services" TargetMode="External"/><Relationship Id="rId1044" Type="http://schemas.openxmlformats.org/officeDocument/2006/relationships/hyperlink" Target="http://s7d9.scene7.com/is/image/ScanSource/apc-sybt3" TargetMode="External"/><Relationship Id="rId1111" Type="http://schemas.openxmlformats.org/officeDocument/2006/relationships/hyperlink" Target="http://s7d5.scene7.com/is/image/ScanSource/icon-services" TargetMode="External"/><Relationship Id="rId4267" Type="http://schemas.openxmlformats.org/officeDocument/2006/relationships/hyperlink" Target="http://s7d9.scene7.com/is/image/ScanSource/jabra-26599999898" TargetMode="External"/><Relationship Id="rId4681" Type="http://schemas.openxmlformats.org/officeDocument/2006/relationships/hyperlink" Target="http://s7d9.scene7.com/is/image/ScanSource/plantronics-blackwire5210" TargetMode="External"/><Relationship Id="rId3283" Type="http://schemas.openxmlformats.org/officeDocument/2006/relationships/hyperlink" Target="https://s7d5.scene7.com/is/image/ScanSource/photo-unavailable" TargetMode="External"/><Relationship Id="rId4334" Type="http://schemas.openxmlformats.org/officeDocument/2006/relationships/hyperlink" Target="http://s7d9.scene7.com/is/image/ScanSource/jabra-2389820109" TargetMode="External"/><Relationship Id="rId1928" Type="http://schemas.openxmlformats.org/officeDocument/2006/relationships/hyperlink" Target="http://s7d9.scene7.com/is/image/ScanSource/itwlinx-mds25" TargetMode="External"/><Relationship Id="rId3350" Type="http://schemas.openxmlformats.org/officeDocument/2006/relationships/hyperlink" Target="http://s7d9.scene7.com/is/image/ScanSource/xpcc-90000933" TargetMode="External"/><Relationship Id="rId271" Type="http://schemas.openxmlformats.org/officeDocument/2006/relationships/hyperlink" Target="http://s7d5.scene7.com/is/image/ScanSource/icon-warranty2" TargetMode="External"/><Relationship Id="rId3003" Type="http://schemas.openxmlformats.org/officeDocument/2006/relationships/hyperlink" Target="http://s7d9.scene7.com/is/image/ScanSource/apc-ap4424" TargetMode="External"/><Relationship Id="rId4401" Type="http://schemas.openxmlformats.org/officeDocument/2006/relationships/hyperlink" Target="http://s7d9.scene7.com/is/image/ScanSource/plantronics-voyager4310teams" TargetMode="External"/><Relationship Id="rId2769" Type="http://schemas.openxmlformats.org/officeDocument/2006/relationships/hyperlink" Target="http://s7d9.scene7.com/is/image/ScanSource/apc-ap9891" TargetMode="External"/><Relationship Id="rId5175" Type="http://schemas.openxmlformats.org/officeDocument/2006/relationships/hyperlink" Target="http://s7d5.scene7.com/is/image/ScanSource/apc-325family" TargetMode="External"/><Relationship Id="rId1785" Type="http://schemas.openxmlformats.org/officeDocument/2006/relationships/hyperlink" Target="http://s7d9.scene7.com/is/image/ScanSource/apc-pd3p20abbsd" TargetMode="External"/><Relationship Id="rId2836" Type="http://schemas.openxmlformats.org/officeDocument/2006/relationships/hyperlink" Target="http://s7d9.scene7.com/is/image/ScanSource/apc-ap91100" TargetMode="External"/><Relationship Id="rId4191" Type="http://schemas.openxmlformats.org/officeDocument/2006/relationships/hyperlink" Target="http://s7d9.scene7.com/is/image/ScanSource/plantronics-3843911" TargetMode="External"/><Relationship Id="rId77" Type="http://schemas.openxmlformats.org/officeDocument/2006/relationships/hyperlink" Target="https://s7d5.scene7.com/is/image/ScanSource/photo-unavailable" TargetMode="External"/><Relationship Id="rId808" Type="http://schemas.openxmlformats.org/officeDocument/2006/relationships/hyperlink" Target="http://s7d9.scene7.com/is/image/ScanSource/valcom-v5331205" TargetMode="External"/><Relationship Id="rId1438" Type="http://schemas.openxmlformats.org/officeDocument/2006/relationships/hyperlink" Target="http://s7d9.scene7.com/is/image/ScanSource/apc-smt1500rmi1u" TargetMode="External"/><Relationship Id="rId1852" Type="http://schemas.openxmlformats.org/officeDocument/2006/relationships/hyperlink" Target="http://s7d9.scene7.com/is/image/ScanSource/apc-nbrk0451" TargetMode="External"/><Relationship Id="rId2903" Type="http://schemas.openxmlformats.org/officeDocument/2006/relationships/hyperlink" Target="http://s7d9.scene7.com/is/image/ScanSource/apc-ap8653" TargetMode="External"/><Relationship Id="rId1505" Type="http://schemas.openxmlformats.org/officeDocument/2006/relationships/hyperlink" Target="http://s7d9.scene7.com/is/image/ScanSource/plantronics-9230101" TargetMode="External"/><Relationship Id="rId3677" Type="http://schemas.openxmlformats.org/officeDocument/2006/relationships/hyperlink" Target="http://s7d9.scene7.com/is/image/ScanSource/jabra-88000137" TargetMode="External"/><Relationship Id="rId4728" Type="http://schemas.openxmlformats.org/officeDocument/2006/relationships/hyperlink" Target="https://s7d5.scene7.com/is/image/ScanSource/photo-unavailable" TargetMode="External"/><Relationship Id="rId598" Type="http://schemas.openxmlformats.org/officeDocument/2006/relationships/hyperlink" Target="http://s7d9.scene7.com/is/image/ScanSource/valcom-vip428a" TargetMode="External"/><Relationship Id="rId2279" Type="http://schemas.openxmlformats.org/officeDocument/2006/relationships/hyperlink" Target="https://s7d5.scene7.com/is/image/ScanSource/photo-unavailable" TargetMode="External"/><Relationship Id="rId2693" Type="http://schemas.openxmlformats.org/officeDocument/2006/relationships/hyperlink" Target="http://s7d9.scene7.com/is/image/ScanSource/apc-ar3100x609" TargetMode="External"/><Relationship Id="rId3744" Type="http://schemas.openxmlformats.org/officeDocument/2006/relationships/hyperlink" Target="http://s7d9.scene7.com/is/image/ScanSource/poly-saviaccessories" TargetMode="External"/><Relationship Id="rId665" Type="http://schemas.openxmlformats.org/officeDocument/2006/relationships/hyperlink" Target="http://s7d5.scene7.com/is/image/ScanSource/icon-services" TargetMode="External"/><Relationship Id="rId1295" Type="http://schemas.openxmlformats.org/officeDocument/2006/relationships/hyperlink" Target="http://s7d9.scene7.com/is/image/ScanSource/apc-srt3000rmxlt" TargetMode="External"/><Relationship Id="rId2346" Type="http://schemas.openxmlformats.org/officeDocument/2006/relationships/hyperlink" Target="http://s7d5.scene7.com/is/image/ScanSource/plantronics-cs520" TargetMode="External"/><Relationship Id="rId2760" Type="http://schemas.openxmlformats.org/officeDocument/2006/relationships/hyperlink" Target="http://s7d9.scene7.com/is/image/ScanSource/apc-apcrbc109" TargetMode="External"/><Relationship Id="rId3811" Type="http://schemas.openxmlformats.org/officeDocument/2006/relationships/hyperlink" Target="http://s7d9.scene7.com/is/image/ScanSource/vtech-erisstationconferencebundle" TargetMode="External"/><Relationship Id="rId318" Type="http://schemas.openxmlformats.org/officeDocument/2006/relationships/hyperlink" Target="http://s7d5.scene7.com/is/image/ScanSource/icon-warranty2" TargetMode="External"/><Relationship Id="rId732" Type="http://schemas.openxmlformats.org/officeDocument/2006/relationships/hyperlink" Target="http://s7d5.scene7.com/is/image/ScanSource/valcom-clock" TargetMode="External"/><Relationship Id="rId1362" Type="http://schemas.openxmlformats.org/officeDocument/2006/relationships/hyperlink" Target="https://s7d5.scene7.com/is/image/ScanSource/photo-unavailable" TargetMode="External"/><Relationship Id="rId2413" Type="http://schemas.openxmlformats.org/officeDocument/2006/relationships/hyperlink" Target="http://s7d9.scene7.com/is/image/ScanSource/yealink-cam50" TargetMode="External"/><Relationship Id="rId1015" Type="http://schemas.openxmlformats.org/officeDocument/2006/relationships/hyperlink" Target="http://s7d9.scene7.com/is/image/ScanSource/apc-symim2" TargetMode="External"/><Relationship Id="rId4585" Type="http://schemas.openxmlformats.org/officeDocument/2006/relationships/hyperlink" Target="https://s7d5.scene7.com/is/image/ScanSource/photo-unavailable" TargetMode="External"/><Relationship Id="rId3187" Type="http://schemas.openxmlformats.org/officeDocument/2006/relationships/hyperlink" Target="http://s7d9.scene7.com/is/image/ScanSource/eaton-9ea02gg05021003" TargetMode="External"/><Relationship Id="rId4238" Type="http://schemas.openxmlformats.org/officeDocument/2006/relationships/hyperlink" Target="http://s7d9.scene7.com/is/image/ScanSource/jabra-28599989989" TargetMode="External"/><Relationship Id="rId4652" Type="http://schemas.openxmlformats.org/officeDocument/2006/relationships/hyperlink" Target="http://s7d9.scene7.com/is/image/ScanSource/plantronics-209750101" TargetMode="External"/><Relationship Id="rId175" Type="http://schemas.openxmlformats.org/officeDocument/2006/relationships/hyperlink" Target="http://s7d5.scene7.com/is/image/ScanSource/icon-warranty2" TargetMode="External"/><Relationship Id="rId3254" Type="http://schemas.openxmlformats.org/officeDocument/2006/relationships/hyperlink" Target="http://s7d9.scene7.com/is/image/ScanSource/plantronics-9239001" TargetMode="External"/><Relationship Id="rId4305" Type="http://schemas.openxmlformats.org/officeDocument/2006/relationships/hyperlink" Target="https://s7d5.scene7.com/is/image/ScanSource/photo-unavailable" TargetMode="External"/><Relationship Id="rId2270" Type="http://schemas.openxmlformats.org/officeDocument/2006/relationships/hyperlink" Target="http://s7d9.scene7.com/is/image/ScanSource/eaton-ebp1605" TargetMode="External"/><Relationship Id="rId3321" Type="http://schemas.openxmlformats.org/officeDocument/2006/relationships/hyperlink" Target="https://s7d5.scene7.com/is/image/ScanSource/photo-unavailable" TargetMode="External"/><Relationship Id="rId242" Type="http://schemas.openxmlformats.org/officeDocument/2006/relationships/hyperlink" Target="http://s7d5.scene7.com/is/image/ScanSource/icon-warranty2" TargetMode="External"/><Relationship Id="rId5079" Type="http://schemas.openxmlformats.org/officeDocument/2006/relationships/hyperlink" Target="http://s7d5.scene7.com/is/image/ScanSource/icon-accessories" TargetMode="External"/><Relationship Id="rId1689" Type="http://schemas.openxmlformats.org/officeDocument/2006/relationships/hyperlink" Target="http://s7d9.scene7.com/is/image/ScanSource/apc-pvr" TargetMode="External"/><Relationship Id="rId4095" Type="http://schemas.openxmlformats.org/officeDocument/2006/relationships/hyperlink" Target="http://s7d9.scene7.com/is/image/ScanSource/zebra-obsolete" TargetMode="External"/><Relationship Id="rId5146" Type="http://schemas.openxmlformats.org/officeDocument/2006/relationships/hyperlink" Target="http://s7d9.scene7.com/is/image/ScanSource/eaton-103005890" TargetMode="External"/><Relationship Id="rId4162" Type="http://schemas.openxmlformats.org/officeDocument/2006/relationships/hyperlink" Target="http://s7d9.scene7.com/is/image/ScanSource/plantronics-4192501" TargetMode="External"/><Relationship Id="rId5213" Type="http://schemas.openxmlformats.org/officeDocument/2006/relationships/hyperlink" Target="https://s7d5.scene7.com/is/image/ScanSource/photo-unavailable" TargetMode="External"/><Relationship Id="rId1756" Type="http://schemas.openxmlformats.org/officeDocument/2006/relationships/hyperlink" Target="http://s7d9.scene7.com/is/image/ScanSource/apc-pdpm100g6fm" TargetMode="External"/><Relationship Id="rId2807" Type="http://schemas.openxmlformats.org/officeDocument/2006/relationships/hyperlink" Target="http://s7d9.scene7.com/is/image/ScanSource/apc-ap9565" TargetMode="External"/><Relationship Id="rId48" Type="http://schemas.openxmlformats.org/officeDocument/2006/relationships/hyperlink" Target="http://s7d9.scene7.com/is/image/ScanSource/yealink-ydmp" TargetMode="External"/><Relationship Id="rId1409" Type="http://schemas.openxmlformats.org/officeDocument/2006/relationships/hyperlink" Target="http://s7d9.scene7.com/is/image/ScanSource/apc-smt3000rmus" TargetMode="External"/><Relationship Id="rId1823" Type="http://schemas.openxmlformats.org/officeDocument/2006/relationships/hyperlink" Target="http://s7d5.scene7.com/is/image/ScanSource/Eaton-FERRUPS" TargetMode="External"/><Relationship Id="rId4979" Type="http://schemas.openxmlformats.org/officeDocument/2006/relationships/hyperlink" Target="http://s7d5.scene7.com/is/image/ScanSource/icon-software-services" TargetMode="External"/><Relationship Id="rId3995" Type="http://schemas.openxmlformats.org/officeDocument/2006/relationships/hyperlink" Target="http://s7d5.scene7.com/is/image/ScanSource/icon-services" TargetMode="External"/><Relationship Id="rId2597" Type="http://schemas.openxmlformats.org/officeDocument/2006/relationships/hyperlink" Target="http://s7d9.scene7.com/is/image/ScanSource/apc-ar7706" TargetMode="External"/><Relationship Id="rId3648" Type="http://schemas.openxmlformats.org/officeDocument/2006/relationships/hyperlink" Target="http://s7d9.scene7.com/is/image/ScanSource/plantronics-8890901" TargetMode="External"/><Relationship Id="rId569" Type="http://schemas.openxmlformats.org/officeDocument/2006/relationships/hyperlink" Target="http://s7d5.scene7.com/is/image/ScanSource/valcom-horn1" TargetMode="External"/><Relationship Id="rId983" Type="http://schemas.openxmlformats.org/officeDocument/2006/relationships/hyperlink" Target="http://s7d5.scene7.com/is/image/ScanSource/icon-warranty2" TargetMode="External"/><Relationship Id="rId1199" Type="http://schemas.openxmlformats.org/officeDocument/2006/relationships/hyperlink" Target="http://s7d9.scene7.com/is/image/ScanSource/apc-sua500pdrh" TargetMode="External"/><Relationship Id="rId2664" Type="http://schemas.openxmlformats.org/officeDocument/2006/relationships/hyperlink" Target="http://s7d9.scene7.com/is/image/ScanSource/apc-ar3307" TargetMode="External"/><Relationship Id="rId5070" Type="http://schemas.openxmlformats.org/officeDocument/2006/relationships/hyperlink" Target="https://s7d5.scene7.com/is/image/ScanSource/photo-unavailable" TargetMode="External"/><Relationship Id="rId636" Type="http://schemas.openxmlformats.org/officeDocument/2006/relationships/hyperlink" Target="http://s7d5.scene7.com/is/image/ScanSource/valcom-horn1" TargetMode="External"/><Relationship Id="rId1266" Type="http://schemas.openxmlformats.org/officeDocument/2006/relationships/hyperlink" Target="http://s7d9.scene7.com/is/image/ScanSource/apc-srt6krmxltiec" TargetMode="External"/><Relationship Id="rId2317" Type="http://schemas.openxmlformats.org/officeDocument/2006/relationships/hyperlink" Target="http://s7d9.scene7.com/is/image/ScanSource/apc-ddcc5e013" TargetMode="External"/><Relationship Id="rId3715" Type="http://schemas.openxmlformats.org/officeDocument/2006/relationships/hyperlink" Target="http://s7d9.scene7.com/is/image/ScanSource/plantronics-8654001" TargetMode="External"/><Relationship Id="rId1680" Type="http://schemas.openxmlformats.org/officeDocument/2006/relationships/hyperlink" Target="http://s7d9.scene7.com/is/image/ScanSource/eaton-pw105ba1u192" TargetMode="External"/><Relationship Id="rId2731" Type="http://schemas.openxmlformats.org/officeDocument/2006/relationships/hyperlink" Target="http://s7d5.scene7.com/is/image/ScanSource/APC-2D60FA1456E54ED1852578560077A444_EWAR_8F2TL5_fam_h" TargetMode="External"/><Relationship Id="rId703" Type="http://schemas.openxmlformats.org/officeDocument/2006/relationships/hyperlink" Target="http://s7d5.scene7.com/is/image/ScanSource/valcom-clock" TargetMode="External"/><Relationship Id="rId1333" Type="http://schemas.openxmlformats.org/officeDocument/2006/relationships/hyperlink" Target="http://s7d5.scene7.com/is/image/ScanSource/apc-325family" TargetMode="External"/><Relationship Id="rId4489" Type="http://schemas.openxmlformats.org/officeDocument/2006/relationships/hyperlink" Target="http://s7d9.scene7.com/is/image/ScanSource/poly-encorepro320" TargetMode="External"/><Relationship Id="rId1400" Type="http://schemas.openxmlformats.org/officeDocument/2006/relationships/hyperlink" Target="https://s7d5.scene7.com/is/image/ScanSource/photo-unavailable" TargetMode="External"/><Relationship Id="rId4556" Type="http://schemas.openxmlformats.org/officeDocument/2006/relationships/hyperlink" Target="http://s7d9.scene7.com/is/image/ScanSource/poly-elara60" TargetMode="External"/><Relationship Id="rId4970" Type="http://schemas.openxmlformats.org/officeDocument/2006/relationships/hyperlink" Target="https://s7d5.scene7.com/is/image/ScanSource/photo-unavailable" TargetMode="External"/><Relationship Id="rId3158" Type="http://schemas.openxmlformats.org/officeDocument/2006/relationships/hyperlink" Target="http://s7d5.scene7.com/is/image/ScanSource/Eaton-9390-UPS" TargetMode="External"/><Relationship Id="rId3572" Type="http://schemas.openxmlformats.org/officeDocument/2006/relationships/hyperlink" Target="http://s7d9.scene7.com/is/image/ScanSource/xpcc-90000095" TargetMode="External"/><Relationship Id="rId4209" Type="http://schemas.openxmlformats.org/officeDocument/2006/relationships/hyperlink" Target="http://s7d5.scene7.com/is/image/ScanSource/icon-mounts-stands-and-brackets" TargetMode="External"/><Relationship Id="rId4623" Type="http://schemas.openxmlformats.org/officeDocument/2006/relationships/hyperlink" Target="http://s7d9.scene7.com/is/image/ScanSource/plantronics-21115401" TargetMode="External"/><Relationship Id="rId493" Type="http://schemas.openxmlformats.org/officeDocument/2006/relationships/hyperlink" Target="http://s7d5.scene7.com/is/image/ScanSource/icon-services" TargetMode="External"/><Relationship Id="rId2174" Type="http://schemas.openxmlformats.org/officeDocument/2006/relationships/hyperlink" Target="http://s7d5.scene7.com/is/image/ScanSource/icon-accessories" TargetMode="External"/><Relationship Id="rId3225" Type="http://schemas.openxmlformats.org/officeDocument/2006/relationships/hyperlink" Target="https://s7d5.scene7.com/is/image/ScanSource/photo-unavailable" TargetMode="External"/><Relationship Id="rId146" Type="http://schemas.openxmlformats.org/officeDocument/2006/relationships/hyperlink" Target="http://s7d5.scene7.com/is/image/ScanSource/icon-warranty2" TargetMode="External"/><Relationship Id="rId560" Type="http://schemas.openxmlformats.org/officeDocument/2006/relationships/hyperlink" Target="http://s7d9.scene7.com/is/image/ScanSource/valcom-vip812a" TargetMode="External"/><Relationship Id="rId1190" Type="http://schemas.openxmlformats.org/officeDocument/2006/relationships/hyperlink" Target="http://s7d9.scene7.com/is/image/ScanSource/apc-sum3000rmxl2u" TargetMode="External"/><Relationship Id="rId2241" Type="http://schemas.openxmlformats.org/officeDocument/2006/relationships/hyperlink" Target="http://s7d5.scene7.com/is/image/ScanSource/Eaton-ePDUs" TargetMode="External"/><Relationship Id="rId213" Type="http://schemas.openxmlformats.org/officeDocument/2006/relationships/hyperlink" Target="http://s7d5.scene7.com/is/image/ScanSource/icon-accessories" TargetMode="External"/><Relationship Id="rId4066" Type="http://schemas.openxmlformats.org/officeDocument/2006/relationships/hyperlink" Target="https://s7d5.scene7.com/is/image/ScanSource/photo-unavailable" TargetMode="External"/><Relationship Id="rId4480" Type="http://schemas.openxmlformats.org/officeDocument/2006/relationships/hyperlink" Target="http://s7d9.scene7.com/is/image/ScanSource/poly-voyager4210ucbt600" TargetMode="External"/><Relationship Id="rId5117" Type="http://schemas.openxmlformats.org/officeDocument/2006/relationships/hyperlink" Target="http://s7d5.scene7.com/is/image/ScanSource/icon-accessories" TargetMode="External"/><Relationship Id="rId1727" Type="http://schemas.openxmlformats.org/officeDocument/2006/relationships/hyperlink" Target="http://s7d9.scene7.com/is/image/ScanSource/apc-pe610" TargetMode="External"/><Relationship Id="rId3082" Type="http://schemas.openxmlformats.org/officeDocument/2006/relationships/hyperlink" Target="http://s7d5.scene7.com/is/image/ScanSource/icon-services" TargetMode="External"/><Relationship Id="rId4133" Type="http://schemas.openxmlformats.org/officeDocument/2006/relationships/hyperlink" Target="https://s7d5.scene7.com/is/image/ScanSource/photo-unavailable" TargetMode="External"/><Relationship Id="rId19" Type="http://schemas.openxmlformats.org/officeDocument/2006/relationships/hyperlink" Target="http://s7d9.scene7.com/is/image/ScanSource/eaton-zp21415000xx000" TargetMode="External"/><Relationship Id="rId3899" Type="http://schemas.openxmlformats.org/officeDocument/2006/relationships/hyperlink" Target="https://s7d5.scene7.com/is/image/ScanSource/photo-unavailable" TargetMode="External"/><Relationship Id="rId4200" Type="http://schemas.openxmlformats.org/officeDocument/2006/relationships/hyperlink" Target="http://s7d9.scene7.com/is/image/ScanSource/apc-3827gy10" TargetMode="External"/><Relationship Id="rId3966" Type="http://schemas.openxmlformats.org/officeDocument/2006/relationships/hyperlink" Target="https://s7d5.scene7.com/is/image/ScanSource/photo-unavailable" TargetMode="External"/><Relationship Id="rId3" Type="http://schemas.openxmlformats.org/officeDocument/2006/relationships/hyperlink" Target="http://s7d5.scene7.com/is/image/ScanSource/icon-warranty2" TargetMode="External"/><Relationship Id="rId887" Type="http://schemas.openxmlformats.org/officeDocument/2006/relationships/hyperlink" Target="http://s7d9.scene7.com/is/image/ScanSource/valcom-v1036m" TargetMode="External"/><Relationship Id="rId2568" Type="http://schemas.openxmlformats.org/officeDocument/2006/relationships/hyperlink" Target="http://s7d9.scene7.com/is/image/ScanSource/apc-ar8122blk" TargetMode="External"/><Relationship Id="rId2982" Type="http://schemas.openxmlformats.org/officeDocument/2006/relationships/hyperlink" Target="http://s7d9.scene7.com/is/image/ScanSource/apc-ap5719" TargetMode="External"/><Relationship Id="rId3619" Type="http://schemas.openxmlformats.org/officeDocument/2006/relationships/hyperlink" Target="http://s7d9.scene7.com/is/image/ScanSource/plantronics-8930501" TargetMode="External"/><Relationship Id="rId5041" Type="http://schemas.openxmlformats.org/officeDocument/2006/relationships/hyperlink" Target="http://s7d9.scene7.com/is/image/ScanSource/jabra-1410166" TargetMode="External"/><Relationship Id="rId954" Type="http://schemas.openxmlformats.org/officeDocument/2006/relationships/hyperlink" Target="http://s7d5.scene7.com/is/image/ScanSource/Eaton-ePDUs" TargetMode="External"/><Relationship Id="rId1584" Type="http://schemas.openxmlformats.org/officeDocument/2006/relationships/hyperlink" Target="http://s7d9.scene7.com/is/image/ScanSource/yealink-rt20u" TargetMode="External"/><Relationship Id="rId2635" Type="http://schemas.openxmlformats.org/officeDocument/2006/relationships/hyperlink" Target="http://s7d9.scene7.com/is/image/ScanSource/apc-ar7201a" TargetMode="External"/><Relationship Id="rId607" Type="http://schemas.openxmlformats.org/officeDocument/2006/relationships/hyperlink" Target="http://s7d5.scene7.com/is/image/ScanSource/valcom-layinceiling" TargetMode="External"/><Relationship Id="rId1237" Type="http://schemas.openxmlformats.org/officeDocument/2006/relationships/hyperlink" Target="https://s7d5.scene7.com/is/image/ScanSource/photo-unavailable" TargetMode="External"/><Relationship Id="rId1651" Type="http://schemas.openxmlformats.org/officeDocument/2006/relationships/hyperlink" Target="http://s7d9.scene7.com/is/image/ScanSource/eaton-pwatss515002" TargetMode="External"/><Relationship Id="rId2702" Type="http://schemas.openxmlformats.org/officeDocument/2006/relationships/hyperlink" Target="http://s7d9.scene7.com/is/image/ScanSource/apc-ar2507" TargetMode="External"/><Relationship Id="rId1304" Type="http://schemas.openxmlformats.org/officeDocument/2006/relationships/hyperlink" Target="http://s7d9.scene7.com/is/image/ScanSource/apc-srt2200rmxlanc" TargetMode="External"/><Relationship Id="rId4874" Type="http://schemas.openxmlformats.org/officeDocument/2006/relationships/hyperlink" Target="http://s7d9.scene7.com/is/image/ScanSource/jabra-1420815" TargetMode="External"/><Relationship Id="rId3476" Type="http://schemas.openxmlformats.org/officeDocument/2006/relationships/hyperlink" Target="http://s7d5.scene7.com/is/image/ScanSource/icon-software-services" TargetMode="External"/><Relationship Id="rId4527" Type="http://schemas.openxmlformats.org/officeDocument/2006/relationships/hyperlink" Target="http://s7d5.scene7.com/is/image/ScanSource/plantronics-blackwire3320" TargetMode="External"/><Relationship Id="rId10" Type="http://schemas.openxmlformats.org/officeDocument/2006/relationships/hyperlink" Target="http://s7d5.scene7.com/is/image/ScanSource/Eaton-BladeUPS" TargetMode="External"/><Relationship Id="rId397" Type="http://schemas.openxmlformats.org/officeDocument/2006/relationships/hyperlink" Target="http://s7d5.scene7.com/is/image/ScanSource/icon-services" TargetMode="External"/><Relationship Id="rId2078" Type="http://schemas.openxmlformats.org/officeDocument/2006/relationships/hyperlink" Target="https://s7d5.scene7.com/is/image/ScanSource/photo-unavailable" TargetMode="External"/><Relationship Id="rId2492" Type="http://schemas.openxmlformats.org/officeDocument/2006/relationships/hyperlink" Target="http://s7d9.scene7.com/is/image/ScanSource/apc-ar8681" TargetMode="External"/><Relationship Id="rId3129" Type="http://schemas.openxmlformats.org/officeDocument/2006/relationships/hyperlink" Target="http://s7d9.scene7.com/is/image/ScanSource/eaton-9px6kp2" TargetMode="External"/><Relationship Id="rId3890" Type="http://schemas.openxmlformats.org/officeDocument/2006/relationships/hyperlink" Target="http://s7d9.scene7.com/is/image/ScanSource/eaton-744a2218" TargetMode="External"/><Relationship Id="rId4941" Type="http://schemas.openxmlformats.org/officeDocument/2006/relationships/hyperlink" Target="http://s7d9.scene7.com/is/image/ScanSource/apc-accd75201" TargetMode="External"/><Relationship Id="rId464" Type="http://schemas.openxmlformats.org/officeDocument/2006/relationships/hyperlink" Target="http://s7d9.scene7.com/is/image/ScanSource/zebra-obsolete" TargetMode="External"/><Relationship Id="rId1094" Type="http://schemas.openxmlformats.org/officeDocument/2006/relationships/hyperlink" Target="http://s7d9.scene7.com/is/image/ScanSource/apc-sy20k40f" TargetMode="External"/><Relationship Id="rId2145" Type="http://schemas.openxmlformats.org/officeDocument/2006/relationships/hyperlink" Target="http://s7d9.scene7.com/is/image/ScanSource/eaton-fn370aa0a0a0a0b" TargetMode="External"/><Relationship Id="rId3543" Type="http://schemas.openxmlformats.org/officeDocument/2006/relationships/hyperlink" Target="https://s7d5.scene7.com/is/image/ScanSource/photo-unavailable" TargetMode="External"/><Relationship Id="rId117" Type="http://schemas.openxmlformats.org/officeDocument/2006/relationships/hyperlink" Target="http://s7d5.scene7.com/is/image/ScanSource/apc-325family" TargetMode="External"/><Relationship Id="rId3610" Type="http://schemas.openxmlformats.org/officeDocument/2006/relationships/hyperlink" Target="https://s7d5.scene7.com/is/image/ScanSource/photo-unavailable" TargetMode="External"/><Relationship Id="rId531" Type="http://schemas.openxmlformats.org/officeDocument/2006/relationships/hyperlink" Target="http://s7d9.scene7.com/is/image/ScanSource/valcom-vipd425a" TargetMode="External"/><Relationship Id="rId1161" Type="http://schemas.openxmlformats.org/officeDocument/2006/relationships/hyperlink" Target="http://s7d9.scene7.com/is/image/ScanSource/apc-surt20krmxli" TargetMode="External"/><Relationship Id="rId2212" Type="http://schemas.openxmlformats.org/officeDocument/2006/relationships/hyperlink" Target="http://s7d9.scene7.com/is/image/ScanSource/plantronics-encoreprohw510" TargetMode="External"/><Relationship Id="rId1978" Type="http://schemas.openxmlformats.org/officeDocument/2006/relationships/hyperlink" Target="http://s7d5.scene7.com/is/image/ScanSource/apc-325family" TargetMode="External"/><Relationship Id="rId4384" Type="http://schemas.openxmlformats.org/officeDocument/2006/relationships/hyperlink" Target="http://s7d5.scene7.com/is/image/ScanSource/icon-accessories" TargetMode="External"/><Relationship Id="rId4037" Type="http://schemas.openxmlformats.org/officeDocument/2006/relationships/hyperlink" Target="http://s7d9.scene7.com/is/image/ScanSource/eaton-5p3000rt" TargetMode="External"/><Relationship Id="rId4451" Type="http://schemas.openxmlformats.org/officeDocument/2006/relationships/hyperlink" Target="http://s7d9.scene7.com/is/image/ScanSource/poly-voyager4200" TargetMode="External"/><Relationship Id="rId3053" Type="http://schemas.openxmlformats.org/officeDocument/2006/relationships/hyperlink" Target="http://s7d5.scene7.com/is/image/ScanSource/Eaton-5px" TargetMode="External"/><Relationship Id="rId4104" Type="http://schemas.openxmlformats.org/officeDocument/2006/relationships/hyperlink" Target="http://s7d9.scene7.com/is/image/ScanSource/zebra-obsolete" TargetMode="External"/><Relationship Id="rId3120" Type="http://schemas.openxmlformats.org/officeDocument/2006/relationships/hyperlink" Target="http://s7d9.scene7.com/is/image/ScanSource/eaton-9pxebm180rt" TargetMode="External"/><Relationship Id="rId2886" Type="http://schemas.openxmlformats.org/officeDocument/2006/relationships/hyperlink" Target="http://s7d9.scene7.com/is/image/ScanSource/apc-ap8706rna" TargetMode="External"/><Relationship Id="rId3937" Type="http://schemas.openxmlformats.org/officeDocument/2006/relationships/hyperlink" Target="http://s7d9.scene7.com/is/image/ScanSource/plantronics-6626802" TargetMode="External"/><Relationship Id="rId858" Type="http://schemas.openxmlformats.org/officeDocument/2006/relationships/hyperlink" Target="http://s7d9.scene7.com/is/image/ScanSource/valcom-v1080gy" TargetMode="External"/><Relationship Id="rId1488" Type="http://schemas.openxmlformats.org/officeDocument/2006/relationships/hyperlink" Target="http://s7d5.scene7.com/is/image/ScanSource/icon-warranty2" TargetMode="External"/><Relationship Id="rId2539" Type="http://schemas.openxmlformats.org/officeDocument/2006/relationships/hyperlink" Target="http://s7d9.scene7.com/is/image/ScanSource/apc-ar8359" TargetMode="External"/><Relationship Id="rId2953" Type="http://schemas.openxmlformats.org/officeDocument/2006/relationships/hyperlink" Target="http://s7d9.scene7.com/is/image/ScanSource/apc-ap7581" TargetMode="External"/><Relationship Id="rId925" Type="http://schemas.openxmlformats.org/officeDocument/2006/relationships/hyperlink" Target="http://s7d5.scene7.com/is/image/ScanSource/icon-warranty2" TargetMode="External"/><Relationship Id="rId1555" Type="http://schemas.openxmlformats.org/officeDocument/2006/relationships/hyperlink" Target="http://s7d9.scene7.com/is/image/ScanSource/eaton-sb708193025fb" TargetMode="External"/><Relationship Id="rId2606" Type="http://schemas.openxmlformats.org/officeDocument/2006/relationships/hyperlink" Target="http://s7d9.scene7.com/is/image/ScanSource/apc-ar7585" TargetMode="External"/><Relationship Id="rId5012" Type="http://schemas.openxmlformats.org/officeDocument/2006/relationships/hyperlink" Target="http://s7d9.scene7.com/is/image/ScanSource/jabra-1412138" TargetMode="External"/><Relationship Id="rId1208" Type="http://schemas.openxmlformats.org/officeDocument/2006/relationships/hyperlink" Target="http://s7d9.scene7.com/is/image/ScanSource/apc-sua1000xl" TargetMode="External"/><Relationship Id="rId1622" Type="http://schemas.openxmlformats.org/officeDocument/2006/relationships/hyperlink" Target="http://s7d9.scene7.com/is/image/ScanSource/apc-rbc33" TargetMode="External"/><Relationship Id="rId4778" Type="http://schemas.openxmlformats.org/officeDocument/2006/relationships/hyperlink" Target="https://s7d5.scene7.com/is/image/ScanSource/photo-unavailable" TargetMode="External"/><Relationship Id="rId3794" Type="http://schemas.openxmlformats.org/officeDocument/2006/relationships/hyperlink" Target="http://s7d9.scene7.com/is/image/ScanSource/vtech-eristerminalbundlegroup" TargetMode="External"/><Relationship Id="rId4845" Type="http://schemas.openxmlformats.org/officeDocument/2006/relationships/hyperlink" Target="http://s7d9.scene7.com/is/image/ScanSource/jabra-1440111" TargetMode="External"/><Relationship Id="rId2396" Type="http://schemas.openxmlformats.org/officeDocument/2006/relationships/hyperlink" Target="http://s7d9.scene7.com/is/image/ScanSource/eaton-cbl150" TargetMode="External"/><Relationship Id="rId3447" Type="http://schemas.openxmlformats.org/officeDocument/2006/relationships/hyperlink" Target="https://s7d5.scene7.com/is/image/ScanSource/photo-unavailable" TargetMode="External"/><Relationship Id="rId3861" Type="http://schemas.openxmlformats.org/officeDocument/2006/relationships/hyperlink" Target="https://s7d5.scene7.com/is/image/ScanSource/photo-unavailable" TargetMode="External"/><Relationship Id="rId4912" Type="http://schemas.openxmlformats.org/officeDocument/2006/relationships/hyperlink" Target="http://s7d9.scene7.com/is/image/ScanSource/jabra-1420738" TargetMode="External"/><Relationship Id="rId368" Type="http://schemas.openxmlformats.org/officeDocument/2006/relationships/hyperlink" Target="http://s7d5.scene7.com/is/image/ScanSource/icon-warranty2" TargetMode="External"/><Relationship Id="rId782" Type="http://schemas.openxmlformats.org/officeDocument/2006/relationships/hyperlink" Target="http://s7d5.scene7.com/is/image/ScanSource/valcom-horn1" TargetMode="External"/><Relationship Id="rId2049" Type="http://schemas.openxmlformats.org/officeDocument/2006/relationships/hyperlink" Target="https://s7d5.scene7.com/is/image/ScanSource/photo-unavailable" TargetMode="External"/><Relationship Id="rId2463" Type="http://schemas.openxmlformats.org/officeDocument/2006/relationships/hyperlink" Target="http://s7d5.scene7.com/is/image/ScanSource/Eaton-3S-UPS" TargetMode="External"/><Relationship Id="rId3514" Type="http://schemas.openxmlformats.org/officeDocument/2006/relationships/hyperlink" Target="https://s7d5.scene7.com/is/image/ScanSource/photo-unavailable" TargetMode="External"/><Relationship Id="rId435" Type="http://schemas.openxmlformats.org/officeDocument/2006/relationships/hyperlink" Target="http://s7d5.scene7.com/is/image/ScanSource/icon-services" TargetMode="External"/><Relationship Id="rId1065" Type="http://schemas.openxmlformats.org/officeDocument/2006/relationships/hyperlink" Target="http://s7d9.scene7.com/is/image/ScanSource/apc-sya8k8px798" TargetMode="External"/><Relationship Id="rId2116" Type="http://schemas.openxmlformats.org/officeDocument/2006/relationships/hyperlink" Target="http://s7d9.scene7.com/is/image/ScanSource/jabra-gsa15590159" TargetMode="External"/><Relationship Id="rId2530" Type="http://schemas.openxmlformats.org/officeDocument/2006/relationships/hyperlink" Target="http://s7d9.scene7.com/is/image/ScanSource/apc-ar8428" TargetMode="External"/><Relationship Id="rId502" Type="http://schemas.openxmlformats.org/officeDocument/2006/relationships/hyperlink" Target="http://s7d5.scene7.com/is/image/ScanSource/icon-warranty2" TargetMode="External"/><Relationship Id="rId1132" Type="http://schemas.openxmlformats.org/officeDocument/2006/relationships/hyperlink" Target="http://s7d9.scene7.com/is/image/ScanSource/apc-suvtp15kf2b2s" TargetMode="External"/><Relationship Id="rId4288" Type="http://schemas.openxmlformats.org/officeDocument/2006/relationships/hyperlink" Target="http://s7d9.scene7.com/is/image/ScanSource/zebra-obsolete" TargetMode="External"/><Relationship Id="rId4355" Type="http://schemas.openxmlformats.org/officeDocument/2006/relationships/hyperlink" Target="http://s7d9.scene7.com/is/image/ScanSource/polycom-vvx300" TargetMode="External"/><Relationship Id="rId1949" Type="http://schemas.openxmlformats.org/officeDocument/2006/relationships/hyperlink" Target="http://s7d9.scene7.com/is/image/ScanSource/vtech-m5" TargetMode="External"/><Relationship Id="rId4008" Type="http://schemas.openxmlformats.org/officeDocument/2006/relationships/hyperlink" Target="http://s7d9.scene7.com/is/image/ScanSource/eaton-5s1500g" TargetMode="External"/><Relationship Id="rId292" Type="http://schemas.openxmlformats.org/officeDocument/2006/relationships/hyperlink" Target="http://s7d5.scene7.com/is/image/ScanSource/icon-services" TargetMode="External"/><Relationship Id="rId3371" Type="http://schemas.openxmlformats.org/officeDocument/2006/relationships/hyperlink" Target="http://s7d9.scene7.com/is/image/ScanSource/xpcc-90000907" TargetMode="External"/><Relationship Id="rId4422" Type="http://schemas.openxmlformats.org/officeDocument/2006/relationships/hyperlink" Target="http://s7d9.scene7.com/is/image/ScanSource/poly-savi7300" TargetMode="External"/><Relationship Id="rId3024" Type="http://schemas.openxmlformats.org/officeDocument/2006/relationships/hyperlink" Target="http://s7d9.scene7.com/is/image/ScanSource/apc-acf201blk" TargetMode="External"/><Relationship Id="rId2040" Type="http://schemas.openxmlformats.org/officeDocument/2006/relationships/hyperlink" Target="https://s7d5.scene7.com/is/image/ScanSource/photo-unavailable" TargetMode="External"/><Relationship Id="rId5196" Type="http://schemas.openxmlformats.org/officeDocument/2006/relationships/hyperlink" Target="http://s7d5.scene7.com/is/image/ScanSource/apc-325family" TargetMode="External"/><Relationship Id="rId1459" Type="http://schemas.openxmlformats.org/officeDocument/2006/relationships/hyperlink" Target="http://s7d9.scene7.com/is/image/ScanSource/apc-smc1000i" TargetMode="External"/><Relationship Id="rId2857" Type="http://schemas.openxmlformats.org/officeDocument/2006/relationships/hyperlink" Target="http://s7d9.scene7.com/is/image/ScanSource/apc-ap8887" TargetMode="External"/><Relationship Id="rId3908" Type="http://schemas.openxmlformats.org/officeDocument/2006/relationships/hyperlink" Target="http://s7d9.scene7.com/is/image/ScanSource/plantronics-7232101" TargetMode="External"/><Relationship Id="rId98" Type="http://schemas.openxmlformats.org/officeDocument/2006/relationships/hyperlink" Target="http://s7d5.scene7.com/is/image/ScanSource/icon-warranty2" TargetMode="External"/><Relationship Id="rId829" Type="http://schemas.openxmlformats.org/officeDocument/2006/relationships/hyperlink" Target="http://s7d9.scene7.com/is/image/ScanSource/valcom-v2901a" TargetMode="External"/><Relationship Id="rId1873" Type="http://schemas.openxmlformats.org/officeDocument/2006/relationships/hyperlink" Target="http://s7d9.scene7.com/is/image/ScanSource/apc-nbes0301" TargetMode="External"/><Relationship Id="rId2924" Type="http://schemas.openxmlformats.org/officeDocument/2006/relationships/hyperlink" Target="http://s7d9.scene7.com/is/image/ScanSource/apc-ap7894" TargetMode="External"/><Relationship Id="rId1526" Type="http://schemas.openxmlformats.org/officeDocument/2006/relationships/hyperlink" Target="http://s7d9.scene7.com/is/image/ScanSource/apc-sc450rmi1u" TargetMode="External"/><Relationship Id="rId1940" Type="http://schemas.openxmlformats.org/officeDocument/2006/relationships/hyperlink" Target="http://s7d5.scene7.com/is/image/ScanSource/Eaton-9390-UPS" TargetMode="External"/><Relationship Id="rId3698" Type="http://schemas.openxmlformats.org/officeDocument/2006/relationships/hyperlink" Target="http://s7d9.scene7.com/is/image/ScanSource/jabra-8735019" TargetMode="External"/><Relationship Id="rId4749" Type="http://schemas.openxmlformats.org/officeDocument/2006/relationships/hyperlink" Target="https://s7d5.scene7.com/is/image/ScanSource/photo-unavailable" TargetMode="External"/><Relationship Id="rId3765" Type="http://schemas.openxmlformats.org/officeDocument/2006/relationships/hyperlink" Target="https://s7d5.scene7.com/is/image/ScanSource/photo-unavailable" TargetMode="External"/><Relationship Id="rId4816" Type="http://schemas.openxmlformats.org/officeDocument/2006/relationships/hyperlink" Target="http://s7d9.scene7.com/is/image/ScanSource/eaton-1fe" TargetMode="External"/><Relationship Id="rId686" Type="http://schemas.openxmlformats.org/officeDocument/2006/relationships/hyperlink" Target="http://s7d9.scene7.com/is/image/ScanSource/valcom-vba13" TargetMode="External"/><Relationship Id="rId2367" Type="http://schemas.openxmlformats.org/officeDocument/2006/relationships/hyperlink" Target="http://s7d5.scene7.com/is/image/ScanSource/icon-warranty2" TargetMode="External"/><Relationship Id="rId2781" Type="http://schemas.openxmlformats.org/officeDocument/2006/relationships/hyperlink" Target="http://s7d9.scene7.com/is/image/ScanSource/apc-ap9876" TargetMode="External"/><Relationship Id="rId3418" Type="http://schemas.openxmlformats.org/officeDocument/2006/relationships/hyperlink" Target="https://s7d5.scene7.com/is/image/ScanSource/photo-unavailable" TargetMode="External"/><Relationship Id="rId339" Type="http://schemas.openxmlformats.org/officeDocument/2006/relationships/hyperlink" Target="http://s7d5.scene7.com/is/image/ScanSource/icon-warranty2" TargetMode="External"/><Relationship Id="rId753" Type="http://schemas.openxmlformats.org/officeDocument/2006/relationships/hyperlink" Target="http://s7d9.scene7.com/is/image/ScanSource/valcom-v9988" TargetMode="External"/><Relationship Id="rId1383" Type="http://schemas.openxmlformats.org/officeDocument/2006/relationships/hyperlink" Target="http://s7d9.scene7.com/is/image/ScanSource/apc-smx1500rmi2u" TargetMode="External"/><Relationship Id="rId2434" Type="http://schemas.openxmlformats.org/officeDocument/2006/relationships/hyperlink" Target="http://s7d5.scene7.com/is/image/ScanSource/APC-D624CB6DA231A7A6852578630056932D_SLIE_8FFLPR_fam_h" TargetMode="External"/><Relationship Id="rId3832" Type="http://schemas.openxmlformats.org/officeDocument/2006/relationships/hyperlink" Target="http://s7d9.scene7.com/is/image/ScanSource/plantronics-encoreprohw720" TargetMode="External"/><Relationship Id="rId406" Type="http://schemas.openxmlformats.org/officeDocument/2006/relationships/hyperlink" Target="http://s7d5.scene7.com/is/image/ScanSource/icon-services" TargetMode="External"/><Relationship Id="rId960" Type="http://schemas.openxmlformats.org/officeDocument/2006/relationships/hyperlink" Target="http://s7d9.scene7.com/is/image/ScanSource/eaton-tdl015k6" TargetMode="External"/><Relationship Id="rId1036" Type="http://schemas.openxmlformats.org/officeDocument/2006/relationships/hyperlink" Target="http://s7d5.scene7.com/is/image/ScanSource/APC-29E08A7203B5C0DC8525760100603846_MMAE_7UDNL5_fam_h" TargetMode="External"/><Relationship Id="rId1243" Type="http://schemas.openxmlformats.org/officeDocument/2006/relationships/hyperlink" Target="https://s7d5.scene7.com/is/image/ScanSource/photo-unavailable" TargetMode="External"/><Relationship Id="rId1590" Type="http://schemas.openxmlformats.org/officeDocument/2006/relationships/hyperlink" Target="https://s7d5.scene7.com/is/image/ScanSource/photo-unavailable" TargetMode="External"/><Relationship Id="rId2641" Type="http://schemas.openxmlformats.org/officeDocument/2006/relationships/hyperlink" Target="http://s7d9.scene7.com/is/image/ScanSource/apc-ar7000a" TargetMode="External"/><Relationship Id="rId4399" Type="http://schemas.openxmlformats.org/officeDocument/2006/relationships/hyperlink" Target="http://s7d9.scene7.com/is/image/ScanSource/plantronics-voyager4310teamswithstand" TargetMode="External"/><Relationship Id="rId613" Type="http://schemas.openxmlformats.org/officeDocument/2006/relationships/hyperlink" Target="http://s7d9.scene7.com/is/image/ScanSource/valcom-vip402a" TargetMode="External"/><Relationship Id="rId820" Type="http://schemas.openxmlformats.org/officeDocument/2006/relationships/hyperlink" Target="http://s7d9.scene7.com/is/image/ScanSource/valcom-v2991w" TargetMode="External"/><Relationship Id="rId1450" Type="http://schemas.openxmlformats.org/officeDocument/2006/relationships/hyperlink" Target="https://s7d5.scene7.com/is/image/ScanSource/photo-unavailable" TargetMode="External"/><Relationship Id="rId2501" Type="http://schemas.openxmlformats.org/officeDocument/2006/relationships/hyperlink" Target="http://s7d9.scene7.com/is/image/ScanSource/apc-ar8615" TargetMode="External"/><Relationship Id="rId1103" Type="http://schemas.openxmlformats.org/officeDocument/2006/relationships/hyperlink" Target="http://s7d9.scene7.com/is/image/ScanSource/valcom-sx15tm" TargetMode="External"/><Relationship Id="rId1310" Type="http://schemas.openxmlformats.org/officeDocument/2006/relationships/hyperlink" Target="http://s7d9.scene7.com/is/image/ScanSource/apc-srt192bp" TargetMode="External"/><Relationship Id="rId4259" Type="http://schemas.openxmlformats.org/officeDocument/2006/relationships/hyperlink" Target="http://s7d9.scene7.com/is/image/ScanSource/plantronics-2701903" TargetMode="External"/><Relationship Id="rId4466" Type="http://schemas.openxmlformats.org/officeDocument/2006/relationships/hyperlink" Target="http://s7d9.scene7.com/is/image/ScanSource/poly-calisto5300" TargetMode="External"/><Relationship Id="rId4673" Type="http://schemas.openxmlformats.org/officeDocument/2006/relationships/hyperlink" Target="http://s7d9.scene7.com/is/image/ScanSource/poly-savi8210" TargetMode="External"/><Relationship Id="rId4880" Type="http://schemas.openxmlformats.org/officeDocument/2006/relationships/hyperlink" Target="http://s7d9.scene7.com/is/image/ScanSource/jabra-1420807" TargetMode="External"/><Relationship Id="rId3068" Type="http://schemas.openxmlformats.org/officeDocument/2006/relationships/hyperlink" Target="http://s7d5.scene7.com/is/image/ScanSource/icon-services" TargetMode="External"/><Relationship Id="rId3275" Type="http://schemas.openxmlformats.org/officeDocument/2006/relationships/hyperlink" Target="http://s7d9.scene7.com/is/image/ScanSource/plantronics-9231015" TargetMode="External"/><Relationship Id="rId3482" Type="http://schemas.openxmlformats.org/officeDocument/2006/relationships/hyperlink" Target="http://s7d5.scene7.com/is/image/ScanSource/icon-software-services" TargetMode="External"/><Relationship Id="rId4119" Type="http://schemas.openxmlformats.org/officeDocument/2006/relationships/hyperlink" Target="https://s7d5.scene7.com/is/image/ScanSource/photo-unavailable" TargetMode="External"/><Relationship Id="rId4326" Type="http://schemas.openxmlformats.org/officeDocument/2006/relationships/hyperlink" Target="http://s7d9.scene7.com/is/image/ScanSource/jabra-2399829109" TargetMode="External"/><Relationship Id="rId4533" Type="http://schemas.openxmlformats.org/officeDocument/2006/relationships/hyperlink" Target="https://s7d5.scene7.com/is/image/ScanSource/photo-unavailable" TargetMode="External"/><Relationship Id="rId4740" Type="http://schemas.openxmlformats.org/officeDocument/2006/relationships/hyperlink" Target="https://s7d5.scene7.com/is/image/ScanSource/photo-unavailable" TargetMode="External"/><Relationship Id="rId196" Type="http://schemas.openxmlformats.org/officeDocument/2006/relationships/hyperlink" Target="http://s7d5.scene7.com/is/image/ScanSource/icon-services" TargetMode="External"/><Relationship Id="rId2084" Type="http://schemas.openxmlformats.org/officeDocument/2006/relationships/hyperlink" Target="http://s7d9.scene7.com/is/image/ScanSource/yealink-handset" TargetMode="External"/><Relationship Id="rId2291" Type="http://schemas.openxmlformats.org/officeDocument/2006/relationships/hyperlink" Target="http://s7d9.scene7.com/is/image/ScanSource/eaton-eba20010" TargetMode="External"/><Relationship Id="rId3135" Type="http://schemas.openxmlformats.org/officeDocument/2006/relationships/hyperlink" Target="http://s7d9.scene7.com/is/image/ScanSource/eaton-9px5kp1" TargetMode="External"/><Relationship Id="rId3342" Type="http://schemas.openxmlformats.org/officeDocument/2006/relationships/hyperlink" Target="http://s7d9.scene7.com/is/image/ScanSource/xpcc-90000955" TargetMode="External"/><Relationship Id="rId4600" Type="http://schemas.openxmlformats.org/officeDocument/2006/relationships/hyperlink" Target="http://s7d9.scene7.com/is/image/ScanSource/poly-voyager6200uc" TargetMode="External"/><Relationship Id="rId263" Type="http://schemas.openxmlformats.org/officeDocument/2006/relationships/hyperlink" Target="http://s7d5.scene7.com/is/image/ScanSource/icon-warranty2" TargetMode="External"/><Relationship Id="rId470" Type="http://schemas.openxmlformats.org/officeDocument/2006/relationships/hyperlink" Target="http://s7d5.scene7.com/is/image/ScanSource/APC-29E08A7203B5C0DC8525760100603846_MMAE_7UDNL5_fam_h" TargetMode="External"/><Relationship Id="rId2151" Type="http://schemas.openxmlformats.org/officeDocument/2006/relationships/hyperlink" Target="http://s7d5.scene7.com/is/image/ScanSource/icon-services" TargetMode="External"/><Relationship Id="rId3202" Type="http://schemas.openxmlformats.org/officeDocument/2006/relationships/hyperlink" Target="http://s7d9.scene7.com/is/image/ScanSource/jabra-93065509105" TargetMode="External"/><Relationship Id="rId123" Type="http://schemas.openxmlformats.org/officeDocument/2006/relationships/hyperlink" Target="http://s7d5.scene7.com/is/image/ScanSource/icon-warranty2" TargetMode="External"/><Relationship Id="rId330" Type="http://schemas.openxmlformats.org/officeDocument/2006/relationships/hyperlink" Target="http://s7d5.scene7.com/is/image/ScanSource/icon-services" TargetMode="External"/><Relationship Id="rId2011" Type="http://schemas.openxmlformats.org/officeDocument/2006/relationships/hyperlink" Target="http://s7d9.scene7.com/is/image/ScanSource/eaton-k41211030000000" TargetMode="External"/><Relationship Id="rId5167" Type="http://schemas.openxmlformats.org/officeDocument/2006/relationships/hyperlink" Target="http://s7d9.scene7.com/is/image/ScanSource/jabra-1009204690002" TargetMode="External"/><Relationship Id="rId2968" Type="http://schemas.openxmlformats.org/officeDocument/2006/relationships/hyperlink" Target="http://s7d9.scene7.com/is/image/ScanSource/apc-ap7530" TargetMode="External"/><Relationship Id="rId4183" Type="http://schemas.openxmlformats.org/officeDocument/2006/relationships/hyperlink" Target="http://s7d9.scene7.com/is/image/ScanSource/plantronics-3873411" TargetMode="External"/><Relationship Id="rId5027" Type="http://schemas.openxmlformats.org/officeDocument/2006/relationships/hyperlink" Target="https://s7d5.scene7.com/is/image/ScanSource/photo-unavailable" TargetMode="External"/><Relationship Id="rId1777" Type="http://schemas.openxmlformats.org/officeDocument/2006/relationships/hyperlink" Target="http://s7d9.scene7.com/is/image/ScanSource/apc-pdm2330l6121200" TargetMode="External"/><Relationship Id="rId1984" Type="http://schemas.openxmlformats.org/officeDocument/2006/relationships/hyperlink" Target="http://s7d9.scene7.com/is/image/ScanSource/eaton-kb3014100000010" TargetMode="External"/><Relationship Id="rId2828" Type="http://schemas.openxmlformats.org/officeDocument/2006/relationships/hyperlink" Target="http://s7d9.scene7.com/is/image/ScanSource/apc-ap9465" TargetMode="External"/><Relationship Id="rId4390" Type="http://schemas.openxmlformats.org/officeDocument/2006/relationships/hyperlink" Target="http://s7d9.scene7.com/is/image/ScanSource/poly-sync40plusms" TargetMode="External"/><Relationship Id="rId5234" Type="http://schemas.openxmlformats.org/officeDocument/2006/relationships/hyperlink" Target="http://s7d9.scene7.com/is/image/ScanSource/vtech-ceilingmountm700" TargetMode="External"/><Relationship Id="rId69" Type="http://schemas.openxmlformats.org/officeDocument/2006/relationships/hyperlink" Target="https://s7d5.scene7.com/is/image/ScanSource/photo-unavailable" TargetMode="External"/><Relationship Id="rId1637" Type="http://schemas.openxmlformats.org/officeDocument/2006/relationships/hyperlink" Target="http://s7d9.scene7.com/is/image/ScanSource/apc-rbc13" TargetMode="External"/><Relationship Id="rId1844" Type="http://schemas.openxmlformats.org/officeDocument/2006/relationships/hyperlink" Target="http://s7d5.scene7.com/is/image/ScanSource/apc-325family" TargetMode="External"/><Relationship Id="rId4043" Type="http://schemas.openxmlformats.org/officeDocument/2006/relationships/hyperlink" Target="http://s7d5.scene7.com/is/image/ScanSource/Eaton-5px" TargetMode="External"/><Relationship Id="rId4250" Type="http://schemas.openxmlformats.org/officeDocument/2006/relationships/hyperlink" Target="https://s7d5.scene7.com/is/image/ScanSource/photo-unavailable" TargetMode="External"/><Relationship Id="rId1704" Type="http://schemas.openxmlformats.org/officeDocument/2006/relationships/hyperlink" Target="http://s7d5.scene7.com/is/image/ScanSource/icon-services" TargetMode="External"/><Relationship Id="rId4110" Type="http://schemas.openxmlformats.org/officeDocument/2006/relationships/hyperlink" Target="http://s7d9.scene7.com/is/image/ScanSource/zebra-obsolete" TargetMode="External"/><Relationship Id="rId1911" Type="http://schemas.openxmlformats.org/officeDocument/2006/relationships/hyperlink" Target="http://s7d5.scene7.com/is/image/ScanSource/icon-warranty2" TargetMode="External"/><Relationship Id="rId3669" Type="http://schemas.openxmlformats.org/officeDocument/2006/relationships/hyperlink" Target="http://s7d9.scene7.com/is/image/ScanSource/jabra-8800199" TargetMode="External"/><Relationship Id="rId797" Type="http://schemas.openxmlformats.org/officeDocument/2006/relationships/hyperlink" Target="http://s7d9.scene7.com/is/image/ScanSource/valcom-v9028" TargetMode="External"/><Relationship Id="rId2478" Type="http://schemas.openxmlformats.org/officeDocument/2006/relationships/hyperlink" Target="http://s7d9.scene7.com/is/image/ScanSource/eaton-asy0529" TargetMode="External"/><Relationship Id="rId3876" Type="http://schemas.openxmlformats.org/officeDocument/2006/relationships/hyperlink" Target="https://s7d5.scene7.com/is/image/ScanSource/photo-unavailable" TargetMode="External"/><Relationship Id="rId4927" Type="http://schemas.openxmlformats.org/officeDocument/2006/relationships/hyperlink" Target="http://s7d9.scene7.com/is/image/ScanSource/jabra-1420137" TargetMode="External"/><Relationship Id="rId5091" Type="http://schemas.openxmlformats.org/officeDocument/2006/relationships/hyperlink" Target="https://s7d5.scene7.com/is/image/ScanSource/photo-unavailable" TargetMode="External"/><Relationship Id="rId1287" Type="http://schemas.openxmlformats.org/officeDocument/2006/relationships/hyperlink" Target="http://s7d9.scene7.com/is/image/ScanSource/apc-srt3000xlt5ktf" TargetMode="External"/><Relationship Id="rId2685" Type="http://schemas.openxmlformats.org/officeDocument/2006/relationships/hyperlink" Target="http://s7d9.scene7.com/is/image/ScanSource/apc-ar3107" TargetMode="External"/><Relationship Id="rId2892" Type="http://schemas.openxmlformats.org/officeDocument/2006/relationships/hyperlink" Target="http://s7d9.scene7.com/is/image/ScanSource/apc-ap8702sww" TargetMode="External"/><Relationship Id="rId3529" Type="http://schemas.openxmlformats.org/officeDocument/2006/relationships/hyperlink" Target="http://s7d9.scene7.com/is/image/ScanSource/xpcc-90000253" TargetMode="External"/><Relationship Id="rId3736" Type="http://schemas.openxmlformats.org/officeDocument/2006/relationships/hyperlink" Target="http://s7d9.scene7.com/is/image/ScanSource/vtech-handsetd7xx" TargetMode="External"/><Relationship Id="rId3943" Type="http://schemas.openxmlformats.org/officeDocument/2006/relationships/hyperlink" Target="http://s7d9.scene7.com/is/image/ScanSource/jabra-6599823399" TargetMode="External"/><Relationship Id="rId657" Type="http://schemas.openxmlformats.org/officeDocument/2006/relationships/hyperlink" Target="http://s7d5.scene7.com/is/image/ScanSource/icon-accessories" TargetMode="External"/><Relationship Id="rId864" Type="http://schemas.openxmlformats.org/officeDocument/2006/relationships/hyperlink" Target="http://s7d9.scene7.com/is/image/ScanSource/valcom-v1072abrass" TargetMode="External"/><Relationship Id="rId1494" Type="http://schemas.openxmlformats.org/officeDocument/2006/relationships/hyperlink" Target="http://s7d9.scene7.com/is/image/ScanSource/yealink-sipt42s" TargetMode="External"/><Relationship Id="rId2338" Type="http://schemas.openxmlformats.org/officeDocument/2006/relationships/hyperlink" Target="https://s7d5.scene7.com/is/image/ScanSource/photo-unavailable" TargetMode="External"/><Relationship Id="rId2545" Type="http://schemas.openxmlformats.org/officeDocument/2006/relationships/hyperlink" Target="http://s7d9.scene7.com/is/image/ScanSource/apc-ar8186" TargetMode="External"/><Relationship Id="rId2752" Type="http://schemas.openxmlformats.org/officeDocument/2006/relationships/hyperlink" Target="http://s7d9.scene7.com/is/image/ScanSource/apc-apcrbc123" TargetMode="External"/><Relationship Id="rId3803" Type="http://schemas.openxmlformats.org/officeDocument/2006/relationships/hyperlink" Target="http://s7d9.scene7.com/is/image/ScanSource/vtech-vsp605r3qpreview" TargetMode="External"/><Relationship Id="rId517" Type="http://schemas.openxmlformats.org/officeDocument/2006/relationships/hyperlink" Target="http://s7d9.scene7.com/is/image/ScanSource/valcom-vp12124" TargetMode="External"/><Relationship Id="rId724" Type="http://schemas.openxmlformats.org/officeDocument/2006/relationships/hyperlink" Target="http://s7d9.scene7.com/is/image/ScanSource/valcom-vdcpi" TargetMode="External"/><Relationship Id="rId931" Type="http://schemas.openxmlformats.org/officeDocument/2006/relationships/hyperlink" Target="https://s7d5.scene7.com/is/image/ScanSource/photo-unavailable" TargetMode="External"/><Relationship Id="rId1147" Type="http://schemas.openxmlformats.org/officeDocument/2006/relationships/hyperlink" Target="http://s7d9.scene7.com/is/image/ScanSource/apc-surtd5000rmxlp3u" TargetMode="External"/><Relationship Id="rId1354" Type="http://schemas.openxmlformats.org/officeDocument/2006/relationships/hyperlink" Target="http://s7d9.scene7.com/is/image/ScanSource/apc-smx3000rmlv2u" TargetMode="External"/><Relationship Id="rId1561" Type="http://schemas.openxmlformats.org/officeDocument/2006/relationships/hyperlink" Target="http://s7d5.scene7.com/is/image/ScanSource/Eaton-Racks" TargetMode="External"/><Relationship Id="rId2405" Type="http://schemas.openxmlformats.org/officeDocument/2006/relationships/hyperlink" Target="http://s7d9.scene7.com/is/image/ScanSource/itwlinx-cat6lanrj45" TargetMode="External"/><Relationship Id="rId2612" Type="http://schemas.openxmlformats.org/officeDocument/2006/relationships/hyperlink" Target="http://s7d9.scene7.com/is/image/ScanSource/apc-ar7540100" TargetMode="External"/><Relationship Id="rId60" Type="http://schemas.openxmlformats.org/officeDocument/2006/relationships/hyperlink" Target="http://s7d5.scene7.com/is/image/ScanSource/Eaton-BladeUPS" TargetMode="External"/><Relationship Id="rId1007" Type="http://schemas.openxmlformats.org/officeDocument/2006/relationships/hyperlink" Target="http://s7d9.scene7.com/is/image/ScanSource/apc-syopt600" TargetMode="External"/><Relationship Id="rId1214" Type="http://schemas.openxmlformats.org/officeDocument/2006/relationships/hyperlink" Target="http://s7d9.scene7.com/is/image/ScanSource/apc-sua029rm" TargetMode="External"/><Relationship Id="rId1421" Type="http://schemas.openxmlformats.org/officeDocument/2006/relationships/hyperlink" Target="http://s7d9.scene7.com/is/image/ScanSource/apc-smt2200us" TargetMode="External"/><Relationship Id="rId4577" Type="http://schemas.openxmlformats.org/officeDocument/2006/relationships/hyperlink" Target="http://s7d9.scene7.com/is/image/ScanSource/poly-voyager4210office" TargetMode="External"/><Relationship Id="rId4784" Type="http://schemas.openxmlformats.org/officeDocument/2006/relationships/hyperlink" Target="http://s7d9.scene7.com/is/image/ScanSource/poly-voyagerfocus" TargetMode="External"/><Relationship Id="rId4991" Type="http://schemas.openxmlformats.org/officeDocument/2006/relationships/hyperlink" Target="http://s7d9.scene7.com/is/image/ScanSource/zebra-obsolete" TargetMode="External"/><Relationship Id="rId3179" Type="http://schemas.openxmlformats.org/officeDocument/2006/relationships/hyperlink" Target="http://s7d5.scene7.com/is/image/ScanSource/Eaton-9390-UPS" TargetMode="External"/><Relationship Id="rId3386" Type="http://schemas.openxmlformats.org/officeDocument/2006/relationships/hyperlink" Target="http://s7d9.scene7.com/is/image/ScanSource/xpcc-90000844" TargetMode="External"/><Relationship Id="rId3593" Type="http://schemas.openxmlformats.org/officeDocument/2006/relationships/hyperlink" Target="http://s7d9.scene7.com/is/image/ScanSource/xpcc-90000028" TargetMode="External"/><Relationship Id="rId4437" Type="http://schemas.openxmlformats.org/officeDocument/2006/relationships/hyperlink" Target="http://s7d9.scene7.com/is/image/ScanSource/poly-sync20plus" TargetMode="External"/><Relationship Id="rId4644" Type="http://schemas.openxmlformats.org/officeDocument/2006/relationships/hyperlink" Target="http://s7d9.scene7.com/is/image/ScanSource/jabra-2104820105" TargetMode="External"/><Relationship Id="rId2195" Type="http://schemas.openxmlformats.org/officeDocument/2006/relationships/hyperlink" Target="http://s7d5.scene7.com/is/image/ScanSource/icon-services" TargetMode="External"/><Relationship Id="rId3039" Type="http://schemas.openxmlformats.org/officeDocument/2006/relationships/hyperlink" Target="http://s7d9.scene7.com/is/image/ScanSource/apc-accd75214" TargetMode="External"/><Relationship Id="rId3246" Type="http://schemas.openxmlformats.org/officeDocument/2006/relationships/hyperlink" Target="https://s7d5.scene7.com/is/image/ScanSource/photo-unavailable" TargetMode="External"/><Relationship Id="rId3453" Type="http://schemas.openxmlformats.org/officeDocument/2006/relationships/hyperlink" Target="https://s7d5.scene7.com/is/image/ScanSource/photo-unavailable" TargetMode="External"/><Relationship Id="rId4851" Type="http://schemas.openxmlformats.org/officeDocument/2006/relationships/hyperlink" Target="http://s7d9.scene7.com/is/image/ScanSource/jabra-1430151" TargetMode="External"/><Relationship Id="rId167" Type="http://schemas.openxmlformats.org/officeDocument/2006/relationships/hyperlink" Target="http://s7d5.scene7.com/is/image/ScanSource/apc-325family" TargetMode="External"/><Relationship Id="rId374" Type="http://schemas.openxmlformats.org/officeDocument/2006/relationships/hyperlink" Target="http://s7d5.scene7.com/is/image/ScanSource/icon-warranty2" TargetMode="External"/><Relationship Id="rId581" Type="http://schemas.openxmlformats.org/officeDocument/2006/relationships/hyperlink" Target="http://s7d5.scene7.com/is/image/ScanSource/valcom-horn1" TargetMode="External"/><Relationship Id="rId2055" Type="http://schemas.openxmlformats.org/officeDocument/2006/relationships/hyperlink" Target="http://s7d5.scene7.com/is/image/ScanSource/APC-AE603987B36182048525785B005475DD_SLIE_8F7L3H_fam_h" TargetMode="External"/><Relationship Id="rId2262" Type="http://schemas.openxmlformats.org/officeDocument/2006/relationships/hyperlink" Target="http://s7d9.scene7.com/is/image/ScanSource/eaton-eflxl1500rpdu1u" TargetMode="External"/><Relationship Id="rId3106" Type="http://schemas.openxmlformats.org/officeDocument/2006/relationships/hyperlink" Target="http://s7d5.scene7.com/is/image/ScanSource/Eaton-9355-UPS" TargetMode="External"/><Relationship Id="rId3660" Type="http://schemas.openxmlformats.org/officeDocument/2006/relationships/hyperlink" Target="https://s7d5.scene7.com/is/image/ScanSource/photo-unavailable" TargetMode="External"/><Relationship Id="rId4504" Type="http://schemas.openxmlformats.org/officeDocument/2006/relationships/hyperlink" Target="http://s7d9.scene7.com/is/image/ScanSource/poly-calistoaccessories" TargetMode="External"/><Relationship Id="rId4711" Type="http://schemas.openxmlformats.org/officeDocument/2006/relationships/hyperlink" Target="http://s7d9.scene7.com/is/image/ScanSource/poly-explorer100" TargetMode="External"/><Relationship Id="rId234" Type="http://schemas.openxmlformats.org/officeDocument/2006/relationships/hyperlink" Target="http://s7d9.scene7.com/is/image/ScanSource/yealink-wf40" TargetMode="External"/><Relationship Id="rId3313" Type="http://schemas.openxmlformats.org/officeDocument/2006/relationships/hyperlink" Target="https://s7d5.scene7.com/is/image/ScanSource/photo-unavailable" TargetMode="External"/><Relationship Id="rId3520" Type="http://schemas.openxmlformats.org/officeDocument/2006/relationships/hyperlink" Target="http://s7d9.scene7.com/is/image/ScanSource/xpcc-90000267" TargetMode="External"/><Relationship Id="rId441" Type="http://schemas.openxmlformats.org/officeDocument/2006/relationships/hyperlink" Target="http://s7d5.scene7.com/is/image/ScanSource/icon-services" TargetMode="External"/><Relationship Id="rId1071" Type="http://schemas.openxmlformats.org/officeDocument/2006/relationships/hyperlink" Target="http://s7d9.scene7.com/is/image/ScanSource/apc-sya8k16px798" TargetMode="External"/><Relationship Id="rId2122" Type="http://schemas.openxmlformats.org/officeDocument/2006/relationships/hyperlink" Target="http://s7d9.scene7.com/is/image/ScanSource/itwlinx-grm0600" TargetMode="External"/><Relationship Id="rId301" Type="http://schemas.openxmlformats.org/officeDocument/2006/relationships/hyperlink" Target="http://s7d5.scene7.com/is/image/ScanSource/icon-warranty2" TargetMode="External"/><Relationship Id="rId1888" Type="http://schemas.openxmlformats.org/officeDocument/2006/relationships/hyperlink" Target="http://s7d5.scene7.com/is/image/ScanSource/icon-warranty2" TargetMode="External"/><Relationship Id="rId2939" Type="http://schemas.openxmlformats.org/officeDocument/2006/relationships/hyperlink" Target="http://s7d9.scene7.com/is/image/ScanSource/apc-ap7800b" TargetMode="External"/><Relationship Id="rId4087" Type="http://schemas.openxmlformats.org/officeDocument/2006/relationships/hyperlink" Target="https://s7d5.scene7.com/is/image/ScanSource/photo-unavailable" TargetMode="External"/><Relationship Id="rId4294" Type="http://schemas.openxmlformats.org/officeDocument/2006/relationships/hyperlink" Target="http://s7d9.scene7.com/is/image/ScanSource/jabra-2499829309" TargetMode="External"/><Relationship Id="rId5138" Type="http://schemas.openxmlformats.org/officeDocument/2006/relationships/hyperlink" Target="http://s7d9.scene7.com/is/image/ScanSource/eaton-1030074155208" TargetMode="External"/><Relationship Id="rId1748" Type="http://schemas.openxmlformats.org/officeDocument/2006/relationships/hyperlink" Target="http://s7d9.scene7.com/is/image/ScanSource/apc-pdw10l2120xc" TargetMode="External"/><Relationship Id="rId4154" Type="http://schemas.openxmlformats.org/officeDocument/2006/relationships/hyperlink" Target="http://s7d9.scene7.com/is/image/ScanSource/plantronics-4367401" TargetMode="External"/><Relationship Id="rId4361" Type="http://schemas.openxmlformats.org/officeDocument/2006/relationships/hyperlink" Target="http://s7d9.scene7.com/is/image/ScanSource/polycom-vvx300" TargetMode="External"/><Relationship Id="rId5205" Type="http://schemas.openxmlformats.org/officeDocument/2006/relationships/hyperlink" Target="http://s7d5.scene7.com/is/image/ScanSource/Eaton-9170" TargetMode="External"/><Relationship Id="rId1955" Type="http://schemas.openxmlformats.org/officeDocument/2006/relationships/hyperlink" Target="https://s7d5.scene7.com/is/image/ScanSource/photo-unavailable" TargetMode="External"/><Relationship Id="rId3170" Type="http://schemas.openxmlformats.org/officeDocument/2006/relationships/hyperlink" Target="http://s7d5.scene7.com/is/image/ScanSource/Eaton-9355-UPS" TargetMode="External"/><Relationship Id="rId4014" Type="http://schemas.openxmlformats.org/officeDocument/2006/relationships/hyperlink" Target="http://s7d9.scene7.com/is/image/ScanSource/eaton-5pxebm48rt" TargetMode="External"/><Relationship Id="rId4221" Type="http://schemas.openxmlformats.org/officeDocument/2006/relationships/hyperlink" Target="https://s7d5.scene7.com/is/image/ScanSource/photo-unavailable" TargetMode="External"/><Relationship Id="rId1608" Type="http://schemas.openxmlformats.org/officeDocument/2006/relationships/hyperlink" Target="http://s7d9.scene7.com/is/image/ScanSource/apc-rbc6" TargetMode="External"/><Relationship Id="rId1815" Type="http://schemas.openxmlformats.org/officeDocument/2006/relationships/hyperlink" Target="http://s7d9.scene7.com/is/image/ScanSource/apc-p4gc" TargetMode="External"/><Relationship Id="rId3030" Type="http://schemas.openxmlformats.org/officeDocument/2006/relationships/hyperlink" Target="http://s7d9.scene7.com/is/image/ScanSource/apc-acdc1015" TargetMode="External"/><Relationship Id="rId3987" Type="http://schemas.openxmlformats.org/officeDocument/2006/relationships/hyperlink" Target="https://s7d5.scene7.com/is/image/ScanSource/photo-unavailable" TargetMode="External"/><Relationship Id="rId2589" Type="http://schemas.openxmlformats.org/officeDocument/2006/relationships/hyperlink" Target="http://s7d5.scene7.com/is/image/ScanSource/APC-301_fam" TargetMode="External"/><Relationship Id="rId2796" Type="http://schemas.openxmlformats.org/officeDocument/2006/relationships/hyperlink" Target="http://s7d9.scene7.com/is/image/ScanSource/apc-ap9626" TargetMode="External"/><Relationship Id="rId3847" Type="http://schemas.openxmlformats.org/officeDocument/2006/relationships/hyperlink" Target="http://s7d9.scene7.com/is/image/ScanSource/jabra-speak750ms" TargetMode="External"/><Relationship Id="rId768" Type="http://schemas.openxmlformats.org/officeDocument/2006/relationships/hyperlink" Target="http://s7d9.scene7.com/is/image/ScanSource/valcom-v9925a" TargetMode="External"/><Relationship Id="rId975" Type="http://schemas.openxmlformats.org/officeDocument/2006/relationships/hyperlink" Target="http://s7d5.scene7.com/is/image/ScanSource/icon-accessories" TargetMode="External"/><Relationship Id="rId1398" Type="http://schemas.openxmlformats.org/officeDocument/2006/relationships/hyperlink" Target="https://s7d5.scene7.com/is/image/ScanSource/photo-unavailable" TargetMode="External"/><Relationship Id="rId2449" Type="http://schemas.openxmlformats.org/officeDocument/2006/relationships/hyperlink" Target="http://s7d9.scene7.com/is/image/ScanSource/eaton-bpe04bbm1a" TargetMode="External"/><Relationship Id="rId2656" Type="http://schemas.openxmlformats.org/officeDocument/2006/relationships/hyperlink" Target="http://s7d9.scene7.com/is/image/ScanSource/apc-ar3357" TargetMode="External"/><Relationship Id="rId2863" Type="http://schemas.openxmlformats.org/officeDocument/2006/relationships/hyperlink" Target="http://s7d9.scene7.com/is/image/ScanSource/apc-ap8865" TargetMode="External"/><Relationship Id="rId3707" Type="http://schemas.openxmlformats.org/officeDocument/2006/relationships/hyperlink" Target="https://s7d5.scene7.com/is/image/ScanSource/photo-unavailable" TargetMode="External"/><Relationship Id="rId3914" Type="http://schemas.openxmlformats.org/officeDocument/2006/relationships/hyperlink" Target="https://s7d5.scene7.com/is/image/ScanSource/photo-unavailable" TargetMode="External"/><Relationship Id="rId5062" Type="http://schemas.openxmlformats.org/officeDocument/2006/relationships/hyperlink" Target="http://s7d9.scene7.com/is/image/ScanSource/jabra-1410131" TargetMode="External"/><Relationship Id="rId628" Type="http://schemas.openxmlformats.org/officeDocument/2006/relationships/hyperlink" Target="http://s7d9.scene7.com/is/image/ScanSource/valcom-vip148algy" TargetMode="External"/><Relationship Id="rId835" Type="http://schemas.openxmlformats.org/officeDocument/2006/relationships/hyperlink" Target="http://s7d9.scene7.com/is/image/ScanSource/valcom-v2001a" TargetMode="External"/><Relationship Id="rId1258" Type="http://schemas.openxmlformats.org/officeDocument/2006/relationships/hyperlink" Target="http://s7d9.scene7.com/is/image/ScanSource/apc-srt8krmxlt" TargetMode="External"/><Relationship Id="rId1465" Type="http://schemas.openxmlformats.org/officeDocument/2006/relationships/hyperlink" Target="http://s7d5.scene7.com/is/image/ScanSource/valcom-vip410" TargetMode="External"/><Relationship Id="rId1672" Type="http://schemas.openxmlformats.org/officeDocument/2006/relationships/hyperlink" Target="http://s7d9.scene7.com/is/image/ScanSource/eaton-pw6s6klpd" TargetMode="External"/><Relationship Id="rId2309" Type="http://schemas.openxmlformats.org/officeDocument/2006/relationships/hyperlink" Target="http://s7d9.scene7.com/is/image/ScanSource/apc-ddcc6019" TargetMode="External"/><Relationship Id="rId2516" Type="http://schemas.openxmlformats.org/officeDocument/2006/relationships/hyperlink" Target="http://s7d9.scene7.com/is/image/ScanSource/apc-ar8561" TargetMode="External"/><Relationship Id="rId2723" Type="http://schemas.openxmlformats.org/officeDocument/2006/relationships/hyperlink" Target="http://s7d5.scene7.com/is/image/ScanSource/APC-301_fam" TargetMode="External"/><Relationship Id="rId1118" Type="http://schemas.openxmlformats.org/officeDocument/2006/relationships/hyperlink" Target="http://s7d9.scene7.com/is/image/ScanSource/apc-suvtr30kf4b5s" TargetMode="External"/><Relationship Id="rId1325" Type="http://schemas.openxmlformats.org/officeDocument/2006/relationships/hyperlink" Target="http://s7d9.scene7.com/is/image/ScanSource/apc-srt10krmxli" TargetMode="External"/><Relationship Id="rId1532" Type="http://schemas.openxmlformats.org/officeDocument/2006/relationships/hyperlink" Target="http://s7d5.scene7.com/is/image/ScanSource/icon-audio" TargetMode="External"/><Relationship Id="rId2930" Type="http://schemas.openxmlformats.org/officeDocument/2006/relationships/hyperlink" Target="http://s7d5.scene7.com/is/image/ScanSource/APC-2D60FA1456E54ED1852578560077A444_EWAR_8F2TL5_fam_h" TargetMode="External"/><Relationship Id="rId4688" Type="http://schemas.openxmlformats.org/officeDocument/2006/relationships/hyperlink" Target="http://s7d9.scene7.com/is/image/ScanSource/plantronics-20757601" TargetMode="External"/><Relationship Id="rId902" Type="http://schemas.openxmlformats.org/officeDocument/2006/relationships/hyperlink" Target="http://s7d9.scene7.com/is/image/ScanSource/valcom-v1015bw" TargetMode="External"/><Relationship Id="rId3497" Type="http://schemas.openxmlformats.org/officeDocument/2006/relationships/hyperlink" Target="http://s7d5.scene7.com/is/image/ScanSource/icon-software-services" TargetMode="External"/><Relationship Id="rId4895" Type="http://schemas.openxmlformats.org/officeDocument/2006/relationships/hyperlink" Target="https://s7d5.scene7.com/is/image/ScanSource/photo-unavailable" TargetMode="External"/><Relationship Id="rId31" Type="http://schemas.openxmlformats.org/officeDocument/2006/relationships/hyperlink" Target="http://s7d9.scene7.com/is/image/ScanSource/eaton-zc121p068100000" TargetMode="External"/><Relationship Id="rId2099" Type="http://schemas.openxmlformats.org/officeDocument/2006/relationships/hyperlink" Target="http://s7d9.scene7.com/is/image/ScanSource/jabra-gsa7510109" TargetMode="External"/><Relationship Id="rId4548" Type="http://schemas.openxmlformats.org/officeDocument/2006/relationships/hyperlink" Target="http://s7d9.scene7.com/is/image/ScanSource/poly-saviaccessories" TargetMode="External"/><Relationship Id="rId4755" Type="http://schemas.openxmlformats.org/officeDocument/2006/relationships/hyperlink" Target="http://s7d9.scene7.com/is/image/ScanSource/jabra-204049" TargetMode="External"/><Relationship Id="rId4962" Type="http://schemas.openxmlformats.org/officeDocument/2006/relationships/hyperlink" Target="http://s7d9.scene7.com/is/image/ScanSource/xpcc-90000552rb" TargetMode="External"/><Relationship Id="rId278" Type="http://schemas.openxmlformats.org/officeDocument/2006/relationships/hyperlink" Target="http://s7d5.scene7.com/is/image/ScanSource/icon-warranty2" TargetMode="External"/><Relationship Id="rId3357" Type="http://schemas.openxmlformats.org/officeDocument/2006/relationships/hyperlink" Target="https://s7d5.scene7.com/is/image/ScanSource/photo-unavailable" TargetMode="External"/><Relationship Id="rId3564" Type="http://schemas.openxmlformats.org/officeDocument/2006/relationships/hyperlink" Target="http://s7d9.scene7.com/is/image/ScanSource/xpcc-90000150" TargetMode="External"/><Relationship Id="rId3771" Type="http://schemas.openxmlformats.org/officeDocument/2006/relationships/hyperlink" Target="http://s7d9.scene7.com/is/image/ScanSource/jabra-panacast50black" TargetMode="External"/><Relationship Id="rId4408" Type="http://schemas.openxmlformats.org/officeDocument/2006/relationships/hyperlink" Target="http://s7d9.scene7.com/is/image/ScanSource/plantronics-voyager4310" TargetMode="External"/><Relationship Id="rId4615" Type="http://schemas.openxmlformats.org/officeDocument/2006/relationships/hyperlink" Target="http://s7d9.scene7.com/is/image/ScanSource/poly-savi8245uc" TargetMode="External"/><Relationship Id="rId4822" Type="http://schemas.openxmlformats.org/officeDocument/2006/relationships/hyperlink" Target="https://s7d5.scene7.com/is/image/ScanSource/photo-unavailable" TargetMode="External"/><Relationship Id="rId485" Type="http://schemas.openxmlformats.org/officeDocument/2006/relationships/hyperlink" Target="http://s7d9.scene7.com/is/image/ScanSource/vtech-vsppwr02" TargetMode="External"/><Relationship Id="rId692" Type="http://schemas.openxmlformats.org/officeDocument/2006/relationships/hyperlink" Target="https://s7d5.scene7.com/is/image/ScanSource/photo-unavailable" TargetMode="External"/><Relationship Id="rId2166" Type="http://schemas.openxmlformats.org/officeDocument/2006/relationships/hyperlink" Target="http://s7d9.scene7.com/is/image/ScanSource/eaton-etnvs2302440" TargetMode="External"/><Relationship Id="rId2373" Type="http://schemas.openxmlformats.org/officeDocument/2006/relationships/hyperlink" Target="http://s7d5.scene7.com/is/image/ScanSource/icon-warranty2" TargetMode="External"/><Relationship Id="rId2580" Type="http://schemas.openxmlformats.org/officeDocument/2006/relationships/hyperlink" Target="http://s7d5.scene7.com/is/image/ScanSource/apc-325family" TargetMode="External"/><Relationship Id="rId3217" Type="http://schemas.openxmlformats.org/officeDocument/2006/relationships/hyperlink" Target="http://s7d9.scene7.com/is/image/ScanSource/plantronics-9270301" TargetMode="External"/><Relationship Id="rId3424" Type="http://schemas.openxmlformats.org/officeDocument/2006/relationships/hyperlink" Target="https://s7d5.scene7.com/is/image/ScanSource/photo-unavailable" TargetMode="External"/><Relationship Id="rId3631" Type="http://schemas.openxmlformats.org/officeDocument/2006/relationships/hyperlink" Target="http://s7d9.scene7.com/is/image/ScanSource/plantronics-8903703" TargetMode="External"/><Relationship Id="rId138" Type="http://schemas.openxmlformats.org/officeDocument/2006/relationships/hyperlink" Target="http://s7d5.scene7.com/is/image/ScanSource/icon-warranty2" TargetMode="External"/><Relationship Id="rId345" Type="http://schemas.openxmlformats.org/officeDocument/2006/relationships/hyperlink" Target="http://s7d5.scene7.com/is/image/ScanSource/icon-warranty2" TargetMode="External"/><Relationship Id="rId552" Type="http://schemas.openxmlformats.org/officeDocument/2006/relationships/hyperlink" Target="http://s7d5.scene7.com/is/image/ScanSource/valcom-vip802" TargetMode="External"/><Relationship Id="rId1182" Type="http://schemas.openxmlformats.org/officeDocument/2006/relationships/hyperlink" Target="http://s7d9.scene7.com/is/image/ScanSource/apc-surt004" TargetMode="External"/><Relationship Id="rId2026" Type="http://schemas.openxmlformats.org/officeDocument/2006/relationships/hyperlink" Target="http://s7d9.scene7.com/is/image/ScanSource/apc-j35b" TargetMode="External"/><Relationship Id="rId2233" Type="http://schemas.openxmlformats.org/officeDocument/2006/relationships/hyperlink" Target="http://s7d9.scene7.com/is/image/ScanSource/eaton-emau0610" TargetMode="External"/><Relationship Id="rId2440" Type="http://schemas.openxmlformats.org/officeDocument/2006/relationships/hyperlink" Target="https://s7d5.scene7.com/is/image/ScanSource/photo-unavailable" TargetMode="External"/><Relationship Id="rId205" Type="http://schemas.openxmlformats.org/officeDocument/2006/relationships/hyperlink" Target="http://s7d9.scene7.com/is/image/ScanSource/apc-wmbrs16mbt4" TargetMode="External"/><Relationship Id="rId412" Type="http://schemas.openxmlformats.org/officeDocument/2006/relationships/hyperlink" Target="http://s7d5.scene7.com/is/image/ScanSource/icon-services" TargetMode="External"/><Relationship Id="rId1042" Type="http://schemas.openxmlformats.org/officeDocument/2006/relationships/hyperlink" Target="http://s7d9.scene7.com/is/image/ScanSource/apc-sybt5" TargetMode="External"/><Relationship Id="rId2300" Type="http://schemas.openxmlformats.org/officeDocument/2006/relationships/hyperlink" Target="http://s7d9.scene7.com/is/image/ScanSource/itwlinx-dl1200cat5" TargetMode="External"/><Relationship Id="rId4198" Type="http://schemas.openxmlformats.org/officeDocument/2006/relationships/hyperlink" Target="http://s7d9.scene7.com/is/image/ScanSource/apc-3827gy25" TargetMode="External"/><Relationship Id="rId1999" Type="http://schemas.openxmlformats.org/officeDocument/2006/relationships/hyperlink" Target="https://s7d5.scene7.com/is/image/ScanSource/photo-unavailable" TargetMode="External"/><Relationship Id="rId4058" Type="http://schemas.openxmlformats.org/officeDocument/2006/relationships/hyperlink" Target="https://s7d5.scene7.com/is/image/ScanSource/photo-unavailable" TargetMode="External"/><Relationship Id="rId4265" Type="http://schemas.openxmlformats.org/officeDocument/2006/relationships/hyperlink" Target="http://s7d9.scene7.com/is/image/ScanSource/jabra-26599999989" TargetMode="External"/><Relationship Id="rId4472" Type="http://schemas.openxmlformats.org/officeDocument/2006/relationships/hyperlink" Target="http://s7d9.scene7.com/is/image/ScanSource/poly-savi7300" TargetMode="External"/><Relationship Id="rId5109" Type="http://schemas.openxmlformats.org/officeDocument/2006/relationships/hyperlink" Target="http://s7d5.scene7.com/is/image/ScanSource/Eaton-9355-UPS" TargetMode="External"/><Relationship Id="rId1859" Type="http://schemas.openxmlformats.org/officeDocument/2006/relationships/hyperlink" Target="http://s7d9.scene7.com/is/image/ScanSource/apc-nbpd0160" TargetMode="External"/><Relationship Id="rId3074" Type="http://schemas.openxmlformats.org/officeDocument/2006/relationships/hyperlink" Target="http://s7d5.scene7.com/is/image/ScanSource/icon-services" TargetMode="External"/><Relationship Id="rId4125" Type="http://schemas.openxmlformats.org/officeDocument/2006/relationships/hyperlink" Target="https://s7d5.scene7.com/is/image/ScanSource/photo-unavailable" TargetMode="External"/><Relationship Id="rId1719" Type="http://schemas.openxmlformats.org/officeDocument/2006/relationships/hyperlink" Target="http://s7d9.scene7.com/is/image/ScanSource/apc-pe6u2" TargetMode="External"/><Relationship Id="rId1926" Type="http://schemas.openxmlformats.org/officeDocument/2006/relationships/hyperlink" Target="http://s7d9.scene7.com/is/image/ScanSource/itwlinx-ml25cat5235" TargetMode="External"/><Relationship Id="rId3281" Type="http://schemas.openxmlformats.org/officeDocument/2006/relationships/hyperlink" Target="https://s7d5.scene7.com/is/image/ScanSource/photo-unavailable" TargetMode="External"/><Relationship Id="rId4332" Type="http://schemas.openxmlformats.org/officeDocument/2006/relationships/hyperlink" Target="http://s7d9.scene7.com/is/image/ScanSource/jabra-2393823109" TargetMode="External"/><Relationship Id="rId2090" Type="http://schemas.openxmlformats.org/officeDocument/2006/relationships/hyperlink" Target="https://s7d5.scene7.com/is/image/ScanSource/photo-unavailable" TargetMode="External"/><Relationship Id="rId3141" Type="http://schemas.openxmlformats.org/officeDocument/2006/relationships/hyperlink" Target="http://s7d5.scene7.com/is/image/ScanSource/Eaton-9390-UPS" TargetMode="External"/><Relationship Id="rId3001" Type="http://schemas.openxmlformats.org/officeDocument/2006/relationships/hyperlink" Target="http://s7d9.scene7.com/is/image/ScanSource/apc-ap4431" TargetMode="External"/><Relationship Id="rId3958" Type="http://schemas.openxmlformats.org/officeDocument/2006/relationships/hyperlink" Target="https://s7d5.scene7.com/is/image/ScanSource/photo-unavailable" TargetMode="External"/><Relationship Id="rId879" Type="http://schemas.openxmlformats.org/officeDocument/2006/relationships/hyperlink" Target="http://s7d9.scene7.com/is/image/ScanSource/valcom-v1048c" TargetMode="External"/><Relationship Id="rId2767" Type="http://schemas.openxmlformats.org/officeDocument/2006/relationships/hyperlink" Target="http://s7d9.scene7.com/is/image/ScanSource/apc-ap9895" TargetMode="External"/><Relationship Id="rId5173" Type="http://schemas.openxmlformats.org/officeDocument/2006/relationships/hyperlink" Target="http://s7d9.scene7.com/is/image/ScanSource/jabra-1004310000002" TargetMode="External"/><Relationship Id="rId739" Type="http://schemas.openxmlformats.org/officeDocument/2006/relationships/hyperlink" Target="http://s7d5.scene7.com/is/image/ScanSource/valcom-clock" TargetMode="External"/><Relationship Id="rId1369" Type="http://schemas.openxmlformats.org/officeDocument/2006/relationships/hyperlink" Target="http://s7d9.scene7.com/is/image/ScanSource/apc-smx2200rmhv2u" TargetMode="External"/><Relationship Id="rId1576" Type="http://schemas.openxmlformats.org/officeDocument/2006/relationships/hyperlink" Target="http://s7d9.scene7.com/is/image/ScanSource/valcom-s521b" TargetMode="External"/><Relationship Id="rId2974" Type="http://schemas.openxmlformats.org/officeDocument/2006/relationships/hyperlink" Target="http://s7d9.scene7.com/is/image/ScanSource/apc-ap6020a" TargetMode="External"/><Relationship Id="rId3818" Type="http://schemas.openxmlformats.org/officeDocument/2006/relationships/hyperlink" Target="https://s7d5.scene7.com/is/image/ScanSource/photo-unavailable" TargetMode="External"/><Relationship Id="rId5033" Type="http://schemas.openxmlformats.org/officeDocument/2006/relationships/hyperlink" Target="http://s7d9.scene7.com/is/image/ScanSource/jabra-1410175" TargetMode="External"/><Relationship Id="rId946" Type="http://schemas.openxmlformats.org/officeDocument/2006/relationships/hyperlink" Target="http://s7d5.scene7.com/is/image/ScanSource/icon-accessories" TargetMode="External"/><Relationship Id="rId1229" Type="http://schemas.openxmlformats.org/officeDocument/2006/relationships/hyperlink" Target="http://s7d5.scene7.com/is/image/ScanSource/icon-services" TargetMode="External"/><Relationship Id="rId1783" Type="http://schemas.openxmlformats.org/officeDocument/2006/relationships/hyperlink" Target="http://s7d9.scene7.com/is/image/ScanSource/apc-pd40l6fk1m" TargetMode="External"/><Relationship Id="rId1990" Type="http://schemas.openxmlformats.org/officeDocument/2006/relationships/hyperlink" Target="http://s7d5.scene7.com/is/image/ScanSource/Eaton-9355-UPS" TargetMode="External"/><Relationship Id="rId2627" Type="http://schemas.openxmlformats.org/officeDocument/2006/relationships/hyperlink" Target="http://s7d9.scene7.com/is/image/ScanSource/apc-ar7305a" TargetMode="External"/><Relationship Id="rId2834" Type="http://schemas.openxmlformats.org/officeDocument/2006/relationships/hyperlink" Target="http://s7d9.scene7.com/is/image/ScanSource/apc-ap9324" TargetMode="External"/><Relationship Id="rId5100" Type="http://schemas.openxmlformats.org/officeDocument/2006/relationships/hyperlink" Target="https://s7d5.scene7.com/is/image/ScanSource/photo-unavailable" TargetMode="External"/><Relationship Id="rId75" Type="http://schemas.openxmlformats.org/officeDocument/2006/relationships/hyperlink" Target="https://s7d5.scene7.com/is/image/ScanSource/photo-unavailable" TargetMode="External"/><Relationship Id="rId806" Type="http://schemas.openxmlformats.org/officeDocument/2006/relationships/hyperlink" Target="http://s7d9.scene7.com/is/image/ScanSource/valcom-v5580041b" TargetMode="External"/><Relationship Id="rId1436" Type="http://schemas.openxmlformats.org/officeDocument/2006/relationships/hyperlink" Target="http://s7d9.scene7.com/is/image/ScanSource/apc-smt1500rmj2u" TargetMode="External"/><Relationship Id="rId1643" Type="http://schemas.openxmlformats.org/officeDocument/2006/relationships/hyperlink" Target="http://s7d5.scene7.com/is/image/ScanSource/apc-325family" TargetMode="External"/><Relationship Id="rId1850" Type="http://schemas.openxmlformats.org/officeDocument/2006/relationships/hyperlink" Target="http://s7d9.scene7.com/is/image/ScanSource/apc-nbsv1000" TargetMode="External"/><Relationship Id="rId2901" Type="http://schemas.openxmlformats.org/officeDocument/2006/relationships/hyperlink" Target="http://s7d9.scene7.com/is/image/ScanSource/apc-ap8659na3" TargetMode="External"/><Relationship Id="rId4799" Type="http://schemas.openxmlformats.org/officeDocument/2006/relationships/hyperlink" Target="http://s7d9.scene7.com/is/image/ScanSource/poly-voyageraccessories" TargetMode="External"/><Relationship Id="rId1503" Type="http://schemas.openxmlformats.org/officeDocument/2006/relationships/hyperlink" Target="https://s7d5.scene7.com/is/image/ScanSource/photo-unavailable" TargetMode="External"/><Relationship Id="rId1710" Type="http://schemas.openxmlformats.org/officeDocument/2006/relationships/hyperlink" Target="http://s7d9.scene7.com/is/image/ScanSource/apc-pmp2z" TargetMode="External"/><Relationship Id="rId4659" Type="http://schemas.openxmlformats.org/officeDocument/2006/relationships/hyperlink" Target="http://s7d9.scene7.com/is/image/ScanSource/plantronics-blackwire3225" TargetMode="External"/><Relationship Id="rId4866" Type="http://schemas.openxmlformats.org/officeDocument/2006/relationships/hyperlink" Target="http://s7d9.scene7.com/is/image/ScanSource/jabra-1420824" TargetMode="External"/><Relationship Id="rId3468" Type="http://schemas.openxmlformats.org/officeDocument/2006/relationships/hyperlink" Target="http://s7d9.scene7.com/is/image/ScanSource/xpcc-90000416" TargetMode="External"/><Relationship Id="rId3675" Type="http://schemas.openxmlformats.org/officeDocument/2006/relationships/hyperlink" Target="http://s7d9.scene7.com/is/image/ScanSource/jabra-88000189" TargetMode="External"/><Relationship Id="rId3882" Type="http://schemas.openxmlformats.org/officeDocument/2006/relationships/hyperlink" Target="https://s7d5.scene7.com/is/image/ScanSource/photo-unavailable" TargetMode="External"/><Relationship Id="rId4519" Type="http://schemas.openxmlformats.org/officeDocument/2006/relationships/hyperlink" Target="http://s7d9.scene7.com/is/image/ScanSource/poly-voyager4210office" TargetMode="External"/><Relationship Id="rId4726" Type="http://schemas.openxmlformats.org/officeDocument/2006/relationships/hyperlink" Target="https://s7d5.scene7.com/is/image/ScanSource/photo-unavailable" TargetMode="External"/><Relationship Id="rId4933" Type="http://schemas.openxmlformats.org/officeDocument/2006/relationships/hyperlink" Target="http://s7d9.scene7.com/is/image/ScanSource/jabra-1420130" TargetMode="External"/><Relationship Id="rId389" Type="http://schemas.openxmlformats.org/officeDocument/2006/relationships/hyperlink" Target="http://s7d5.scene7.com/is/image/ScanSource/icon-services" TargetMode="External"/><Relationship Id="rId596" Type="http://schemas.openxmlformats.org/officeDocument/2006/relationships/hyperlink" Target="http://s7d5.scene7.com/is/image/ScanSource/valcom-layinceiling" TargetMode="External"/><Relationship Id="rId2277" Type="http://schemas.openxmlformats.org/officeDocument/2006/relationships/hyperlink" Target="https://s7d5.scene7.com/is/image/ScanSource/photo-unavailable" TargetMode="External"/><Relationship Id="rId2484" Type="http://schemas.openxmlformats.org/officeDocument/2006/relationships/hyperlink" Target="http://s7d5.scene7.com/is/image/ScanSource/icon-services" TargetMode="External"/><Relationship Id="rId2691" Type="http://schemas.openxmlformats.org/officeDocument/2006/relationships/hyperlink" Target="http://s7d9.scene7.com/is/image/ScanSource/apc-ar3104" TargetMode="External"/><Relationship Id="rId3328" Type="http://schemas.openxmlformats.org/officeDocument/2006/relationships/hyperlink" Target="https://s7d5.scene7.com/is/image/ScanSource/photo-unavailable" TargetMode="External"/><Relationship Id="rId3535" Type="http://schemas.openxmlformats.org/officeDocument/2006/relationships/hyperlink" Target="http://s7d9.scene7.com/is/image/ScanSource/xpcc-90000246" TargetMode="External"/><Relationship Id="rId3742" Type="http://schemas.openxmlformats.org/officeDocument/2006/relationships/hyperlink" Target="http://s7d9.scene7.com/is/image/ScanSource/plantronics-8460901" TargetMode="External"/><Relationship Id="rId249" Type="http://schemas.openxmlformats.org/officeDocument/2006/relationships/hyperlink" Target="http://s7d5.scene7.com/is/image/ScanSource/icon-warranty2" TargetMode="External"/><Relationship Id="rId456" Type="http://schemas.openxmlformats.org/officeDocument/2006/relationships/hyperlink" Target="http://s7d5.scene7.com/is/image/ScanSource/icon-services" TargetMode="External"/><Relationship Id="rId663" Type="http://schemas.openxmlformats.org/officeDocument/2006/relationships/hyperlink" Target="http://s7d5.scene7.com/is/image/ScanSource/icon-services" TargetMode="External"/><Relationship Id="rId870" Type="http://schemas.openxmlformats.org/officeDocument/2006/relationships/hyperlink" Target="http://s7d9.scene7.com/is/image/ScanSource/valcom-v1061w" TargetMode="External"/><Relationship Id="rId1086" Type="http://schemas.openxmlformats.org/officeDocument/2006/relationships/hyperlink" Target="http://s7d9.scene7.com/is/image/ScanSource/apc-sy90k100f" TargetMode="External"/><Relationship Id="rId1293" Type="http://schemas.openxmlformats.org/officeDocument/2006/relationships/hyperlink" Target="http://s7d9.scene7.com/is/image/ScanSource/apc-srt3000rmxltnc" TargetMode="External"/><Relationship Id="rId2137" Type="http://schemas.openxmlformats.org/officeDocument/2006/relationships/hyperlink" Target="http://s7d5.scene7.com/is/image/ScanSource/Eaton-FERRUPS" TargetMode="External"/><Relationship Id="rId2344" Type="http://schemas.openxmlformats.org/officeDocument/2006/relationships/hyperlink" Target="http://s7d9.scene7.com/is/image/ScanSource/plantronics-cs540" TargetMode="External"/><Relationship Id="rId2551" Type="http://schemas.openxmlformats.org/officeDocument/2006/relationships/hyperlink" Target="http://s7d9.scene7.com/is/image/ScanSource/apc-ar8165akit" TargetMode="External"/><Relationship Id="rId109" Type="http://schemas.openxmlformats.org/officeDocument/2006/relationships/hyperlink" Target="http://s7d5.scene7.com/is/image/ScanSource/icon-warranty2" TargetMode="External"/><Relationship Id="rId316" Type="http://schemas.openxmlformats.org/officeDocument/2006/relationships/hyperlink" Target="http://s7d5.scene7.com/is/image/ScanSource/icon-services" TargetMode="External"/><Relationship Id="rId523" Type="http://schemas.openxmlformats.org/officeDocument/2006/relationships/hyperlink" Target="http://s7d5.scene7.com/is/image/ScanSource/valcom-clock" TargetMode="External"/><Relationship Id="rId1153" Type="http://schemas.openxmlformats.org/officeDocument/2006/relationships/hyperlink" Target="http://s7d9.scene7.com/is/image/ScanSource/apc-surta1500xlj" TargetMode="External"/><Relationship Id="rId2204" Type="http://schemas.openxmlformats.org/officeDocument/2006/relationships/hyperlink" Target="http://s7d9.scene7.com/is/image/ScanSource/eaton-epbz84" TargetMode="External"/><Relationship Id="rId3602" Type="http://schemas.openxmlformats.org/officeDocument/2006/relationships/hyperlink" Target="http://s7d9.scene7.com/is/image/ScanSource/xpcc-900000094" TargetMode="External"/><Relationship Id="rId730" Type="http://schemas.openxmlformats.org/officeDocument/2006/relationships/hyperlink" Target="http://s7d9.scene7.com/is/image/ScanSource/valcom-vcsb12s" TargetMode="External"/><Relationship Id="rId1013" Type="http://schemas.openxmlformats.org/officeDocument/2006/relationships/hyperlink" Target="http://s7d9.scene7.com/is/image/ScanSource/apc-symim4" TargetMode="External"/><Relationship Id="rId1360" Type="http://schemas.openxmlformats.org/officeDocument/2006/relationships/hyperlink" Target="http://s7d5.scene7.com/is/image/ScanSource/APC-AE603987B36182048525785B005475DD_SLIE_8F7L3H_fam_h" TargetMode="External"/><Relationship Id="rId2411" Type="http://schemas.openxmlformats.org/officeDocument/2006/relationships/hyperlink" Target="http://s7d9.scene7.com/is/image/ScanSource/itwlinx-cat5poe" TargetMode="External"/><Relationship Id="rId4169" Type="http://schemas.openxmlformats.org/officeDocument/2006/relationships/hyperlink" Target="http://s7d9.scene7.com/is/image/ScanSource/plantronics-4070301" TargetMode="External"/><Relationship Id="rId1220" Type="http://schemas.openxmlformats.org/officeDocument/2006/relationships/hyperlink" Target="http://s7d9.scene7.com/is/image/ScanSource/apc-su2200r3x167" TargetMode="External"/><Relationship Id="rId4376" Type="http://schemas.openxmlformats.org/officeDocument/2006/relationships/hyperlink" Target="http://s7d9.scene7.com/is/image/ScanSource/polycom-vvx300" TargetMode="External"/><Relationship Id="rId4583" Type="http://schemas.openxmlformats.org/officeDocument/2006/relationships/hyperlink" Target="http://s7d9.scene7.com/is/image/ScanSource/jabra-21278054" TargetMode="External"/><Relationship Id="rId4790" Type="http://schemas.openxmlformats.org/officeDocument/2006/relationships/hyperlink" Target="http://s7d9.scene7.com/is/image/ScanSource/poly-saviaccessories" TargetMode="External"/><Relationship Id="rId3185" Type="http://schemas.openxmlformats.org/officeDocument/2006/relationships/hyperlink" Target="http://s7d9.scene7.com/is/image/ScanSource/eaton-9ea03gg05021003" TargetMode="External"/><Relationship Id="rId3392" Type="http://schemas.openxmlformats.org/officeDocument/2006/relationships/hyperlink" Target="http://s7d9.scene7.com/is/image/ScanSource/xpcc-90000835" TargetMode="External"/><Relationship Id="rId4029" Type="http://schemas.openxmlformats.org/officeDocument/2006/relationships/hyperlink" Target="http://s7d9.scene7.com/is/image/ScanSource/eaton-5px1500irt" TargetMode="External"/><Relationship Id="rId4236" Type="http://schemas.openxmlformats.org/officeDocument/2006/relationships/hyperlink" Target="http://s7d9.scene7.com/is/image/ScanSource/jabra-28599989999" TargetMode="External"/><Relationship Id="rId4443" Type="http://schemas.openxmlformats.org/officeDocument/2006/relationships/hyperlink" Target="http://s7d9.scene7.com/is/image/ScanSource/poly-saviaccessories" TargetMode="External"/><Relationship Id="rId4650" Type="http://schemas.openxmlformats.org/officeDocument/2006/relationships/hyperlink" Target="http://s7d9.scene7.com/is/image/ScanSource/plantronics-blackwire3225" TargetMode="External"/><Relationship Id="rId3045" Type="http://schemas.openxmlformats.org/officeDocument/2006/relationships/hyperlink" Target="https://s7d5.scene7.com/is/image/ScanSource/photo-unavailable" TargetMode="External"/><Relationship Id="rId3252" Type="http://schemas.openxmlformats.org/officeDocument/2006/relationships/hyperlink" Target="https://s7d5.scene7.com/is/image/ScanSource/photo-unavailable" TargetMode="External"/><Relationship Id="rId4303" Type="http://schemas.openxmlformats.org/officeDocument/2006/relationships/hyperlink" Target="http://s7d9.scene7.com/is/image/ScanSource/jabra-2489820209" TargetMode="External"/><Relationship Id="rId4510" Type="http://schemas.openxmlformats.org/officeDocument/2006/relationships/hyperlink" Target="http://s7d9.scene7.com/is/image/ScanSource/poly-blackwire3300" TargetMode="External"/><Relationship Id="rId173" Type="http://schemas.openxmlformats.org/officeDocument/2006/relationships/hyperlink" Target="http://s7d5.scene7.com/is/image/ScanSource/apc-325family" TargetMode="External"/><Relationship Id="rId380" Type="http://schemas.openxmlformats.org/officeDocument/2006/relationships/hyperlink" Target="http://s7d5.scene7.com/is/image/ScanSource/icon-services" TargetMode="External"/><Relationship Id="rId2061" Type="http://schemas.openxmlformats.org/officeDocument/2006/relationships/hyperlink" Target="https://s7d5.scene7.com/is/image/ScanSource/photo-unavailable" TargetMode="External"/><Relationship Id="rId3112" Type="http://schemas.openxmlformats.org/officeDocument/2006/relationships/hyperlink" Target="http://s7d5.scene7.com/is/image/ScanSource/Eaton-9390-UPS" TargetMode="External"/><Relationship Id="rId240" Type="http://schemas.openxmlformats.org/officeDocument/2006/relationships/hyperlink" Target="http://s7d5.scene7.com/is/image/ScanSource/icon-warranty2" TargetMode="External"/><Relationship Id="rId5077" Type="http://schemas.openxmlformats.org/officeDocument/2006/relationships/hyperlink" Target="http://s7d5.scene7.com/is/image/ScanSource/icon-accessories" TargetMode="External"/><Relationship Id="rId100" Type="http://schemas.openxmlformats.org/officeDocument/2006/relationships/hyperlink" Target="http://s7d5.scene7.com/is/image/ScanSource/icon-warranty2" TargetMode="External"/><Relationship Id="rId2878" Type="http://schemas.openxmlformats.org/officeDocument/2006/relationships/hyperlink" Target="http://s7d9.scene7.com/is/image/ScanSource/apc-ap8751" TargetMode="External"/><Relationship Id="rId3929" Type="http://schemas.openxmlformats.org/officeDocument/2006/relationships/hyperlink" Target="https://s7d5.scene7.com/is/image/ScanSource/photo-unavailable" TargetMode="External"/><Relationship Id="rId4093" Type="http://schemas.openxmlformats.org/officeDocument/2006/relationships/hyperlink" Target="http://s7d9.scene7.com/is/image/ScanSource/zebra-obsolete" TargetMode="External"/><Relationship Id="rId5144" Type="http://schemas.openxmlformats.org/officeDocument/2006/relationships/hyperlink" Target="http://s7d9.scene7.com/is/image/ScanSource/eaton-103005912" TargetMode="External"/><Relationship Id="rId1687" Type="http://schemas.openxmlformats.org/officeDocument/2006/relationships/hyperlink" Target="http://s7d9.scene7.com/is/image/ScanSource/eaton-pw101sw0u224" TargetMode="External"/><Relationship Id="rId1894" Type="http://schemas.openxmlformats.org/officeDocument/2006/relationships/hyperlink" Target="http://s7d5.scene7.com/is/image/ScanSource/icon-warranty2" TargetMode="External"/><Relationship Id="rId2738" Type="http://schemas.openxmlformats.org/officeDocument/2006/relationships/hyperlink" Target="http://s7d5.scene7.com/is/image/ScanSource/APC-3B8DF882-5056-AE36-FE9C5C16702DBD65_f_h" TargetMode="External"/><Relationship Id="rId2945" Type="http://schemas.openxmlformats.org/officeDocument/2006/relationships/hyperlink" Target="http://s7d9.scene7.com/is/image/ScanSource/apc-ap7730" TargetMode="External"/><Relationship Id="rId917" Type="http://schemas.openxmlformats.org/officeDocument/2006/relationships/hyperlink" Target="http://s7d5.scene7.com/is/image/ScanSource/icon-accessories" TargetMode="External"/><Relationship Id="rId1547" Type="http://schemas.openxmlformats.org/officeDocument/2006/relationships/hyperlink" Target="http://s7d9.scene7.com/is/image/ScanSource/eaton-sb87019s2fb" TargetMode="External"/><Relationship Id="rId1754" Type="http://schemas.openxmlformats.org/officeDocument/2006/relationships/hyperlink" Target="http://s7d9.scene7.com/is/image/ScanSource/apc-pdpm150g6f" TargetMode="External"/><Relationship Id="rId1961" Type="http://schemas.openxmlformats.org/officeDocument/2006/relationships/hyperlink" Target="http://s7d9.scene7.com/is/image/ScanSource/poly-voyageraccessories" TargetMode="External"/><Relationship Id="rId2805" Type="http://schemas.openxmlformats.org/officeDocument/2006/relationships/hyperlink" Target="http://s7d9.scene7.com/is/image/ScanSource/apc-ap9567" TargetMode="External"/><Relationship Id="rId4160" Type="http://schemas.openxmlformats.org/officeDocument/2006/relationships/hyperlink" Target="http://s7d9.scene7.com/is/image/ScanSource/plantronics-43038-01" TargetMode="External"/><Relationship Id="rId5004" Type="http://schemas.openxmlformats.org/officeDocument/2006/relationships/hyperlink" Target="http://s7d9.scene7.com/is/image/ScanSource/jabra-1419200" TargetMode="External"/><Relationship Id="rId5211" Type="http://schemas.openxmlformats.org/officeDocument/2006/relationships/hyperlink" Target="http://s7d9.scene7.com/is/image/ScanSource/eaton-051465194101" TargetMode="External"/><Relationship Id="rId46" Type="http://schemas.openxmlformats.org/officeDocument/2006/relationships/hyperlink" Target="http://s7d5.scene7.com/is/image/ScanSource/icon-accessories" TargetMode="External"/><Relationship Id="rId1407" Type="http://schemas.openxmlformats.org/officeDocument/2006/relationships/hyperlink" Target="http://s7d9.scene7.com/is/image/ScanSource/apc-smt750c" TargetMode="External"/><Relationship Id="rId1614" Type="http://schemas.openxmlformats.org/officeDocument/2006/relationships/hyperlink" Target="http://s7d9.scene7.com/is/image/ScanSource/apc-rbc47" TargetMode="External"/><Relationship Id="rId1821" Type="http://schemas.openxmlformats.org/officeDocument/2006/relationships/hyperlink" Target="http://s7d9.scene7.com/is/image/ScanSource/apc-p11u2" TargetMode="External"/><Relationship Id="rId4020" Type="http://schemas.openxmlformats.org/officeDocument/2006/relationships/hyperlink" Target="http://s7d9.scene7.com/is/image/ScanSource/eaton-5px2200rtus" TargetMode="External"/><Relationship Id="rId4977" Type="http://schemas.openxmlformats.org/officeDocument/2006/relationships/hyperlink" Target="http://s7d5.scene7.com/is/image/ScanSource/icon-software-services" TargetMode="External"/><Relationship Id="rId3579" Type="http://schemas.openxmlformats.org/officeDocument/2006/relationships/hyperlink" Target="https://s7d5.scene7.com/is/image/ScanSource/photo-unavailable" TargetMode="External"/><Relationship Id="rId3786" Type="http://schemas.openxmlformats.org/officeDocument/2006/relationships/hyperlink" Target="http://s7d9.scene7.com/is/image/ScanSource/plantronics-8009005" TargetMode="External"/><Relationship Id="rId2388" Type="http://schemas.openxmlformats.org/officeDocument/2006/relationships/hyperlink" Target="https://s7d5.scene7.com/is/image/ScanSource/photo-unavailable" TargetMode="External"/><Relationship Id="rId2595" Type="http://schemas.openxmlformats.org/officeDocument/2006/relationships/hyperlink" Target="http://s7d9.scene7.com/is/image/ScanSource/apc-ar7708" TargetMode="External"/><Relationship Id="rId3439" Type="http://schemas.openxmlformats.org/officeDocument/2006/relationships/hyperlink" Target="http://s7d9.scene7.com/is/image/ScanSource/xpcc-90000580" TargetMode="External"/><Relationship Id="rId3993" Type="http://schemas.openxmlformats.org/officeDocument/2006/relationships/hyperlink" Target="http://s7d9.scene7.com/is/image/ScanSource/eaton-5sw5y1750uc" TargetMode="External"/><Relationship Id="rId4837" Type="http://schemas.openxmlformats.org/officeDocument/2006/relationships/hyperlink" Target="http://s7d9.scene7.com/is/image/ScanSource/jabra-1440121" TargetMode="External"/><Relationship Id="rId567" Type="http://schemas.openxmlformats.org/officeDocument/2006/relationships/hyperlink" Target="http://s7d9.scene7.com/is/image/ScanSource/valcom-vip581aic" TargetMode="External"/><Relationship Id="rId1197" Type="http://schemas.openxmlformats.org/officeDocument/2006/relationships/hyperlink" Target="http://s7d9.scene7.com/is/image/ScanSource/apc-sua500pdrs" TargetMode="External"/><Relationship Id="rId2248" Type="http://schemas.openxmlformats.org/officeDocument/2006/relationships/hyperlink" Target="http://s7d9.scene7.com/is/image/ScanSource/eaton-ema11210" TargetMode="External"/><Relationship Id="rId3646" Type="http://schemas.openxmlformats.org/officeDocument/2006/relationships/hyperlink" Target="http://s7d9.scene7.com/is/image/ScanSource/poly-saviaccessories" TargetMode="External"/><Relationship Id="rId3853" Type="http://schemas.openxmlformats.org/officeDocument/2006/relationships/hyperlink" Target="http://s7d9.scene7.com/is/image/ScanSource/poly-voyageraccessories" TargetMode="External"/><Relationship Id="rId4904" Type="http://schemas.openxmlformats.org/officeDocument/2006/relationships/hyperlink" Target="http://s7d9.scene7.com/is/image/ScanSource/jabra-1420757" TargetMode="External"/><Relationship Id="rId774" Type="http://schemas.openxmlformats.org/officeDocument/2006/relationships/hyperlink" Target="http://s7d9.scene7.com/is/image/ScanSource/valcom-v9912m10" TargetMode="External"/><Relationship Id="rId981" Type="http://schemas.openxmlformats.org/officeDocument/2006/relationships/hyperlink" Target="http://s7d5.scene7.com/is/image/ScanSource/icon-warranty2" TargetMode="External"/><Relationship Id="rId1057" Type="http://schemas.openxmlformats.org/officeDocument/2006/relationships/hyperlink" Target="http://s7d9.scene7.com/is/image/ScanSource/apc-syafsu7" TargetMode="External"/><Relationship Id="rId2455" Type="http://schemas.openxmlformats.org/officeDocument/2006/relationships/hyperlink" Target="http://s7d9.scene7.com/is/image/ScanSource/apc-bk650ei" TargetMode="External"/><Relationship Id="rId2662" Type="http://schemas.openxmlformats.org/officeDocument/2006/relationships/hyperlink" Target="http://s7d5.scene7.com/is/image/ScanSource/APC-301_fam" TargetMode="External"/><Relationship Id="rId3506" Type="http://schemas.openxmlformats.org/officeDocument/2006/relationships/hyperlink" Target="http://s7d5.scene7.com/is/image/ScanSource/icon-software-services" TargetMode="External"/><Relationship Id="rId3713" Type="http://schemas.openxmlformats.org/officeDocument/2006/relationships/hyperlink" Target="http://s7d9.scene7.com/is/image/ScanSource/poly-saviaccessories" TargetMode="External"/><Relationship Id="rId3920" Type="http://schemas.openxmlformats.org/officeDocument/2006/relationships/hyperlink" Target="http://s7d9.scene7.com/is/image/ScanSource/plantronics-70904-01" TargetMode="External"/><Relationship Id="rId427" Type="http://schemas.openxmlformats.org/officeDocument/2006/relationships/hyperlink" Target="http://s7d5.scene7.com/is/image/ScanSource/icon-services" TargetMode="External"/><Relationship Id="rId634" Type="http://schemas.openxmlformats.org/officeDocument/2006/relationships/hyperlink" Target="http://s7d9.scene7.com/is/image/ScanSource/valcom-vip130alm" TargetMode="External"/><Relationship Id="rId841" Type="http://schemas.openxmlformats.org/officeDocument/2006/relationships/hyperlink" Target="http://s7d9.scene7.com/is/image/ScanSource/valcom-v1440w" TargetMode="External"/><Relationship Id="rId1264" Type="http://schemas.openxmlformats.org/officeDocument/2006/relationships/hyperlink" Target="http://s7d9.scene7.com/is/image/ScanSource/apc-srt6kxlt" TargetMode="External"/><Relationship Id="rId1471" Type="http://schemas.openxmlformats.org/officeDocument/2006/relationships/hyperlink" Target="http://s7d5.scene7.com/is/image/ScanSource/icon-warranty2" TargetMode="External"/><Relationship Id="rId2108" Type="http://schemas.openxmlformats.org/officeDocument/2006/relationships/hyperlink" Target="https://s7d5.scene7.com/is/image/ScanSource/photo-unavailable" TargetMode="External"/><Relationship Id="rId2315" Type="http://schemas.openxmlformats.org/officeDocument/2006/relationships/hyperlink" Target="http://s7d9.scene7.com/is/image/ScanSource/apc-ddcc6007" TargetMode="External"/><Relationship Id="rId2522" Type="http://schemas.openxmlformats.org/officeDocument/2006/relationships/hyperlink" Target="http://s7d9.scene7.com/is/image/ScanSource/apc-ar8461" TargetMode="External"/><Relationship Id="rId701" Type="http://schemas.openxmlformats.org/officeDocument/2006/relationships/hyperlink" Target="http://s7d9.scene7.com/is/image/ScanSource/valcom-vwghorn2" TargetMode="External"/><Relationship Id="rId1124" Type="http://schemas.openxmlformats.org/officeDocument/2006/relationships/hyperlink" Target="http://s7d9.scene7.com/is/image/ScanSource/apc-suvtp30kf4b4s" TargetMode="External"/><Relationship Id="rId1331" Type="http://schemas.openxmlformats.org/officeDocument/2006/relationships/hyperlink" Target="http://s7d5.scene7.com/is/image/ScanSource/apc-325family" TargetMode="External"/><Relationship Id="rId4487" Type="http://schemas.openxmlformats.org/officeDocument/2006/relationships/hyperlink" Target="http://s7d9.scene7.com/is/image/ScanSource/poly-encorepro320" TargetMode="External"/><Relationship Id="rId4694" Type="http://schemas.openxmlformats.org/officeDocument/2006/relationships/hyperlink" Target="http://s7d9.scene7.com/is/image/ScanSource/plantronics-20732501" TargetMode="External"/><Relationship Id="rId3089" Type="http://schemas.openxmlformats.org/officeDocument/2006/relationships/hyperlink" Target="http://s7d9.scene7.com/is/image/ScanSource/eaton-9pxtfmr11" TargetMode="External"/><Relationship Id="rId3296" Type="http://schemas.openxmlformats.org/officeDocument/2006/relationships/hyperlink" Target="https://s7d5.scene7.com/is/image/ScanSource/photo-unavailable" TargetMode="External"/><Relationship Id="rId4347" Type="http://schemas.openxmlformats.org/officeDocument/2006/relationships/hyperlink" Target="https://s7d5.scene7.com/is/image/ScanSource/photo-unavailable" TargetMode="External"/><Relationship Id="rId4554" Type="http://schemas.openxmlformats.org/officeDocument/2006/relationships/hyperlink" Target="http://s7d9.scene7.com/is/image/ScanSource/poly-elara60" TargetMode="External"/><Relationship Id="rId4761" Type="http://schemas.openxmlformats.org/officeDocument/2006/relationships/hyperlink" Target="http://s7d9.scene7.com/is/image/ScanSource/plantronics-20371001" TargetMode="External"/><Relationship Id="rId3156" Type="http://schemas.openxmlformats.org/officeDocument/2006/relationships/hyperlink" Target="http://s7d5.scene7.com/is/image/ScanSource/Eaton-9390-UPS" TargetMode="External"/><Relationship Id="rId3363" Type="http://schemas.openxmlformats.org/officeDocument/2006/relationships/hyperlink" Target="http://s7d9.scene7.com/is/image/ScanSource/xpcc-90000916" TargetMode="External"/><Relationship Id="rId4207" Type="http://schemas.openxmlformats.org/officeDocument/2006/relationships/hyperlink" Target="https://s7d5.scene7.com/is/image/ScanSource/photo-unavailable" TargetMode="External"/><Relationship Id="rId4414" Type="http://schemas.openxmlformats.org/officeDocument/2006/relationships/hyperlink" Target="http://s7d9.scene7.com/is/image/ScanSource/poly-encorepro500" TargetMode="External"/><Relationship Id="rId284" Type="http://schemas.openxmlformats.org/officeDocument/2006/relationships/hyperlink" Target="http://s7d5.scene7.com/is/image/ScanSource/icon-warranty2" TargetMode="External"/><Relationship Id="rId491" Type="http://schemas.openxmlformats.org/officeDocument/2006/relationships/hyperlink" Target="http://s7d5.scene7.com/is/image/ScanSource/icon-services" TargetMode="External"/><Relationship Id="rId2172" Type="http://schemas.openxmlformats.org/officeDocument/2006/relationships/hyperlink" Target="http://s7d5.scene7.com/is/image/ScanSource/Eaton-Racks" TargetMode="External"/><Relationship Id="rId3016" Type="http://schemas.openxmlformats.org/officeDocument/2006/relationships/hyperlink" Target="http://s7d9.scene7.com/is/image/ScanSource/apc-acrc100" TargetMode="External"/><Relationship Id="rId3223" Type="http://schemas.openxmlformats.org/officeDocument/2006/relationships/hyperlink" Target="https://s7d5.scene7.com/is/image/ScanSource/photo-unavailable" TargetMode="External"/><Relationship Id="rId3570" Type="http://schemas.openxmlformats.org/officeDocument/2006/relationships/hyperlink" Target="http://s7d9.scene7.com/is/image/ScanSource/xpcc-90000103rb" TargetMode="External"/><Relationship Id="rId4621" Type="http://schemas.openxmlformats.org/officeDocument/2006/relationships/hyperlink" Target="http://s7d9.scene7.com/is/image/ScanSource/poly-savi8240ucnew" TargetMode="External"/><Relationship Id="rId144" Type="http://schemas.openxmlformats.org/officeDocument/2006/relationships/hyperlink" Target="http://s7d5.scene7.com/is/image/ScanSource/icon-warranty2" TargetMode="External"/><Relationship Id="rId3430" Type="http://schemas.openxmlformats.org/officeDocument/2006/relationships/hyperlink" Target="http://s7d9.scene7.com/is/image/ScanSource/xpcc-90000603" TargetMode="External"/><Relationship Id="rId5188" Type="http://schemas.openxmlformats.org/officeDocument/2006/relationships/hyperlink" Target="http://s7d9.scene7.com/is/image/ScanSource/apc-0m4264" TargetMode="External"/><Relationship Id="rId351" Type="http://schemas.openxmlformats.org/officeDocument/2006/relationships/hyperlink" Target="http://s7d9.scene7.com/is/image/ScanSource/yealink-w80b" TargetMode="External"/><Relationship Id="rId2032" Type="http://schemas.openxmlformats.org/officeDocument/2006/relationships/hyperlink" Target="https://s7d5.scene7.com/is/image/ScanSource/photo-unavailable" TargetMode="External"/><Relationship Id="rId2989" Type="http://schemas.openxmlformats.org/officeDocument/2006/relationships/hyperlink" Target="http://s7d9.scene7.com/is/image/ScanSource/apc-ap5257" TargetMode="External"/><Relationship Id="rId211" Type="http://schemas.openxmlformats.org/officeDocument/2006/relationships/hyperlink" Target="http://s7d5.scene7.com/is/image/ScanSource/icon-chargers-and-cradles" TargetMode="External"/><Relationship Id="rId1798" Type="http://schemas.openxmlformats.org/officeDocument/2006/relationships/hyperlink" Target="http://s7d9.scene7.com/is/image/ScanSource/apc-p8vt3" TargetMode="External"/><Relationship Id="rId2849" Type="http://schemas.openxmlformats.org/officeDocument/2006/relationships/hyperlink" Target="http://s7d9.scene7.com/is/image/ScanSource/apc-ap8958na3" TargetMode="External"/><Relationship Id="rId5048" Type="http://schemas.openxmlformats.org/officeDocument/2006/relationships/hyperlink" Target="http://s7d9.scene7.com/is/image/ScanSource/jabra-1410149" TargetMode="External"/><Relationship Id="rId1658" Type="http://schemas.openxmlformats.org/officeDocument/2006/relationships/hyperlink" Target="http://s7d5.scene7.com/is/image/ScanSource/icon-accessories" TargetMode="External"/><Relationship Id="rId1865" Type="http://schemas.openxmlformats.org/officeDocument/2006/relationships/hyperlink" Target="http://s7d9.scene7.com/is/image/ScanSource/apc-nbes0312" TargetMode="External"/><Relationship Id="rId2709" Type="http://schemas.openxmlformats.org/officeDocument/2006/relationships/hyperlink" Target="http://s7d9.scene7.com/is/image/ScanSource/apc-ar2400" TargetMode="External"/><Relationship Id="rId4064" Type="http://schemas.openxmlformats.org/officeDocument/2006/relationships/hyperlink" Target="https://s7d5.scene7.com/is/image/ScanSource/photo-unavailable" TargetMode="External"/><Relationship Id="rId4271" Type="http://schemas.openxmlformats.org/officeDocument/2006/relationships/hyperlink" Target="http://s7d9.scene7.com/is/image/ScanSource/jabra-26599989998" TargetMode="External"/><Relationship Id="rId5115" Type="http://schemas.openxmlformats.org/officeDocument/2006/relationships/hyperlink" Target="https://s7d5.scene7.com/is/image/ScanSource/photo-unavailable" TargetMode="External"/><Relationship Id="rId1518" Type="http://schemas.openxmlformats.org/officeDocument/2006/relationships/hyperlink" Target="http://s7d9.scene7.com/is/image/ScanSource/eaton-sensort1h110" TargetMode="External"/><Relationship Id="rId2916" Type="http://schemas.openxmlformats.org/officeDocument/2006/relationships/hyperlink" Target="http://s7d9.scene7.com/is/image/ScanSource/apc-ap7921b" TargetMode="External"/><Relationship Id="rId3080" Type="http://schemas.openxmlformats.org/officeDocument/2006/relationships/hyperlink" Target="http://s7d5.scene7.com/is/image/ScanSource/icon-services" TargetMode="External"/><Relationship Id="rId4131" Type="http://schemas.openxmlformats.org/officeDocument/2006/relationships/hyperlink" Target="https://s7d5.scene7.com/is/image/ScanSource/photo-unavailable" TargetMode="External"/><Relationship Id="rId1725" Type="http://schemas.openxmlformats.org/officeDocument/2006/relationships/hyperlink" Target="http://s7d5.scene7.com/is/image/ScanSource/APC-172_fam" TargetMode="External"/><Relationship Id="rId1932" Type="http://schemas.openxmlformats.org/officeDocument/2006/relationships/hyperlink" Target="https://s7d5.scene7.com/is/image/ScanSource/photo-unavailable" TargetMode="External"/><Relationship Id="rId17" Type="http://schemas.openxmlformats.org/officeDocument/2006/relationships/hyperlink" Target="http://s7d9.scene7.com/is/image/ScanSource/eaton-zp22115xxxxx000" TargetMode="External"/><Relationship Id="rId3897" Type="http://schemas.openxmlformats.org/officeDocument/2006/relationships/hyperlink" Target="http://s7d9.scene7.com/is/image/ScanSource/eaton-744a1974" TargetMode="External"/><Relationship Id="rId4948" Type="http://schemas.openxmlformats.org/officeDocument/2006/relationships/hyperlink" Target="http://s7d9.scene7.com/is/image/ScanSource/apc-acac10005" TargetMode="External"/><Relationship Id="rId2499" Type="http://schemas.openxmlformats.org/officeDocument/2006/relationships/hyperlink" Target="http://s7d9.scene7.com/is/image/ScanSource/apc-ar8625" TargetMode="External"/><Relationship Id="rId3757" Type="http://schemas.openxmlformats.org/officeDocument/2006/relationships/hyperlink" Target="https://s7d5.scene7.com/is/image/ScanSource/photo-unavailable" TargetMode="External"/><Relationship Id="rId3964" Type="http://schemas.openxmlformats.org/officeDocument/2006/relationships/hyperlink" Target="http://s7d9.scene7.com/is/image/ScanSource/poly-saviaccessories" TargetMode="External"/><Relationship Id="rId4808" Type="http://schemas.openxmlformats.org/officeDocument/2006/relationships/hyperlink" Target="http://s7d9.scene7.com/is/image/ScanSource/jabra-201492" TargetMode="External"/><Relationship Id="rId1" Type="http://schemas.openxmlformats.org/officeDocument/2006/relationships/hyperlink" Target="http://s7d5.scene7.com/is/image/ScanSource/icon-warranty2" TargetMode="External"/><Relationship Id="rId678" Type="http://schemas.openxmlformats.org/officeDocument/2006/relationships/hyperlink" Target="http://s7d5.scene7.com/is/image/ScanSource/icon-accessories" TargetMode="External"/><Relationship Id="rId885" Type="http://schemas.openxmlformats.org/officeDocument/2006/relationships/hyperlink" Target="http://s7d9.scene7.com/is/image/ScanSource/valcom-v1039a" TargetMode="External"/><Relationship Id="rId2359" Type="http://schemas.openxmlformats.org/officeDocument/2006/relationships/hyperlink" Target="http://s7d5.scene7.com/is/image/ScanSource/icon-warranty2" TargetMode="External"/><Relationship Id="rId2566" Type="http://schemas.openxmlformats.org/officeDocument/2006/relationships/hyperlink" Target="http://s7d9.scene7.com/is/image/ScanSource/apc-ar8123blk" TargetMode="External"/><Relationship Id="rId2773" Type="http://schemas.openxmlformats.org/officeDocument/2006/relationships/hyperlink" Target="http://s7d9.scene7.com/is/image/ScanSource/apc-ap98892f" TargetMode="External"/><Relationship Id="rId2980" Type="http://schemas.openxmlformats.org/officeDocument/2006/relationships/hyperlink" Target="http://s7d9.scene7.com/is/image/ScanSource/apc-ap5816" TargetMode="External"/><Relationship Id="rId3617" Type="http://schemas.openxmlformats.org/officeDocument/2006/relationships/hyperlink" Target="http://s7d9.scene7.com/is/image/ScanSource/plantronics-8943301" TargetMode="External"/><Relationship Id="rId3824" Type="http://schemas.openxmlformats.org/officeDocument/2006/relationships/hyperlink" Target="http://s7d9.scene7.com/is/image/ScanSource/jabra-7899823189" TargetMode="External"/><Relationship Id="rId538" Type="http://schemas.openxmlformats.org/officeDocument/2006/relationships/hyperlink" Target="http://s7d5.scene7.com/is/image/ScanSource/icon-accessories" TargetMode="External"/><Relationship Id="rId745" Type="http://schemas.openxmlformats.org/officeDocument/2006/relationships/hyperlink" Target="http://s7d5.scene7.com/is/image/ScanSource/icon-accessories" TargetMode="External"/><Relationship Id="rId952" Type="http://schemas.openxmlformats.org/officeDocument/2006/relationships/hyperlink" Target="http://s7d5.scene7.com/is/image/ScanSource/Eaton-ePDUs" TargetMode="External"/><Relationship Id="rId1168" Type="http://schemas.openxmlformats.org/officeDocument/2006/relationships/hyperlink" Target="http://s7d9.scene7.com/is/image/ScanSource/apc-surt15krmxlt" TargetMode="External"/><Relationship Id="rId1375" Type="http://schemas.openxmlformats.org/officeDocument/2006/relationships/hyperlink" Target="http://s7d9.scene7.com/is/image/ScanSource/apc-smx2000rmlv2u" TargetMode="External"/><Relationship Id="rId1582" Type="http://schemas.openxmlformats.org/officeDocument/2006/relationships/hyperlink" Target="http://s7d9.scene7.com/is/image/ScanSource/valcom-s422a2" TargetMode="External"/><Relationship Id="rId2219" Type="http://schemas.openxmlformats.org/officeDocument/2006/relationships/hyperlink" Target="http://s7d5.scene7.com/is/image/ScanSource/Eaton-ePDUs" TargetMode="External"/><Relationship Id="rId2426" Type="http://schemas.openxmlformats.org/officeDocument/2006/relationships/hyperlink" Target="http://s7d5.scene7.com/is/image/ScanSource/icon-mounts-stands-and-brackets" TargetMode="External"/><Relationship Id="rId2633" Type="http://schemas.openxmlformats.org/officeDocument/2006/relationships/hyperlink" Target="http://s7d9.scene7.com/is/image/ScanSource/apc-ar7209" TargetMode="External"/><Relationship Id="rId81" Type="http://schemas.openxmlformats.org/officeDocument/2006/relationships/hyperlink" Target="https://s7d5.scene7.com/is/image/ScanSource/photo-unavailable" TargetMode="External"/><Relationship Id="rId605" Type="http://schemas.openxmlformats.org/officeDocument/2006/relationships/hyperlink" Target="http://s7d9.scene7.com/is/image/ScanSource/valcom-vip418" TargetMode="External"/><Relationship Id="rId812" Type="http://schemas.openxmlformats.org/officeDocument/2006/relationships/hyperlink" Target="http://s7d9.scene7.com/is/image/ScanSource/valcom-v5324004" TargetMode="External"/><Relationship Id="rId1028" Type="http://schemas.openxmlformats.org/officeDocument/2006/relationships/hyperlink" Target="http://s7d5.scene7.com/is/image/ScanSource/APC-29E08A7203B5C0DC8525760100603846_MMAE_7UDNL5_fam_h" TargetMode="External"/><Relationship Id="rId1235" Type="http://schemas.openxmlformats.org/officeDocument/2006/relationships/hyperlink" Target="https://s7d5.scene7.com/is/image/ScanSource/photo-unavailable" TargetMode="External"/><Relationship Id="rId1442" Type="http://schemas.openxmlformats.org/officeDocument/2006/relationships/hyperlink" Target="http://s7d9.scene7.com/is/image/ScanSource/apc-smt1500r2x122" TargetMode="External"/><Relationship Id="rId2840" Type="http://schemas.openxmlformats.org/officeDocument/2006/relationships/hyperlink" Target="http://s7d5.scene7.com/is/image/ScanSource/APC-2D60FA1456E54ED1852578560077A444_EWAR_8F2TL5_fam_h" TargetMode="External"/><Relationship Id="rId4598" Type="http://schemas.openxmlformats.org/officeDocument/2006/relationships/hyperlink" Target="http://s7d9.scene7.com/is/image/ScanSource/poly-savi8240" TargetMode="External"/><Relationship Id="rId1302" Type="http://schemas.openxmlformats.org/officeDocument/2006/relationships/hyperlink" Target="http://s7d5.scene7.com/is/image/ScanSource/apc-325family" TargetMode="External"/><Relationship Id="rId2700" Type="http://schemas.openxmlformats.org/officeDocument/2006/relationships/hyperlink" Target="http://s7d9.scene7.com/is/image/ScanSource/apc-ar2587" TargetMode="External"/><Relationship Id="rId4458" Type="http://schemas.openxmlformats.org/officeDocument/2006/relationships/hyperlink" Target="http://s7d9.scene7.com/is/image/ScanSource/poly-saviaccessories" TargetMode="External"/><Relationship Id="rId3267" Type="http://schemas.openxmlformats.org/officeDocument/2006/relationships/hyperlink" Target="http://s7d9.scene7.com/is/image/ScanSource/plantronics-9235302" TargetMode="External"/><Relationship Id="rId4665" Type="http://schemas.openxmlformats.org/officeDocument/2006/relationships/hyperlink" Target="http://s7d9.scene7.com/is/image/ScanSource/plantronics-209745101" TargetMode="External"/><Relationship Id="rId4872" Type="http://schemas.openxmlformats.org/officeDocument/2006/relationships/hyperlink" Target="https://s7d5.scene7.com/is/image/ScanSource/photo-unavailable" TargetMode="External"/><Relationship Id="rId188" Type="http://schemas.openxmlformats.org/officeDocument/2006/relationships/hyperlink" Target="http://s7d5.scene7.com/is/image/ScanSource/icon-services" TargetMode="External"/><Relationship Id="rId395" Type="http://schemas.openxmlformats.org/officeDocument/2006/relationships/hyperlink" Target="http://s7d5.scene7.com/is/image/ScanSource/icon-services" TargetMode="External"/><Relationship Id="rId2076" Type="http://schemas.openxmlformats.org/officeDocument/2006/relationships/hyperlink" Target="https://s7d5.scene7.com/is/image/ScanSource/photo-unavailable" TargetMode="External"/><Relationship Id="rId3474" Type="http://schemas.openxmlformats.org/officeDocument/2006/relationships/hyperlink" Target="https://s7d5.scene7.com/is/image/ScanSource/photo-unavailable" TargetMode="External"/><Relationship Id="rId3681" Type="http://schemas.openxmlformats.org/officeDocument/2006/relationships/hyperlink" Target="http://s7d9.scene7.com/is/image/ScanSource/jabra-880001102" TargetMode="External"/><Relationship Id="rId4318" Type="http://schemas.openxmlformats.org/officeDocument/2006/relationships/hyperlink" Target="https://s7d5.scene7.com/is/image/ScanSource/photo-unavailable" TargetMode="External"/><Relationship Id="rId4525" Type="http://schemas.openxmlformats.org/officeDocument/2006/relationships/hyperlink" Target="http://s7d9.scene7.com/is/image/ScanSource/plantronics-blackwire3315" TargetMode="External"/><Relationship Id="rId4732" Type="http://schemas.openxmlformats.org/officeDocument/2006/relationships/hyperlink" Target="https://s7d5.scene7.com/is/image/ScanSource/photo-unavailable" TargetMode="External"/><Relationship Id="rId2283" Type="http://schemas.openxmlformats.org/officeDocument/2006/relationships/hyperlink" Target="http://s7d9.scene7.com/is/image/ScanSource/eaton-ebmcbl180" TargetMode="External"/><Relationship Id="rId2490" Type="http://schemas.openxmlformats.org/officeDocument/2006/relationships/hyperlink" Target="http://s7d5.scene7.com/is/image/ScanSource/apc-325family" TargetMode="External"/><Relationship Id="rId3127" Type="http://schemas.openxmlformats.org/officeDocument/2006/relationships/hyperlink" Target="http://s7d9.scene7.com/is/image/ScanSource/eaton-9px6ktf5" TargetMode="External"/><Relationship Id="rId3334" Type="http://schemas.openxmlformats.org/officeDocument/2006/relationships/hyperlink" Target="https://s7d5.scene7.com/is/image/ScanSource/photo-unavailable" TargetMode="External"/><Relationship Id="rId3541" Type="http://schemas.openxmlformats.org/officeDocument/2006/relationships/hyperlink" Target="https://s7d5.scene7.com/is/image/ScanSource/photo-unavailable" TargetMode="External"/><Relationship Id="rId255" Type="http://schemas.openxmlformats.org/officeDocument/2006/relationships/hyperlink" Target="http://s7d5.scene7.com/is/image/ScanSource/icon-services" TargetMode="External"/><Relationship Id="rId462" Type="http://schemas.openxmlformats.org/officeDocument/2006/relationships/hyperlink" Target="http://s7d5.scene7.com/is/image/ScanSource/icon-services" TargetMode="External"/><Relationship Id="rId1092" Type="http://schemas.openxmlformats.org/officeDocument/2006/relationships/hyperlink" Target="http://s7d9.scene7.com/is/image/ScanSource/apc-sy30k40f" TargetMode="External"/><Relationship Id="rId2143" Type="http://schemas.openxmlformats.org/officeDocument/2006/relationships/hyperlink" Target="http://s7d5.scene7.com/is/image/ScanSource/Eaton-FERRUPS" TargetMode="External"/><Relationship Id="rId2350" Type="http://schemas.openxmlformats.org/officeDocument/2006/relationships/hyperlink" Target="http://s7d9.scene7.com/is/image/ScanSource/yealink-cp900" TargetMode="External"/><Relationship Id="rId3401" Type="http://schemas.openxmlformats.org/officeDocument/2006/relationships/hyperlink" Target="https://s7d5.scene7.com/is/image/ScanSource/photo-unavailable" TargetMode="External"/><Relationship Id="rId115" Type="http://schemas.openxmlformats.org/officeDocument/2006/relationships/hyperlink" Target="http://s7d5.scene7.com/is/image/ScanSource/APC-29E08A7203B5C0DC8525760100603846_MMAE_7UDNL5_fam_h" TargetMode="External"/><Relationship Id="rId322" Type="http://schemas.openxmlformats.org/officeDocument/2006/relationships/hyperlink" Target="http://s7d5.scene7.com/is/image/ScanSource/icon-warranty2" TargetMode="External"/><Relationship Id="rId2003" Type="http://schemas.openxmlformats.org/officeDocument/2006/relationships/hyperlink" Target="http://s7d9.scene7.com/is/image/ScanSource/eaton-k41512000000000" TargetMode="External"/><Relationship Id="rId2210" Type="http://schemas.openxmlformats.org/officeDocument/2006/relationships/hyperlink" Target="http://s7d9.scene7.com/is/image/ScanSource/eaton-epbz75" TargetMode="External"/><Relationship Id="rId5159" Type="http://schemas.openxmlformats.org/officeDocument/2006/relationships/hyperlink" Target="http://s7d9.scene7.com/is/image/ScanSource/eaton-1014018" TargetMode="External"/><Relationship Id="rId4175" Type="http://schemas.openxmlformats.org/officeDocument/2006/relationships/hyperlink" Target="http://s7d9.scene7.com/is/image/ScanSource/eaton-3s750rb" TargetMode="External"/><Relationship Id="rId4382" Type="http://schemas.openxmlformats.org/officeDocument/2006/relationships/hyperlink" Target="https://s7d5.scene7.com/is/image/ScanSource/photo-unavailable" TargetMode="External"/><Relationship Id="rId5019" Type="http://schemas.openxmlformats.org/officeDocument/2006/relationships/hyperlink" Target="http://s7d9.scene7.com/is/image/ScanSource/jabra-1412124" TargetMode="External"/><Relationship Id="rId5226" Type="http://schemas.openxmlformats.org/officeDocument/2006/relationships/hyperlink" Target="http://s7d9.scene7.com/is/image/ScanSource/jabra-010247" TargetMode="External"/><Relationship Id="rId1769" Type="http://schemas.openxmlformats.org/officeDocument/2006/relationships/hyperlink" Target="http://s7d5.scene7.com/is/image/ScanSource/apc-325family" TargetMode="External"/><Relationship Id="rId1976" Type="http://schemas.openxmlformats.org/officeDocument/2006/relationships/hyperlink" Target="http://s7d9.scene7.com/is/image/ScanSource/apc-kvmps2" TargetMode="External"/><Relationship Id="rId3191" Type="http://schemas.openxmlformats.org/officeDocument/2006/relationships/hyperlink" Target="https://s7d5.scene7.com/is/image/ScanSource/photo-unavailable" TargetMode="External"/><Relationship Id="rId4035" Type="http://schemas.openxmlformats.org/officeDocument/2006/relationships/hyperlink" Target="http://s7d9.scene7.com/is/image/ScanSource/eaton-5p750" TargetMode="External"/><Relationship Id="rId4242" Type="http://schemas.openxmlformats.org/officeDocument/2006/relationships/hyperlink" Target="http://s7d9.scene7.com/is/image/ScanSource/jabra-28599989888" TargetMode="External"/><Relationship Id="rId1629" Type="http://schemas.openxmlformats.org/officeDocument/2006/relationships/hyperlink" Target="http://s7d9.scene7.com/is/image/ScanSource/apc-rbc25" TargetMode="External"/><Relationship Id="rId1836" Type="http://schemas.openxmlformats.org/officeDocument/2006/relationships/hyperlink" Target="http://s7d9.scene7.com/is/image/ScanSource/apc-net7" TargetMode="External"/><Relationship Id="rId1903" Type="http://schemas.openxmlformats.org/officeDocument/2006/relationships/hyperlink" Target="https://s7d5.scene7.com/is/image/ScanSource/photo-unavailable" TargetMode="External"/><Relationship Id="rId3051" Type="http://schemas.openxmlformats.org/officeDocument/2006/relationships/hyperlink" Target="http://s7d5.scene7.com/is/image/ScanSource/Eaton-5px" TargetMode="External"/><Relationship Id="rId4102" Type="http://schemas.openxmlformats.org/officeDocument/2006/relationships/hyperlink" Target="http://s7d9.scene7.com/is/image/ScanSource/zebra-obsolete" TargetMode="External"/><Relationship Id="rId3868" Type="http://schemas.openxmlformats.org/officeDocument/2006/relationships/hyperlink" Target="http://s7d9.scene7.com/is/image/ScanSource/plantronics-75050-01" TargetMode="External"/><Relationship Id="rId4919" Type="http://schemas.openxmlformats.org/officeDocument/2006/relationships/hyperlink" Target="https://s7d5.scene7.com/is/image/ScanSource/photo-unavailable" TargetMode="External"/><Relationship Id="rId789" Type="http://schemas.openxmlformats.org/officeDocument/2006/relationships/hyperlink" Target="http://s7d9.scene7.com/is/image/ScanSource/valcom-v9805" TargetMode="External"/><Relationship Id="rId996" Type="http://schemas.openxmlformats.org/officeDocument/2006/relationships/hyperlink" Target="http://s7d9.scene7.com/is/image/ScanSource/apc-sypm4kp" TargetMode="External"/><Relationship Id="rId2677" Type="http://schemas.openxmlformats.org/officeDocument/2006/relationships/hyperlink" Target="http://s7d9.scene7.com/is/image/ScanSource/apc-ar3150sp1" TargetMode="External"/><Relationship Id="rId2884" Type="http://schemas.openxmlformats.org/officeDocument/2006/relationships/hyperlink" Target="http://s7d5.scene7.com/is/image/ScanSource/apc-325family" TargetMode="External"/><Relationship Id="rId3728" Type="http://schemas.openxmlformats.org/officeDocument/2006/relationships/hyperlink" Target="http://s7d9.scene7.com/is/image/ScanSource/poly-blackwireaccessories" TargetMode="External"/><Relationship Id="rId5083" Type="http://schemas.openxmlformats.org/officeDocument/2006/relationships/hyperlink" Target="https://s7d5.scene7.com/is/image/ScanSource/photo-unavailable" TargetMode="External"/><Relationship Id="rId649" Type="http://schemas.openxmlformats.org/officeDocument/2006/relationships/hyperlink" Target="http://s7d9.scene7.com/is/image/ScanSource/vtech-vdp658" TargetMode="External"/><Relationship Id="rId856" Type="http://schemas.openxmlformats.org/officeDocument/2006/relationships/hyperlink" Target="http://s7d9.scene7.com/is/image/ScanSource/valcom-v1090gy" TargetMode="External"/><Relationship Id="rId1279" Type="http://schemas.openxmlformats.org/officeDocument/2006/relationships/hyperlink" Target="http://s7d9.scene7.com/is/image/ScanSource/apc-srt5krmxltiec" TargetMode="External"/><Relationship Id="rId1486" Type="http://schemas.openxmlformats.org/officeDocument/2006/relationships/hyperlink" Target="http://s7d9.scene7.com/is/image/ScanSource/yealink-sipt53w" TargetMode="External"/><Relationship Id="rId2537" Type="http://schemas.openxmlformats.org/officeDocument/2006/relationships/hyperlink" Target="http://s7d9.scene7.com/is/image/ScanSource/apc-ar8395" TargetMode="External"/><Relationship Id="rId3935" Type="http://schemas.openxmlformats.org/officeDocument/2006/relationships/hyperlink" Target="http://s7d9.scene7.com/is/image/ScanSource/plantronics-6673501" TargetMode="External"/><Relationship Id="rId5150" Type="http://schemas.openxmlformats.org/officeDocument/2006/relationships/hyperlink" Target="http://s7d9.scene7.com/is/image/ScanSource/eaton-103004896" TargetMode="External"/><Relationship Id="rId509" Type="http://schemas.openxmlformats.org/officeDocument/2006/relationships/hyperlink" Target="http://s7d9.scene7.com/is/image/ScanSource/valcom-vp6124ups" TargetMode="External"/><Relationship Id="rId1139" Type="http://schemas.openxmlformats.org/officeDocument/2006/relationships/hyperlink" Target="http://s7d9.scene7.com/is/image/ScanSource/apc-suvtopt009" TargetMode="External"/><Relationship Id="rId1346" Type="http://schemas.openxmlformats.org/officeDocument/2006/relationships/hyperlink" Target="http://s7d5.scene7.com/is/image/ScanSource/APC-AE603987B36182048525785B005475DD_SLIE_8F7L3H_fam_h" TargetMode="External"/><Relationship Id="rId1693" Type="http://schemas.openxmlformats.org/officeDocument/2006/relationships/hyperlink" Target="http://s7d5.scene7.com/is/image/ScanSource/icon-services" TargetMode="External"/><Relationship Id="rId2744" Type="http://schemas.openxmlformats.org/officeDocument/2006/relationships/hyperlink" Target="http://s7d5.scene7.com/is/image/ScanSource/APC-3B8DF882-5056-AE36-FE9C5C16702DBD65_f_h" TargetMode="External"/><Relationship Id="rId2951" Type="http://schemas.openxmlformats.org/officeDocument/2006/relationships/hyperlink" Target="http://s7d9.scene7.com/is/image/ScanSource/apc-ap7583" TargetMode="External"/><Relationship Id="rId5010" Type="http://schemas.openxmlformats.org/officeDocument/2006/relationships/hyperlink" Target="http://s7d9.scene7.com/is/image/ScanSource/jabra-1412140" TargetMode="External"/><Relationship Id="rId716" Type="http://schemas.openxmlformats.org/officeDocument/2006/relationships/hyperlink" Target="http://s7d9.scene7.com/is/image/ScanSource/valcom-vrdp" TargetMode="External"/><Relationship Id="rId923" Type="http://schemas.openxmlformats.org/officeDocument/2006/relationships/hyperlink" Target="http://s7d5.scene7.com/is/image/ScanSource/icon-warranty2" TargetMode="External"/><Relationship Id="rId1553" Type="http://schemas.openxmlformats.org/officeDocument/2006/relationships/hyperlink" Target="http://s7d9.scene7.com/is/image/ScanSource/eaton-sb838084cfb" TargetMode="External"/><Relationship Id="rId1760" Type="http://schemas.openxmlformats.org/officeDocument/2006/relationships/hyperlink" Target="http://s7d9.scene7.com/is/image/ScanSource/apc-pdm3530l2130620" TargetMode="External"/><Relationship Id="rId2604" Type="http://schemas.openxmlformats.org/officeDocument/2006/relationships/hyperlink" Target="http://s7d9.scene7.com/is/image/ScanSource/apc-ar7588" TargetMode="External"/><Relationship Id="rId2811" Type="http://schemas.openxmlformats.org/officeDocument/2006/relationships/hyperlink" Target="http://s7d5.scene7.com/is/image/ScanSource/APC-2D60FA1456E54ED1852578560077A444_EWAR_8F2TL5_fam_h" TargetMode="External"/><Relationship Id="rId52" Type="http://schemas.openxmlformats.org/officeDocument/2006/relationships/hyperlink" Target="http://s7d9.scene7.com/is/image/ScanSource/eaton-y03113055100000" TargetMode="External"/><Relationship Id="rId1206" Type="http://schemas.openxmlformats.org/officeDocument/2006/relationships/hyperlink" Target="http://s7d9.scene7.com/is/image/ScanSource/apc-sua1500x93" TargetMode="External"/><Relationship Id="rId1413" Type="http://schemas.openxmlformats.org/officeDocument/2006/relationships/hyperlink" Target="http://s7d9.scene7.com/is/image/ScanSource/apc-smt3000rmi2u" TargetMode="External"/><Relationship Id="rId1620" Type="http://schemas.openxmlformats.org/officeDocument/2006/relationships/hyperlink" Target="http://s7d9.scene7.com/is/image/ScanSource/apc-rbc35" TargetMode="External"/><Relationship Id="rId4569" Type="http://schemas.openxmlformats.org/officeDocument/2006/relationships/hyperlink" Target="http://s7d9.scene7.com/is/image/ScanSource/poly-elara60" TargetMode="External"/><Relationship Id="rId4776" Type="http://schemas.openxmlformats.org/officeDocument/2006/relationships/hyperlink" Target="https://s7d5.scene7.com/is/image/ScanSource/photo-unavailable" TargetMode="External"/><Relationship Id="rId4983" Type="http://schemas.openxmlformats.org/officeDocument/2006/relationships/hyperlink" Target="https://s7d5.scene7.com/is/image/ScanSource/photo-unavailable" TargetMode="External"/><Relationship Id="rId3378" Type="http://schemas.openxmlformats.org/officeDocument/2006/relationships/hyperlink" Target="http://s7d9.scene7.com/is/image/ScanSource/xpcc-90000901" TargetMode="External"/><Relationship Id="rId3585" Type="http://schemas.openxmlformats.org/officeDocument/2006/relationships/hyperlink" Target="http://s7d9.scene7.com/is/image/ScanSource/xpcc-logostockimage" TargetMode="External"/><Relationship Id="rId3792" Type="http://schemas.openxmlformats.org/officeDocument/2006/relationships/hyperlink" Target="http://s7d9.scene7.com/is/image/ScanSource/vtech-eristerminalbundlegroup" TargetMode="External"/><Relationship Id="rId4429" Type="http://schemas.openxmlformats.org/officeDocument/2006/relationships/hyperlink" Target="http://s7d9.scene7.com/is/image/ScanSource/poly-blackwireaccessories" TargetMode="External"/><Relationship Id="rId4636" Type="http://schemas.openxmlformats.org/officeDocument/2006/relationships/hyperlink" Target="http://s7d9.scene7.com/is/image/ScanSource/poly-saviaccessories" TargetMode="External"/><Relationship Id="rId4843" Type="http://schemas.openxmlformats.org/officeDocument/2006/relationships/hyperlink" Target="http://s7d9.scene7.com/is/image/ScanSource/jabra-1440113" TargetMode="External"/><Relationship Id="rId299" Type="http://schemas.openxmlformats.org/officeDocument/2006/relationships/hyperlink" Target="http://s7d5.scene7.com/is/image/ScanSource/icon-services" TargetMode="External"/><Relationship Id="rId2187" Type="http://schemas.openxmlformats.org/officeDocument/2006/relationships/hyperlink" Target="http://s7d9.scene7.com/is/image/ScanSource/eaton-etncmfp19052u" TargetMode="External"/><Relationship Id="rId2394" Type="http://schemas.openxmlformats.org/officeDocument/2006/relationships/hyperlink" Target="http://s7d9.scene7.com/is/image/ScanSource/eaton-cbladapt240" TargetMode="External"/><Relationship Id="rId3238" Type="http://schemas.openxmlformats.org/officeDocument/2006/relationships/hyperlink" Target="https://s7d5.scene7.com/is/image/ScanSource/photo-unavailable" TargetMode="External"/><Relationship Id="rId3445" Type="http://schemas.openxmlformats.org/officeDocument/2006/relationships/hyperlink" Target="https://s7d5.scene7.com/is/image/ScanSource/photo-unavailable" TargetMode="External"/><Relationship Id="rId3652" Type="http://schemas.openxmlformats.org/officeDocument/2006/relationships/hyperlink" Target="http://s7d9.scene7.com/is/image/ScanSource/plantronics-8882801" TargetMode="External"/><Relationship Id="rId4703" Type="http://schemas.openxmlformats.org/officeDocument/2006/relationships/hyperlink" Target="http://s7d9.scene7.com/is/image/ScanSource/plantronics-20533301" TargetMode="External"/><Relationship Id="rId159" Type="http://schemas.openxmlformats.org/officeDocument/2006/relationships/hyperlink" Target="http://s7d5.scene7.com/is/image/ScanSource/icon-warranty2" TargetMode="External"/><Relationship Id="rId366" Type="http://schemas.openxmlformats.org/officeDocument/2006/relationships/hyperlink" Target="http://s7d5.scene7.com/is/image/ScanSource/icon-warranty2" TargetMode="External"/><Relationship Id="rId573" Type="http://schemas.openxmlformats.org/officeDocument/2006/relationships/hyperlink" Target="http://s7d9.scene7.com/is/image/ScanSource/valcom-vip490algyic" TargetMode="External"/><Relationship Id="rId780" Type="http://schemas.openxmlformats.org/officeDocument/2006/relationships/hyperlink" Target="http://s7d9.scene7.com/is/image/ScanSource/valcom-v9880" TargetMode="External"/><Relationship Id="rId2047" Type="http://schemas.openxmlformats.org/officeDocument/2006/relationships/hyperlink" Target="https://s7d5.scene7.com/is/image/ScanSource/photo-unavailable" TargetMode="External"/><Relationship Id="rId2254" Type="http://schemas.openxmlformats.org/officeDocument/2006/relationships/hyperlink" Target="http://s7d5.scene7.com/is/image/ScanSource/icon-accessories" TargetMode="External"/><Relationship Id="rId2461" Type="http://schemas.openxmlformats.org/officeDocument/2006/relationships/hyperlink" Target="http://s7d9.scene7.com/is/image/ScanSource/eaton-bintsys" TargetMode="External"/><Relationship Id="rId3305" Type="http://schemas.openxmlformats.org/officeDocument/2006/relationships/hyperlink" Target="https://s7d5.scene7.com/is/image/ScanSource/photo-unavailable" TargetMode="External"/><Relationship Id="rId3512" Type="http://schemas.openxmlformats.org/officeDocument/2006/relationships/hyperlink" Target="http://s7d9.scene7.com/is/image/ScanSource/xpcc-90000315" TargetMode="External"/><Relationship Id="rId4910" Type="http://schemas.openxmlformats.org/officeDocument/2006/relationships/hyperlink" Target="http://s7d9.scene7.com/is/image/ScanSource/jabra-1420740" TargetMode="External"/><Relationship Id="rId226" Type="http://schemas.openxmlformats.org/officeDocument/2006/relationships/hyperlink" Target="http://s7d5.scene7.com/is/image/ScanSource/icon-services" TargetMode="External"/><Relationship Id="rId433" Type="http://schemas.openxmlformats.org/officeDocument/2006/relationships/hyperlink" Target="http://s7d5.scene7.com/is/image/ScanSource/icon-services" TargetMode="External"/><Relationship Id="rId1063" Type="http://schemas.openxmlformats.org/officeDocument/2006/relationships/hyperlink" Target="http://s7d9.scene7.com/is/image/ScanSource/apc-syaf16krmt" TargetMode="External"/><Relationship Id="rId1270" Type="http://schemas.openxmlformats.org/officeDocument/2006/relationships/hyperlink" Target="http://s7d9.scene7.com/is/image/ScanSource/apc-srt6krmxli" TargetMode="External"/><Relationship Id="rId2114" Type="http://schemas.openxmlformats.org/officeDocument/2006/relationships/hyperlink" Target="http://s7d9.scene7.com/is/image/ScanSource/jabra-gsa2393823109" TargetMode="External"/><Relationship Id="rId640" Type="http://schemas.openxmlformats.org/officeDocument/2006/relationships/hyperlink" Target="http://s7d9.scene7.com/is/image/ScanSource/valcom-vip120aic" TargetMode="External"/><Relationship Id="rId2321" Type="http://schemas.openxmlformats.org/officeDocument/2006/relationships/hyperlink" Target="http://s7d9.scene7.com/is/image/ScanSource/apc-dcm00k03sgmt" TargetMode="External"/><Relationship Id="rId4079" Type="http://schemas.openxmlformats.org/officeDocument/2006/relationships/hyperlink" Target="http://s7d9.scene7.com/is/image/ScanSource/zebra-obsolete" TargetMode="External"/><Relationship Id="rId4286" Type="http://schemas.openxmlformats.org/officeDocument/2006/relationships/hyperlink" Target="http://s7d9.scene7.com/is/image/ScanSource/jabra-26599889899" TargetMode="External"/><Relationship Id="rId500" Type="http://schemas.openxmlformats.org/officeDocument/2006/relationships/hyperlink" Target="http://s7d5.scene7.com/is/image/ScanSource/icon-warranty2" TargetMode="External"/><Relationship Id="rId1130" Type="http://schemas.openxmlformats.org/officeDocument/2006/relationships/hyperlink" Target="http://s7d9.scene7.com/is/image/ScanSource/apc-suvtp15kf4b4s" TargetMode="External"/><Relationship Id="rId4493" Type="http://schemas.openxmlformats.org/officeDocument/2006/relationships/hyperlink" Target="https://s7d5.scene7.com/is/image/ScanSource/photo-unavailable" TargetMode="External"/><Relationship Id="rId1947" Type="http://schemas.openxmlformats.org/officeDocument/2006/relationships/hyperlink" Target="http://s7d9.scene7.com/is/image/ScanSource/vtech-snommseries" TargetMode="External"/><Relationship Id="rId3095" Type="http://schemas.openxmlformats.org/officeDocument/2006/relationships/hyperlink" Target="http://s7d5.scene7.com/is/image/ScanSource/Eaton-9355-UPS" TargetMode="External"/><Relationship Id="rId4146" Type="http://schemas.openxmlformats.org/officeDocument/2006/relationships/hyperlink" Target="http://s7d9.scene7.com/is/image/ScanSource/vtech-vsppwr02" TargetMode="External"/><Relationship Id="rId4353" Type="http://schemas.openxmlformats.org/officeDocument/2006/relationships/hyperlink" Target="http://s7d5.scene7.com/is/image/ScanSource/icon-chargers-and-cradles" TargetMode="External"/><Relationship Id="rId4560" Type="http://schemas.openxmlformats.org/officeDocument/2006/relationships/hyperlink" Target="http://s7d9.scene7.com/is/image/ScanSource/poly-212952401" TargetMode="External"/><Relationship Id="rId1807" Type="http://schemas.openxmlformats.org/officeDocument/2006/relationships/hyperlink" Target="http://s7d9.scene7.com/is/image/ScanSource/apc-p6wu2" TargetMode="External"/><Relationship Id="rId3162" Type="http://schemas.openxmlformats.org/officeDocument/2006/relationships/hyperlink" Target="https://s7d5.scene7.com/is/image/ScanSource/photo-unavailable" TargetMode="External"/><Relationship Id="rId4006" Type="http://schemas.openxmlformats.org/officeDocument/2006/relationships/hyperlink" Target="http://s7d9.scene7.com/is/image/ScanSource/eaton-5s550" TargetMode="External"/><Relationship Id="rId4213" Type="http://schemas.openxmlformats.org/officeDocument/2006/relationships/hyperlink" Target="http://s7d5.scene7.com/is/image/ScanSource/icon-accessories" TargetMode="External"/><Relationship Id="rId4420" Type="http://schemas.openxmlformats.org/officeDocument/2006/relationships/hyperlink" Target="http://s7d9.scene7.com/is/image/ScanSource/poly-voyageraccessories" TargetMode="External"/><Relationship Id="rId290" Type="http://schemas.openxmlformats.org/officeDocument/2006/relationships/hyperlink" Target="http://s7d5.scene7.com/is/image/ScanSource/icon-warranty2" TargetMode="External"/><Relationship Id="rId3022" Type="http://schemas.openxmlformats.org/officeDocument/2006/relationships/hyperlink" Target="http://s7d9.scene7.com/is/image/ScanSource/apc-acf400" TargetMode="External"/><Relationship Id="rId150" Type="http://schemas.openxmlformats.org/officeDocument/2006/relationships/hyperlink" Target="http://s7d5.scene7.com/is/image/ScanSource/icon-warranty2" TargetMode="External"/><Relationship Id="rId3979" Type="http://schemas.openxmlformats.org/officeDocument/2006/relationships/hyperlink" Target="https://s7d5.scene7.com/is/image/ScanSource/photo-unavailable" TargetMode="External"/><Relationship Id="rId5194" Type="http://schemas.openxmlformats.org/officeDocument/2006/relationships/hyperlink" Target="http://s7d5.scene7.com/is/image/ScanSource/apc-325family" TargetMode="External"/><Relationship Id="rId2788" Type="http://schemas.openxmlformats.org/officeDocument/2006/relationships/hyperlink" Target="http://s7d9.scene7.com/is/image/ScanSource/apc-ap9827" TargetMode="External"/><Relationship Id="rId2995" Type="http://schemas.openxmlformats.org/officeDocument/2006/relationships/hyperlink" Target="http://s7d9.scene7.com/is/image/ScanSource/apc-ap4453" TargetMode="External"/><Relationship Id="rId3839" Type="http://schemas.openxmlformats.org/officeDocument/2006/relationships/hyperlink" Target="https://s7d5.scene7.com/is/image/ScanSource/photo-unavailable" TargetMode="External"/><Relationship Id="rId5054" Type="http://schemas.openxmlformats.org/officeDocument/2006/relationships/hyperlink" Target="http://s7d9.scene7.com/is/image/ScanSource/jabra-1410143" TargetMode="External"/><Relationship Id="rId967" Type="http://schemas.openxmlformats.org/officeDocument/2006/relationships/hyperlink" Target="http://s7d5.scene7.com/is/image/ScanSource/icon-mounts-stands-and-brackets" TargetMode="External"/><Relationship Id="rId1597" Type="http://schemas.openxmlformats.org/officeDocument/2006/relationships/hyperlink" Target="http://s7d9.scene7.com/is/image/ScanSource/itwlinx-rm12mpvd" TargetMode="External"/><Relationship Id="rId2648" Type="http://schemas.openxmlformats.org/officeDocument/2006/relationships/hyperlink" Target="http://s7d9.scene7.com/is/image/ScanSource/apc-ar4018ia" TargetMode="External"/><Relationship Id="rId2855" Type="http://schemas.openxmlformats.org/officeDocument/2006/relationships/hyperlink" Target="http://s7d9.scene7.com/is/image/ScanSource/apc-ap8930" TargetMode="External"/><Relationship Id="rId3906" Type="http://schemas.openxmlformats.org/officeDocument/2006/relationships/hyperlink" Target="http://s7d9.scene7.com/is/image/ScanSource/plantronics-7291301" TargetMode="External"/><Relationship Id="rId96" Type="http://schemas.openxmlformats.org/officeDocument/2006/relationships/hyperlink" Target="http://s7d5.scene7.com/is/image/ScanSource/icon-warranty2" TargetMode="External"/><Relationship Id="rId827" Type="http://schemas.openxmlformats.org/officeDocument/2006/relationships/hyperlink" Target="http://s7d9.scene7.com/is/image/ScanSource/valcom-v2926" TargetMode="External"/><Relationship Id="rId1457" Type="http://schemas.openxmlformats.org/officeDocument/2006/relationships/hyperlink" Target="http://s7d9.scene7.com/is/image/ScanSource/apc-smc15002uc" TargetMode="External"/><Relationship Id="rId1664" Type="http://schemas.openxmlformats.org/officeDocument/2006/relationships/hyperlink" Target="http://s7d9.scene7.com/is/image/ScanSource/eaton-pwacc9970951" TargetMode="External"/><Relationship Id="rId1871" Type="http://schemas.openxmlformats.org/officeDocument/2006/relationships/hyperlink" Target="http://s7d9.scene7.com/is/image/ScanSource/apc-nbes0303" TargetMode="External"/><Relationship Id="rId2508" Type="http://schemas.openxmlformats.org/officeDocument/2006/relationships/hyperlink" Target="http://s7d9.scene7.com/is/image/ScanSource/apc-ar8580" TargetMode="External"/><Relationship Id="rId2715" Type="http://schemas.openxmlformats.org/officeDocument/2006/relationships/hyperlink" Target="http://s7d5.scene7.com/is/image/ScanSource/APC-301_fam" TargetMode="External"/><Relationship Id="rId2922" Type="http://schemas.openxmlformats.org/officeDocument/2006/relationships/hyperlink" Target="http://s7d9.scene7.com/is/image/ScanSource/apc-ap7899" TargetMode="External"/><Relationship Id="rId4070" Type="http://schemas.openxmlformats.org/officeDocument/2006/relationships/hyperlink" Target="https://s7d5.scene7.com/is/image/ScanSource/photo-unavailable" TargetMode="External"/><Relationship Id="rId5121" Type="http://schemas.openxmlformats.org/officeDocument/2006/relationships/hyperlink" Target="https://s7d5.scene7.com/is/image/ScanSource/photo-unavailable" TargetMode="External"/><Relationship Id="rId1317" Type="http://schemas.openxmlformats.org/officeDocument/2006/relationships/hyperlink" Target="http://s7d9.scene7.com/is/image/ScanSource/apc-srt10kxlt30" TargetMode="External"/><Relationship Id="rId1524" Type="http://schemas.openxmlformats.org/officeDocument/2006/relationships/hyperlink" Target="http://s7d9.scene7.com/is/image/ScanSource/apc-sc620i" TargetMode="External"/><Relationship Id="rId1731" Type="http://schemas.openxmlformats.org/officeDocument/2006/relationships/hyperlink" Target="http://s7d9.scene7.com/is/image/ScanSource/apc-pdw33l2120r" TargetMode="External"/><Relationship Id="rId4887" Type="http://schemas.openxmlformats.org/officeDocument/2006/relationships/hyperlink" Target="https://s7d5.scene7.com/is/image/ScanSource/photo-unavailable" TargetMode="External"/><Relationship Id="rId23" Type="http://schemas.openxmlformats.org/officeDocument/2006/relationships/hyperlink" Target="http://s7d9.scene7.com/is/image/ScanSource/eaton-zp212150xxxx000" TargetMode="External"/><Relationship Id="rId3489" Type="http://schemas.openxmlformats.org/officeDocument/2006/relationships/hyperlink" Target="http://s7d5.scene7.com/is/image/ScanSource/icon-software-services" TargetMode="External"/><Relationship Id="rId3696" Type="http://schemas.openxmlformats.org/officeDocument/2006/relationships/hyperlink" Target="http://s7d9.scene7.com/is/image/ScanSource/plantronics-blackwire7108750502" TargetMode="External"/><Relationship Id="rId4747" Type="http://schemas.openxmlformats.org/officeDocument/2006/relationships/hyperlink" Target="https://s7d5.scene7.com/is/image/ScanSource/photo-unavailable" TargetMode="External"/><Relationship Id="rId2298" Type="http://schemas.openxmlformats.org/officeDocument/2006/relationships/hyperlink" Target="http://s7d5.scene7.com/is/image/ScanSource/icon-accessories" TargetMode="External"/><Relationship Id="rId3349" Type="http://schemas.openxmlformats.org/officeDocument/2006/relationships/hyperlink" Target="http://s7d9.scene7.com/is/image/ScanSource/xpcc-90000934" TargetMode="External"/><Relationship Id="rId3556" Type="http://schemas.openxmlformats.org/officeDocument/2006/relationships/hyperlink" Target="http://s7d9.scene7.com/is/image/ScanSource/xpcc-90000166" TargetMode="External"/><Relationship Id="rId4954" Type="http://schemas.openxmlformats.org/officeDocument/2006/relationships/hyperlink" Target="http://s7d5.scene7.com/is/image/ScanSource/icon-warranty2" TargetMode="External"/><Relationship Id="rId477" Type="http://schemas.openxmlformats.org/officeDocument/2006/relationships/hyperlink" Target="http://s7d9.scene7.com/is/image/ScanSource/vtech-1vsp608r3q" TargetMode="External"/><Relationship Id="rId684" Type="http://schemas.openxmlformats.org/officeDocument/2006/relationships/hyperlink" Target="http://s7d5.scene7.com/is/image/ScanSource/valcom-v1991" TargetMode="External"/><Relationship Id="rId2158" Type="http://schemas.openxmlformats.org/officeDocument/2006/relationships/hyperlink" Target="http://s7d5.scene7.com/is/image/ScanSource/Eaton-FERRUPS" TargetMode="External"/><Relationship Id="rId2365" Type="http://schemas.openxmlformats.org/officeDocument/2006/relationships/hyperlink" Target="http://s7d9.scene7.com/is/image/ScanSource/yealink-cp960teams" TargetMode="External"/><Relationship Id="rId3209" Type="http://schemas.openxmlformats.org/officeDocument/2006/relationships/hyperlink" Target="https://s7d5.scene7.com/is/image/ScanSource/photo-unavailable" TargetMode="External"/><Relationship Id="rId3763" Type="http://schemas.openxmlformats.org/officeDocument/2006/relationships/hyperlink" Target="http://s7d9.scene7.com/is/image/ScanSource/poly-saviaccessories" TargetMode="External"/><Relationship Id="rId3970" Type="http://schemas.openxmlformats.org/officeDocument/2006/relationships/hyperlink" Target="http://s7d9.scene7.com/is/image/ScanSource/jabra-6399823109" TargetMode="External"/><Relationship Id="rId4607" Type="http://schemas.openxmlformats.org/officeDocument/2006/relationships/hyperlink" Target="http://s7d9.scene7.com/is/image/ScanSource/poly-saviaccessories" TargetMode="External"/><Relationship Id="rId4814" Type="http://schemas.openxmlformats.org/officeDocument/2006/relationships/hyperlink" Target="http://s7d9.scene7.com/is/image/ScanSource/poly-blackwireaccessories" TargetMode="External"/><Relationship Id="rId337" Type="http://schemas.openxmlformats.org/officeDocument/2006/relationships/hyperlink" Target="http://s7d5.scene7.com/is/image/ScanSource/icon-warranty2" TargetMode="External"/><Relationship Id="rId891" Type="http://schemas.openxmlformats.org/officeDocument/2006/relationships/hyperlink" Target="http://s7d9.scene7.com/is/image/ScanSource/valcom-v1030cgy" TargetMode="External"/><Relationship Id="rId2018" Type="http://schemas.openxmlformats.org/officeDocument/2006/relationships/hyperlink" Target="http://s7d9.scene7.com/is/image/ScanSource/eaton-k40813000000000" TargetMode="External"/><Relationship Id="rId2572" Type="http://schemas.openxmlformats.org/officeDocument/2006/relationships/hyperlink" Target="http://s7d5.scene7.com/is/image/ScanSource/apc-325family" TargetMode="External"/><Relationship Id="rId3416" Type="http://schemas.openxmlformats.org/officeDocument/2006/relationships/hyperlink" Target="https://s7d5.scene7.com/is/image/ScanSource/photo-unavailable" TargetMode="External"/><Relationship Id="rId3623" Type="http://schemas.openxmlformats.org/officeDocument/2006/relationships/hyperlink" Target="http://s7d9.scene7.com/is/image/ScanSource/poly-calisto" TargetMode="External"/><Relationship Id="rId3830" Type="http://schemas.openxmlformats.org/officeDocument/2006/relationships/hyperlink" Target="http://s7d9.scene7.com/is/image/ScanSource/plantronics-encoreprohw720" TargetMode="External"/><Relationship Id="rId544" Type="http://schemas.openxmlformats.org/officeDocument/2006/relationships/hyperlink" Target="http://s7d5.scene7.com/is/image/ScanSource/icon-accessories" TargetMode="External"/><Relationship Id="rId751" Type="http://schemas.openxmlformats.org/officeDocument/2006/relationships/hyperlink" Target="http://s7d9.scene7.com/is/image/ScanSource/valcom-v9992" TargetMode="External"/><Relationship Id="rId1174" Type="http://schemas.openxmlformats.org/officeDocument/2006/relationships/hyperlink" Target="http://s7d9.scene7.com/is/image/ScanSource/apc-surt019" TargetMode="External"/><Relationship Id="rId1381" Type="http://schemas.openxmlformats.org/officeDocument/2006/relationships/hyperlink" Target="https://s7d5.scene7.com/is/image/ScanSource/photo-unavailable" TargetMode="External"/><Relationship Id="rId2225" Type="http://schemas.openxmlformats.org/officeDocument/2006/relationships/hyperlink" Target="http://s7d5.scene7.com/is/image/ScanSource/Eaton-ePDUs" TargetMode="External"/><Relationship Id="rId2432" Type="http://schemas.openxmlformats.org/officeDocument/2006/relationships/hyperlink" Target="http://s7d5.scene7.com/is/image/ScanSource/APC-D624CB6DA231A7A6852578630056932D_SLIE_8FFLPR_fam_h" TargetMode="External"/><Relationship Id="rId404" Type="http://schemas.openxmlformats.org/officeDocument/2006/relationships/hyperlink" Target="http://s7d5.scene7.com/is/image/ScanSource/icon-services" TargetMode="External"/><Relationship Id="rId611" Type="http://schemas.openxmlformats.org/officeDocument/2006/relationships/hyperlink" Target="http://s7d5.scene7.com/is/image/ScanSource/icon-audio" TargetMode="External"/><Relationship Id="rId1034" Type="http://schemas.openxmlformats.org/officeDocument/2006/relationships/hyperlink" Target="http://s7d9.scene7.com/is/image/ScanSource/apc-sycfxr8" TargetMode="External"/><Relationship Id="rId1241" Type="http://schemas.openxmlformats.org/officeDocument/2006/relationships/hyperlink" Target="http://s7d5.scene7.com/is/image/ScanSource/apc-325family" TargetMode="External"/><Relationship Id="rId4397" Type="http://schemas.openxmlformats.org/officeDocument/2006/relationships/hyperlink" Target="http://s7d9.scene7.com/is/image/ScanSource/plantronics-voyager4320teams" TargetMode="External"/><Relationship Id="rId1101" Type="http://schemas.openxmlformats.org/officeDocument/2006/relationships/hyperlink" Target="http://s7d5.scene7.com/is/image/ScanSource/valcom-horn1" TargetMode="External"/><Relationship Id="rId4257" Type="http://schemas.openxmlformats.org/officeDocument/2006/relationships/hyperlink" Target="http://s7d9.scene7.com/is/image/ScanSource/jabra-27361101" TargetMode="External"/><Relationship Id="rId4464" Type="http://schemas.openxmlformats.org/officeDocument/2006/relationships/hyperlink" Target="http://s7d9.scene7.com/is/image/ScanSource/poly-calisto5300" TargetMode="External"/><Relationship Id="rId4671" Type="http://schemas.openxmlformats.org/officeDocument/2006/relationships/hyperlink" Target="http://s7d9.scene7.com/is/image/ScanSource/poly-savi8220" TargetMode="External"/><Relationship Id="rId3066" Type="http://schemas.openxmlformats.org/officeDocument/2006/relationships/hyperlink" Target="http://s7d5.scene7.com/is/image/ScanSource/icon-services" TargetMode="External"/><Relationship Id="rId3273" Type="http://schemas.openxmlformats.org/officeDocument/2006/relationships/hyperlink" Target="https://s7d5.scene7.com/is/image/ScanSource/photo-unavailable" TargetMode="External"/><Relationship Id="rId3480" Type="http://schemas.openxmlformats.org/officeDocument/2006/relationships/hyperlink" Target="http://s7d5.scene7.com/is/image/ScanSource/icon-software-services" TargetMode="External"/><Relationship Id="rId4117" Type="http://schemas.openxmlformats.org/officeDocument/2006/relationships/hyperlink" Target="http://s7d9.scene7.com/is/image/ScanSource/zebra-obsolete" TargetMode="External"/><Relationship Id="rId4324" Type="http://schemas.openxmlformats.org/officeDocument/2006/relationships/hyperlink" Target="http://s7d9.scene7.com/is/image/ScanSource/jabra-2399829119" TargetMode="External"/><Relationship Id="rId4531" Type="http://schemas.openxmlformats.org/officeDocument/2006/relationships/hyperlink" Target="http://s7d9.scene7.com/is/image/ScanSource/plantronics-blackwire3310" TargetMode="External"/><Relationship Id="rId194" Type="http://schemas.openxmlformats.org/officeDocument/2006/relationships/hyperlink" Target="http://s7d5.scene7.com/is/image/ScanSource/icon-services" TargetMode="External"/><Relationship Id="rId1918" Type="http://schemas.openxmlformats.org/officeDocument/2006/relationships/hyperlink" Target="http://s7d5.scene7.com/is/image/ScanSource/icon-warranty2" TargetMode="External"/><Relationship Id="rId2082" Type="http://schemas.openxmlformats.org/officeDocument/2006/relationships/hyperlink" Target="https://s7d5.scene7.com/is/image/ScanSource/photo-unavailable" TargetMode="External"/><Relationship Id="rId3133" Type="http://schemas.openxmlformats.org/officeDocument/2006/relationships/hyperlink" Target="http://s7d9.scene7.com/is/image/ScanSource/eaton-9px5ktf5" TargetMode="External"/><Relationship Id="rId261" Type="http://schemas.openxmlformats.org/officeDocument/2006/relationships/hyperlink" Target="http://s7d5.scene7.com/is/image/ScanSource/icon-warranty2" TargetMode="External"/><Relationship Id="rId3340" Type="http://schemas.openxmlformats.org/officeDocument/2006/relationships/hyperlink" Target="http://s7d5.scene7.com/is/image/ScanSource/Bogen-hta25oa" TargetMode="External"/><Relationship Id="rId5098" Type="http://schemas.openxmlformats.org/officeDocument/2006/relationships/hyperlink" Target="https://s7d5.scene7.com/is/image/ScanSource/photo-unavailable" TargetMode="External"/><Relationship Id="rId2899" Type="http://schemas.openxmlformats.org/officeDocument/2006/relationships/hyperlink" Target="http://s7d5.scene7.com/is/image/ScanSource/APC-2D60FA1456E54ED1852578560077A444_EWAR_8F2TL5_fam_h" TargetMode="External"/><Relationship Id="rId3200" Type="http://schemas.openxmlformats.org/officeDocument/2006/relationships/hyperlink" Target="http://s7d9.scene7.com/is/image/ScanSource/jabra-93069503105" TargetMode="External"/><Relationship Id="rId121" Type="http://schemas.openxmlformats.org/officeDocument/2006/relationships/hyperlink" Target="http://s7d5.scene7.com/is/image/ScanSource/icon-services" TargetMode="External"/><Relationship Id="rId2759" Type="http://schemas.openxmlformats.org/officeDocument/2006/relationships/hyperlink" Target="http://s7d9.scene7.com/is/image/ScanSource/apc-apcrbc110" TargetMode="External"/><Relationship Id="rId2966" Type="http://schemas.openxmlformats.org/officeDocument/2006/relationships/hyperlink" Target="http://s7d9.scene7.com/is/image/ScanSource/apc-ap7532" TargetMode="External"/><Relationship Id="rId5165" Type="http://schemas.openxmlformats.org/officeDocument/2006/relationships/hyperlink" Target="http://s7d9.scene7.com/is/image/ScanSource/jabra-1009231090002" TargetMode="External"/><Relationship Id="rId938" Type="http://schemas.openxmlformats.org/officeDocument/2006/relationships/hyperlink" Target="http://s7d5.scene7.com/is/image/ScanSource/icon-services" TargetMode="External"/><Relationship Id="rId1568" Type="http://schemas.openxmlformats.org/officeDocument/2006/relationships/hyperlink" Target="http://s7d9.scene7.com/is/image/ScanSource/apc-s10blk" TargetMode="External"/><Relationship Id="rId1775" Type="http://schemas.openxmlformats.org/officeDocument/2006/relationships/hyperlink" Target="http://s7d9.scene7.com/is/image/ScanSource/apc-pdm2330l631980" TargetMode="External"/><Relationship Id="rId2619" Type="http://schemas.openxmlformats.org/officeDocument/2006/relationships/hyperlink" Target="http://s7d9.scene7.com/is/image/ScanSource/apc-ar7503" TargetMode="External"/><Relationship Id="rId2826" Type="http://schemas.openxmlformats.org/officeDocument/2006/relationships/hyperlink" Target="http://s7d9.scene7.com/is/image/ScanSource/apc-ap9475" TargetMode="External"/><Relationship Id="rId4181" Type="http://schemas.openxmlformats.org/officeDocument/2006/relationships/hyperlink" Target="http://s7d9.scene7.com/is/image/ScanSource/plantronics-38886-01" TargetMode="External"/><Relationship Id="rId5025" Type="http://schemas.openxmlformats.org/officeDocument/2006/relationships/hyperlink" Target="https://s7d5.scene7.com/is/image/ScanSource/photo-unavailable" TargetMode="External"/><Relationship Id="rId5232" Type="http://schemas.openxmlformats.org/officeDocument/2006/relationships/hyperlink" Target="http://s7d5.scene7.com/is/image/ScanSource/icon-accessories" TargetMode="External"/><Relationship Id="rId67" Type="http://schemas.openxmlformats.org/officeDocument/2006/relationships/hyperlink" Target="https://s7d5.scene7.com/is/image/ScanSource/photo-unavailable" TargetMode="External"/><Relationship Id="rId1428" Type="http://schemas.openxmlformats.org/officeDocument/2006/relationships/hyperlink" Target="http://s7d9.scene7.com/is/image/ScanSource/apc-smt2200i" TargetMode="External"/><Relationship Id="rId1635" Type="http://schemas.openxmlformats.org/officeDocument/2006/relationships/hyperlink" Target="http://s7d5.scene7.com/is/image/ScanSource/APC-3B8DF882-5056-AE36-FE9C5C16702DBD65_f_h" TargetMode="External"/><Relationship Id="rId1982" Type="http://schemas.openxmlformats.org/officeDocument/2006/relationships/hyperlink" Target="http://s7d9.scene7.com/is/image/ScanSource/eaton-kbt001200000010" TargetMode="External"/><Relationship Id="rId4041" Type="http://schemas.openxmlformats.org/officeDocument/2006/relationships/hyperlink" Target="http://s7d9.scene7.com/is/image/ScanSource/eaton-5p1550grl" TargetMode="External"/><Relationship Id="rId1842" Type="http://schemas.openxmlformats.org/officeDocument/2006/relationships/hyperlink" Target="http://s7d5.scene7.com/is/image/ScanSource/apc-325family" TargetMode="External"/><Relationship Id="rId4998" Type="http://schemas.openxmlformats.org/officeDocument/2006/relationships/hyperlink" Target="https://s7d5.scene7.com/is/image/ScanSource/photo-unavailable" TargetMode="External"/><Relationship Id="rId1702" Type="http://schemas.openxmlformats.org/officeDocument/2006/relationships/hyperlink" Target="http://s7d9.scene7.com/is/image/ScanSource/yealink-prcw53h" TargetMode="External"/><Relationship Id="rId4858" Type="http://schemas.openxmlformats.org/officeDocument/2006/relationships/hyperlink" Target="https://s7d5.scene7.com/is/image/ScanSource/photo-unavailable" TargetMode="External"/><Relationship Id="rId3667" Type="http://schemas.openxmlformats.org/officeDocument/2006/relationships/hyperlink" Target="http://s7d9.scene7.com/is/image/ScanSource/jabra-88011102" TargetMode="External"/><Relationship Id="rId3874" Type="http://schemas.openxmlformats.org/officeDocument/2006/relationships/hyperlink" Target="http://s7d9.scene7.com/is/image/ScanSource/eaton-744a3960" TargetMode="External"/><Relationship Id="rId4718" Type="http://schemas.openxmlformats.org/officeDocument/2006/relationships/hyperlink" Target="http://s7d9.scene7.com/is/image/ScanSource/plantronics-blackwirec325" TargetMode="External"/><Relationship Id="rId4925" Type="http://schemas.openxmlformats.org/officeDocument/2006/relationships/hyperlink" Target="http://s7d9.scene7.com/is/image/ScanSource/jabra-1420141" TargetMode="External"/><Relationship Id="rId588" Type="http://schemas.openxmlformats.org/officeDocument/2006/relationships/hyperlink" Target="http://s7d5.scene7.com/is/image/ScanSource/icon-audio" TargetMode="External"/><Relationship Id="rId795" Type="http://schemas.openxmlformats.org/officeDocument/2006/relationships/hyperlink" Target="http://s7d5.scene7.com/is/image/ScanSource/icon-accessories" TargetMode="External"/><Relationship Id="rId2269" Type="http://schemas.openxmlformats.org/officeDocument/2006/relationships/hyperlink" Target="http://s7d9.scene7.com/is/image/ScanSource/eaton-ebp1606" TargetMode="External"/><Relationship Id="rId2476" Type="http://schemas.openxmlformats.org/officeDocument/2006/relationships/hyperlink" Target="http://s7d5.scene7.com/is/image/ScanSource/icon-accessories" TargetMode="External"/><Relationship Id="rId2683" Type="http://schemas.openxmlformats.org/officeDocument/2006/relationships/hyperlink" Target="http://s7d5.scene7.com/is/image/ScanSource/APC-301_fam" TargetMode="External"/><Relationship Id="rId2890" Type="http://schemas.openxmlformats.org/officeDocument/2006/relationships/hyperlink" Target="http://s7d9.scene7.com/is/image/ScanSource/apc-ap8704rww" TargetMode="External"/><Relationship Id="rId3527" Type="http://schemas.openxmlformats.org/officeDocument/2006/relationships/hyperlink" Target="http://s7d9.scene7.com/is/image/ScanSource/xpcc-90000255" TargetMode="External"/><Relationship Id="rId3734" Type="http://schemas.openxmlformats.org/officeDocument/2006/relationships/hyperlink" Target="http://s7d9.scene7.com/is/image/ScanSource/plantronics-8511701" TargetMode="External"/><Relationship Id="rId3941" Type="http://schemas.openxmlformats.org/officeDocument/2006/relationships/hyperlink" Target="https://s7d5.scene7.com/is/image/ScanSource/photo-unavailable" TargetMode="External"/><Relationship Id="rId448" Type="http://schemas.openxmlformats.org/officeDocument/2006/relationships/hyperlink" Target="http://s7d5.scene7.com/is/image/ScanSource/icon-services" TargetMode="External"/><Relationship Id="rId655" Type="http://schemas.openxmlformats.org/officeDocument/2006/relationships/hyperlink" Target="http://s7d9.scene7.com/is/image/ScanSource/vtech-vcs702replacementmic" TargetMode="External"/><Relationship Id="rId862" Type="http://schemas.openxmlformats.org/officeDocument/2006/relationships/hyperlink" Target="http://s7d9.scene7.com/is/image/ScanSource/valcom-v1072bst" TargetMode="External"/><Relationship Id="rId1078" Type="http://schemas.openxmlformats.org/officeDocument/2006/relationships/hyperlink" Target="http://s7d9.scene7.com/is/image/ScanSource/apc-sya4k8p" TargetMode="External"/><Relationship Id="rId1285" Type="http://schemas.openxmlformats.org/officeDocument/2006/relationships/hyperlink" Target="http://s7d9.scene7.com/is/image/ScanSource/apc-srt48bp" TargetMode="External"/><Relationship Id="rId1492" Type="http://schemas.openxmlformats.org/officeDocument/2006/relationships/hyperlink" Target="https://s7d5.scene7.com/is/image/ScanSource/photo-unavailable" TargetMode="External"/><Relationship Id="rId2129" Type="http://schemas.openxmlformats.org/officeDocument/2006/relationships/hyperlink" Target="http://s7d9.scene7.com/is/image/ScanSource/apc-g35tsbp20k30f" TargetMode="External"/><Relationship Id="rId2336" Type="http://schemas.openxmlformats.org/officeDocument/2006/relationships/hyperlink" Target="http://s7d5.scene7.com/is/image/ScanSource/apc-325family" TargetMode="External"/><Relationship Id="rId2543" Type="http://schemas.openxmlformats.org/officeDocument/2006/relationships/hyperlink" Target="http://s7d5.scene7.com/is/image/ScanSource/apc-325family" TargetMode="External"/><Relationship Id="rId2750" Type="http://schemas.openxmlformats.org/officeDocument/2006/relationships/hyperlink" Target="http://s7d9.scene7.com/is/image/ScanSource/apc-apcrbc131" TargetMode="External"/><Relationship Id="rId3801" Type="http://schemas.openxmlformats.org/officeDocument/2006/relationships/hyperlink" Target="http://s7d9.scene7.com/is/image/ScanSource/vtech-eristerminalbundlegroup" TargetMode="External"/><Relationship Id="rId308" Type="http://schemas.openxmlformats.org/officeDocument/2006/relationships/hyperlink" Target="http://s7d5.scene7.com/is/image/ScanSource/icon-warranty2" TargetMode="External"/><Relationship Id="rId515" Type="http://schemas.openxmlformats.org/officeDocument/2006/relationships/hyperlink" Target="http://s7d9.scene7.com/is/image/ScanSource/valcom-vp2148d" TargetMode="External"/><Relationship Id="rId722" Type="http://schemas.openxmlformats.org/officeDocument/2006/relationships/hyperlink" Target="http://s7d9.scene7.com/is/image/ScanSource/valcom-vdsp" TargetMode="External"/><Relationship Id="rId1145" Type="http://schemas.openxmlformats.org/officeDocument/2006/relationships/hyperlink" Target="http://s7d9.scene7.com/is/image/ScanSource/apc-surtrk" TargetMode="External"/><Relationship Id="rId1352" Type="http://schemas.openxmlformats.org/officeDocument/2006/relationships/hyperlink" Target="http://s7d9.scene7.com/is/image/ScanSource/apc-smx3000rmlv2unc" TargetMode="External"/><Relationship Id="rId2403" Type="http://schemas.openxmlformats.org/officeDocument/2006/relationships/hyperlink" Target="http://s7d9.scene7.com/is/image/ScanSource/itwlinx-cat6alan" TargetMode="External"/><Relationship Id="rId1005" Type="http://schemas.openxmlformats.org/officeDocument/2006/relationships/hyperlink" Target="http://s7d5.scene7.com/is/image/ScanSource/APC-29E08A7203B5C0DC8525760100603846_MMAE_7UDNL5_fam_h" TargetMode="External"/><Relationship Id="rId1212" Type="http://schemas.openxmlformats.org/officeDocument/2006/relationships/hyperlink" Target="http://s7d9.scene7.com/is/image/ScanSource/apc-sua039" TargetMode="External"/><Relationship Id="rId2610" Type="http://schemas.openxmlformats.org/officeDocument/2006/relationships/hyperlink" Target="http://s7d9.scene7.com/is/image/ScanSource/apc-ar7572" TargetMode="External"/><Relationship Id="rId4368" Type="http://schemas.openxmlformats.org/officeDocument/2006/relationships/hyperlink" Target="https://s7d5.scene7.com/is/image/ScanSource/photo-unavailable" TargetMode="External"/><Relationship Id="rId4575" Type="http://schemas.openxmlformats.org/officeDocument/2006/relationships/hyperlink" Target="http://s7d9.scene7.com/is/image/ScanSource/plantronics-voyager5200" TargetMode="External"/><Relationship Id="rId3177" Type="http://schemas.openxmlformats.org/officeDocument/2006/relationships/hyperlink" Target="http://s7d5.scene7.com/is/image/ScanSource/Eaton-9355-UPS" TargetMode="External"/><Relationship Id="rId4228" Type="http://schemas.openxmlformats.org/officeDocument/2006/relationships/hyperlink" Target="http://s7d9.scene7.com/is/image/ScanSource/jabra-28599999998" TargetMode="External"/><Relationship Id="rId4782" Type="http://schemas.openxmlformats.org/officeDocument/2006/relationships/hyperlink" Target="https://s7d5.scene7.com/is/image/ScanSource/photo-unavailable" TargetMode="External"/><Relationship Id="rId3037" Type="http://schemas.openxmlformats.org/officeDocument/2006/relationships/hyperlink" Target="http://s7d9.scene7.com/is/image/ScanSource/apc-accs1001" TargetMode="External"/><Relationship Id="rId3384" Type="http://schemas.openxmlformats.org/officeDocument/2006/relationships/hyperlink" Target="https://s7d5.scene7.com/is/image/ScanSource/photo-unavailable" TargetMode="External"/><Relationship Id="rId3591" Type="http://schemas.openxmlformats.org/officeDocument/2006/relationships/hyperlink" Target="http://s7d9.scene7.com/is/image/ScanSource/xpcc-90000031" TargetMode="External"/><Relationship Id="rId4435" Type="http://schemas.openxmlformats.org/officeDocument/2006/relationships/hyperlink" Target="http://s7d9.scene7.com/is/image/ScanSource/poly-sync20plusms" TargetMode="External"/><Relationship Id="rId4642" Type="http://schemas.openxmlformats.org/officeDocument/2006/relationships/hyperlink" Target="http://s7d9.scene7.com/is/image/ScanSource/plantronics-21090101" TargetMode="External"/><Relationship Id="rId2193" Type="http://schemas.openxmlformats.org/officeDocument/2006/relationships/hyperlink" Target="http://s7d9.scene7.com/is/image/ScanSource/vtech-et685-1" TargetMode="External"/><Relationship Id="rId3244" Type="http://schemas.openxmlformats.org/officeDocument/2006/relationships/hyperlink" Target="http://s7d9.scene7.com/is/image/ScanSource/plantronics-9249001" TargetMode="External"/><Relationship Id="rId3451" Type="http://schemas.openxmlformats.org/officeDocument/2006/relationships/hyperlink" Target="http://s7d9.scene7.com/is/image/ScanSource/xpcc-90000480" TargetMode="External"/><Relationship Id="rId4502" Type="http://schemas.openxmlformats.org/officeDocument/2006/relationships/hyperlink" Target="http://s7d9.scene7.com/is/image/ScanSource/plantronics-blackwire8225" TargetMode="External"/><Relationship Id="rId165" Type="http://schemas.openxmlformats.org/officeDocument/2006/relationships/hyperlink" Target="http://s7d5.scene7.com/is/image/ScanSource/icon-warranty2" TargetMode="External"/><Relationship Id="rId372" Type="http://schemas.openxmlformats.org/officeDocument/2006/relationships/hyperlink" Target="http://s7d5.scene7.com/is/image/ScanSource/icon-warranty2" TargetMode="External"/><Relationship Id="rId2053" Type="http://schemas.openxmlformats.org/officeDocument/2006/relationships/hyperlink" Target="http://s7d5.scene7.com/is/image/ScanSource/APC-AE603987B36182048525785B005475DD_SLIE_8F7L3H_fam_h" TargetMode="External"/><Relationship Id="rId2260" Type="http://schemas.openxmlformats.org/officeDocument/2006/relationships/hyperlink" Target="http://s7d9.scene7.com/is/image/ScanSource/eaton-eflxl2000rpdu1ul" TargetMode="External"/><Relationship Id="rId3104" Type="http://schemas.openxmlformats.org/officeDocument/2006/relationships/hyperlink" Target="http://s7d5.scene7.com/is/image/ScanSource/Eaton-9390-UPS" TargetMode="External"/><Relationship Id="rId3311" Type="http://schemas.openxmlformats.org/officeDocument/2006/relationships/hyperlink" Target="https://s7d5.scene7.com/is/image/ScanSource/photo-unavailable" TargetMode="External"/><Relationship Id="rId232" Type="http://schemas.openxmlformats.org/officeDocument/2006/relationships/hyperlink" Target="http://s7d5.scene7.com/is/image/ScanSource/icon-services" TargetMode="External"/><Relationship Id="rId2120" Type="http://schemas.openxmlformats.org/officeDocument/2006/relationships/hyperlink" Target="http://s7d9.scene7.com/is/image/ScanSource/jabra-gsa15130157" TargetMode="External"/><Relationship Id="rId5069" Type="http://schemas.openxmlformats.org/officeDocument/2006/relationships/hyperlink" Target="https://s7d5.scene7.com/is/image/ScanSource/photo-unavailable" TargetMode="External"/><Relationship Id="rId1679" Type="http://schemas.openxmlformats.org/officeDocument/2006/relationships/hyperlink" Target="http://s7d5.scene7.com/is/image/ScanSource/Eaton-ePDUs" TargetMode="External"/><Relationship Id="rId4085" Type="http://schemas.openxmlformats.org/officeDocument/2006/relationships/hyperlink" Target="http://s7d9.scene7.com/is/image/ScanSource/jabra-5093610189" TargetMode="External"/><Relationship Id="rId4292" Type="http://schemas.openxmlformats.org/officeDocument/2006/relationships/hyperlink" Target="http://s7d9.scene7.com/is/image/ScanSource/vtech-10w" TargetMode="External"/><Relationship Id="rId5136" Type="http://schemas.openxmlformats.org/officeDocument/2006/relationships/hyperlink" Target="http://s7d5.scene7.com/is/image/ScanSource/icon-accessories" TargetMode="External"/><Relationship Id="rId1886" Type="http://schemas.openxmlformats.org/officeDocument/2006/relationships/hyperlink" Target="http://s7d5.scene7.com/is/image/ScanSource/icon-warranty2" TargetMode="External"/><Relationship Id="rId2937" Type="http://schemas.openxmlformats.org/officeDocument/2006/relationships/hyperlink" Target="http://s7d9.scene7.com/is/image/ScanSource/apc-ap7802" TargetMode="External"/><Relationship Id="rId4152" Type="http://schemas.openxmlformats.org/officeDocument/2006/relationships/hyperlink" Target="https://s7d5.scene7.com/is/image/ScanSource/photo-unavailable" TargetMode="External"/><Relationship Id="rId5203" Type="http://schemas.openxmlformats.org/officeDocument/2006/relationships/hyperlink" Target="http://s7d9.scene7.com/is/image/ScanSource/eaton-0660c092geeaaaai" TargetMode="External"/><Relationship Id="rId909" Type="http://schemas.openxmlformats.org/officeDocument/2006/relationships/hyperlink" Target="http://s7d5.scene7.com/is/image/ScanSource/APC-3B8DF882-5056-AE36-FE9C5C16702DBD65_f_h" TargetMode="External"/><Relationship Id="rId1539" Type="http://schemas.openxmlformats.org/officeDocument/2006/relationships/hyperlink" Target="http://s7d9.scene7.com/is/image/ScanSource/apc-sbp3000rm2u" TargetMode="External"/><Relationship Id="rId1746" Type="http://schemas.openxmlformats.org/officeDocument/2006/relationships/hyperlink" Target="http://s7d9.scene7.com/is/image/ScanSource/apc-pdw11l630c" TargetMode="External"/><Relationship Id="rId1953" Type="http://schemas.openxmlformats.org/officeDocument/2006/relationships/hyperlink" Target="http://s7d9.scene7.com/is/image/ScanSource/vtech-m25" TargetMode="External"/><Relationship Id="rId38" Type="http://schemas.openxmlformats.org/officeDocument/2006/relationships/hyperlink" Target="http://s7d9.scene7.com/is/image/ScanSource/eaton-zc0811108100000" TargetMode="External"/><Relationship Id="rId1606" Type="http://schemas.openxmlformats.org/officeDocument/2006/relationships/hyperlink" Target="http://s7d9.scene7.com/is/image/ScanSource/apc-rbc9" TargetMode="External"/><Relationship Id="rId1813" Type="http://schemas.openxmlformats.org/officeDocument/2006/relationships/hyperlink" Target="http://s7d9.scene7.com/is/image/ScanSource/apc-p6gc" TargetMode="External"/><Relationship Id="rId4012" Type="http://schemas.openxmlformats.org/officeDocument/2006/relationships/hyperlink" Target="http://s7d9.scene7.com/is/image/ScanSource/eaton-5pxebm72rt2u" TargetMode="External"/><Relationship Id="rId4969" Type="http://schemas.openxmlformats.org/officeDocument/2006/relationships/hyperlink" Target="http://s7d5.scene7.com/is/image/ScanSource/icon-software-services" TargetMode="External"/><Relationship Id="rId3778" Type="http://schemas.openxmlformats.org/officeDocument/2006/relationships/hyperlink" Target="https://s7d5.scene7.com/is/image/ScanSource/photo-unavailable" TargetMode="External"/><Relationship Id="rId3985" Type="http://schemas.openxmlformats.org/officeDocument/2006/relationships/hyperlink" Target="http://s7d9.scene7.com/is/image/ScanSource/plantronics-60825315" TargetMode="External"/><Relationship Id="rId4829" Type="http://schemas.openxmlformats.org/officeDocument/2006/relationships/hyperlink" Target="http://s7d9.scene7.com/is/image/ScanSource/jabra-15530159" TargetMode="External"/><Relationship Id="rId699" Type="http://schemas.openxmlformats.org/officeDocument/2006/relationships/hyperlink" Target="http://s7d5.scene7.com/is/image/ScanSource/icon-accessories" TargetMode="External"/><Relationship Id="rId2587" Type="http://schemas.openxmlformats.org/officeDocument/2006/relationships/hyperlink" Target="http://s7d9.scene7.com/is/image/ScanSource/apc-ar7721" TargetMode="External"/><Relationship Id="rId2794" Type="http://schemas.openxmlformats.org/officeDocument/2006/relationships/hyperlink" Target="http://s7d5.scene7.com/is/image/ScanSource/apc-325family" TargetMode="External"/><Relationship Id="rId3638" Type="http://schemas.openxmlformats.org/officeDocument/2006/relationships/hyperlink" Target="http://s7d9.scene7.com/is/image/ScanSource/plantronics-8903201" TargetMode="External"/><Relationship Id="rId3845" Type="http://schemas.openxmlformats.org/officeDocument/2006/relationships/hyperlink" Target="http://s7d9.scene7.com/is/image/ScanSource/jabra-7710309" TargetMode="External"/><Relationship Id="rId559" Type="http://schemas.openxmlformats.org/officeDocument/2006/relationships/hyperlink" Target="http://s7d9.scene7.com/is/image/ScanSource/valcom-vip814" TargetMode="External"/><Relationship Id="rId766" Type="http://schemas.openxmlformats.org/officeDocument/2006/relationships/hyperlink" Target="http://s7d9.scene7.com/is/image/ScanSource/valcom-v9933a" TargetMode="External"/><Relationship Id="rId1189" Type="http://schemas.openxmlformats.org/officeDocument/2006/relationships/hyperlink" Target="http://s7d9.scene7.com/is/image/ScanSource/apc-sum3000rmxli2u" TargetMode="External"/><Relationship Id="rId1396" Type="http://schemas.openxmlformats.org/officeDocument/2006/relationships/hyperlink" Target="https://s7d5.scene7.com/is/image/ScanSource/photo-unavailable" TargetMode="External"/><Relationship Id="rId2447" Type="http://schemas.openxmlformats.org/officeDocument/2006/relationships/hyperlink" Target="http://s7d9.scene7.com/is/image/ScanSource/eaton-bpe05bbm1a" TargetMode="External"/><Relationship Id="rId5060" Type="http://schemas.openxmlformats.org/officeDocument/2006/relationships/hyperlink" Target="http://s7d9.scene7.com/is/image/ScanSource/jabra-1410137" TargetMode="External"/><Relationship Id="rId419" Type="http://schemas.openxmlformats.org/officeDocument/2006/relationships/hyperlink" Target="http://s7d5.scene7.com/is/image/ScanSource/icon-services" TargetMode="External"/><Relationship Id="rId626" Type="http://schemas.openxmlformats.org/officeDocument/2006/relationships/hyperlink" Target="http://s7d5.scene7.com/is/image/ScanSource/valcom-horn1" TargetMode="External"/><Relationship Id="rId973" Type="http://schemas.openxmlformats.org/officeDocument/2006/relationships/hyperlink" Target="http://s7d5.scene7.com/is/image/ScanSource/Eaton-ePDUs" TargetMode="External"/><Relationship Id="rId1049" Type="http://schemas.openxmlformats.org/officeDocument/2006/relationships/hyperlink" Target="http://s7d9.scene7.com/is/image/ScanSource/apc-sybatt" TargetMode="External"/><Relationship Id="rId1256" Type="http://schemas.openxmlformats.org/officeDocument/2006/relationships/hyperlink" Target="https://s7d5.scene7.com/is/image/ScanSource/photo-unavailable" TargetMode="External"/><Relationship Id="rId2307" Type="http://schemas.openxmlformats.org/officeDocument/2006/relationships/hyperlink" Target="http://s7d9.scene7.com/is/image/ScanSource/apc-ddcc6023" TargetMode="External"/><Relationship Id="rId2654" Type="http://schemas.openxmlformats.org/officeDocument/2006/relationships/hyperlink" Target="http://s7d9.scene7.com/is/image/ScanSource/apc-ar3810" TargetMode="External"/><Relationship Id="rId2861" Type="http://schemas.openxmlformats.org/officeDocument/2006/relationships/hyperlink" Target="http://s7d9.scene7.com/is/image/ScanSource/apc-ap8868" TargetMode="External"/><Relationship Id="rId3705" Type="http://schemas.openxmlformats.org/officeDocument/2006/relationships/hyperlink" Target="http://s7d9.scene7.com/is/image/ScanSource/plantronics-8723501" TargetMode="External"/><Relationship Id="rId3912" Type="http://schemas.openxmlformats.org/officeDocument/2006/relationships/hyperlink" Target="https://s7d5.scene7.com/is/image/ScanSource/photo-unavailable" TargetMode="External"/><Relationship Id="rId833" Type="http://schemas.openxmlformats.org/officeDocument/2006/relationships/hyperlink" Target="http://s7d9.scene7.com/is/image/ScanSource/valcom-v2003ahf" TargetMode="External"/><Relationship Id="rId1116" Type="http://schemas.openxmlformats.org/officeDocument/2006/relationships/hyperlink" Target="http://s7d9.scene7.com/is/image/ScanSource/apc-suvtr30kg4b5s" TargetMode="External"/><Relationship Id="rId1463" Type="http://schemas.openxmlformats.org/officeDocument/2006/relationships/hyperlink" Target="http://s7d9.scene7.com/is/image/ScanSource/valcom-sma60" TargetMode="External"/><Relationship Id="rId1670" Type="http://schemas.openxmlformats.org/officeDocument/2006/relationships/hyperlink" Target="http://s7d5.scene7.com/is/image/ScanSource/icon-accessories" TargetMode="External"/><Relationship Id="rId2514" Type="http://schemas.openxmlformats.org/officeDocument/2006/relationships/hyperlink" Target="http://s7d9.scene7.com/is/image/ScanSource/apc-ar8570" TargetMode="External"/><Relationship Id="rId2721" Type="http://schemas.openxmlformats.org/officeDocument/2006/relationships/hyperlink" Target="http://s7d5.scene7.com/is/image/ScanSource/APC-301_fam" TargetMode="External"/><Relationship Id="rId900" Type="http://schemas.openxmlformats.org/officeDocument/2006/relationships/hyperlink" Target="http://s7d5.scene7.com/is/image/ScanSource/icon-audio" TargetMode="External"/><Relationship Id="rId1323" Type="http://schemas.openxmlformats.org/officeDocument/2006/relationships/hyperlink" Target="http://s7d9.scene7.com/is/image/ScanSource/apc-srt10krmxlt10ktf" TargetMode="External"/><Relationship Id="rId1530" Type="http://schemas.openxmlformats.org/officeDocument/2006/relationships/hyperlink" Target="http://s7d9.scene7.com/is/image/ScanSource/apc-sc420" TargetMode="External"/><Relationship Id="rId4479" Type="http://schemas.openxmlformats.org/officeDocument/2006/relationships/hyperlink" Target="http://s7d9.scene7.com/is/image/ScanSource/poly-voyager4200" TargetMode="External"/><Relationship Id="rId4686" Type="http://schemas.openxmlformats.org/officeDocument/2006/relationships/hyperlink" Target="http://s7d9.scene7.com/is/image/ScanSource/plantronics-20757701" TargetMode="External"/><Relationship Id="rId4893" Type="http://schemas.openxmlformats.org/officeDocument/2006/relationships/hyperlink" Target="https://s7d5.scene7.com/is/image/ScanSource/photo-unavailable" TargetMode="External"/><Relationship Id="rId3288" Type="http://schemas.openxmlformats.org/officeDocument/2006/relationships/hyperlink" Target="https://s7d5.scene7.com/is/image/ScanSource/photo-unavailable" TargetMode="External"/><Relationship Id="rId3495" Type="http://schemas.openxmlformats.org/officeDocument/2006/relationships/hyperlink" Target="http://s7d5.scene7.com/is/image/ScanSource/icon-software-services" TargetMode="External"/><Relationship Id="rId4339" Type="http://schemas.openxmlformats.org/officeDocument/2006/relationships/hyperlink" Target="http://s7d9.scene7.com/is/image/ScanSource/jabra-2309820105" TargetMode="External"/><Relationship Id="rId4546" Type="http://schemas.openxmlformats.org/officeDocument/2006/relationships/hyperlink" Target="http://s7d9.scene7.com/is/image/ScanSource/poly-voyageraccessories" TargetMode="External"/><Relationship Id="rId4753" Type="http://schemas.openxmlformats.org/officeDocument/2006/relationships/hyperlink" Target="https://s7d5.scene7.com/is/image/ScanSource/photo-unavailable" TargetMode="External"/><Relationship Id="rId4960" Type="http://schemas.openxmlformats.org/officeDocument/2006/relationships/hyperlink" Target="http://s7d5.scene7.com/is/image/ScanSource/icon-warranty2" TargetMode="External"/><Relationship Id="rId2097" Type="http://schemas.openxmlformats.org/officeDocument/2006/relationships/hyperlink" Target="http://s7d9.scene7.com/is/image/ScanSource/jabra-gsa7510409" TargetMode="External"/><Relationship Id="rId3148" Type="http://schemas.openxmlformats.org/officeDocument/2006/relationships/hyperlink" Target="http://s7d5.scene7.com/is/image/ScanSource/Eaton-9390-UPS" TargetMode="External"/><Relationship Id="rId3355" Type="http://schemas.openxmlformats.org/officeDocument/2006/relationships/hyperlink" Target="http://s7d9.scene7.com/is/image/ScanSource/xpcc-90000923" TargetMode="External"/><Relationship Id="rId3562" Type="http://schemas.openxmlformats.org/officeDocument/2006/relationships/hyperlink" Target="https://s7d5.scene7.com/is/image/ScanSource/photo-unavailable" TargetMode="External"/><Relationship Id="rId4406" Type="http://schemas.openxmlformats.org/officeDocument/2006/relationships/hyperlink" Target="http://s7d9.scene7.com/is/image/ScanSource/plantronics-voyager4310withstand" TargetMode="External"/><Relationship Id="rId4613" Type="http://schemas.openxmlformats.org/officeDocument/2006/relationships/hyperlink" Target="http://s7d9.scene7.com/is/image/ScanSource/plantronics-21124901" TargetMode="External"/><Relationship Id="rId276" Type="http://schemas.openxmlformats.org/officeDocument/2006/relationships/hyperlink" Target="http://s7d5.scene7.com/is/image/ScanSource/icon-warranty2" TargetMode="External"/><Relationship Id="rId483" Type="http://schemas.openxmlformats.org/officeDocument/2006/relationships/hyperlink" Target="http://s7d9.scene7.com/is/image/ScanSource/vtech-vsp08" TargetMode="External"/><Relationship Id="rId690" Type="http://schemas.openxmlformats.org/officeDocument/2006/relationships/hyperlink" Target="http://s7d5.scene7.com/is/image/ScanSource/icon-accessories" TargetMode="External"/><Relationship Id="rId2164" Type="http://schemas.openxmlformats.org/officeDocument/2006/relationships/hyperlink" Target="http://s7d9.scene7.com/is/image/ScanSource/yealink-exp20" TargetMode="External"/><Relationship Id="rId2371" Type="http://schemas.openxmlformats.org/officeDocument/2006/relationships/hyperlink" Target="http://s7d5.scene7.com/is/image/ScanSource/icon-warranty2" TargetMode="External"/><Relationship Id="rId3008" Type="http://schemas.openxmlformats.org/officeDocument/2006/relationships/hyperlink" Target="http://s7d9.scene7.com/is/image/ScanSource/apc-acsc101" TargetMode="External"/><Relationship Id="rId3215" Type="http://schemas.openxmlformats.org/officeDocument/2006/relationships/hyperlink" Target="https://s7d5.scene7.com/is/image/ScanSource/photo-unavailable" TargetMode="External"/><Relationship Id="rId3422" Type="http://schemas.openxmlformats.org/officeDocument/2006/relationships/hyperlink" Target="https://s7d5.scene7.com/is/image/ScanSource/photo-unavailable" TargetMode="External"/><Relationship Id="rId4820" Type="http://schemas.openxmlformats.org/officeDocument/2006/relationships/hyperlink" Target="http://s7d9.scene7.com/is/image/ScanSource/plantronics-1809501" TargetMode="External"/><Relationship Id="rId136" Type="http://schemas.openxmlformats.org/officeDocument/2006/relationships/hyperlink" Target="http://s7d5.scene7.com/is/image/ScanSource/icon-services" TargetMode="External"/><Relationship Id="rId343" Type="http://schemas.openxmlformats.org/officeDocument/2006/relationships/hyperlink" Target="http://s7d5.scene7.com/is/image/ScanSource/icon-warranty2" TargetMode="External"/><Relationship Id="rId550" Type="http://schemas.openxmlformats.org/officeDocument/2006/relationships/hyperlink" Target="http://s7d5.scene7.com/is/image/ScanSource/valcom-vip802" TargetMode="External"/><Relationship Id="rId1180" Type="http://schemas.openxmlformats.org/officeDocument/2006/relationships/hyperlink" Target="http://s7d9.scene7.com/is/image/ScanSource/apc-surt008" TargetMode="External"/><Relationship Id="rId2024" Type="http://schemas.openxmlformats.org/officeDocument/2006/relationships/hyperlink" Target="http://s7d9.scene7.com/is/image/ScanSource/eaton-k40811030000000" TargetMode="External"/><Relationship Id="rId2231" Type="http://schemas.openxmlformats.org/officeDocument/2006/relationships/hyperlink" Target="http://s7d9.scene7.com/is/image/ScanSource/eaton-emi10010" TargetMode="External"/><Relationship Id="rId203" Type="http://schemas.openxmlformats.org/officeDocument/2006/relationships/hyperlink" Target="http://s7d5.scene7.com/is/image/ScanSource/icon-warranty2" TargetMode="External"/><Relationship Id="rId1040" Type="http://schemas.openxmlformats.org/officeDocument/2006/relationships/hyperlink" Target="http://s7d9.scene7.com/is/image/ScanSource/apc-sybt9b6" TargetMode="External"/><Relationship Id="rId4196" Type="http://schemas.openxmlformats.org/officeDocument/2006/relationships/hyperlink" Target="https://s7d5.scene7.com/is/image/ScanSource/photo-unavailable" TargetMode="External"/><Relationship Id="rId410" Type="http://schemas.openxmlformats.org/officeDocument/2006/relationships/hyperlink" Target="http://s7d5.scene7.com/is/image/ScanSource/icon-services" TargetMode="External"/><Relationship Id="rId1997" Type="http://schemas.openxmlformats.org/officeDocument/2006/relationships/hyperlink" Target="http://s7d9.scene7.com/is/image/ScanSource/eaton-ka1011100000010" TargetMode="External"/><Relationship Id="rId4056" Type="http://schemas.openxmlformats.org/officeDocument/2006/relationships/hyperlink" Target="http://s7d9.scene7.com/is/image/ScanSource/zebra-obsolete" TargetMode="External"/><Relationship Id="rId1857" Type="http://schemas.openxmlformats.org/officeDocument/2006/relationships/hyperlink" Target="http://s7d9.scene7.com/is/image/ScanSource/apc-nbpd0171" TargetMode="External"/><Relationship Id="rId2908" Type="http://schemas.openxmlformats.org/officeDocument/2006/relationships/hyperlink" Target="http://s7d5.scene7.com/is/image/ScanSource/apc-325family" TargetMode="External"/><Relationship Id="rId4263" Type="http://schemas.openxmlformats.org/officeDocument/2006/relationships/hyperlink" Target="http://s7d9.scene7.com/is/image/ScanSource/jabra-26599999999" TargetMode="External"/><Relationship Id="rId4470" Type="http://schemas.openxmlformats.org/officeDocument/2006/relationships/hyperlink" Target="https://s7d5.scene7.com/is/image/ScanSource/photo-unavailable" TargetMode="External"/><Relationship Id="rId5107" Type="http://schemas.openxmlformats.org/officeDocument/2006/relationships/hyperlink" Target="http://s7d9.scene7.com/is/image/ScanSource/eaton-124100028001" TargetMode="External"/><Relationship Id="rId1717" Type="http://schemas.openxmlformats.org/officeDocument/2006/relationships/hyperlink" Target="http://s7d9.scene7.com/is/image/ScanSource/apc-pe76w" TargetMode="External"/><Relationship Id="rId1924" Type="http://schemas.openxmlformats.org/officeDocument/2006/relationships/hyperlink" Target="http://s7d9.scene7.com/is/image/ScanSource/itwlinx-ml25cat5lan" TargetMode="External"/><Relationship Id="rId3072" Type="http://schemas.openxmlformats.org/officeDocument/2006/relationships/hyperlink" Target="http://s7d9.scene7.com/is/image/ScanSource/eaton-9sw3y3000uc" TargetMode="External"/><Relationship Id="rId4123" Type="http://schemas.openxmlformats.org/officeDocument/2006/relationships/hyperlink" Target="https://s7d5.scene7.com/is/image/ScanSource/photo-unavailable" TargetMode="External"/><Relationship Id="rId4330" Type="http://schemas.openxmlformats.org/officeDocument/2006/relationships/hyperlink" Target="http://s7d9.scene7.com/is/image/ScanSource/jabra-2393829109" TargetMode="External"/><Relationship Id="rId3889" Type="http://schemas.openxmlformats.org/officeDocument/2006/relationships/hyperlink" Target="https://s7d5.scene7.com/is/image/ScanSource/photo-unavailable" TargetMode="External"/><Relationship Id="rId2698" Type="http://schemas.openxmlformats.org/officeDocument/2006/relationships/hyperlink" Target="http://s7d5.scene7.com/is/image/ScanSource/APC-301_fam" TargetMode="External"/><Relationship Id="rId3749" Type="http://schemas.openxmlformats.org/officeDocument/2006/relationships/hyperlink" Target="http://s7d9.scene7.com/is/image/ScanSource/poly-saviaccessories" TargetMode="External"/><Relationship Id="rId3956" Type="http://schemas.openxmlformats.org/officeDocument/2006/relationships/hyperlink" Target="https://s7d5.scene7.com/is/image/ScanSource/photo-unavailable" TargetMode="External"/><Relationship Id="rId5171" Type="http://schemas.openxmlformats.org/officeDocument/2006/relationships/hyperlink" Target="http://s7d9.scene7.com/is/image/ScanSource/jabra-1004600000002" TargetMode="External"/><Relationship Id="rId877" Type="http://schemas.openxmlformats.org/officeDocument/2006/relationships/hyperlink" Target="http://s7d9.scene7.com/is/image/ScanSource/valcom-v1048m" TargetMode="External"/><Relationship Id="rId2558" Type="http://schemas.openxmlformats.org/officeDocument/2006/relationships/hyperlink" Target="http://s7d9.scene7.com/is/image/ScanSource/apc-ar8136blk200" TargetMode="External"/><Relationship Id="rId2765" Type="http://schemas.openxmlformats.org/officeDocument/2006/relationships/hyperlink" Target="https://s7d5.scene7.com/is/image/ScanSource/photo-unavailable" TargetMode="External"/><Relationship Id="rId2972" Type="http://schemas.openxmlformats.org/officeDocument/2006/relationships/hyperlink" Target="http://s7d5.scene7.com/is/image/ScanSource/APC-2D60FA1456E54ED1852578560077A444_EWAR_8F2TL5_fam_h" TargetMode="External"/><Relationship Id="rId3609" Type="http://schemas.openxmlformats.org/officeDocument/2006/relationships/hyperlink" Target="https://s7d5.scene7.com/is/image/ScanSource/photo-unavailable" TargetMode="External"/><Relationship Id="rId3816" Type="http://schemas.openxmlformats.org/officeDocument/2006/relationships/hyperlink" Target="http://s7d9.scene7.com/is/image/ScanSource/eaton-7fe" TargetMode="External"/><Relationship Id="rId737" Type="http://schemas.openxmlformats.org/officeDocument/2006/relationships/hyperlink" Target="http://s7d9.scene7.com/is/image/ScanSource/valcom-vaw16b" TargetMode="External"/><Relationship Id="rId944" Type="http://schemas.openxmlformats.org/officeDocument/2006/relationships/hyperlink" Target="http://s7d5.scene7.com/is/image/ScanSource/icon-accessories" TargetMode="External"/><Relationship Id="rId1367" Type="http://schemas.openxmlformats.org/officeDocument/2006/relationships/hyperlink" Target="https://s7d5.scene7.com/is/image/ScanSource/photo-unavailable" TargetMode="External"/><Relationship Id="rId1574" Type="http://schemas.openxmlformats.org/officeDocument/2006/relationships/hyperlink" Target="http://s7d9.scene7.com/is/image/ScanSource/valcom-s525a" TargetMode="External"/><Relationship Id="rId1781" Type="http://schemas.openxmlformats.org/officeDocument/2006/relationships/hyperlink" Target="http://s7d9.scene7.com/is/image/ScanSource/apc-pdiy7" TargetMode="External"/><Relationship Id="rId2418" Type="http://schemas.openxmlformats.org/officeDocument/2006/relationships/hyperlink" Target="http://s7d9.scene7.com/is/image/ScanSource/apc-c2" TargetMode="External"/><Relationship Id="rId2625" Type="http://schemas.openxmlformats.org/officeDocument/2006/relationships/hyperlink" Target="http://s7d9.scene7.com/is/image/ScanSource/apc-ar7314" TargetMode="External"/><Relationship Id="rId2832" Type="http://schemas.openxmlformats.org/officeDocument/2006/relationships/hyperlink" Target="http://s7d9.scene7.com/is/image/ScanSource/apc-ap9335t" TargetMode="External"/><Relationship Id="rId5031" Type="http://schemas.openxmlformats.org/officeDocument/2006/relationships/hyperlink" Target="https://s7d5.scene7.com/is/image/ScanSource/photo-unavailable" TargetMode="External"/><Relationship Id="rId73" Type="http://schemas.openxmlformats.org/officeDocument/2006/relationships/hyperlink" Target="https://s7d5.scene7.com/is/image/ScanSource/photo-unavailable" TargetMode="External"/><Relationship Id="rId804" Type="http://schemas.openxmlformats.org/officeDocument/2006/relationships/hyperlink" Target="http://s7d9.scene7.com/is/image/ScanSource/valcom-v6120" TargetMode="External"/><Relationship Id="rId1227" Type="http://schemas.openxmlformats.org/officeDocument/2006/relationships/hyperlink" Target="http://s7d5.scene7.com/is/image/ScanSource/icon-services" TargetMode="External"/><Relationship Id="rId1434" Type="http://schemas.openxmlformats.org/officeDocument/2006/relationships/hyperlink" Target="https://s7d5.scene7.com/is/image/ScanSource/photo-unavailable" TargetMode="External"/><Relationship Id="rId1641" Type="http://schemas.openxmlformats.org/officeDocument/2006/relationships/hyperlink" Target="http://s7d5.scene7.com/is/image/ScanSource/icon-warranty2" TargetMode="External"/><Relationship Id="rId4797" Type="http://schemas.openxmlformats.org/officeDocument/2006/relationships/hyperlink" Target="http://s7d9.scene7.com/is/image/ScanSource/plantronics-20188602" TargetMode="External"/><Relationship Id="rId1501" Type="http://schemas.openxmlformats.org/officeDocument/2006/relationships/hyperlink" Target="https://s7d5.scene7.com/is/image/ScanSource/photo-unavailable" TargetMode="External"/><Relationship Id="rId3399" Type="http://schemas.openxmlformats.org/officeDocument/2006/relationships/hyperlink" Target="https://s7d5.scene7.com/is/image/ScanSource/photo-unavailable" TargetMode="External"/><Relationship Id="rId4657" Type="http://schemas.openxmlformats.org/officeDocument/2006/relationships/hyperlink" Target="http://s7d9.scene7.com/is/image/ScanSource/plantronics-blackwire3210" TargetMode="External"/><Relationship Id="rId4864" Type="http://schemas.openxmlformats.org/officeDocument/2006/relationships/hyperlink" Target="http://s7d9.scene7.com/is/image/ScanSource/jabra-1420826" TargetMode="External"/><Relationship Id="rId3259" Type="http://schemas.openxmlformats.org/officeDocument/2006/relationships/hyperlink" Target="http://s7d9.scene7.com/is/image/ScanSource/plantronics-9238101" TargetMode="External"/><Relationship Id="rId3466" Type="http://schemas.openxmlformats.org/officeDocument/2006/relationships/hyperlink" Target="http://s7d9.scene7.com/is/image/ScanSource/xpcc-90000430" TargetMode="External"/><Relationship Id="rId4517" Type="http://schemas.openxmlformats.org/officeDocument/2006/relationships/hyperlink" Target="http://s7d9.scene7.com/is/image/ScanSource/plantronics-voyager5200" TargetMode="External"/><Relationship Id="rId387" Type="http://schemas.openxmlformats.org/officeDocument/2006/relationships/hyperlink" Target="http://s7d5.scene7.com/is/image/ScanSource/icon-services" TargetMode="External"/><Relationship Id="rId594" Type="http://schemas.openxmlformats.org/officeDocument/2006/relationships/hyperlink" Target="http://s7d5.scene7.com/is/image/ScanSource/valcom-layinceiling" TargetMode="External"/><Relationship Id="rId2068" Type="http://schemas.openxmlformats.org/officeDocument/2006/relationships/hyperlink" Target="https://s7d5.scene7.com/is/image/ScanSource/photo-unavailable" TargetMode="External"/><Relationship Id="rId2275" Type="http://schemas.openxmlformats.org/officeDocument/2006/relationships/hyperlink" Target="https://s7d5.scene7.com/is/image/ScanSource/photo-unavailable" TargetMode="External"/><Relationship Id="rId3119" Type="http://schemas.openxmlformats.org/officeDocument/2006/relationships/hyperlink" Target="http://s7d9.scene7.com/is/image/ScanSource/eaton-9pxebm180rtus" TargetMode="External"/><Relationship Id="rId3326" Type="http://schemas.openxmlformats.org/officeDocument/2006/relationships/hyperlink" Target="https://s7d5.scene7.com/is/image/ScanSource/photo-unavailable" TargetMode="External"/><Relationship Id="rId3673" Type="http://schemas.openxmlformats.org/officeDocument/2006/relationships/hyperlink" Target="http://s7d9.scene7.com/is/image/ScanSource/jabra-2520206" TargetMode="External"/><Relationship Id="rId3880" Type="http://schemas.openxmlformats.org/officeDocument/2006/relationships/hyperlink" Target="https://s7d5.scene7.com/is/image/ScanSource/photo-unavailable" TargetMode="External"/><Relationship Id="rId4724" Type="http://schemas.openxmlformats.org/officeDocument/2006/relationships/hyperlink" Target="http://s7d9.scene7.com/is/image/ScanSource/jabra-204288" TargetMode="External"/><Relationship Id="rId4931" Type="http://schemas.openxmlformats.org/officeDocument/2006/relationships/hyperlink" Target="http://s7d9.scene7.com/is/image/ScanSource/jabra-1420132" TargetMode="External"/><Relationship Id="rId247" Type="http://schemas.openxmlformats.org/officeDocument/2006/relationships/hyperlink" Target="http://s7d5.scene7.com/is/image/ScanSource/icon-warranty2" TargetMode="External"/><Relationship Id="rId1084" Type="http://schemas.openxmlformats.org/officeDocument/2006/relationships/hyperlink" Target="http://s7d9.scene7.com/is/image/ScanSource/apc-sya12k16p" TargetMode="External"/><Relationship Id="rId2482" Type="http://schemas.openxmlformats.org/officeDocument/2006/relationships/hyperlink" Target="http://s7d5.scene7.com/is/image/ScanSource/icon-services" TargetMode="External"/><Relationship Id="rId3533" Type="http://schemas.openxmlformats.org/officeDocument/2006/relationships/hyperlink" Target="http://s7d5.scene7.com/is/image/ScanSource/icon-software-services" TargetMode="External"/><Relationship Id="rId3740" Type="http://schemas.openxmlformats.org/officeDocument/2006/relationships/hyperlink" Target="http://s7d9.scene7.com/is/image/ScanSource/plantronics-8469301" TargetMode="External"/><Relationship Id="rId107" Type="http://schemas.openxmlformats.org/officeDocument/2006/relationships/hyperlink" Target="http://s7d5.scene7.com/is/image/ScanSource/icon-services" TargetMode="External"/><Relationship Id="rId454" Type="http://schemas.openxmlformats.org/officeDocument/2006/relationships/hyperlink" Target="http://s7d5.scene7.com/is/image/ScanSource/icon-services" TargetMode="External"/><Relationship Id="rId661" Type="http://schemas.openxmlformats.org/officeDocument/2006/relationships/hyperlink" Target="http://s7d5.scene7.com/is/image/ScanSource/icon-services" TargetMode="External"/><Relationship Id="rId1291" Type="http://schemas.openxmlformats.org/officeDocument/2006/relationships/hyperlink" Target="http://s7d9.scene7.com/is/image/ScanSource/apc-srt3000xla" TargetMode="External"/><Relationship Id="rId2135" Type="http://schemas.openxmlformats.org/officeDocument/2006/relationships/hyperlink" Target="http://s7d9.scene7.com/is/image/ScanSource/apc-g35t15kf4b4s" TargetMode="External"/><Relationship Id="rId2342" Type="http://schemas.openxmlformats.org/officeDocument/2006/relationships/hyperlink" Target="http://s7d5.scene7.com/is/image/ScanSource/APC-172_fam" TargetMode="External"/><Relationship Id="rId3600" Type="http://schemas.openxmlformats.org/officeDocument/2006/relationships/hyperlink" Target="http://s7d9.scene7.com/is/image/ScanSource/xpcc-90000013" TargetMode="External"/><Relationship Id="rId314" Type="http://schemas.openxmlformats.org/officeDocument/2006/relationships/hyperlink" Target="http://s7d5.scene7.com/is/image/ScanSource/icon-services" TargetMode="External"/><Relationship Id="rId521" Type="http://schemas.openxmlformats.org/officeDocument/2006/relationships/hyperlink" Target="http://s7d5.scene7.com/is/image/ScanSource/icon-accessories" TargetMode="External"/><Relationship Id="rId1151" Type="http://schemas.openxmlformats.org/officeDocument/2006/relationships/hyperlink" Target="http://s7d9.scene7.com/is/image/ScanSource/apc-surta48rmxlbp" TargetMode="External"/><Relationship Id="rId2202" Type="http://schemas.openxmlformats.org/officeDocument/2006/relationships/hyperlink" Target="http://s7d9.scene7.com/is/image/ScanSource/eaton-epbz90" TargetMode="External"/><Relationship Id="rId1011" Type="http://schemas.openxmlformats.org/officeDocument/2006/relationships/hyperlink" Target="http://s7d5.scene7.com/is/image/ScanSource/apc-325family" TargetMode="External"/><Relationship Id="rId1968" Type="http://schemas.openxmlformats.org/officeDocument/2006/relationships/hyperlink" Target="http://s7d9.scene7.com/is/image/ScanSource/apc-kvm0216a" TargetMode="External"/><Relationship Id="rId4167" Type="http://schemas.openxmlformats.org/officeDocument/2006/relationships/hyperlink" Target="http://s7d9.scene7.com/is/image/ScanSource/plantronics-40709-01" TargetMode="External"/><Relationship Id="rId4374" Type="http://schemas.openxmlformats.org/officeDocument/2006/relationships/hyperlink" Target="https://s7d5.scene7.com/is/image/ScanSource/photo-unavailable" TargetMode="External"/><Relationship Id="rId4581" Type="http://schemas.openxmlformats.org/officeDocument/2006/relationships/hyperlink" Target="http://s7d9.scene7.com/is/image/ScanSource/plantronics-blackwire3310" TargetMode="External"/><Relationship Id="rId5218" Type="http://schemas.openxmlformats.org/officeDocument/2006/relationships/hyperlink" Target="http://s7d9.scene7.com/is/image/ScanSource/jabra-0436879" TargetMode="External"/><Relationship Id="rId3183" Type="http://schemas.openxmlformats.org/officeDocument/2006/relationships/hyperlink" Target="http://s7d9.scene7.com/is/image/ScanSource/eaton-9ef02gg03001003" TargetMode="External"/><Relationship Id="rId3390" Type="http://schemas.openxmlformats.org/officeDocument/2006/relationships/hyperlink" Target="https://s7d5.scene7.com/is/image/ScanSource/photo-unavailable" TargetMode="External"/><Relationship Id="rId4027" Type="http://schemas.openxmlformats.org/officeDocument/2006/relationships/hyperlink" Target="http://s7d5.scene7.com/is/image/ScanSource/Eaton-5px" TargetMode="External"/><Relationship Id="rId4234" Type="http://schemas.openxmlformats.org/officeDocument/2006/relationships/hyperlink" Target="http://s7d9.scene7.com/is/image/ScanSource/jabra-28599999889" TargetMode="External"/><Relationship Id="rId4441" Type="http://schemas.openxmlformats.org/officeDocument/2006/relationships/hyperlink" Target="http://s7d9.scene7.com/is/image/ScanSource/poly-sync" TargetMode="External"/><Relationship Id="rId1828" Type="http://schemas.openxmlformats.org/officeDocument/2006/relationships/hyperlink" Target="http://s7d5.scene7.com/is/image/ScanSource/Eaton-9390-UPS" TargetMode="External"/><Relationship Id="rId3043" Type="http://schemas.openxmlformats.org/officeDocument/2006/relationships/hyperlink" Target="https://s7d5.scene7.com/is/image/ScanSource/photo-unavailable" TargetMode="External"/><Relationship Id="rId3250" Type="http://schemas.openxmlformats.org/officeDocument/2006/relationships/hyperlink" Target="https://s7d5.scene7.com/is/image/ScanSource/photo-unavailable" TargetMode="External"/><Relationship Id="rId171" Type="http://schemas.openxmlformats.org/officeDocument/2006/relationships/hyperlink" Target="http://s7d5.scene7.com/is/image/ScanSource/icon-warranty2" TargetMode="External"/><Relationship Id="rId4301" Type="http://schemas.openxmlformats.org/officeDocument/2006/relationships/hyperlink" Target="https://s7d5.scene7.com/is/image/ScanSource/photo-unavailable" TargetMode="External"/><Relationship Id="rId3110" Type="http://schemas.openxmlformats.org/officeDocument/2006/relationships/hyperlink" Target="http://s7d5.scene7.com/is/image/ScanSource/Eaton-9390-UPS" TargetMode="External"/><Relationship Id="rId988" Type="http://schemas.openxmlformats.org/officeDocument/2006/relationships/hyperlink" Target="http://s7d9.scene7.com/is/image/ScanSource/eaton-t100h1800" TargetMode="External"/><Relationship Id="rId2669" Type="http://schemas.openxmlformats.org/officeDocument/2006/relationships/hyperlink" Target="http://s7d9.scene7.com/is/image/ScanSource/apc-ar3200" TargetMode="External"/><Relationship Id="rId2876" Type="http://schemas.openxmlformats.org/officeDocument/2006/relationships/hyperlink" Target="http://s7d9.scene7.com/is/image/ScanSource/apc-ap8753" TargetMode="External"/><Relationship Id="rId3927" Type="http://schemas.openxmlformats.org/officeDocument/2006/relationships/hyperlink" Target="http://s7d5.scene7.com/is/image/ScanSource/Eaton-FERRUPS" TargetMode="External"/><Relationship Id="rId5075" Type="http://schemas.openxmlformats.org/officeDocument/2006/relationships/hyperlink" Target="https://s7d5.scene7.com/is/image/ScanSource/photo-unavailable" TargetMode="External"/><Relationship Id="rId848" Type="http://schemas.openxmlformats.org/officeDocument/2006/relationships/hyperlink" Target="http://s7d5.scene7.com/is/image/ScanSource/valcom-clock" TargetMode="External"/><Relationship Id="rId1478" Type="http://schemas.openxmlformats.org/officeDocument/2006/relationships/hyperlink" Target="http://s7d9.scene7.com/is/image/ScanSource/yealink-sipt57w" TargetMode="External"/><Relationship Id="rId1685" Type="http://schemas.openxmlformats.org/officeDocument/2006/relationships/hyperlink" Target="http://s7d5.scene7.com/is/image/ScanSource/Eaton-ePDUs" TargetMode="External"/><Relationship Id="rId1892" Type="http://schemas.openxmlformats.org/officeDocument/2006/relationships/hyperlink" Target="https://s7d5.scene7.com/is/image/ScanSource/photo-unavailable" TargetMode="External"/><Relationship Id="rId2529" Type="http://schemas.openxmlformats.org/officeDocument/2006/relationships/hyperlink" Target="http://s7d9.scene7.com/is/image/ScanSource/apc-ar8442" TargetMode="External"/><Relationship Id="rId2736" Type="http://schemas.openxmlformats.org/officeDocument/2006/relationships/hyperlink" Target="http://s7d5.scene7.com/is/image/ScanSource/APC-3B8DF882-5056-AE36-FE9C5C16702DBD65_f_h" TargetMode="External"/><Relationship Id="rId4091" Type="http://schemas.openxmlformats.org/officeDocument/2006/relationships/hyperlink" Target="http://s7d9.scene7.com/is/image/ScanSource/zebra-obsolete" TargetMode="External"/><Relationship Id="rId5142" Type="http://schemas.openxmlformats.org/officeDocument/2006/relationships/hyperlink" Target="http://s7d5.scene7.com/is/image/ScanSource/Eaton-9390-UPS" TargetMode="External"/><Relationship Id="rId708" Type="http://schemas.openxmlformats.org/officeDocument/2006/relationships/hyperlink" Target="http://s7d9.scene7.com/is/image/ScanSource/valcom-vvcpanelbk" TargetMode="External"/><Relationship Id="rId915" Type="http://schemas.openxmlformats.org/officeDocument/2006/relationships/hyperlink" Target="https://s7d5.scene7.com/is/image/ScanSource/photo-unavailable" TargetMode="External"/><Relationship Id="rId1338" Type="http://schemas.openxmlformats.org/officeDocument/2006/relationships/hyperlink" Target="http://s7d5.scene7.com/is/image/ScanSource/icon-services" TargetMode="External"/><Relationship Id="rId1545" Type="http://schemas.openxmlformats.org/officeDocument/2006/relationships/hyperlink" Target="http://s7d9.scene7.com/is/image/ScanSource/apc-sbp1500rm" TargetMode="External"/><Relationship Id="rId2943" Type="http://schemas.openxmlformats.org/officeDocument/2006/relationships/hyperlink" Target="http://s7d9.scene7.com/is/image/ScanSource/apc-ap7732" TargetMode="External"/><Relationship Id="rId5002" Type="http://schemas.openxmlformats.org/officeDocument/2006/relationships/hyperlink" Target="http://s7d9.scene7.com/is/image/ScanSource/jabra-1420110" TargetMode="External"/><Relationship Id="rId1405" Type="http://schemas.openxmlformats.org/officeDocument/2006/relationships/hyperlink" Target="http://s7d9.scene7.com/is/image/ScanSource/apc-smt750r2x122" TargetMode="External"/><Relationship Id="rId1752" Type="http://schemas.openxmlformats.org/officeDocument/2006/relationships/hyperlink" Target="http://s7d9.scene7.com/is/image/ScanSource/apc-pdpm175g6h" TargetMode="External"/><Relationship Id="rId2803" Type="http://schemas.openxmlformats.org/officeDocument/2006/relationships/hyperlink" Target="http://s7d9.scene7.com/is/image/ScanSource/apc-ap9569" TargetMode="External"/><Relationship Id="rId44" Type="http://schemas.openxmlformats.org/officeDocument/2006/relationships/hyperlink" Target="http://s7d5.scene7.com/is/image/ScanSource/icon-accessories" TargetMode="External"/><Relationship Id="rId1612" Type="http://schemas.openxmlformats.org/officeDocument/2006/relationships/hyperlink" Target="http://s7d9.scene7.com/is/image/ScanSource/apc-rbc5" TargetMode="External"/><Relationship Id="rId4768" Type="http://schemas.openxmlformats.org/officeDocument/2006/relationships/hyperlink" Target="http://s7d9.scene7.com/is/image/ScanSource/plantronics-20344601" TargetMode="External"/><Relationship Id="rId4975" Type="http://schemas.openxmlformats.org/officeDocument/2006/relationships/hyperlink" Target="http://s7d9.scene7.com/is/image/ScanSource/xpcc-90000522" TargetMode="External"/><Relationship Id="rId498" Type="http://schemas.openxmlformats.org/officeDocument/2006/relationships/hyperlink" Target="http://s7d5.scene7.com/is/image/ScanSource/icon-accessories" TargetMode="External"/><Relationship Id="rId2179" Type="http://schemas.openxmlformats.org/officeDocument/2006/relationships/hyperlink" Target="http://s7d5.scene7.com/is/image/ScanSource/Eaton-Racks" TargetMode="External"/><Relationship Id="rId3577" Type="http://schemas.openxmlformats.org/officeDocument/2006/relationships/hyperlink" Target="http://s7d9.scene7.com/is/image/ScanSource/xpcc-90000089" TargetMode="External"/><Relationship Id="rId3784" Type="http://schemas.openxmlformats.org/officeDocument/2006/relationships/hyperlink" Target="http://s7d9.scene7.com/is/image/ScanSource/plantronics-8032201" TargetMode="External"/><Relationship Id="rId3991" Type="http://schemas.openxmlformats.org/officeDocument/2006/relationships/hyperlink" Target="http://s7d5.scene7.com/is/image/ScanSource/icon-services" TargetMode="External"/><Relationship Id="rId4628" Type="http://schemas.openxmlformats.org/officeDocument/2006/relationships/hyperlink" Target="http://s7d9.scene7.com/is/image/ScanSource/poly-voyageraccessories" TargetMode="External"/><Relationship Id="rId4835" Type="http://schemas.openxmlformats.org/officeDocument/2006/relationships/hyperlink" Target="https://s7d5.scene7.com/is/image/ScanSource/photo-unavailable" TargetMode="External"/><Relationship Id="rId2386" Type="http://schemas.openxmlformats.org/officeDocument/2006/relationships/hyperlink" Target="https://s7d5.scene7.com/is/image/ScanSource/photo-unavailable" TargetMode="External"/><Relationship Id="rId2593" Type="http://schemas.openxmlformats.org/officeDocument/2006/relationships/hyperlink" Target="http://s7d9.scene7.com/is/image/ScanSource/apc-ar7711" TargetMode="External"/><Relationship Id="rId3437" Type="http://schemas.openxmlformats.org/officeDocument/2006/relationships/hyperlink" Target="https://s7d5.scene7.com/is/image/ScanSource/photo-unavailable" TargetMode="External"/><Relationship Id="rId3644" Type="http://schemas.openxmlformats.org/officeDocument/2006/relationships/hyperlink" Target="http://s7d5.scene7.com/is/image/ScanSource/icon-accessories" TargetMode="External"/><Relationship Id="rId3851" Type="http://schemas.openxmlformats.org/officeDocument/2006/relationships/hyperlink" Target="https://s7d5.scene7.com/is/image/ScanSource/photo-unavailable" TargetMode="External"/><Relationship Id="rId4902" Type="http://schemas.openxmlformats.org/officeDocument/2006/relationships/hyperlink" Target="http://s7d9.scene7.com/is/image/ScanSource/jabra-1420761" TargetMode="External"/><Relationship Id="rId358" Type="http://schemas.openxmlformats.org/officeDocument/2006/relationships/hyperlink" Target="http://s7d9.scene7.com/is/image/ScanSource/yealink-w60p" TargetMode="External"/><Relationship Id="rId565" Type="http://schemas.openxmlformats.org/officeDocument/2006/relationships/hyperlink" Target="http://s7d9.scene7.com/is/image/ScanSource/valcom-vip801aic" TargetMode="External"/><Relationship Id="rId772" Type="http://schemas.openxmlformats.org/officeDocument/2006/relationships/hyperlink" Target="http://s7d9.scene7.com/is/image/ScanSource/valcom-v9914m5" TargetMode="External"/><Relationship Id="rId1195" Type="http://schemas.openxmlformats.org/officeDocument/2006/relationships/hyperlink" Target="https://s7d5.scene7.com/is/image/ScanSource/photo-unavailable" TargetMode="External"/><Relationship Id="rId2039" Type="http://schemas.openxmlformats.org/officeDocument/2006/relationships/hyperlink" Target="https://s7d5.scene7.com/is/image/ScanSource/photo-unavailable" TargetMode="External"/><Relationship Id="rId2246" Type="http://schemas.openxmlformats.org/officeDocument/2006/relationships/hyperlink" Target="http://s7d9.scene7.com/is/image/ScanSource/eaton-ema11410" TargetMode="External"/><Relationship Id="rId2453" Type="http://schemas.openxmlformats.org/officeDocument/2006/relationships/hyperlink" Target="http://s7d5.scene7.com/is/image/ScanSource/APC-D624CB6DA231A7A6852578630056932D_SLIE_8FFLPR_fam_h" TargetMode="External"/><Relationship Id="rId2660" Type="http://schemas.openxmlformats.org/officeDocument/2006/relationships/hyperlink" Target="http://s7d9.scene7.com/is/image/ScanSource/apc-ar3347" TargetMode="External"/><Relationship Id="rId3504" Type="http://schemas.openxmlformats.org/officeDocument/2006/relationships/hyperlink" Target="http://s7d5.scene7.com/is/image/ScanSource/icon-software-services" TargetMode="External"/><Relationship Id="rId3711" Type="http://schemas.openxmlformats.org/officeDocument/2006/relationships/hyperlink" Target="http://s7d9.scene7.com/is/image/ScanSource/plantronics-8687201" TargetMode="External"/><Relationship Id="rId218" Type="http://schemas.openxmlformats.org/officeDocument/2006/relationships/hyperlink" Target="http://s7d5.scene7.com/is/image/ScanSource/icon-accessories" TargetMode="External"/><Relationship Id="rId425" Type="http://schemas.openxmlformats.org/officeDocument/2006/relationships/hyperlink" Target="http://s7d5.scene7.com/is/image/ScanSource/icon-services" TargetMode="External"/><Relationship Id="rId632" Type="http://schemas.openxmlformats.org/officeDocument/2006/relationships/hyperlink" Target="http://s7d5.scene7.com/is/image/ScanSource/valcom-horn1" TargetMode="External"/><Relationship Id="rId1055" Type="http://schemas.openxmlformats.org/officeDocument/2006/relationships/hyperlink" Target="http://s7d9.scene7.com/is/image/ScanSource/apc-syaopt2xr9" TargetMode="External"/><Relationship Id="rId1262" Type="http://schemas.openxmlformats.org/officeDocument/2006/relationships/hyperlink" Target="http://s7d9.scene7.com/is/image/ScanSource/apc-srt72bp" TargetMode="External"/><Relationship Id="rId2106" Type="http://schemas.openxmlformats.org/officeDocument/2006/relationships/hyperlink" Target="https://s7d5.scene7.com/is/image/ScanSource/photo-unavailable" TargetMode="External"/><Relationship Id="rId2313" Type="http://schemas.openxmlformats.org/officeDocument/2006/relationships/hyperlink" Target="http://s7d9.scene7.com/is/image/ScanSource/apc-ddcc6011" TargetMode="External"/><Relationship Id="rId2520" Type="http://schemas.openxmlformats.org/officeDocument/2006/relationships/hyperlink" Target="http://s7d9.scene7.com/is/image/ScanSource/apc-ar8463" TargetMode="External"/><Relationship Id="rId1122" Type="http://schemas.openxmlformats.org/officeDocument/2006/relationships/hyperlink" Target="http://s7d9.scene7.com/is/image/ScanSource/apc-suvtr20kf3b5s" TargetMode="External"/><Relationship Id="rId4278" Type="http://schemas.openxmlformats.org/officeDocument/2006/relationships/hyperlink" Target="https://s7d5.scene7.com/is/image/ScanSource/photo-unavailable" TargetMode="External"/><Relationship Id="rId4485" Type="http://schemas.openxmlformats.org/officeDocument/2006/relationships/hyperlink" Target="http://s7d9.scene7.com/is/image/ScanSource/poly-voyager4200" TargetMode="External"/><Relationship Id="rId3087" Type="http://schemas.openxmlformats.org/officeDocument/2006/relationships/hyperlink" Target="http://s7d5.scene7.com/is/image/ScanSource/Eaton-9355-UPS" TargetMode="External"/><Relationship Id="rId3294" Type="http://schemas.openxmlformats.org/officeDocument/2006/relationships/hyperlink" Target="https://s7d5.scene7.com/is/image/ScanSource/photo-unavailable" TargetMode="External"/><Relationship Id="rId4138" Type="http://schemas.openxmlformats.org/officeDocument/2006/relationships/hyperlink" Target="http://s7d9.scene7.com/is/image/ScanSource/jabra-4993823109" TargetMode="External"/><Relationship Id="rId4345" Type="http://schemas.openxmlformats.org/officeDocument/2006/relationships/hyperlink" Target="https://s7d5.scene7.com/is/image/ScanSource/photo-unavailable" TargetMode="External"/><Relationship Id="rId4692" Type="http://schemas.openxmlformats.org/officeDocument/2006/relationships/hyperlink" Target="http://s7d9.scene7.com/is/image/ScanSource/poly-savi8200" TargetMode="External"/><Relationship Id="rId1939" Type="http://schemas.openxmlformats.org/officeDocument/2006/relationships/hyperlink" Target="http://s7d9.scene7.com/is/image/ScanSource/eaton-mbp11k208" TargetMode="External"/><Relationship Id="rId4552" Type="http://schemas.openxmlformats.org/officeDocument/2006/relationships/hyperlink" Target="http://s7d9.scene7.com/is/image/ScanSource/plantronics-21302001" TargetMode="External"/><Relationship Id="rId3154" Type="http://schemas.openxmlformats.org/officeDocument/2006/relationships/hyperlink" Target="http://s7d5.scene7.com/is/image/ScanSource/Eaton-9390-UPS" TargetMode="External"/><Relationship Id="rId3361" Type="http://schemas.openxmlformats.org/officeDocument/2006/relationships/hyperlink" Target="http://s7d9.scene7.com/is/image/ScanSource/xpcc-90000917" TargetMode="External"/><Relationship Id="rId4205" Type="http://schemas.openxmlformats.org/officeDocument/2006/relationships/hyperlink" Target="http://s7d9.scene7.com/is/image/ScanSource/plantronics-hl10" TargetMode="External"/><Relationship Id="rId4412" Type="http://schemas.openxmlformats.org/officeDocument/2006/relationships/hyperlink" Target="http://s7d9.scene7.com/is/image/ScanSource/poly-encorepro500" TargetMode="External"/><Relationship Id="rId282" Type="http://schemas.openxmlformats.org/officeDocument/2006/relationships/hyperlink" Target="http://s7d5.scene7.com/is/image/ScanSource/icon-warranty2" TargetMode="External"/><Relationship Id="rId2170" Type="http://schemas.openxmlformats.org/officeDocument/2006/relationships/hyperlink" Target="http://s7d5.scene7.com/is/image/ScanSource/Eaton-Racks" TargetMode="External"/><Relationship Id="rId3014" Type="http://schemas.openxmlformats.org/officeDocument/2006/relationships/hyperlink" Target="http://s7d9.scene7.com/is/image/ScanSource/apc-acrc502" TargetMode="External"/><Relationship Id="rId3221" Type="http://schemas.openxmlformats.org/officeDocument/2006/relationships/hyperlink" Target="https://s7d5.scene7.com/is/image/ScanSource/photo-unavailable" TargetMode="External"/><Relationship Id="rId8" Type="http://schemas.openxmlformats.org/officeDocument/2006/relationships/hyperlink" Target="http://s7d9.scene7.com/is/image/ScanSource/eaton-zp2331000xxx000" TargetMode="External"/><Relationship Id="rId142" Type="http://schemas.openxmlformats.org/officeDocument/2006/relationships/hyperlink" Target="http://s7d5.scene7.com/is/image/ScanSource/icon-services" TargetMode="External"/><Relationship Id="rId2030" Type="http://schemas.openxmlformats.org/officeDocument/2006/relationships/hyperlink" Target="https://s7d5.scene7.com/is/image/ScanSource/photo-unavailable" TargetMode="External"/><Relationship Id="rId2987" Type="http://schemas.openxmlformats.org/officeDocument/2006/relationships/hyperlink" Target="http://s7d5.scene7.com/is/image/ScanSource/apc-325family" TargetMode="External"/><Relationship Id="rId5186" Type="http://schemas.openxmlformats.org/officeDocument/2006/relationships/hyperlink" Target="http://s7d5.scene7.com/is/image/ScanSource/apc-325family" TargetMode="External"/><Relationship Id="rId959" Type="http://schemas.openxmlformats.org/officeDocument/2006/relationships/hyperlink" Target="http://s7d9.scene7.com/is/image/ScanSource/vtech-vh6102" TargetMode="External"/><Relationship Id="rId1589" Type="http://schemas.openxmlformats.org/officeDocument/2006/relationships/hyperlink" Target="https://s7d5.scene7.com/is/image/ScanSource/photo-unavailable" TargetMode="External"/><Relationship Id="rId5046" Type="http://schemas.openxmlformats.org/officeDocument/2006/relationships/hyperlink" Target="http://s7d9.scene7.com/is/image/ScanSource/jabra-1410151" TargetMode="External"/><Relationship Id="rId1449" Type="http://schemas.openxmlformats.org/officeDocument/2006/relationships/hyperlink" Target="http://s7d9.scene7.com/is/image/ScanSource/apc-smt1000rm2uc" TargetMode="External"/><Relationship Id="rId1796" Type="http://schemas.openxmlformats.org/officeDocument/2006/relationships/hyperlink" Target="https://s7d5.scene7.com/is/image/ScanSource/photo-unavailable" TargetMode="External"/><Relationship Id="rId2847" Type="http://schemas.openxmlformats.org/officeDocument/2006/relationships/hyperlink" Target="http://s7d9.scene7.com/is/image/ScanSource/apc-ap8959eu3" TargetMode="External"/><Relationship Id="rId4062" Type="http://schemas.openxmlformats.org/officeDocument/2006/relationships/hyperlink" Target="http://s7d9.scene7.com/is/image/ScanSource/jabra-5578230309" TargetMode="External"/><Relationship Id="rId5113" Type="http://schemas.openxmlformats.org/officeDocument/2006/relationships/hyperlink" Target="https://s7d5.scene7.com/is/image/ScanSource/photo-unavailable" TargetMode="External"/><Relationship Id="rId88" Type="http://schemas.openxmlformats.org/officeDocument/2006/relationships/hyperlink" Target="https://s7d5.scene7.com/is/image/ScanSource/photo-unavailable" TargetMode="External"/><Relationship Id="rId819" Type="http://schemas.openxmlformats.org/officeDocument/2006/relationships/hyperlink" Target="http://s7d9.scene7.com/is/image/ScanSource/valcom-v2992w" TargetMode="External"/><Relationship Id="rId1656" Type="http://schemas.openxmlformats.org/officeDocument/2006/relationships/hyperlink" Target="http://s7d9.scene7.com/is/image/ScanSource/eaton-pwatsl520004" TargetMode="External"/><Relationship Id="rId1863" Type="http://schemas.openxmlformats.org/officeDocument/2006/relationships/hyperlink" Target="http://s7d9.scene7.com/is/image/ScanSource/apc-nbpd0121" TargetMode="External"/><Relationship Id="rId2707" Type="http://schemas.openxmlformats.org/officeDocument/2006/relationships/hyperlink" Target="http://s7d9.scene7.com/is/image/ScanSource/apc-ar2401" TargetMode="External"/><Relationship Id="rId2914" Type="http://schemas.openxmlformats.org/officeDocument/2006/relationships/hyperlink" Target="http://s7d9.scene7.com/is/image/ScanSource/apc-ap7950" TargetMode="External"/><Relationship Id="rId1309" Type="http://schemas.openxmlformats.org/officeDocument/2006/relationships/hyperlink" Target="http://s7d9.scene7.com/is/image/ScanSource/apc-srt192bp2" TargetMode="External"/><Relationship Id="rId1516" Type="http://schemas.openxmlformats.org/officeDocument/2006/relationships/hyperlink" Target="http://s7d5.scene7.com/is/image/ScanSource/icon-software-services" TargetMode="External"/><Relationship Id="rId1723" Type="http://schemas.openxmlformats.org/officeDocument/2006/relationships/hyperlink" Target="http://s7d9.scene7.com/is/image/ScanSource/apc-pe66" TargetMode="External"/><Relationship Id="rId1930" Type="http://schemas.openxmlformats.org/officeDocument/2006/relationships/hyperlink" Target="http://s7d9.scene7.com/is/image/ScanSource/apc-mdc24sx3kvat" TargetMode="External"/><Relationship Id="rId4879" Type="http://schemas.openxmlformats.org/officeDocument/2006/relationships/hyperlink" Target="http://s7d9.scene7.com/is/image/ScanSource/jabra-1420808" TargetMode="External"/><Relationship Id="rId15" Type="http://schemas.openxmlformats.org/officeDocument/2006/relationships/hyperlink" Target="http://s7d9.scene7.com/is/image/ScanSource/eaton-zp222150xxxx100" TargetMode="External"/><Relationship Id="rId3688" Type="http://schemas.openxmlformats.org/officeDocument/2006/relationships/hyperlink" Target="http://s7d9.scene7.com/is/image/ScanSource/jabra-88000055" TargetMode="External"/><Relationship Id="rId3895" Type="http://schemas.openxmlformats.org/officeDocument/2006/relationships/hyperlink" Target="https://s7d5.scene7.com/is/image/ScanSource/photo-unavailable" TargetMode="External"/><Relationship Id="rId4739" Type="http://schemas.openxmlformats.org/officeDocument/2006/relationships/hyperlink" Target="https://s7d5.scene7.com/is/image/ScanSource/photo-unavailable" TargetMode="External"/><Relationship Id="rId4946" Type="http://schemas.openxmlformats.org/officeDocument/2006/relationships/hyperlink" Target="http://s7d9.scene7.com/is/image/ScanSource/apc-acac10011" TargetMode="External"/><Relationship Id="rId2497" Type="http://schemas.openxmlformats.org/officeDocument/2006/relationships/hyperlink" Target="http://s7d9.scene7.com/is/image/ScanSource/apc-ar8652" TargetMode="External"/><Relationship Id="rId3548" Type="http://schemas.openxmlformats.org/officeDocument/2006/relationships/hyperlink" Target="https://s7d5.scene7.com/is/image/ScanSource/photo-unavailable" TargetMode="External"/><Relationship Id="rId3755" Type="http://schemas.openxmlformats.org/officeDocument/2006/relationships/hyperlink" Target="http://s7d9.scene7.com/is/image/ScanSource/poly-usbadapters" TargetMode="External"/><Relationship Id="rId4806" Type="http://schemas.openxmlformats.org/officeDocument/2006/relationships/hyperlink" Target="https://s7d5.scene7.com/is/image/ScanSource/photo-unavailable" TargetMode="External"/><Relationship Id="rId469" Type="http://schemas.openxmlformats.org/officeDocument/2006/relationships/hyperlink" Target="http://s7d5.scene7.com/is/image/ScanSource/icon-services" TargetMode="External"/><Relationship Id="rId676" Type="http://schemas.openxmlformats.org/officeDocument/2006/relationships/hyperlink" Target="http://s7d5.scene7.com/is/image/ScanSource/valcom-horn1" TargetMode="External"/><Relationship Id="rId883" Type="http://schemas.openxmlformats.org/officeDocument/2006/relationships/hyperlink" Target="http://s7d5.scene7.com/is/image/ScanSource/icon-audio" TargetMode="External"/><Relationship Id="rId1099" Type="http://schemas.openxmlformats.org/officeDocument/2006/relationships/hyperlink" Target="http://s7d9.scene7.com/is/image/ScanSource/apc-sy100k100f" TargetMode="External"/><Relationship Id="rId2357" Type="http://schemas.openxmlformats.org/officeDocument/2006/relationships/hyperlink" Target="http://s7d9.scene7.com/is/image/ScanSource/yealink-cp960wmteams" TargetMode="External"/><Relationship Id="rId2564" Type="http://schemas.openxmlformats.org/officeDocument/2006/relationships/hyperlink" Target="http://s7d5.scene7.com/is/image/ScanSource/apc-325family" TargetMode="External"/><Relationship Id="rId3408" Type="http://schemas.openxmlformats.org/officeDocument/2006/relationships/hyperlink" Target="http://s7d5.scene7.com/is/image/ScanSource/icon-software-services" TargetMode="External"/><Relationship Id="rId3615" Type="http://schemas.openxmlformats.org/officeDocument/2006/relationships/hyperlink" Target="http://s7d9.scene7.com/is/image/ScanSource/plantronics-encoreprohw510" TargetMode="External"/><Relationship Id="rId3962" Type="http://schemas.openxmlformats.org/officeDocument/2006/relationships/hyperlink" Target="http://s7d9.scene7.com/is/image/ScanSource/plantronics-6514501" TargetMode="External"/><Relationship Id="rId329" Type="http://schemas.openxmlformats.org/officeDocument/2006/relationships/hyperlink" Target="http://s7d5.scene7.com/is/image/ScanSource/icon-services" TargetMode="External"/><Relationship Id="rId536" Type="http://schemas.openxmlformats.org/officeDocument/2006/relationships/hyperlink" Target="http://s7d5.scene7.com/is/image/ScanSource/icon-accessories" TargetMode="External"/><Relationship Id="rId1166" Type="http://schemas.openxmlformats.org/officeDocument/2006/relationships/hyperlink" Target="http://s7d9.scene7.com/is/image/ScanSource/apc-surt15krmxlttf5" TargetMode="External"/><Relationship Id="rId1373" Type="http://schemas.openxmlformats.org/officeDocument/2006/relationships/hyperlink" Target="http://s7d9.scene7.com/is/image/ScanSource/apc-smx2200hv" TargetMode="External"/><Relationship Id="rId2217" Type="http://schemas.openxmlformats.org/officeDocument/2006/relationships/hyperlink" Target="http://s7d5.scene7.com/is/image/ScanSource/Eaton-ePDUs" TargetMode="External"/><Relationship Id="rId2771" Type="http://schemas.openxmlformats.org/officeDocument/2006/relationships/hyperlink" Target="http://s7d9.scene7.com/is/image/ScanSource/apc-ap98896f" TargetMode="External"/><Relationship Id="rId3822" Type="http://schemas.openxmlformats.org/officeDocument/2006/relationships/hyperlink" Target="http://s7d9.scene7.com/is/image/ScanSource/jabra-7899829289" TargetMode="External"/><Relationship Id="rId743" Type="http://schemas.openxmlformats.org/officeDocument/2006/relationships/hyperlink" Target="http://s7d5.scene7.com/is/image/ScanSource/icon-accessories" TargetMode="External"/><Relationship Id="rId950" Type="http://schemas.openxmlformats.org/officeDocument/2006/relationships/hyperlink" Target="http://s7d5.scene7.com/is/image/ScanSource/icon-accessories" TargetMode="External"/><Relationship Id="rId1026" Type="http://schemas.openxmlformats.org/officeDocument/2006/relationships/hyperlink" Target="http://s7d9.scene7.com/is/image/ScanSource/apc-syh2k6rmtp1" TargetMode="External"/><Relationship Id="rId1580" Type="http://schemas.openxmlformats.org/officeDocument/2006/relationships/hyperlink" Target="http://s7d9.scene7.com/is/image/ScanSource/valcom-s500vc" TargetMode="External"/><Relationship Id="rId2424" Type="http://schemas.openxmlformats.org/officeDocument/2006/relationships/hyperlink" Target="http://s7d5.scene7.com/is/image/ScanSource/icon-cables-and-adaptors" TargetMode="External"/><Relationship Id="rId2631" Type="http://schemas.openxmlformats.org/officeDocument/2006/relationships/hyperlink" Target="http://s7d9.scene7.com/is/image/ScanSource/apc-ar7252" TargetMode="External"/><Relationship Id="rId4389" Type="http://schemas.openxmlformats.org/officeDocument/2006/relationships/hyperlink" Target="http://s7d9.scene7.com/is/image/ScanSource/poly-sync40plus" TargetMode="External"/><Relationship Id="rId603" Type="http://schemas.openxmlformats.org/officeDocument/2006/relationships/hyperlink" Target="http://s7d9.scene7.com/is/image/ScanSource/valcom-vip418aic" TargetMode="External"/><Relationship Id="rId810" Type="http://schemas.openxmlformats.org/officeDocument/2006/relationships/hyperlink" Target="http://s7d5.scene7.com/is/image/ScanSource/valcom-vip410" TargetMode="External"/><Relationship Id="rId1233" Type="http://schemas.openxmlformats.org/officeDocument/2006/relationships/hyperlink" Target="http://s7d9.scene7.com/is/image/ScanSource/apc-su029rm2u" TargetMode="External"/><Relationship Id="rId1440" Type="http://schemas.openxmlformats.org/officeDocument/2006/relationships/hyperlink" Target="http://s7d9.scene7.com/is/image/ScanSource/apc-smt1500rm2uc" TargetMode="External"/><Relationship Id="rId4596" Type="http://schemas.openxmlformats.org/officeDocument/2006/relationships/hyperlink" Target="http://s7d9.scene7.com/is/image/ScanSource/plantronics-21183701" TargetMode="External"/><Relationship Id="rId1300" Type="http://schemas.openxmlformats.org/officeDocument/2006/relationships/hyperlink" Target="https://s7d5.scene7.com/is/image/ScanSource/photo-unavailable" TargetMode="External"/><Relationship Id="rId3198" Type="http://schemas.openxmlformats.org/officeDocument/2006/relationships/hyperlink" Target="http://s7d9.scene7.com/is/image/ScanSource/jabra-93515503205" TargetMode="External"/><Relationship Id="rId4249" Type="http://schemas.openxmlformats.org/officeDocument/2006/relationships/hyperlink" Target="https://s7d5.scene7.com/is/image/ScanSource/photo-unavailable" TargetMode="External"/><Relationship Id="rId4456" Type="http://schemas.openxmlformats.org/officeDocument/2006/relationships/hyperlink" Target="http://s7d9.scene7.com/is/image/ScanSource/poly-saviaccessories" TargetMode="External"/><Relationship Id="rId4663" Type="http://schemas.openxmlformats.org/officeDocument/2006/relationships/hyperlink" Target="http://s7d9.scene7.com/is/image/ScanSource/plantronics-blackwire3220" TargetMode="External"/><Relationship Id="rId4870" Type="http://schemas.openxmlformats.org/officeDocument/2006/relationships/hyperlink" Target="http://s7d9.scene7.com/is/image/ScanSource/jabra-1420819" TargetMode="External"/><Relationship Id="rId3058" Type="http://schemas.openxmlformats.org/officeDocument/2006/relationships/hyperlink" Target="http://s7d5.scene7.com/is/image/ScanSource/Eaton-5px" TargetMode="External"/><Relationship Id="rId3265" Type="http://schemas.openxmlformats.org/officeDocument/2006/relationships/hyperlink" Target="http://s7d9.scene7.com/is/image/ScanSource/plantronics-9237111" TargetMode="External"/><Relationship Id="rId3472" Type="http://schemas.openxmlformats.org/officeDocument/2006/relationships/hyperlink" Target="https://s7d5.scene7.com/is/image/ScanSource/photo-unavailable" TargetMode="External"/><Relationship Id="rId4109" Type="http://schemas.openxmlformats.org/officeDocument/2006/relationships/hyperlink" Target="http://s7d9.scene7.com/is/image/ScanSource/zebra-obsolete" TargetMode="External"/><Relationship Id="rId4316" Type="http://schemas.openxmlformats.org/officeDocument/2006/relationships/hyperlink" Target="http://s7d9.scene7.com/is/image/ScanSource/jabra-24089889999" TargetMode="External"/><Relationship Id="rId4523" Type="http://schemas.openxmlformats.org/officeDocument/2006/relationships/hyperlink" Target="http://s7d9.scene7.com/is/image/ScanSource/plantronics-blackwire3315" TargetMode="External"/><Relationship Id="rId4730" Type="http://schemas.openxmlformats.org/officeDocument/2006/relationships/hyperlink" Target="https://s7d5.scene7.com/is/image/ScanSource/photo-unavailable" TargetMode="External"/><Relationship Id="rId186" Type="http://schemas.openxmlformats.org/officeDocument/2006/relationships/hyperlink" Target="http://s7d5.scene7.com/is/image/ScanSource/icon-warranty2" TargetMode="External"/><Relationship Id="rId393" Type="http://schemas.openxmlformats.org/officeDocument/2006/relationships/hyperlink" Target="http://s7d5.scene7.com/is/image/ScanSource/icon-services" TargetMode="External"/><Relationship Id="rId2074" Type="http://schemas.openxmlformats.org/officeDocument/2006/relationships/hyperlink" Target="http://s7d9.scene7.com/is/image/ScanSource/eaton-ipc34022756" TargetMode="External"/><Relationship Id="rId2281" Type="http://schemas.openxmlformats.org/officeDocument/2006/relationships/hyperlink" Target="http://s7d5.scene7.com/is/image/ScanSource/icon-accessories" TargetMode="External"/><Relationship Id="rId3125" Type="http://schemas.openxmlformats.org/officeDocument/2006/relationships/hyperlink" Target="http://s7d9.scene7.com/is/image/ScanSource/eaton-9px700rt" TargetMode="External"/><Relationship Id="rId3332" Type="http://schemas.openxmlformats.org/officeDocument/2006/relationships/hyperlink" Target="http://s7d9.scene7.com/is/image/ScanSource/plantronics-9010101" TargetMode="External"/><Relationship Id="rId253" Type="http://schemas.openxmlformats.org/officeDocument/2006/relationships/hyperlink" Target="http://s7d5.scene7.com/is/image/ScanSource/icon-warranty2" TargetMode="External"/><Relationship Id="rId460" Type="http://schemas.openxmlformats.org/officeDocument/2006/relationships/hyperlink" Target="http://s7d5.scene7.com/is/image/ScanSource/icon-services" TargetMode="External"/><Relationship Id="rId1090" Type="http://schemas.openxmlformats.org/officeDocument/2006/relationships/hyperlink" Target="http://s7d9.scene7.com/is/image/ScanSource/apc-sy40k40f" TargetMode="External"/><Relationship Id="rId2141" Type="http://schemas.openxmlformats.org/officeDocument/2006/relationships/hyperlink" Target="http://s7d5.scene7.com/is/image/ScanSource/Eaton-FERRUPS" TargetMode="External"/><Relationship Id="rId113" Type="http://schemas.openxmlformats.org/officeDocument/2006/relationships/hyperlink" Target="http://s7d5.scene7.com/is/image/ScanSource/icon-warranty2" TargetMode="External"/><Relationship Id="rId320" Type="http://schemas.openxmlformats.org/officeDocument/2006/relationships/hyperlink" Target="http://s7d5.scene7.com/is/image/ScanSource/icon-services" TargetMode="External"/><Relationship Id="rId2001" Type="http://schemas.openxmlformats.org/officeDocument/2006/relationships/hyperlink" Target="https://s7d5.scene7.com/is/image/ScanSource/photo-unavailable" TargetMode="External"/><Relationship Id="rId5157" Type="http://schemas.openxmlformats.org/officeDocument/2006/relationships/hyperlink" Target="http://s7d9.scene7.com/is/image/ScanSource/eaton-103002687001" TargetMode="External"/><Relationship Id="rId2958" Type="http://schemas.openxmlformats.org/officeDocument/2006/relationships/hyperlink" Target="http://s7d9.scene7.com/is/image/ScanSource/apc-ap7563" TargetMode="External"/><Relationship Id="rId5017" Type="http://schemas.openxmlformats.org/officeDocument/2006/relationships/hyperlink" Target="http://s7d9.scene7.com/is/image/ScanSource/jabra-1412127" TargetMode="External"/><Relationship Id="rId1767" Type="http://schemas.openxmlformats.org/officeDocument/2006/relationships/hyperlink" Target="http://s7d5.scene7.com/is/image/ScanSource/apc-325family" TargetMode="External"/><Relationship Id="rId1974" Type="http://schemas.openxmlformats.org/officeDocument/2006/relationships/hyperlink" Target="http://s7d9.scene7.com/is/image/ScanSource/apc-kvmserial" TargetMode="External"/><Relationship Id="rId2818" Type="http://schemas.openxmlformats.org/officeDocument/2006/relationships/hyperlink" Target="http://s7d9.scene7.com/is/image/ScanSource/apc-ap9520t" TargetMode="External"/><Relationship Id="rId4173" Type="http://schemas.openxmlformats.org/officeDocument/2006/relationships/hyperlink" Target="http://s7d9.scene7.com/is/image/ScanSource/plantronics-40286-01" TargetMode="External"/><Relationship Id="rId4380" Type="http://schemas.openxmlformats.org/officeDocument/2006/relationships/hyperlink" Target="http://s7d9.scene7.com/is/image/ScanSource/polycom-vvx300" TargetMode="External"/><Relationship Id="rId5224" Type="http://schemas.openxmlformats.org/officeDocument/2006/relationships/hyperlink" Target="http://s7d9.scene7.com/is/image/ScanSource/jabra-010369" TargetMode="External"/><Relationship Id="rId59" Type="http://schemas.openxmlformats.org/officeDocument/2006/relationships/hyperlink" Target="http://s7d9.scene7.com/is/image/ScanSource/eaton-y03111055100000" TargetMode="External"/><Relationship Id="rId1627" Type="http://schemas.openxmlformats.org/officeDocument/2006/relationships/hyperlink" Target="http://s7d9.scene7.com/is/image/ScanSource/apc-rbc27" TargetMode="External"/><Relationship Id="rId1834" Type="http://schemas.openxmlformats.org/officeDocument/2006/relationships/hyperlink" Target="http://s7d5.scene7.com/is/image/ScanSource/icon-accessories" TargetMode="External"/><Relationship Id="rId4033" Type="http://schemas.openxmlformats.org/officeDocument/2006/relationships/hyperlink" Target="http://s7d9.scene7.com/is/image/ScanSource/eaton-5p750r" TargetMode="External"/><Relationship Id="rId4240" Type="http://schemas.openxmlformats.org/officeDocument/2006/relationships/hyperlink" Target="http://s7d9.scene7.com/is/image/ScanSource/jabra-28599989898" TargetMode="External"/><Relationship Id="rId3799" Type="http://schemas.openxmlformats.org/officeDocument/2006/relationships/hyperlink" Target="http://s7d9.scene7.com/is/image/ScanSource/vtech-vsp08" TargetMode="External"/><Relationship Id="rId4100" Type="http://schemas.openxmlformats.org/officeDocument/2006/relationships/hyperlink" Target="http://s7d9.scene7.com/is/image/ScanSource/zebra-obsolete" TargetMode="External"/><Relationship Id="rId1901" Type="http://schemas.openxmlformats.org/officeDocument/2006/relationships/hyperlink" Target="https://s7d5.scene7.com/is/image/ScanSource/photo-unavailable" TargetMode="External"/><Relationship Id="rId3659" Type="http://schemas.openxmlformats.org/officeDocument/2006/relationships/hyperlink" Target="https://s7d5.scene7.com/is/image/ScanSource/photo-unavailable" TargetMode="External"/><Relationship Id="rId3866" Type="http://schemas.openxmlformats.org/officeDocument/2006/relationships/hyperlink" Target="http://s7d9.scene7.com/is/image/ScanSource/jabra-7510209" TargetMode="External"/><Relationship Id="rId4917" Type="http://schemas.openxmlformats.org/officeDocument/2006/relationships/hyperlink" Target="https://s7d5.scene7.com/is/image/ScanSource/photo-unavailable" TargetMode="External"/><Relationship Id="rId5081" Type="http://schemas.openxmlformats.org/officeDocument/2006/relationships/hyperlink" Target="http://s7d9.scene7.com/is/image/ScanSource/poly-pano" TargetMode="External"/><Relationship Id="rId787" Type="http://schemas.openxmlformats.org/officeDocument/2006/relationships/hyperlink" Target="http://s7d9.scene7.com/is/image/ScanSource/valcom-v9807" TargetMode="External"/><Relationship Id="rId994" Type="http://schemas.openxmlformats.org/officeDocument/2006/relationships/hyperlink" Target="http://s7d9.scene7.com/is/image/ScanSource/apc-syrim3" TargetMode="External"/><Relationship Id="rId2468" Type="http://schemas.openxmlformats.org/officeDocument/2006/relationships/hyperlink" Target="http://s7d9.scene7.com/is/image/ScanSource/apc-be650g1" TargetMode="External"/><Relationship Id="rId2675" Type="http://schemas.openxmlformats.org/officeDocument/2006/relationships/hyperlink" Target="http://s7d9.scene7.com/is/image/ScanSource/apc-ar3150x609" TargetMode="External"/><Relationship Id="rId2882" Type="http://schemas.openxmlformats.org/officeDocument/2006/relationships/hyperlink" Target="http://s7d9.scene7.com/is/image/ScanSource/apc-ap8712s" TargetMode="External"/><Relationship Id="rId3519" Type="http://schemas.openxmlformats.org/officeDocument/2006/relationships/hyperlink" Target="https://s7d5.scene7.com/is/image/ScanSource/photo-unavailable" TargetMode="External"/><Relationship Id="rId3726" Type="http://schemas.openxmlformats.org/officeDocument/2006/relationships/hyperlink" Target="http://s7d9.scene7.com/is/image/ScanSource/poly-blackwireaccessories" TargetMode="External"/><Relationship Id="rId3933" Type="http://schemas.openxmlformats.org/officeDocument/2006/relationships/hyperlink" Target="http://s7d9.scene7.com/is/image/ScanSource/plantronics-6771201" TargetMode="External"/><Relationship Id="rId647" Type="http://schemas.openxmlformats.org/officeDocument/2006/relationships/hyperlink" Target="http://s7d5.scene7.com/is/image/ScanSource/icon-accessories" TargetMode="External"/><Relationship Id="rId854" Type="http://schemas.openxmlformats.org/officeDocument/2006/relationships/hyperlink" Target="http://s7d9.scene7.com/is/image/ScanSource/valcom-v1092b" TargetMode="External"/><Relationship Id="rId1277" Type="http://schemas.openxmlformats.org/officeDocument/2006/relationships/hyperlink" Target="http://s7d9.scene7.com/is/image/ScanSource/apc-srt5krmxlwhw" TargetMode="External"/><Relationship Id="rId1484" Type="http://schemas.openxmlformats.org/officeDocument/2006/relationships/hyperlink" Target="http://s7d5.scene7.com/is/image/ScanSource/icon-warranty2" TargetMode="External"/><Relationship Id="rId1691" Type="http://schemas.openxmlformats.org/officeDocument/2006/relationships/hyperlink" Target="http://s7d5.scene7.com/is/image/ScanSource/icon-services" TargetMode="External"/><Relationship Id="rId2328" Type="http://schemas.openxmlformats.org/officeDocument/2006/relationships/hyperlink" Target="http://s7d9.scene7.com/is/image/ScanSource/vtech-snomd700" TargetMode="External"/><Relationship Id="rId2535" Type="http://schemas.openxmlformats.org/officeDocument/2006/relationships/hyperlink" Target="http://s7d9.scene7.com/is/image/ScanSource/apc-ar8417" TargetMode="External"/><Relationship Id="rId2742" Type="http://schemas.openxmlformats.org/officeDocument/2006/relationships/hyperlink" Target="http://s7d9.scene7.com/is/image/ScanSource/apc-apcrbc143" TargetMode="External"/><Relationship Id="rId507" Type="http://schemas.openxmlformats.org/officeDocument/2006/relationships/hyperlink" Target="http://s7d9.scene7.com/is/image/ScanSource/valcom-vp9202" TargetMode="External"/><Relationship Id="rId714" Type="http://schemas.openxmlformats.org/officeDocument/2006/relationships/hyperlink" Target="http://s7d5.scene7.com/is/image/ScanSource/valcom-v1991" TargetMode="External"/><Relationship Id="rId921" Type="http://schemas.openxmlformats.org/officeDocument/2006/relationships/hyperlink" Target="http://s7d5.scene7.com/is/image/ScanSource/icon-power-supplies-and-cords" TargetMode="External"/><Relationship Id="rId1137" Type="http://schemas.openxmlformats.org/officeDocument/2006/relationships/hyperlink" Target="http://s7d9.scene7.com/is/image/ScanSource/apc-suvtp10kf1b2s" TargetMode="External"/><Relationship Id="rId1344" Type="http://schemas.openxmlformats.org/officeDocument/2006/relationships/hyperlink" Target="http://s7d9.scene7.com/is/image/ScanSource/apc-smx750i" TargetMode="External"/><Relationship Id="rId1551" Type="http://schemas.openxmlformats.org/officeDocument/2006/relationships/hyperlink" Target="http://s7d9.scene7.com/is/image/ScanSource/eaton-sb86083s084fb" TargetMode="External"/><Relationship Id="rId2602" Type="http://schemas.openxmlformats.org/officeDocument/2006/relationships/hyperlink" Target="http://s7d9.scene7.com/is/image/ScanSource/apc-ar7600" TargetMode="External"/><Relationship Id="rId50" Type="http://schemas.openxmlformats.org/officeDocument/2006/relationships/hyperlink" Target="http://s7d9.scene7.com/is/image/ScanSource/eaton-y03114011100000" TargetMode="External"/><Relationship Id="rId1204" Type="http://schemas.openxmlformats.org/officeDocument/2006/relationships/hyperlink" Target="http://s7d9.scene7.com/is/image/ScanSource/apc-sua48rmxlbp3u" TargetMode="External"/><Relationship Id="rId1411" Type="http://schemas.openxmlformats.org/officeDocument/2006/relationships/hyperlink" Target="http://s7d9.scene7.com/is/image/ScanSource/apc-smt3000rmt2u" TargetMode="External"/><Relationship Id="rId4567" Type="http://schemas.openxmlformats.org/officeDocument/2006/relationships/hyperlink" Target="http://s7d9.scene7.com/is/image/ScanSource/poly-elara60" TargetMode="External"/><Relationship Id="rId4774" Type="http://schemas.openxmlformats.org/officeDocument/2006/relationships/hyperlink" Target="http://s7d9.scene7.com/is/image/ScanSource/plantronics-20319201" TargetMode="External"/><Relationship Id="rId3169" Type="http://schemas.openxmlformats.org/officeDocument/2006/relationships/hyperlink" Target="http://s7d9.scene7.com/is/image/ScanSource/eaton-9pa05d2029e20r2" TargetMode="External"/><Relationship Id="rId3376" Type="http://schemas.openxmlformats.org/officeDocument/2006/relationships/hyperlink" Target="http://s7d9.scene7.com/is/image/ScanSource/xpcc-90000903" TargetMode="External"/><Relationship Id="rId3583" Type="http://schemas.openxmlformats.org/officeDocument/2006/relationships/hyperlink" Target="https://s7d5.scene7.com/is/image/ScanSource/photo-unavailable" TargetMode="External"/><Relationship Id="rId4427" Type="http://schemas.openxmlformats.org/officeDocument/2006/relationships/hyperlink" Target="http://s7d9.scene7.com/is/image/ScanSource/poly-sync20" TargetMode="External"/><Relationship Id="rId4981" Type="http://schemas.openxmlformats.org/officeDocument/2006/relationships/hyperlink" Target="https://s7d5.scene7.com/is/image/ScanSource/photo-unavailable" TargetMode="External"/><Relationship Id="rId297" Type="http://schemas.openxmlformats.org/officeDocument/2006/relationships/hyperlink" Target="http://s7d5.scene7.com/is/image/ScanSource/icon-warranty2" TargetMode="External"/><Relationship Id="rId2185" Type="http://schemas.openxmlformats.org/officeDocument/2006/relationships/hyperlink" Target="http://s7d5.scene7.com/is/image/ScanSource/Eaton-Racks" TargetMode="External"/><Relationship Id="rId2392" Type="http://schemas.openxmlformats.org/officeDocument/2006/relationships/hyperlink" Target="http://s7d9.scene7.com/is/image/ScanSource/itwlinx-cccat575" TargetMode="External"/><Relationship Id="rId3029" Type="http://schemas.openxmlformats.org/officeDocument/2006/relationships/hyperlink" Target="http://s7d9.scene7.com/is/image/ScanSource/apc-acdc1016" TargetMode="External"/><Relationship Id="rId3236" Type="http://schemas.openxmlformats.org/officeDocument/2006/relationships/hyperlink" Target="https://s7d5.scene7.com/is/image/ScanSource/photo-unavailable" TargetMode="External"/><Relationship Id="rId3790" Type="http://schemas.openxmlformats.org/officeDocument/2006/relationships/hyperlink" Target="http://s7d9.scene7.com/is/image/ScanSource/vtech-vsp605r3qpreview" TargetMode="External"/><Relationship Id="rId4634" Type="http://schemas.openxmlformats.org/officeDocument/2006/relationships/hyperlink" Target="http://s7d9.scene7.com/is/image/ScanSource/poly-blackwireaccessories" TargetMode="External"/><Relationship Id="rId4841" Type="http://schemas.openxmlformats.org/officeDocument/2006/relationships/hyperlink" Target="http://s7d9.scene7.com/is/image/ScanSource/jabra-1440115" TargetMode="External"/><Relationship Id="rId157" Type="http://schemas.openxmlformats.org/officeDocument/2006/relationships/hyperlink" Target="http://s7d5.scene7.com/is/image/ScanSource/apc-325family" TargetMode="External"/><Relationship Id="rId364" Type="http://schemas.openxmlformats.org/officeDocument/2006/relationships/hyperlink" Target="http://s7d5.scene7.com/is/image/ScanSource/icon-warranty2" TargetMode="External"/><Relationship Id="rId2045" Type="http://schemas.openxmlformats.org/officeDocument/2006/relationships/hyperlink" Target="https://s7d5.scene7.com/is/image/ScanSource/photo-unavailable" TargetMode="External"/><Relationship Id="rId3443" Type="http://schemas.openxmlformats.org/officeDocument/2006/relationships/hyperlink" Target="http://s7d5.scene7.com/is/image/ScanSource/icon-software-services" TargetMode="External"/><Relationship Id="rId3650" Type="http://schemas.openxmlformats.org/officeDocument/2006/relationships/hyperlink" Target="https://s7d5.scene7.com/is/image/ScanSource/photo-unavailable" TargetMode="External"/><Relationship Id="rId4701" Type="http://schemas.openxmlformats.org/officeDocument/2006/relationships/hyperlink" Target="http://s7d9.scene7.com/is/image/ScanSource/plantronics-206110101" TargetMode="External"/><Relationship Id="rId571" Type="http://schemas.openxmlformats.org/officeDocument/2006/relationships/hyperlink" Target="http://s7d5.scene7.com/is/image/ScanSource/valcom-horn1" TargetMode="External"/><Relationship Id="rId2252" Type="http://schemas.openxmlformats.org/officeDocument/2006/relationships/hyperlink" Target="http://s7d9.scene7.com/is/image/ScanSource/yealink-ehs40" TargetMode="External"/><Relationship Id="rId3303" Type="http://schemas.openxmlformats.org/officeDocument/2006/relationships/hyperlink" Target="http://s7d9.scene7.com/is/image/ScanSource/plantronics-9196301" TargetMode="External"/><Relationship Id="rId3510" Type="http://schemas.openxmlformats.org/officeDocument/2006/relationships/hyperlink" Target="http://s7d5.scene7.com/is/image/ScanSource/icon-software-services" TargetMode="External"/><Relationship Id="rId224" Type="http://schemas.openxmlformats.org/officeDocument/2006/relationships/hyperlink" Target="http://s7d5.scene7.com/is/image/ScanSource/icon-services" TargetMode="External"/><Relationship Id="rId431" Type="http://schemas.openxmlformats.org/officeDocument/2006/relationships/hyperlink" Target="http://s7d5.scene7.com/is/image/ScanSource/icon-services" TargetMode="External"/><Relationship Id="rId1061" Type="http://schemas.openxmlformats.org/officeDocument/2006/relationships/hyperlink" Target="http://s7d9.scene7.com/is/image/ScanSource/apc-syaf16kxr9t" TargetMode="External"/><Relationship Id="rId2112" Type="http://schemas.openxmlformats.org/officeDocument/2006/relationships/hyperlink" Target="http://s7d9.scene7.com/is/image/ScanSource/jabra-gsa2399823109" TargetMode="External"/><Relationship Id="rId1878" Type="http://schemas.openxmlformats.org/officeDocument/2006/relationships/hyperlink" Target="http://s7d9.scene7.com/is/image/ScanSource/apc-nbac0301" TargetMode="External"/><Relationship Id="rId2929" Type="http://schemas.openxmlformats.org/officeDocument/2006/relationships/hyperlink" Target="http://s7d9.scene7.com/is/image/ScanSource/apc-ap7856x563" TargetMode="External"/><Relationship Id="rId4077" Type="http://schemas.openxmlformats.org/officeDocument/2006/relationships/hyperlink" Target="http://s7d5.scene7.com/is/image/ScanSource/icon-accessories" TargetMode="External"/><Relationship Id="rId4284" Type="http://schemas.openxmlformats.org/officeDocument/2006/relationships/hyperlink" Target="http://s7d9.scene7.com/is/image/ScanSource/jabra-26599889999" TargetMode="External"/><Relationship Id="rId4491" Type="http://schemas.openxmlformats.org/officeDocument/2006/relationships/hyperlink" Target="http://s7d9.scene7.com/is/image/ScanSource/poly-encorepro310" TargetMode="External"/><Relationship Id="rId5128" Type="http://schemas.openxmlformats.org/officeDocument/2006/relationships/hyperlink" Target="https://s7d5.scene7.com/is/image/ScanSource/photo-unavailable" TargetMode="External"/><Relationship Id="rId1738" Type="http://schemas.openxmlformats.org/officeDocument/2006/relationships/hyperlink" Target="http://s7d9.scene7.com/is/image/ScanSource/apc-pdw20l2120xc" TargetMode="External"/><Relationship Id="rId3093" Type="http://schemas.openxmlformats.org/officeDocument/2006/relationships/hyperlink" Target="http://s7d5.scene7.com/is/image/ScanSource/Eaton-9355-UPS" TargetMode="External"/><Relationship Id="rId4144" Type="http://schemas.openxmlformats.org/officeDocument/2006/relationships/hyperlink" Target="https://s7d5.scene7.com/is/image/ScanSource/photo-unavailable" TargetMode="External"/><Relationship Id="rId4351" Type="http://schemas.openxmlformats.org/officeDocument/2006/relationships/hyperlink" Target="https://s7d5.scene7.com/is/image/ScanSource/photo-unavailable" TargetMode="External"/><Relationship Id="rId1945" Type="http://schemas.openxmlformats.org/officeDocument/2006/relationships/hyperlink" Target="http://s7d9.scene7.com/is/image/ScanSource/vtech-m85" TargetMode="External"/><Relationship Id="rId3160" Type="http://schemas.openxmlformats.org/officeDocument/2006/relationships/hyperlink" Target="http://s7d5.scene7.com/is/image/ScanSource/Eaton-9355-UPS" TargetMode="External"/><Relationship Id="rId4004" Type="http://schemas.openxmlformats.org/officeDocument/2006/relationships/hyperlink" Target="http://s7d9.scene7.com/is/image/ScanSource/eaton-5s700g" TargetMode="External"/><Relationship Id="rId4211" Type="http://schemas.openxmlformats.org/officeDocument/2006/relationships/hyperlink" Target="https://s7d5.scene7.com/is/image/ScanSource/photo-unavailable" TargetMode="External"/><Relationship Id="rId1805" Type="http://schemas.openxmlformats.org/officeDocument/2006/relationships/hyperlink" Target="http://s7d9.scene7.com/is/image/ScanSource/apc-p7gb" TargetMode="External"/><Relationship Id="rId3020" Type="http://schemas.openxmlformats.org/officeDocument/2006/relationships/hyperlink" Target="http://s7d9.scene7.com/is/image/ScanSource/apc-acf501" TargetMode="External"/><Relationship Id="rId3977" Type="http://schemas.openxmlformats.org/officeDocument/2006/relationships/hyperlink" Target="http://s7d9.scene7.com/is/image/ScanSource/plantronics-62662-01" TargetMode="External"/><Relationship Id="rId898" Type="http://schemas.openxmlformats.org/officeDocument/2006/relationships/hyperlink" Target="http://s7d9.scene7.com/is/image/ScanSource/valcom-v1016w" TargetMode="External"/><Relationship Id="rId2579" Type="http://schemas.openxmlformats.org/officeDocument/2006/relationships/hyperlink" Target="http://s7d9.scene7.com/is/image/ScanSource/apc-ar8005" TargetMode="External"/><Relationship Id="rId2786" Type="http://schemas.openxmlformats.org/officeDocument/2006/relationships/hyperlink" Target="http://s7d9.scene7.com/is/image/ScanSource/apc-ap9830" TargetMode="External"/><Relationship Id="rId2993" Type="http://schemas.openxmlformats.org/officeDocument/2006/relationships/hyperlink" Target="http://s7d9.scene7.com/is/image/ScanSource/apc-ap5202" TargetMode="External"/><Relationship Id="rId3837" Type="http://schemas.openxmlformats.org/officeDocument/2006/relationships/hyperlink" Target="https://s7d5.scene7.com/is/image/ScanSource/photo-unavailable" TargetMode="External"/><Relationship Id="rId5192" Type="http://schemas.openxmlformats.org/officeDocument/2006/relationships/hyperlink" Target="http://s7d5.scene7.com/is/image/ScanSource/apc-325family" TargetMode="External"/><Relationship Id="rId758" Type="http://schemas.openxmlformats.org/officeDocument/2006/relationships/hyperlink" Target="http://s7d9.scene7.com/is/image/ScanSource/valcom-v9964" TargetMode="External"/><Relationship Id="rId965" Type="http://schemas.openxmlformats.org/officeDocument/2006/relationships/hyperlink" Target="http://s7d5.scene7.com/is/image/ScanSource/icon-mounts-stands-and-brackets" TargetMode="External"/><Relationship Id="rId1388" Type="http://schemas.openxmlformats.org/officeDocument/2006/relationships/hyperlink" Target="http://s7d9.scene7.com/is/image/ScanSource/apc-smx120bp" TargetMode="External"/><Relationship Id="rId1595" Type="http://schemas.openxmlformats.org/officeDocument/2006/relationships/hyperlink" Target="http://s7d9.scene7.com/is/image/ScanSource/itwlinx-rmm8com15" TargetMode="External"/><Relationship Id="rId2439" Type="http://schemas.openxmlformats.org/officeDocument/2006/relationships/hyperlink" Target="http://s7d9.scene7.com/is/image/ScanSource/apc-br1000ms" TargetMode="External"/><Relationship Id="rId2646" Type="http://schemas.openxmlformats.org/officeDocument/2006/relationships/hyperlink" Target="http://s7d9.scene7.com/is/image/ScanSource/apc-ar4038a" TargetMode="External"/><Relationship Id="rId2853" Type="http://schemas.openxmlformats.org/officeDocument/2006/relationships/hyperlink" Target="http://s7d9.scene7.com/is/image/ScanSource/apc-ap8932" TargetMode="External"/><Relationship Id="rId3904" Type="http://schemas.openxmlformats.org/officeDocument/2006/relationships/hyperlink" Target="https://s7d5.scene7.com/is/image/ScanSource/photo-unavailable" TargetMode="External"/><Relationship Id="rId5052" Type="http://schemas.openxmlformats.org/officeDocument/2006/relationships/hyperlink" Target="http://s7d9.scene7.com/is/image/ScanSource/jabra-1410145" TargetMode="External"/><Relationship Id="rId94" Type="http://schemas.openxmlformats.org/officeDocument/2006/relationships/hyperlink" Target="http://s7d5.scene7.com/is/image/ScanSource/icon-warranty2" TargetMode="External"/><Relationship Id="rId618" Type="http://schemas.openxmlformats.org/officeDocument/2006/relationships/hyperlink" Target="http://s7d5.scene7.com/is/image/ScanSource/valcom-vip410" TargetMode="External"/><Relationship Id="rId825" Type="http://schemas.openxmlformats.org/officeDocument/2006/relationships/hyperlink" Target="http://s7d9.scene7.com/is/image/ScanSource/valcom-v2928" TargetMode="External"/><Relationship Id="rId1248" Type="http://schemas.openxmlformats.org/officeDocument/2006/relationships/hyperlink" Target="http://s7d9.scene7.com/is/image/ScanSource/apc-srtrk2" TargetMode="External"/><Relationship Id="rId1455" Type="http://schemas.openxmlformats.org/officeDocument/2006/relationships/hyperlink" Target="http://s7d9.scene7.com/is/image/ScanSource/apc-smc1500i" TargetMode="External"/><Relationship Id="rId1662" Type="http://schemas.openxmlformats.org/officeDocument/2006/relationships/hyperlink" Target="http://s7d5.scene7.com/is/image/ScanSource/Eaton-Racks" TargetMode="External"/><Relationship Id="rId2506" Type="http://schemas.openxmlformats.org/officeDocument/2006/relationships/hyperlink" Target="http://s7d9.scene7.com/is/image/ScanSource/apc-ar8602a" TargetMode="External"/><Relationship Id="rId1108" Type="http://schemas.openxmlformats.org/officeDocument/2006/relationships/hyperlink" Target="http://s7d5.scene7.com/is/image/ScanSource/icon-warranty2" TargetMode="External"/><Relationship Id="rId1315" Type="http://schemas.openxmlformats.org/officeDocument/2006/relationships/hyperlink" Target="http://s7d5.scene7.com/is/image/ScanSource/APC-D624CB6DA231A7A6852578630056932D_SLIE_8FFLPR_fam_h" TargetMode="External"/><Relationship Id="rId2713" Type="http://schemas.openxmlformats.org/officeDocument/2006/relationships/hyperlink" Target="http://s7d9.scene7.com/is/image/ScanSource/apc-ar204a" TargetMode="External"/><Relationship Id="rId2920" Type="http://schemas.openxmlformats.org/officeDocument/2006/relationships/hyperlink" Target="http://s7d9.scene7.com/is/image/ScanSource/apc-ap7901b" TargetMode="External"/><Relationship Id="rId4678" Type="http://schemas.openxmlformats.org/officeDocument/2006/relationships/hyperlink" Target="https://s7d5.scene7.com/is/image/ScanSource/photo-unavailable" TargetMode="External"/><Relationship Id="rId1522" Type="http://schemas.openxmlformats.org/officeDocument/2006/relationships/hyperlink" Target="https://s7d5.scene7.com/is/image/ScanSource/photo-unavailable" TargetMode="External"/><Relationship Id="rId4885" Type="http://schemas.openxmlformats.org/officeDocument/2006/relationships/hyperlink" Target="http://s7d9.scene7.com/is/image/ScanSource/jabra-1420802" TargetMode="External"/><Relationship Id="rId21" Type="http://schemas.openxmlformats.org/officeDocument/2006/relationships/hyperlink" Target="http://s7d9.scene7.com/is/image/ScanSource/eaton-zp2131100xxx000" TargetMode="External"/><Relationship Id="rId2089" Type="http://schemas.openxmlformats.org/officeDocument/2006/relationships/hyperlink" Target="https://s7d5.scene7.com/is/image/ScanSource/photo-unavailable" TargetMode="External"/><Relationship Id="rId3487" Type="http://schemas.openxmlformats.org/officeDocument/2006/relationships/hyperlink" Target="http://s7d5.scene7.com/is/image/ScanSource/icon-software-services" TargetMode="External"/><Relationship Id="rId3694" Type="http://schemas.openxmlformats.org/officeDocument/2006/relationships/hyperlink" Target="http://s7d9.scene7.com/is/image/ScanSource/plantronics-8770903" TargetMode="External"/><Relationship Id="rId4538" Type="http://schemas.openxmlformats.org/officeDocument/2006/relationships/hyperlink" Target="http://s7d9.scene7.com/is/image/ScanSource/poly-voyagerfocus2ucchargestand" TargetMode="External"/><Relationship Id="rId4745" Type="http://schemas.openxmlformats.org/officeDocument/2006/relationships/hyperlink" Target="https://s7d5.scene7.com/is/image/ScanSource/photo-unavailable" TargetMode="External"/><Relationship Id="rId4952" Type="http://schemas.openxmlformats.org/officeDocument/2006/relationships/hyperlink" Target="http://s7d5.scene7.com/is/image/ScanSource/icon-warranty2" TargetMode="External"/><Relationship Id="rId2296" Type="http://schemas.openxmlformats.org/officeDocument/2006/relationships/hyperlink" Target="http://s7d9.scene7.com/is/image/ScanSource/eaton-eam002" TargetMode="External"/><Relationship Id="rId3347" Type="http://schemas.openxmlformats.org/officeDocument/2006/relationships/hyperlink" Target="http://s7d9.scene7.com/is/image/ScanSource/xpcc-90000948" TargetMode="External"/><Relationship Id="rId3554" Type="http://schemas.openxmlformats.org/officeDocument/2006/relationships/hyperlink" Target="http://s7d9.scene7.com/is/image/ScanSource/xpcc-90000168" TargetMode="External"/><Relationship Id="rId3761" Type="http://schemas.openxmlformats.org/officeDocument/2006/relationships/hyperlink" Target="https://s7d5.scene7.com/is/image/ScanSource/photo-unavailable" TargetMode="External"/><Relationship Id="rId4605" Type="http://schemas.openxmlformats.org/officeDocument/2006/relationships/hyperlink" Target="http://s7d9.scene7.com/is/image/ScanSource/poly-saviaccessories" TargetMode="External"/><Relationship Id="rId4812" Type="http://schemas.openxmlformats.org/officeDocument/2006/relationships/hyperlink" Target="http://s7d9.scene7.com/is/image/ScanSource/plantronics-20105901" TargetMode="External"/><Relationship Id="rId268" Type="http://schemas.openxmlformats.org/officeDocument/2006/relationships/hyperlink" Target="http://s7d5.scene7.com/is/image/ScanSource/icon-warranty2" TargetMode="External"/><Relationship Id="rId475" Type="http://schemas.openxmlformats.org/officeDocument/2006/relationships/hyperlink" Target="http://s7d9.scene7.com/is/image/ScanSource/vtech-vsp715adpt" TargetMode="External"/><Relationship Id="rId682" Type="http://schemas.openxmlformats.org/officeDocument/2006/relationships/hyperlink" Target="http://s7d5.scene7.com/is/image/ScanSource/icon-accessories" TargetMode="External"/><Relationship Id="rId2156" Type="http://schemas.openxmlformats.org/officeDocument/2006/relationships/hyperlink" Target="http://s7d5.scene7.com/is/image/ScanSource/Eaton-FERRUPS" TargetMode="External"/><Relationship Id="rId2363" Type="http://schemas.openxmlformats.org/officeDocument/2006/relationships/hyperlink" Target="http://s7d5.scene7.com/is/image/ScanSource/icon-warranty2" TargetMode="External"/><Relationship Id="rId2570" Type="http://schemas.openxmlformats.org/officeDocument/2006/relationships/hyperlink" Target="http://s7d9.scene7.com/is/image/ScanSource/apc-ar8112blk" TargetMode="External"/><Relationship Id="rId3207" Type="http://schemas.openxmlformats.org/officeDocument/2006/relationships/hyperlink" Target="https://s7d5.scene7.com/is/image/ScanSource/photo-unavailable" TargetMode="External"/><Relationship Id="rId3414" Type="http://schemas.openxmlformats.org/officeDocument/2006/relationships/hyperlink" Target="https://s7d5.scene7.com/is/image/ScanSource/photo-unavailable" TargetMode="External"/><Relationship Id="rId3621" Type="http://schemas.openxmlformats.org/officeDocument/2006/relationships/hyperlink" Target="http://s7d9.scene7.com/is/image/ScanSource/plantronics-8928011" TargetMode="External"/><Relationship Id="rId128" Type="http://schemas.openxmlformats.org/officeDocument/2006/relationships/hyperlink" Target="http://s7d5.scene7.com/is/image/ScanSource/icon-services" TargetMode="External"/><Relationship Id="rId335" Type="http://schemas.openxmlformats.org/officeDocument/2006/relationships/hyperlink" Target="http://s7d5.scene7.com/is/image/ScanSource/icon-warranty2" TargetMode="External"/><Relationship Id="rId542" Type="http://schemas.openxmlformats.org/officeDocument/2006/relationships/hyperlink" Target="http://s7d5.scene7.com/is/image/ScanSource/valcom-horn1" TargetMode="External"/><Relationship Id="rId1172" Type="http://schemas.openxmlformats.org/officeDocument/2006/relationships/hyperlink" Target="http://s7d9.scene7.com/is/image/ScanSource/apc-surt1000rmxli" TargetMode="External"/><Relationship Id="rId2016" Type="http://schemas.openxmlformats.org/officeDocument/2006/relationships/hyperlink" Target="http://s7d9.scene7.com/is/image/ScanSource/eaton-k41012000000000" TargetMode="External"/><Relationship Id="rId2223" Type="http://schemas.openxmlformats.org/officeDocument/2006/relationships/hyperlink" Target="http://s7d5.scene7.com/is/image/ScanSource/Eaton-ePDUs" TargetMode="External"/><Relationship Id="rId2430" Type="http://schemas.openxmlformats.org/officeDocument/2006/relationships/hyperlink" Target="http://s7d5.scene7.com/is/image/ScanSource/APC-D624CB6DA231A7A6852578630056932D_SLIE_8FFLPR_fam_h" TargetMode="External"/><Relationship Id="rId402" Type="http://schemas.openxmlformats.org/officeDocument/2006/relationships/hyperlink" Target="http://s7d5.scene7.com/is/image/ScanSource/icon-services" TargetMode="External"/><Relationship Id="rId1032" Type="http://schemas.openxmlformats.org/officeDocument/2006/relationships/hyperlink" Target="http://s7d9.scene7.com/is/image/ScanSource/apc-sycfxr8s" TargetMode="External"/><Relationship Id="rId4188" Type="http://schemas.openxmlformats.org/officeDocument/2006/relationships/hyperlink" Target="https://s7d5.scene7.com/is/image/ScanSource/photo-unavailable" TargetMode="External"/><Relationship Id="rId4395" Type="http://schemas.openxmlformats.org/officeDocument/2006/relationships/hyperlink" Target="http://s7d9.scene7.com/is/image/ScanSource/plantronics-voyager4320teamswithstand" TargetMode="External"/><Relationship Id="rId5239" Type="http://schemas.openxmlformats.org/officeDocument/2006/relationships/hyperlink" Target="http://s7d5.scene7.com/is/image/ScanSource/icon-accessories" TargetMode="External"/><Relationship Id="rId1989" Type="http://schemas.openxmlformats.org/officeDocument/2006/relationships/hyperlink" Target="http://s7d9.scene7.com/is/image/ScanSource/eaton-ka1512200000010" TargetMode="External"/><Relationship Id="rId4048" Type="http://schemas.openxmlformats.org/officeDocument/2006/relationships/hyperlink" Target="http://s7d9.scene7.com/is/image/ScanSource/eaton-5p1500" TargetMode="External"/><Relationship Id="rId4255" Type="http://schemas.openxmlformats.org/officeDocument/2006/relationships/hyperlink" Target="https://s7d5.scene7.com/is/image/ScanSource/photo-unavailable" TargetMode="External"/><Relationship Id="rId1849" Type="http://schemas.openxmlformats.org/officeDocument/2006/relationships/hyperlink" Target="http://s7d9.scene7.com/is/image/ScanSource/apc-nbsv1005" TargetMode="External"/><Relationship Id="rId3064" Type="http://schemas.openxmlformats.org/officeDocument/2006/relationships/hyperlink" Target="http://s7d5.scene7.com/is/image/ScanSource/icon-services" TargetMode="External"/><Relationship Id="rId4462" Type="http://schemas.openxmlformats.org/officeDocument/2006/relationships/hyperlink" Target="http://s7d9.scene7.com/is/image/ScanSource/poly-voyageraccessories" TargetMode="External"/><Relationship Id="rId192" Type="http://schemas.openxmlformats.org/officeDocument/2006/relationships/hyperlink" Target="http://s7d5.scene7.com/is/image/ScanSource/icon-warranty2" TargetMode="External"/><Relationship Id="rId1709" Type="http://schemas.openxmlformats.org/officeDocument/2006/relationships/hyperlink" Target="http://s7d5.scene7.com/is/image/ScanSource/icon-services" TargetMode="External"/><Relationship Id="rId1916" Type="http://schemas.openxmlformats.org/officeDocument/2006/relationships/hyperlink" Target="http://s7d5.scene7.com/is/image/ScanSource/icon-warranty2" TargetMode="External"/><Relationship Id="rId3271" Type="http://schemas.openxmlformats.org/officeDocument/2006/relationships/hyperlink" Target="https://s7d5.scene7.com/is/image/ScanSource/photo-unavailable" TargetMode="External"/><Relationship Id="rId4115" Type="http://schemas.openxmlformats.org/officeDocument/2006/relationships/hyperlink" Target="http://s7d9.scene7.com/is/image/ScanSource/plantronics-50234-005" TargetMode="External"/><Relationship Id="rId4322" Type="http://schemas.openxmlformats.org/officeDocument/2006/relationships/hyperlink" Target="http://s7d9.scene7.com/is/image/ScanSource/jabra-2403820205" TargetMode="External"/><Relationship Id="rId2080" Type="http://schemas.openxmlformats.org/officeDocument/2006/relationships/hyperlink" Target="https://s7d5.scene7.com/is/image/ScanSource/photo-unavailable" TargetMode="External"/><Relationship Id="rId3131" Type="http://schemas.openxmlformats.org/officeDocument/2006/relationships/hyperlink" Target="http://s7d5.scene7.com/is/image/ScanSource/Eaton-5px" TargetMode="External"/><Relationship Id="rId2897" Type="http://schemas.openxmlformats.org/officeDocument/2006/relationships/hyperlink" Target="http://s7d9.scene7.com/is/image/ScanSource/apc-ap8702rna" TargetMode="External"/><Relationship Id="rId3948" Type="http://schemas.openxmlformats.org/officeDocument/2006/relationships/hyperlink" Target="http://s7d9.scene7.com/is/image/ScanSource/plantronics-6593201" TargetMode="External"/><Relationship Id="rId5096" Type="http://schemas.openxmlformats.org/officeDocument/2006/relationships/hyperlink" Target="https://s7d5.scene7.com/is/image/ScanSource/photo-unavailable" TargetMode="External"/><Relationship Id="rId869" Type="http://schemas.openxmlformats.org/officeDocument/2006/relationships/hyperlink" Target="http://s7d5.scene7.com/is/image/ScanSource/icon-audio" TargetMode="External"/><Relationship Id="rId1499" Type="http://schemas.openxmlformats.org/officeDocument/2006/relationships/hyperlink" Target="https://s7d5.scene7.com/is/image/ScanSource/photo-unavailable" TargetMode="External"/><Relationship Id="rId5163" Type="http://schemas.openxmlformats.org/officeDocument/2006/relationships/hyperlink" Target="https://s7d5.scene7.com/is/image/ScanSource/photo-unavailable" TargetMode="External"/><Relationship Id="rId729" Type="http://schemas.openxmlformats.org/officeDocument/2006/relationships/hyperlink" Target="http://s7d9.scene7.com/is/image/ScanSource/valcom-vcsb25" TargetMode="External"/><Relationship Id="rId1359" Type="http://schemas.openxmlformats.org/officeDocument/2006/relationships/hyperlink" Target="http://s7d9.scene7.com/is/image/ScanSource/apc-smx3000lvnc" TargetMode="External"/><Relationship Id="rId2757" Type="http://schemas.openxmlformats.org/officeDocument/2006/relationships/hyperlink" Target="http://s7d9.scene7.com/is/image/ScanSource/apc-apcrbc115" TargetMode="External"/><Relationship Id="rId2964" Type="http://schemas.openxmlformats.org/officeDocument/2006/relationships/hyperlink" Target="http://s7d9.scene7.com/is/image/ScanSource/apc-ap7541" TargetMode="External"/><Relationship Id="rId3808" Type="http://schemas.openxmlformats.org/officeDocument/2006/relationships/hyperlink" Target="http://s7d9.scene7.com/is/image/ScanSource/vtech-eristerminalbundlegroup" TargetMode="External"/><Relationship Id="rId5023" Type="http://schemas.openxmlformats.org/officeDocument/2006/relationships/hyperlink" Target="http://s7d9.scene7.com/is/image/ScanSource/jabra-1412111" TargetMode="External"/><Relationship Id="rId5230" Type="http://schemas.openxmlformats.org/officeDocument/2006/relationships/hyperlink" Target="http://s7d5.scene7.com/is/image/ScanSource/icon-services" TargetMode="External"/><Relationship Id="rId936" Type="http://schemas.openxmlformats.org/officeDocument/2006/relationships/hyperlink" Target="http://s7d9.scene7.com/is/image/ScanSource/itwlinx-up3b100" TargetMode="External"/><Relationship Id="rId1219" Type="http://schemas.openxmlformats.org/officeDocument/2006/relationships/hyperlink" Target="http://s7d9.scene7.com/is/image/ScanSource/apc-su24r2xlbp" TargetMode="External"/><Relationship Id="rId1566" Type="http://schemas.openxmlformats.org/officeDocument/2006/relationships/hyperlink" Target="http://s7d5.scene7.com/is/image/ScanSource/valcom-layinceiling" TargetMode="External"/><Relationship Id="rId1773" Type="http://schemas.openxmlformats.org/officeDocument/2006/relationships/hyperlink" Target="http://s7d5.scene7.com/is/image/ScanSource/apc-325family" TargetMode="External"/><Relationship Id="rId1980" Type="http://schemas.openxmlformats.org/officeDocument/2006/relationships/hyperlink" Target="http://s7d5.scene7.com/is/image/ScanSource/Eaton-9355-UPS" TargetMode="External"/><Relationship Id="rId2617" Type="http://schemas.openxmlformats.org/officeDocument/2006/relationships/hyperlink" Target="http://s7d9.scene7.com/is/image/ScanSource/apc-ar7505" TargetMode="External"/><Relationship Id="rId2824" Type="http://schemas.openxmlformats.org/officeDocument/2006/relationships/hyperlink" Target="http://s7d9.scene7.com/is/image/ScanSource/apc-ap9485" TargetMode="External"/><Relationship Id="rId65" Type="http://schemas.openxmlformats.org/officeDocument/2006/relationships/hyperlink" Target="https://s7d5.scene7.com/is/image/ScanSource/photo-unavailable" TargetMode="External"/><Relationship Id="rId1426" Type="http://schemas.openxmlformats.org/officeDocument/2006/relationships/hyperlink" Target="http://s7d9.scene7.com/is/image/ScanSource/apc-smt2200r2x106" TargetMode="External"/><Relationship Id="rId1633" Type="http://schemas.openxmlformats.org/officeDocument/2006/relationships/hyperlink" Target="http://s7d9.scene7.com/is/image/ScanSource/apc-rbc18" TargetMode="External"/><Relationship Id="rId1840" Type="http://schemas.openxmlformats.org/officeDocument/2006/relationships/hyperlink" Target="http://s7d5.scene7.com/is/image/ScanSource/apc-325family" TargetMode="External"/><Relationship Id="rId4789" Type="http://schemas.openxmlformats.org/officeDocument/2006/relationships/hyperlink" Target="http://s7d9.scene7.com/is/image/ScanSource/poly-voyagerfocus" TargetMode="External"/><Relationship Id="rId4996" Type="http://schemas.openxmlformats.org/officeDocument/2006/relationships/hyperlink" Target="http://s7d9.scene7.com/is/image/ScanSource/polycom-vvx300" TargetMode="External"/><Relationship Id="rId1700" Type="http://schemas.openxmlformats.org/officeDocument/2006/relationships/hyperlink" Target="http://s7d9.scene7.com/is/image/ScanSource/apc-prm4" TargetMode="External"/><Relationship Id="rId3598" Type="http://schemas.openxmlformats.org/officeDocument/2006/relationships/hyperlink" Target="https://s7d5.scene7.com/is/image/ScanSource/photo-unavailable" TargetMode="External"/><Relationship Id="rId4649" Type="http://schemas.openxmlformats.org/officeDocument/2006/relationships/hyperlink" Target="http://s7d9.scene7.com/is/image/ScanSource/plantronics-blackwire3225" TargetMode="External"/><Relationship Id="rId4856" Type="http://schemas.openxmlformats.org/officeDocument/2006/relationships/hyperlink" Target="https://s7d5.scene7.com/is/image/ScanSource/photo-unavailable" TargetMode="External"/><Relationship Id="rId3458" Type="http://schemas.openxmlformats.org/officeDocument/2006/relationships/hyperlink" Target="http://s7d5.scene7.com/is/image/ScanSource/icon-software-services" TargetMode="External"/><Relationship Id="rId3665" Type="http://schemas.openxmlformats.org/officeDocument/2006/relationships/hyperlink" Target="http://s7d9.scene7.com/is/image/ScanSource/zebra-obsolete" TargetMode="External"/><Relationship Id="rId3872" Type="http://schemas.openxmlformats.org/officeDocument/2006/relationships/hyperlink" Target="https://s7d5.scene7.com/is/image/ScanSource/photo-unavailable" TargetMode="External"/><Relationship Id="rId4509" Type="http://schemas.openxmlformats.org/officeDocument/2006/relationships/hyperlink" Target="http://s7d5.scene7.com/is/image/ScanSource/plantronics-blackwire3325" TargetMode="External"/><Relationship Id="rId4716" Type="http://schemas.openxmlformats.org/officeDocument/2006/relationships/hyperlink" Target="http://s7d9.scene7.com/is/image/ScanSource/plantronics-204500101" TargetMode="External"/><Relationship Id="rId379" Type="http://schemas.openxmlformats.org/officeDocument/2006/relationships/hyperlink" Target="http://s7d5.scene7.com/is/image/ScanSource/icon-warranty2" TargetMode="External"/><Relationship Id="rId586" Type="http://schemas.openxmlformats.org/officeDocument/2006/relationships/hyperlink" Target="http://s7d9.scene7.com/is/image/ScanSource/valcom-vip431aaic" TargetMode="External"/><Relationship Id="rId793" Type="http://schemas.openxmlformats.org/officeDocument/2006/relationships/hyperlink" Target="http://s7d9.scene7.com/is/image/ScanSource/valcom-v936480" TargetMode="External"/><Relationship Id="rId2267" Type="http://schemas.openxmlformats.org/officeDocument/2006/relationships/hyperlink" Target="https://s7d5.scene7.com/is/image/ScanSource/photo-unavailable" TargetMode="External"/><Relationship Id="rId2474" Type="http://schemas.openxmlformats.org/officeDocument/2006/relationships/hyperlink" Target="http://s7d9.scene7.com/is/image/ScanSource/poly-voyageraccessories" TargetMode="External"/><Relationship Id="rId2681" Type="http://schemas.openxmlformats.org/officeDocument/2006/relationships/hyperlink" Target="http://s7d9.scene7.com/is/image/ScanSource/apc-ar3150" TargetMode="External"/><Relationship Id="rId3318" Type="http://schemas.openxmlformats.org/officeDocument/2006/relationships/hyperlink" Target="http://s7d9.scene7.com/is/image/ScanSource/plantronics-9106601" TargetMode="External"/><Relationship Id="rId3525" Type="http://schemas.openxmlformats.org/officeDocument/2006/relationships/hyperlink" Target="http://s7d9.scene7.com/is/image/ScanSource/xpcc-90000257" TargetMode="External"/><Relationship Id="rId4923" Type="http://schemas.openxmlformats.org/officeDocument/2006/relationships/hyperlink" Target="http://s7d9.scene7.com/is/image/ScanSource/jabra-1420144" TargetMode="External"/><Relationship Id="rId239" Type="http://schemas.openxmlformats.org/officeDocument/2006/relationships/hyperlink" Target="http://s7d5.scene7.com/is/image/ScanSource/icon-warranty2" TargetMode="External"/><Relationship Id="rId446" Type="http://schemas.openxmlformats.org/officeDocument/2006/relationships/hyperlink" Target="http://s7d5.scene7.com/is/image/ScanSource/icon-services" TargetMode="External"/><Relationship Id="rId653" Type="http://schemas.openxmlformats.org/officeDocument/2006/relationships/hyperlink" Target="http://s7d9.scene7.com/is/image/ScanSource/vtech-vcs754" TargetMode="External"/><Relationship Id="rId1076" Type="http://schemas.openxmlformats.org/officeDocument/2006/relationships/hyperlink" Target="http://s7d9.scene7.com/is/image/ScanSource/apc-sya8k16ix798" TargetMode="External"/><Relationship Id="rId1283" Type="http://schemas.openxmlformats.org/officeDocument/2006/relationships/hyperlink" Target="http://s7d9.scene7.com/is/image/ScanSource/apc-srt5krmtf" TargetMode="External"/><Relationship Id="rId1490" Type="http://schemas.openxmlformats.org/officeDocument/2006/relationships/hyperlink" Target="http://s7d9.scene7.com/is/image/ScanSource/yealink-sipt53" TargetMode="External"/><Relationship Id="rId2127" Type="http://schemas.openxmlformats.org/officeDocument/2006/relationships/hyperlink" Target="http://s7d9.scene7.com/is/image/ScanSource/apc-g50b20a2" TargetMode="External"/><Relationship Id="rId2334" Type="http://schemas.openxmlformats.org/officeDocument/2006/relationships/hyperlink" Target="http://s7d9.scene7.com/is/image/ScanSource/apc-curk1320102" TargetMode="External"/><Relationship Id="rId3732" Type="http://schemas.openxmlformats.org/officeDocument/2006/relationships/hyperlink" Target="http://s7d9.scene7.com/is/image/ScanSource/poly-blackwireaccessories" TargetMode="External"/><Relationship Id="rId306" Type="http://schemas.openxmlformats.org/officeDocument/2006/relationships/hyperlink" Target="http://s7d5.scene7.com/is/image/ScanSource/icon-mounts-stands-and-brackets" TargetMode="External"/><Relationship Id="rId860" Type="http://schemas.openxmlformats.org/officeDocument/2006/relationships/hyperlink" Target="http://s7d9.scene7.com/is/image/ScanSource/valcom-v1074" TargetMode="External"/><Relationship Id="rId1143" Type="http://schemas.openxmlformats.org/officeDocument/2006/relationships/hyperlink" Target="http://s7d9.scene7.com/is/image/ScanSource/apc-suvtbxr2b6s" TargetMode="External"/><Relationship Id="rId2541" Type="http://schemas.openxmlformats.org/officeDocument/2006/relationships/hyperlink" Target="http://s7d5.scene7.com/is/image/ScanSource/apc-325family" TargetMode="External"/><Relationship Id="rId4299" Type="http://schemas.openxmlformats.org/officeDocument/2006/relationships/hyperlink" Target="http://s7d9.scene7.com/is/image/ScanSource/jabra-2496829309" TargetMode="External"/><Relationship Id="rId513" Type="http://schemas.openxmlformats.org/officeDocument/2006/relationships/hyperlink" Target="http://s7d9.scene7.com/is/image/ScanSource/valcom-vp4124d" TargetMode="External"/><Relationship Id="rId720" Type="http://schemas.openxmlformats.org/officeDocument/2006/relationships/hyperlink" Target="http://s7d5.scene7.com/is/image/ScanSource/valcom-clock" TargetMode="External"/><Relationship Id="rId1350" Type="http://schemas.openxmlformats.org/officeDocument/2006/relationships/hyperlink" Target="http://s7d5.scene7.com/is/image/ScanSource/APC-AE603987B36182048525785B005475DD_SLIE_8F7L3H_fam_h" TargetMode="External"/><Relationship Id="rId2401" Type="http://schemas.openxmlformats.org/officeDocument/2006/relationships/hyperlink" Target="http://s7d9.scene7.com/is/image/ScanSource/apc-cat6pnl48" TargetMode="External"/><Relationship Id="rId4159" Type="http://schemas.openxmlformats.org/officeDocument/2006/relationships/hyperlink" Target="http://s7d5.scene7.com/is/image/ScanSource/icon-accessories" TargetMode="External"/><Relationship Id="rId1003" Type="http://schemas.openxmlformats.org/officeDocument/2006/relationships/hyperlink" Target="http://s7d9.scene7.com/is/image/ScanSource/apc-sypd6" TargetMode="External"/><Relationship Id="rId1210" Type="http://schemas.openxmlformats.org/officeDocument/2006/relationships/hyperlink" Target="https://s7d5.scene7.com/is/image/ScanSource/photo-unavailable" TargetMode="External"/><Relationship Id="rId4366" Type="http://schemas.openxmlformats.org/officeDocument/2006/relationships/hyperlink" Target="http://s7d5.scene7.com/is/image/ScanSource/polycom-vvx400" TargetMode="External"/><Relationship Id="rId4573" Type="http://schemas.openxmlformats.org/officeDocument/2006/relationships/hyperlink" Target="http://s7d9.scene7.com/is/image/ScanSource/poly-voyager4200" TargetMode="External"/><Relationship Id="rId4780" Type="http://schemas.openxmlformats.org/officeDocument/2006/relationships/hyperlink" Target="http://s7d9.scene7.com/is/image/ScanSource/jabra-202984" TargetMode="External"/><Relationship Id="rId3175" Type="http://schemas.openxmlformats.org/officeDocument/2006/relationships/hyperlink" Target="http://s7d5.scene7.com/is/image/ScanSource/Eaton-9355-UPS" TargetMode="External"/><Relationship Id="rId3382" Type="http://schemas.openxmlformats.org/officeDocument/2006/relationships/hyperlink" Target="http://s7d5.scene7.com/is/image/ScanSource/icon-software-services" TargetMode="External"/><Relationship Id="rId4019" Type="http://schemas.openxmlformats.org/officeDocument/2006/relationships/hyperlink" Target="http://s7d9.scene7.com/is/image/ScanSource/eaton-5px3000irt2u" TargetMode="External"/><Relationship Id="rId4226" Type="http://schemas.openxmlformats.org/officeDocument/2006/relationships/hyperlink" Target="https://s7d5.scene7.com/is/image/ScanSource/photo-unavailable" TargetMode="External"/><Relationship Id="rId4433" Type="http://schemas.openxmlformats.org/officeDocument/2006/relationships/hyperlink" Target="http://s7d9.scene7.com/is/image/ScanSource/poly-sync" TargetMode="External"/><Relationship Id="rId4640" Type="http://schemas.openxmlformats.org/officeDocument/2006/relationships/hyperlink" Target="http://s7d9.scene7.com/is/image/ScanSource/poly-usbadapters" TargetMode="External"/><Relationship Id="rId2191" Type="http://schemas.openxmlformats.org/officeDocument/2006/relationships/hyperlink" Target="http://s7d9.scene7.com/is/image/ScanSource/eaton-etnbx45v11" TargetMode="External"/><Relationship Id="rId3035" Type="http://schemas.openxmlformats.org/officeDocument/2006/relationships/hyperlink" Target="http://s7d9.scene7.com/is/image/ScanSource/apc-accs1003" TargetMode="External"/><Relationship Id="rId3242" Type="http://schemas.openxmlformats.org/officeDocument/2006/relationships/hyperlink" Target="http://s7d9.scene7.com/is/image/ScanSource/plantronics-9249101" TargetMode="External"/><Relationship Id="rId4500" Type="http://schemas.openxmlformats.org/officeDocument/2006/relationships/hyperlink" Target="http://s7d9.scene7.com/is/image/ScanSource/plantronics-blackwire8225" TargetMode="External"/><Relationship Id="rId163" Type="http://schemas.openxmlformats.org/officeDocument/2006/relationships/hyperlink" Target="http://s7d5.scene7.com/is/image/ScanSource/icon-warranty2" TargetMode="External"/><Relationship Id="rId370" Type="http://schemas.openxmlformats.org/officeDocument/2006/relationships/hyperlink" Target="http://s7d5.scene7.com/is/image/ScanSource/icon-warranty2" TargetMode="External"/><Relationship Id="rId2051" Type="http://schemas.openxmlformats.org/officeDocument/2006/relationships/hyperlink" Target="http://s7d9.scene7.com/is/image/ScanSource/apc-isx20k20f" TargetMode="External"/><Relationship Id="rId3102" Type="http://schemas.openxmlformats.org/officeDocument/2006/relationships/hyperlink" Target="http://s7d5.scene7.com/is/image/ScanSource/Eaton-9355-UPS" TargetMode="External"/><Relationship Id="rId230" Type="http://schemas.openxmlformats.org/officeDocument/2006/relationships/hyperlink" Target="http://s7d5.scene7.com/is/image/ScanSource/icon-services" TargetMode="External"/><Relationship Id="rId5067" Type="http://schemas.openxmlformats.org/officeDocument/2006/relationships/hyperlink" Target="http://s7d9.scene7.com/is/image/ScanSource/jabra-1410102" TargetMode="External"/><Relationship Id="rId2868" Type="http://schemas.openxmlformats.org/officeDocument/2006/relationships/hyperlink" Target="http://s7d9.scene7.com/is/image/ScanSource/apc-ap8858" TargetMode="External"/><Relationship Id="rId3919" Type="http://schemas.openxmlformats.org/officeDocument/2006/relationships/hyperlink" Target="http://s7d9.scene7.com/is/image/ScanSource/plantronics-70905-01" TargetMode="External"/><Relationship Id="rId4083" Type="http://schemas.openxmlformats.org/officeDocument/2006/relationships/hyperlink" Target="http://s7d9.scene7.com/is/image/ScanSource/jabra-5099610189" TargetMode="External"/><Relationship Id="rId1677" Type="http://schemas.openxmlformats.org/officeDocument/2006/relationships/hyperlink" Target="http://s7d5.scene7.com/is/image/ScanSource/icon-accessories" TargetMode="External"/><Relationship Id="rId1884" Type="http://schemas.openxmlformats.org/officeDocument/2006/relationships/hyperlink" Target="http://s7d5.scene7.com/is/image/ScanSource/icon-warranty2" TargetMode="External"/><Relationship Id="rId2728" Type="http://schemas.openxmlformats.org/officeDocument/2006/relationships/hyperlink" Target="http://s7d9.scene7.com/is/image/ScanSource/apc-aptf10kw01" TargetMode="External"/><Relationship Id="rId2935" Type="http://schemas.openxmlformats.org/officeDocument/2006/relationships/hyperlink" Target="http://s7d9.scene7.com/is/image/ScanSource/apc-ap7811b" TargetMode="External"/><Relationship Id="rId4290" Type="http://schemas.openxmlformats.org/officeDocument/2006/relationships/hyperlink" Target="http://s7d9.scene7.com/is/image/ScanSource/jabra-26019" TargetMode="External"/><Relationship Id="rId5134" Type="http://schemas.openxmlformats.org/officeDocument/2006/relationships/hyperlink" Target="http://s7d9.scene7.com/is/image/ScanSource/plantronics-1077801" TargetMode="External"/><Relationship Id="rId907" Type="http://schemas.openxmlformats.org/officeDocument/2006/relationships/hyperlink" Target="http://s7d9.scene7.com/is/image/ScanSource/valcom-v1010c" TargetMode="External"/><Relationship Id="rId1537" Type="http://schemas.openxmlformats.org/officeDocument/2006/relationships/hyperlink" Target="http://s7d9.scene7.com/is/image/ScanSource/apc-sbp5000rmt2u" TargetMode="External"/><Relationship Id="rId1744" Type="http://schemas.openxmlformats.org/officeDocument/2006/relationships/hyperlink" Target="http://s7d9.scene7.com/is/image/ScanSource/apc-pdw14l2120xc" TargetMode="External"/><Relationship Id="rId1951" Type="http://schemas.openxmlformats.org/officeDocument/2006/relationships/hyperlink" Target="http://s7d9.scene7.com/is/image/ScanSource/vtech-m325" TargetMode="External"/><Relationship Id="rId4150" Type="http://schemas.openxmlformats.org/officeDocument/2006/relationships/hyperlink" Target="https://s7d5.scene7.com/is/image/ScanSource/photo-unavailable" TargetMode="External"/><Relationship Id="rId5201" Type="http://schemas.openxmlformats.org/officeDocument/2006/relationships/hyperlink" Target="https://s7d5.scene7.com/is/image/ScanSource/photo-unavailable" TargetMode="External"/><Relationship Id="rId36" Type="http://schemas.openxmlformats.org/officeDocument/2006/relationships/hyperlink" Target="http://s7d9.scene7.com/is/image/ScanSource/eaton-zc1212008100000" TargetMode="External"/><Relationship Id="rId1604" Type="http://schemas.openxmlformats.org/officeDocument/2006/relationships/hyperlink" Target="http://s7d9.scene7.com/is/image/ScanSource/eaton-rh000aa0a0a0a0b" TargetMode="External"/><Relationship Id="rId4010" Type="http://schemas.openxmlformats.org/officeDocument/2006/relationships/hyperlink" Target="http://s7d9.scene7.com/is/image/ScanSource/eaton-5pxebm72rt3u" TargetMode="External"/><Relationship Id="rId4967" Type="http://schemas.openxmlformats.org/officeDocument/2006/relationships/hyperlink" Target="http://s7d5.scene7.com/is/image/ScanSource/icon-software-services" TargetMode="External"/><Relationship Id="rId1811" Type="http://schemas.openxmlformats.org/officeDocument/2006/relationships/hyperlink" Target="http://s7d9.scene7.com/is/image/ScanSource/apc-p6m10" TargetMode="External"/><Relationship Id="rId3569" Type="http://schemas.openxmlformats.org/officeDocument/2006/relationships/hyperlink" Target="http://s7d9.scene7.com/is/image/ScanSource/xpcc-90000104" TargetMode="External"/><Relationship Id="rId697" Type="http://schemas.openxmlformats.org/officeDocument/2006/relationships/hyperlink" Target="http://s7d9.scene7.com/is/image/ScanSource/valcom-vwmca" TargetMode="External"/><Relationship Id="rId2378" Type="http://schemas.openxmlformats.org/officeDocument/2006/relationships/hyperlink" Target="http://s7d9.scene7.com/is/image/ScanSource/yealink-cp930w" TargetMode="External"/><Relationship Id="rId3429" Type="http://schemas.openxmlformats.org/officeDocument/2006/relationships/hyperlink" Target="http://s7d9.scene7.com/is/image/ScanSource/xpcc-90000604" TargetMode="External"/><Relationship Id="rId3776" Type="http://schemas.openxmlformats.org/officeDocument/2006/relationships/hyperlink" Target="https://s7d5.scene7.com/is/image/ScanSource/photo-unavailable" TargetMode="External"/><Relationship Id="rId3983" Type="http://schemas.openxmlformats.org/officeDocument/2006/relationships/hyperlink" Target="http://s7d9.scene7.com/is/image/ScanSource/plantronics-6096132" TargetMode="External"/><Relationship Id="rId4827" Type="http://schemas.openxmlformats.org/officeDocument/2006/relationships/hyperlink" Target="http://s7d9.scene7.com/is/image/ScanSource/plantronics-foamearcushionsupra" TargetMode="External"/><Relationship Id="rId1187" Type="http://schemas.openxmlformats.org/officeDocument/2006/relationships/hyperlink" Target="http://s7d5.scene7.com/is/image/ScanSource/icon-services" TargetMode="External"/><Relationship Id="rId2585" Type="http://schemas.openxmlformats.org/officeDocument/2006/relationships/hyperlink" Target="http://s7d5.scene7.com/is/image/ScanSource/apc-325family" TargetMode="External"/><Relationship Id="rId2792" Type="http://schemas.openxmlformats.org/officeDocument/2006/relationships/hyperlink" Target="http://s7d5.scene7.com/is/image/ScanSource/apc-325family" TargetMode="External"/><Relationship Id="rId3636" Type="http://schemas.openxmlformats.org/officeDocument/2006/relationships/hyperlink" Target="http://s7d9.scene7.com/is/image/ScanSource/plantronics-8903401" TargetMode="External"/><Relationship Id="rId3843" Type="http://schemas.openxmlformats.org/officeDocument/2006/relationships/hyperlink" Target="http://s7d9.scene7.com/is/image/ScanSource/jabra-7710809" TargetMode="External"/><Relationship Id="rId557" Type="http://schemas.openxmlformats.org/officeDocument/2006/relationships/hyperlink" Target="http://s7d5.scene7.com/is/image/ScanSource/valcom-vip410" TargetMode="External"/><Relationship Id="rId764" Type="http://schemas.openxmlformats.org/officeDocument/2006/relationships/hyperlink" Target="http://s7d9.scene7.com/is/image/ScanSource/valcom-v9936a" TargetMode="External"/><Relationship Id="rId971" Type="http://schemas.openxmlformats.org/officeDocument/2006/relationships/hyperlink" Target="http://s7d5.scene7.com/is/image/ScanSource/Eaton-ePDUs" TargetMode="External"/><Relationship Id="rId1394" Type="http://schemas.openxmlformats.org/officeDocument/2006/relationships/hyperlink" Target="https://s7d5.scene7.com/is/image/ScanSource/photo-unavailable" TargetMode="External"/><Relationship Id="rId2238" Type="http://schemas.openxmlformats.org/officeDocument/2006/relationships/hyperlink" Target="http://s7d5.scene7.com/is/image/ScanSource/Eaton-ePDUs" TargetMode="External"/><Relationship Id="rId2445" Type="http://schemas.openxmlformats.org/officeDocument/2006/relationships/hyperlink" Target="http://s7d5.scene7.com/is/image/ScanSource/icon-accessories" TargetMode="External"/><Relationship Id="rId2652" Type="http://schemas.openxmlformats.org/officeDocument/2006/relationships/hyperlink" Target="http://s7d9.scene7.com/is/image/ScanSource/apc-ar4000mv" TargetMode="External"/><Relationship Id="rId3703" Type="http://schemas.openxmlformats.org/officeDocument/2006/relationships/hyperlink" Target="http://s7d9.scene7.com/is/image/ScanSource/jabra-8730009" TargetMode="External"/><Relationship Id="rId3910" Type="http://schemas.openxmlformats.org/officeDocument/2006/relationships/hyperlink" Target="http://s7d9.scene7.com/is/image/ScanSource/plantronics-7178101" TargetMode="External"/><Relationship Id="rId417" Type="http://schemas.openxmlformats.org/officeDocument/2006/relationships/hyperlink" Target="http://s7d5.scene7.com/is/image/ScanSource/icon-services" TargetMode="External"/><Relationship Id="rId624" Type="http://schemas.openxmlformats.org/officeDocument/2006/relationships/hyperlink" Target="http://s7d9.scene7.com/is/image/ScanSource/valcom-vip148lgyic" TargetMode="External"/><Relationship Id="rId831" Type="http://schemas.openxmlformats.org/officeDocument/2006/relationships/hyperlink" Target="http://s7d9.scene7.com/is/image/ScanSource/valcom-v2006ahf" TargetMode="External"/><Relationship Id="rId1047" Type="http://schemas.openxmlformats.org/officeDocument/2006/relationships/hyperlink" Target="http://s7d9.scene7.com/is/image/ScanSource/apc-sybfxr9rm" TargetMode="External"/><Relationship Id="rId1254" Type="http://schemas.openxmlformats.org/officeDocument/2006/relationships/hyperlink" Target="http://s7d9.scene7.com/is/image/ScanSource/apc-srt8kxlt" TargetMode="External"/><Relationship Id="rId1461" Type="http://schemas.openxmlformats.org/officeDocument/2006/relationships/hyperlink" Target="http://s7d9.scene7.com/is/image/ScanSource/apc-smc10002uc" TargetMode="External"/><Relationship Id="rId2305" Type="http://schemas.openxmlformats.org/officeDocument/2006/relationships/hyperlink" Target="http://s7d9.scene7.com/is/image/ScanSource/apc-ddcc6027" TargetMode="External"/><Relationship Id="rId2512" Type="http://schemas.openxmlformats.org/officeDocument/2006/relationships/hyperlink" Target="http://s7d9.scene7.com/is/image/ScanSource/apc-ar8574" TargetMode="External"/><Relationship Id="rId1114" Type="http://schemas.openxmlformats.org/officeDocument/2006/relationships/hyperlink" Target="http://s7d9.scene7.com/is/image/ScanSource/apc-suvtrt20kf4b5s" TargetMode="External"/><Relationship Id="rId1321" Type="http://schemas.openxmlformats.org/officeDocument/2006/relationships/hyperlink" Target="https://s7d5.scene7.com/is/image/ScanSource/photo-unavailable" TargetMode="External"/><Relationship Id="rId4477" Type="http://schemas.openxmlformats.org/officeDocument/2006/relationships/hyperlink" Target="http://s7d9.scene7.com/is/image/ScanSource/poly-voyager4200" TargetMode="External"/><Relationship Id="rId4684" Type="http://schemas.openxmlformats.org/officeDocument/2006/relationships/hyperlink" Target="http://s7d9.scene7.com/is/image/ScanSource/plantronics-20758601" TargetMode="External"/><Relationship Id="rId4891" Type="http://schemas.openxmlformats.org/officeDocument/2006/relationships/hyperlink" Target="https://s7d5.scene7.com/is/image/ScanSource/photo-unavailable" TargetMode="External"/><Relationship Id="rId3079" Type="http://schemas.openxmlformats.org/officeDocument/2006/relationships/hyperlink" Target="http://s7d5.scene7.com/is/image/ScanSource/icon-services" TargetMode="External"/><Relationship Id="rId3286" Type="http://schemas.openxmlformats.org/officeDocument/2006/relationships/hyperlink" Target="https://s7d5.scene7.com/is/image/ScanSource/photo-unavailable" TargetMode="External"/><Relationship Id="rId3493" Type="http://schemas.openxmlformats.org/officeDocument/2006/relationships/hyperlink" Target="http://s7d5.scene7.com/is/image/ScanSource/icon-software-services" TargetMode="External"/><Relationship Id="rId4337" Type="http://schemas.openxmlformats.org/officeDocument/2006/relationships/hyperlink" Target="http://s7d9.scene7.com/is/image/ScanSource/jabra-2309820105265" TargetMode="External"/><Relationship Id="rId4544" Type="http://schemas.openxmlformats.org/officeDocument/2006/relationships/hyperlink" Target="https://s7d5.scene7.com/is/image/ScanSource/photo-unavailable" TargetMode="External"/><Relationship Id="rId2095" Type="http://schemas.openxmlformats.org/officeDocument/2006/relationships/hyperlink" Target="http://s7d9.scene7.com/is/image/ScanSource/jabra-gsa93065509105" TargetMode="External"/><Relationship Id="rId3146" Type="http://schemas.openxmlformats.org/officeDocument/2006/relationships/hyperlink" Target="http://s7d9.scene7.com/is/image/ScanSource/eaton-9px3000grt" TargetMode="External"/><Relationship Id="rId3353" Type="http://schemas.openxmlformats.org/officeDocument/2006/relationships/hyperlink" Target="http://s7d9.scene7.com/is/image/ScanSource/xpcc-90000930" TargetMode="External"/><Relationship Id="rId4751" Type="http://schemas.openxmlformats.org/officeDocument/2006/relationships/hyperlink" Target="http://s7d9.scene7.com/is/image/ScanSource/jabra-b550xt" TargetMode="External"/><Relationship Id="rId274" Type="http://schemas.openxmlformats.org/officeDocument/2006/relationships/hyperlink" Target="http://s7d5.scene7.com/is/image/ScanSource/icon-warranty2" TargetMode="External"/><Relationship Id="rId481" Type="http://schemas.openxmlformats.org/officeDocument/2006/relationships/hyperlink" Target="http://s7d9.scene7.com/is/image/ScanSource/vtech-vsp600" TargetMode="External"/><Relationship Id="rId2162" Type="http://schemas.openxmlformats.org/officeDocument/2006/relationships/hyperlink" Target="http://s7d5.scene7.com/is/image/ScanSource/icon-accessories" TargetMode="External"/><Relationship Id="rId3006" Type="http://schemas.openxmlformats.org/officeDocument/2006/relationships/hyperlink" Target="http://s7d9.scene7.com/is/image/ScanSource/apc-ap420" TargetMode="External"/><Relationship Id="rId3560" Type="http://schemas.openxmlformats.org/officeDocument/2006/relationships/hyperlink" Target="https://s7d5.scene7.com/is/image/ScanSource/photo-unavailable" TargetMode="External"/><Relationship Id="rId4404" Type="http://schemas.openxmlformats.org/officeDocument/2006/relationships/hyperlink" Target="http://s7d9.scene7.com/is/image/ScanSource/poly-voyageraccessories" TargetMode="External"/><Relationship Id="rId4611" Type="http://schemas.openxmlformats.org/officeDocument/2006/relationships/hyperlink" Target="http://s7d9.scene7.com/is/image/ScanSource/plantronics-211317102" TargetMode="External"/><Relationship Id="rId134" Type="http://schemas.openxmlformats.org/officeDocument/2006/relationships/hyperlink" Target="http://s7d5.scene7.com/is/image/ScanSource/icon-warranty2" TargetMode="External"/><Relationship Id="rId3213" Type="http://schemas.openxmlformats.org/officeDocument/2006/relationships/hyperlink" Target="https://s7d5.scene7.com/is/image/ScanSource/photo-unavailable" TargetMode="External"/><Relationship Id="rId3420" Type="http://schemas.openxmlformats.org/officeDocument/2006/relationships/hyperlink" Target="https://s7d5.scene7.com/is/image/ScanSource/photo-unavailable" TargetMode="External"/><Relationship Id="rId341" Type="http://schemas.openxmlformats.org/officeDocument/2006/relationships/hyperlink" Target="http://s7d5.scene7.com/is/image/ScanSource/icon-warranty2" TargetMode="External"/><Relationship Id="rId2022" Type="http://schemas.openxmlformats.org/officeDocument/2006/relationships/hyperlink" Target="http://s7d5.scene7.com/is/image/ScanSource/Eaton-9155-UPS" TargetMode="External"/><Relationship Id="rId2979" Type="http://schemas.openxmlformats.org/officeDocument/2006/relationships/hyperlink" Target="http://s7d9.scene7.com/is/image/ScanSource/apc-ap5821" TargetMode="External"/><Relationship Id="rId5178" Type="http://schemas.openxmlformats.org/officeDocument/2006/relationships/hyperlink" Target="http://s7d5.scene7.com/is/image/ScanSource/apc-325family" TargetMode="External"/><Relationship Id="rId201" Type="http://schemas.openxmlformats.org/officeDocument/2006/relationships/hyperlink" Target="http://s7d9.scene7.com/is/image/ScanSource/apc-wmbrs4mbt9b4" TargetMode="External"/><Relationship Id="rId1788" Type="http://schemas.openxmlformats.org/officeDocument/2006/relationships/hyperlink" Target="http://s7d9.scene7.com/is/image/ScanSource/apc-pd1p20abbsd" TargetMode="External"/><Relationship Id="rId1995" Type="http://schemas.openxmlformats.org/officeDocument/2006/relationships/hyperlink" Target="http://s7d9.scene7.com/is/image/ScanSource/eaton-ka1011200000010" TargetMode="External"/><Relationship Id="rId2839" Type="http://schemas.openxmlformats.org/officeDocument/2006/relationships/hyperlink" Target="http://s7d9.scene7.com/is/image/ScanSource/apc-ap8981" TargetMode="External"/><Relationship Id="rId4194" Type="http://schemas.openxmlformats.org/officeDocument/2006/relationships/hyperlink" Target="https://s7d5.scene7.com/is/image/ScanSource/photo-unavailable" TargetMode="External"/><Relationship Id="rId5038" Type="http://schemas.openxmlformats.org/officeDocument/2006/relationships/hyperlink" Target="http://s7d9.scene7.com/is/image/ScanSource/jabra-1410169" TargetMode="External"/><Relationship Id="rId1648" Type="http://schemas.openxmlformats.org/officeDocument/2006/relationships/hyperlink" Target="http://s7d9.scene7.com/is/image/ScanSource/eaton-pwenc9970936" TargetMode="External"/><Relationship Id="rId4054" Type="http://schemas.openxmlformats.org/officeDocument/2006/relationships/hyperlink" Target="http://s7d9.scene7.com/is/image/ScanSource/poly-calistop240" TargetMode="External"/><Relationship Id="rId4261" Type="http://schemas.openxmlformats.org/officeDocument/2006/relationships/hyperlink" Target="http://s7d9.scene7.com/is/image/ScanSource/plantronics-2671601" TargetMode="External"/><Relationship Id="rId5105" Type="http://schemas.openxmlformats.org/officeDocument/2006/relationships/hyperlink" Target="http://s7d5.scene7.com/is/image/ScanSource/Eaton-9355-UPS" TargetMode="External"/><Relationship Id="rId1508" Type="http://schemas.openxmlformats.org/officeDocument/2006/relationships/hyperlink" Target="http://s7d5.scene7.com/is/image/ScanSource/icon-warranty2" TargetMode="External"/><Relationship Id="rId1855" Type="http://schemas.openxmlformats.org/officeDocument/2006/relationships/hyperlink" Target="http://s7d9.scene7.com/is/image/ScanSource/apc-nbrk0320e" TargetMode="External"/><Relationship Id="rId2906" Type="http://schemas.openxmlformats.org/officeDocument/2006/relationships/hyperlink" Target="http://s7d5.scene7.com/is/image/ScanSource/APC-2D60FA1456E54ED1852578560077A444_EWAR_8F2TL5_fam_h" TargetMode="External"/><Relationship Id="rId3070" Type="http://schemas.openxmlformats.org/officeDocument/2006/relationships/hyperlink" Target="http://s7d5.scene7.com/is/image/ScanSource/icon-services" TargetMode="External"/><Relationship Id="rId4121" Type="http://schemas.openxmlformats.org/officeDocument/2006/relationships/hyperlink" Target="http://s7d9.scene7.com/is/image/ScanSource/jabra-50159" TargetMode="External"/><Relationship Id="rId1715" Type="http://schemas.openxmlformats.org/officeDocument/2006/relationships/hyperlink" Target="http://s7d9.scene7.com/is/image/ScanSource/apc-per8t" TargetMode="External"/><Relationship Id="rId1922" Type="http://schemas.openxmlformats.org/officeDocument/2006/relationships/hyperlink" Target="https://s7d5.scene7.com/is/image/ScanSource/photo-unavailable" TargetMode="External"/><Relationship Id="rId3887" Type="http://schemas.openxmlformats.org/officeDocument/2006/relationships/hyperlink" Target="https://s7d5.scene7.com/is/image/ScanSource/photo-unavailable" TargetMode="External"/><Relationship Id="rId4938" Type="http://schemas.openxmlformats.org/officeDocument/2006/relationships/hyperlink" Target="http://s7d9.scene7.com/is/image/ScanSource/jabra-1420117" TargetMode="External"/><Relationship Id="rId2489" Type="http://schemas.openxmlformats.org/officeDocument/2006/relationships/hyperlink" Target="http://s7d5.scene7.com/is/image/ScanSource/apc-325family" TargetMode="External"/><Relationship Id="rId2696" Type="http://schemas.openxmlformats.org/officeDocument/2006/relationships/hyperlink" Target="http://s7d9.scene7.com/is/image/ScanSource/apc-ar3100hacs" TargetMode="External"/><Relationship Id="rId3747" Type="http://schemas.openxmlformats.org/officeDocument/2006/relationships/hyperlink" Target="https://s7d5.scene7.com/is/image/ScanSource/photo-unavailable" TargetMode="External"/><Relationship Id="rId3954" Type="http://schemas.openxmlformats.org/officeDocument/2006/relationships/hyperlink" Target="http://s7d9.scene7.com/is/image/ScanSource/plantronics-6570001" TargetMode="External"/><Relationship Id="rId668" Type="http://schemas.openxmlformats.org/officeDocument/2006/relationships/hyperlink" Target="http://s7d5.scene7.com/is/image/ScanSource/icon-accessories" TargetMode="External"/><Relationship Id="rId875" Type="http://schemas.openxmlformats.org/officeDocument/2006/relationships/hyperlink" Target="http://s7d9.scene7.com/is/image/ScanSource/valcom-v1052c" TargetMode="External"/><Relationship Id="rId1298" Type="http://schemas.openxmlformats.org/officeDocument/2006/relationships/hyperlink" Target="http://s7d9.scene7.com/is/image/ScanSource/apc-srt3000rmxlanc" TargetMode="External"/><Relationship Id="rId2349" Type="http://schemas.openxmlformats.org/officeDocument/2006/relationships/hyperlink" Target="http://s7d5.scene7.com/is/image/ScanSource/icon-accessories" TargetMode="External"/><Relationship Id="rId2556" Type="http://schemas.openxmlformats.org/officeDocument/2006/relationships/hyperlink" Target="http://s7d9.scene7.com/is/image/ScanSource/apc-ar8162ablk" TargetMode="External"/><Relationship Id="rId2763" Type="http://schemas.openxmlformats.org/officeDocument/2006/relationships/hyperlink" Target="http://s7d5.scene7.com/is/image/ScanSource/APC-3B8DF882-5056-AE36-FE9C5C16702DBD65_f_h" TargetMode="External"/><Relationship Id="rId2970" Type="http://schemas.openxmlformats.org/officeDocument/2006/relationships/hyperlink" Target="http://s7d9.scene7.com/is/image/ScanSource/apc-ap7406" TargetMode="External"/><Relationship Id="rId3607" Type="http://schemas.openxmlformats.org/officeDocument/2006/relationships/hyperlink" Target="http://s7d9.scene7.com/is/image/ScanSource/plantronics-8954901" TargetMode="External"/><Relationship Id="rId3814" Type="http://schemas.openxmlformats.org/officeDocument/2006/relationships/hyperlink" Target="http://s7d9.scene7.com/is/image/ScanSource/vtech-eristerminalbundlegroup" TargetMode="External"/><Relationship Id="rId528" Type="http://schemas.openxmlformats.org/officeDocument/2006/relationships/hyperlink" Target="http://s7d9.scene7.com/is/image/ScanSource/valcom-vipd625a" TargetMode="External"/><Relationship Id="rId735" Type="http://schemas.openxmlformats.org/officeDocument/2006/relationships/hyperlink" Target="http://s7d9.scene7.com/is/image/ScanSource/valcom-vc6124p" TargetMode="External"/><Relationship Id="rId942" Type="http://schemas.openxmlformats.org/officeDocument/2006/relationships/hyperlink" Target="http://s7d5.scene7.com/is/image/ScanSource/icon-accessories" TargetMode="External"/><Relationship Id="rId1158" Type="http://schemas.openxmlformats.org/officeDocument/2006/relationships/hyperlink" Target="http://s7d9.scene7.com/is/image/ScanSource/apc-surt48rmxlbp" TargetMode="External"/><Relationship Id="rId1365" Type="http://schemas.openxmlformats.org/officeDocument/2006/relationships/hyperlink" Target="http://s7d9.scene7.com/is/image/ScanSource/apc-smx3000hv" TargetMode="External"/><Relationship Id="rId1572" Type="http://schemas.openxmlformats.org/officeDocument/2006/relationships/hyperlink" Target="http://s7d9.scene7.com/is/image/ScanSource/valcom-s5515" TargetMode="External"/><Relationship Id="rId2209" Type="http://schemas.openxmlformats.org/officeDocument/2006/relationships/hyperlink" Target="http://s7d9.scene7.com/is/image/ScanSource/eaton-epbz78" TargetMode="External"/><Relationship Id="rId2416" Type="http://schemas.openxmlformats.org/officeDocument/2006/relationships/hyperlink" Target="https://s7d5.scene7.com/is/image/ScanSource/photo-unavailable" TargetMode="External"/><Relationship Id="rId2623" Type="http://schemas.openxmlformats.org/officeDocument/2006/relationships/hyperlink" Target="http://s7d9.scene7.com/is/image/ScanSource/apc-ar7371" TargetMode="External"/><Relationship Id="rId1018" Type="http://schemas.openxmlformats.org/officeDocument/2006/relationships/hyperlink" Target="http://s7d9.scene7.com/is/image/ScanSource/apc-syh6k6rmttf3" TargetMode="External"/><Relationship Id="rId1225" Type="http://schemas.openxmlformats.org/officeDocument/2006/relationships/hyperlink" Target="http://s7d5.scene7.com/is/image/ScanSource/icon-services" TargetMode="External"/><Relationship Id="rId1432" Type="http://schemas.openxmlformats.org/officeDocument/2006/relationships/hyperlink" Target="http://s7d9.scene7.com/is/image/ScanSource/apc-smt1500x413" TargetMode="External"/><Relationship Id="rId2830" Type="http://schemas.openxmlformats.org/officeDocument/2006/relationships/hyperlink" Target="http://s7d5.scene7.com/is/image/ScanSource/APC-0EA3AF6FBBE874B58525791E00612893_EWAR_8MANSF_fam_h" TargetMode="External"/><Relationship Id="rId4588" Type="http://schemas.openxmlformats.org/officeDocument/2006/relationships/hyperlink" Target="http://s7d9.scene7.com/is/image/ScanSource/poly-blackwireaccessories" TargetMode="External"/><Relationship Id="rId71" Type="http://schemas.openxmlformats.org/officeDocument/2006/relationships/hyperlink" Target="https://s7d5.scene7.com/is/image/ScanSource/photo-unavailable" TargetMode="External"/><Relationship Id="rId802" Type="http://schemas.openxmlformats.org/officeDocument/2006/relationships/hyperlink" Target="http://s7d9.scene7.com/is/image/ScanSource/valcom-v763gy" TargetMode="External"/><Relationship Id="rId3397" Type="http://schemas.openxmlformats.org/officeDocument/2006/relationships/hyperlink" Target="https://s7d5.scene7.com/is/image/ScanSource/photo-unavailable" TargetMode="External"/><Relationship Id="rId4795" Type="http://schemas.openxmlformats.org/officeDocument/2006/relationships/hyperlink" Target="https://s7d5.scene7.com/is/image/ScanSource/photo-unavailable" TargetMode="External"/><Relationship Id="rId4448" Type="http://schemas.openxmlformats.org/officeDocument/2006/relationships/hyperlink" Target="https://s7d5.scene7.com/is/image/ScanSource/photo-unavailable" TargetMode="External"/><Relationship Id="rId4655" Type="http://schemas.openxmlformats.org/officeDocument/2006/relationships/hyperlink" Target="http://s7d9.scene7.com/is/image/ScanSource/plantronics-209749101" TargetMode="External"/><Relationship Id="rId4862" Type="http://schemas.openxmlformats.org/officeDocument/2006/relationships/hyperlink" Target="http://s7d9.scene7.com/is/image/ScanSource/jabra-1420830" TargetMode="External"/><Relationship Id="rId178" Type="http://schemas.openxmlformats.org/officeDocument/2006/relationships/hyperlink" Target="http://s7d5.scene7.com/is/image/ScanSource/icon-warranty2" TargetMode="External"/><Relationship Id="rId3257" Type="http://schemas.openxmlformats.org/officeDocument/2006/relationships/hyperlink" Target="https://s7d5.scene7.com/is/image/ScanSource/photo-unavailable" TargetMode="External"/><Relationship Id="rId3464" Type="http://schemas.openxmlformats.org/officeDocument/2006/relationships/hyperlink" Target="http://s7d5.scene7.com/is/image/ScanSource/icon-software-services" TargetMode="External"/><Relationship Id="rId3671" Type="http://schemas.openxmlformats.org/officeDocument/2006/relationships/hyperlink" Target="http://s7d9.scene7.com/is/image/ScanSource/jabra-8800104" TargetMode="External"/><Relationship Id="rId4308" Type="http://schemas.openxmlformats.org/officeDocument/2006/relationships/hyperlink" Target="http://s7d9.scene7.com/is/image/ScanSource/jabra-2409720209" TargetMode="External"/><Relationship Id="rId4515" Type="http://schemas.openxmlformats.org/officeDocument/2006/relationships/hyperlink" Target="http://s7d9.scene7.com/is/image/ScanSource/plantronics-blackwire3310" TargetMode="External"/><Relationship Id="rId4722" Type="http://schemas.openxmlformats.org/officeDocument/2006/relationships/hyperlink" Target="http://s7d9.scene7.com/is/image/ScanSource/jabra-204305" TargetMode="External"/><Relationship Id="rId385" Type="http://schemas.openxmlformats.org/officeDocument/2006/relationships/hyperlink" Target="http://s7d5.scene7.com/is/image/ScanSource/icon-services" TargetMode="External"/><Relationship Id="rId592" Type="http://schemas.openxmlformats.org/officeDocument/2006/relationships/hyperlink" Target="http://s7d9.scene7.com/is/image/ScanSource/valcom-vip429adic" TargetMode="External"/><Relationship Id="rId2066" Type="http://schemas.openxmlformats.org/officeDocument/2006/relationships/hyperlink" Target="https://s7d5.scene7.com/is/image/ScanSource/photo-unavailable" TargetMode="External"/><Relationship Id="rId2273" Type="http://schemas.openxmlformats.org/officeDocument/2006/relationships/hyperlink" Target="http://s7d9.scene7.com/is/image/ScanSource/eaton-ebp1602" TargetMode="External"/><Relationship Id="rId2480" Type="http://schemas.openxmlformats.org/officeDocument/2006/relationships/hyperlink" Target="http://s7d9.scene7.com/is/image/ScanSource/eaton-asy0385" TargetMode="External"/><Relationship Id="rId3117" Type="http://schemas.openxmlformats.org/officeDocument/2006/relationships/hyperlink" Target="http://s7d9.scene7.com/is/image/ScanSource/eaton-9pxebm240rt" TargetMode="External"/><Relationship Id="rId3324" Type="http://schemas.openxmlformats.org/officeDocument/2006/relationships/hyperlink" Target="https://s7d5.scene7.com/is/image/ScanSource/photo-unavailable" TargetMode="External"/><Relationship Id="rId3531" Type="http://schemas.openxmlformats.org/officeDocument/2006/relationships/hyperlink" Target="http://s7d9.scene7.com/is/image/ScanSource/xpcc-90000251" TargetMode="External"/><Relationship Id="rId245" Type="http://schemas.openxmlformats.org/officeDocument/2006/relationships/hyperlink" Target="http://s7d5.scene7.com/is/image/ScanSource/icon-warranty2" TargetMode="External"/><Relationship Id="rId452" Type="http://schemas.openxmlformats.org/officeDocument/2006/relationships/hyperlink" Target="http://s7d5.scene7.com/is/image/ScanSource/icon-services" TargetMode="External"/><Relationship Id="rId1082" Type="http://schemas.openxmlformats.org/officeDocument/2006/relationships/hyperlink" Target="http://s7d5.scene7.com/is/image/ScanSource/APC-29E08A7203B5C0DC8525760100603846_MMAE_7UDNL5_fam_h" TargetMode="External"/><Relationship Id="rId2133" Type="http://schemas.openxmlformats.org/officeDocument/2006/relationships/hyperlink" Target="http://s7d5.scene7.com/is/image/ScanSource/APC-AE603987B36182048525785B005475DD_SLIE_8F7L3H_fam_h" TargetMode="External"/><Relationship Id="rId2340" Type="http://schemas.openxmlformats.org/officeDocument/2006/relationships/hyperlink" Target="http://s7d5.scene7.com/is/image/ScanSource/icon-accessories" TargetMode="External"/><Relationship Id="rId105" Type="http://schemas.openxmlformats.org/officeDocument/2006/relationships/hyperlink" Target="http://s7d5.scene7.com/is/image/ScanSource/icon-warranty2" TargetMode="External"/><Relationship Id="rId312" Type="http://schemas.openxmlformats.org/officeDocument/2006/relationships/hyperlink" Target="http://s7d5.scene7.com/is/image/ScanSource/icon-services" TargetMode="External"/><Relationship Id="rId2200" Type="http://schemas.openxmlformats.org/officeDocument/2006/relationships/hyperlink" Target="http://s7d9.scene7.com/is/image/ScanSource/eaton-epbz93" TargetMode="External"/><Relationship Id="rId4098" Type="http://schemas.openxmlformats.org/officeDocument/2006/relationships/hyperlink" Target="http://s7d9.scene7.com/is/image/ScanSource/zebra-obsolete" TargetMode="External"/><Relationship Id="rId5149" Type="http://schemas.openxmlformats.org/officeDocument/2006/relationships/hyperlink" Target="http://s7d9.scene7.com/is/image/ScanSource/eaton-103005183" TargetMode="External"/><Relationship Id="rId1899" Type="http://schemas.openxmlformats.org/officeDocument/2006/relationships/hyperlink" Target="http://s7d5.scene7.com/is/image/ScanSource/icon-warranty2" TargetMode="External"/><Relationship Id="rId4165" Type="http://schemas.openxmlformats.org/officeDocument/2006/relationships/hyperlink" Target="http://s7d9.scene7.com/is/image/ScanSource/plantronics-4071101" TargetMode="External"/><Relationship Id="rId4372" Type="http://schemas.openxmlformats.org/officeDocument/2006/relationships/hyperlink" Target="http://s7d5.scene7.com/is/image/ScanSource/polycom-vvx400" TargetMode="External"/><Relationship Id="rId5009" Type="http://schemas.openxmlformats.org/officeDocument/2006/relationships/hyperlink" Target="http://s7d9.scene7.com/is/image/ScanSource/jabra-1412141" TargetMode="External"/><Relationship Id="rId5216" Type="http://schemas.openxmlformats.org/officeDocument/2006/relationships/hyperlink" Target="http://s7d9.scene7.com/is/image/ScanSource/jabra-0462509" TargetMode="External"/><Relationship Id="rId1759" Type="http://schemas.openxmlformats.org/officeDocument/2006/relationships/hyperlink" Target="http://s7d9.scene7.com/is/image/ScanSource/apc-pdm3530l2130740" TargetMode="External"/><Relationship Id="rId1966" Type="http://schemas.openxmlformats.org/officeDocument/2006/relationships/hyperlink" Target="http://s7d9.scene7.com/is/image/ScanSource/apc-kvm2116p" TargetMode="External"/><Relationship Id="rId3181" Type="http://schemas.openxmlformats.org/officeDocument/2006/relationships/hyperlink" Target="http://s7d9.scene7.com/is/image/ScanSource/eaton-9ezaac000000000" TargetMode="External"/><Relationship Id="rId4025" Type="http://schemas.openxmlformats.org/officeDocument/2006/relationships/hyperlink" Target="http://s7d9.scene7.com/is/image/ScanSource/eaton-5px1500rtn" TargetMode="External"/><Relationship Id="rId1619" Type="http://schemas.openxmlformats.org/officeDocument/2006/relationships/hyperlink" Target="http://s7d9.scene7.com/is/image/ScanSource/apc-rbc4" TargetMode="External"/><Relationship Id="rId1826" Type="http://schemas.openxmlformats.org/officeDocument/2006/relationships/hyperlink" Target="http://s7d9.scene7.com/is/image/ScanSource/eaton-p103000504" TargetMode="External"/><Relationship Id="rId4232" Type="http://schemas.openxmlformats.org/officeDocument/2006/relationships/hyperlink" Target="http://s7d9.scene7.com/is/image/ScanSource/jabra-28599999899" TargetMode="External"/><Relationship Id="rId3041" Type="http://schemas.openxmlformats.org/officeDocument/2006/relationships/hyperlink" Target="http://s7d5.scene7.com/is/image/ScanSource/icon-warranty2" TargetMode="External"/><Relationship Id="rId3998" Type="http://schemas.openxmlformats.org/officeDocument/2006/relationships/hyperlink" Target="http://s7d9.scene7.com/is/image/ScanSource/eaton-5sc750" TargetMode="External"/><Relationship Id="rId3858" Type="http://schemas.openxmlformats.org/officeDocument/2006/relationships/hyperlink" Target="https://s7d5.scene7.com/is/image/ScanSource/photo-unavailable" TargetMode="External"/><Relationship Id="rId4909" Type="http://schemas.openxmlformats.org/officeDocument/2006/relationships/hyperlink" Target="http://s7d9.scene7.com/is/image/ScanSource/jabra-1420741" TargetMode="External"/><Relationship Id="rId779" Type="http://schemas.openxmlformats.org/officeDocument/2006/relationships/hyperlink" Target="http://s7d9.scene7.com/is/image/ScanSource/valcom-v9890" TargetMode="External"/><Relationship Id="rId986" Type="http://schemas.openxmlformats.org/officeDocument/2006/relationships/hyperlink" Target="http://s7d5.scene7.com/is/image/ScanSource/Eaton-Racks" TargetMode="External"/><Relationship Id="rId2667" Type="http://schemas.openxmlformats.org/officeDocument/2006/relationships/hyperlink" Target="http://s7d5.scene7.com/is/image/ScanSource/APC-301_fam" TargetMode="External"/><Relationship Id="rId3718" Type="http://schemas.openxmlformats.org/officeDocument/2006/relationships/hyperlink" Target="http://s7d9.scene7.com/is/image/ScanSource/plantronics-8611001" TargetMode="External"/><Relationship Id="rId5073" Type="http://schemas.openxmlformats.org/officeDocument/2006/relationships/hyperlink" Target="https://s7d5.scene7.com/is/image/ScanSource/photo-unavailable" TargetMode="External"/><Relationship Id="rId639" Type="http://schemas.openxmlformats.org/officeDocument/2006/relationships/hyperlink" Target="http://s7d5.scene7.com/is/image/ScanSource/valcom-horn1" TargetMode="External"/><Relationship Id="rId1269" Type="http://schemas.openxmlformats.org/officeDocument/2006/relationships/hyperlink" Target="https://s7d5.scene7.com/is/image/ScanSource/photo-unavailable" TargetMode="External"/><Relationship Id="rId1476" Type="http://schemas.openxmlformats.org/officeDocument/2006/relationships/hyperlink" Target="http://s7d5.scene7.com/is/image/ScanSource/icon-warranty2" TargetMode="External"/><Relationship Id="rId2874" Type="http://schemas.openxmlformats.org/officeDocument/2006/relationships/hyperlink" Target="http://s7d9.scene7.com/is/image/ScanSource/apc-ap8760" TargetMode="External"/><Relationship Id="rId3925" Type="http://schemas.openxmlformats.org/officeDocument/2006/relationships/hyperlink" Target="https://s7d5.scene7.com/is/image/ScanSource/photo-unavailable" TargetMode="External"/><Relationship Id="rId5140" Type="http://schemas.openxmlformats.org/officeDocument/2006/relationships/hyperlink" Target="http://s7d9.scene7.com/is/image/ScanSource/eaton-1030070185591" TargetMode="External"/><Relationship Id="rId846" Type="http://schemas.openxmlformats.org/officeDocument/2006/relationships/hyperlink" Target="http://s7d9.scene7.com/is/image/ScanSource/valcom-v1220" TargetMode="External"/><Relationship Id="rId1129" Type="http://schemas.openxmlformats.org/officeDocument/2006/relationships/hyperlink" Target="http://s7d9.scene7.com/is/image/ScanSource/apc-suvtp15kh2b2s" TargetMode="External"/><Relationship Id="rId1683" Type="http://schemas.openxmlformats.org/officeDocument/2006/relationships/hyperlink" Target="http://s7d9.scene7.com/is/image/ScanSource/eaton-pw103ba1u190" TargetMode="External"/><Relationship Id="rId1890" Type="http://schemas.openxmlformats.org/officeDocument/2006/relationships/hyperlink" Target="http://s7d5.scene7.com/is/image/ScanSource/icon-warranty2" TargetMode="External"/><Relationship Id="rId2527" Type="http://schemas.openxmlformats.org/officeDocument/2006/relationships/hyperlink" Target="http://s7d9.scene7.com/is/image/ScanSource/apc-ar8444" TargetMode="External"/><Relationship Id="rId2734" Type="http://schemas.openxmlformats.org/officeDocument/2006/relationships/hyperlink" Target="http://s7d9.scene7.com/is/image/ScanSource/apc-apcrbc88" TargetMode="External"/><Relationship Id="rId2941" Type="http://schemas.openxmlformats.org/officeDocument/2006/relationships/hyperlink" Target="http://s7d9.scene7.com/is/image/ScanSource/apc-ap7768" TargetMode="External"/><Relationship Id="rId5000" Type="http://schemas.openxmlformats.org/officeDocument/2006/relationships/hyperlink" Target="http://s7d9.scene7.com/is/image/ScanSource/polycom-vvx300" TargetMode="External"/><Relationship Id="rId706" Type="http://schemas.openxmlformats.org/officeDocument/2006/relationships/hyperlink" Target="http://s7d5.scene7.com/is/image/ScanSource/valcom-clock" TargetMode="External"/><Relationship Id="rId913" Type="http://schemas.openxmlformats.org/officeDocument/2006/relationships/hyperlink" Target="http://s7d5.scene7.com/is/image/ScanSource/icon-accessories" TargetMode="External"/><Relationship Id="rId1336" Type="http://schemas.openxmlformats.org/officeDocument/2006/relationships/hyperlink" Target="http://s7d9.scene7.com/is/image/ScanSource/apc-srailkit" TargetMode="External"/><Relationship Id="rId1543" Type="http://schemas.openxmlformats.org/officeDocument/2006/relationships/hyperlink" Target="http://s7d9.scene7.com/is/image/ScanSource/apc-sbp16krmp4u" TargetMode="External"/><Relationship Id="rId1750" Type="http://schemas.openxmlformats.org/officeDocument/2006/relationships/hyperlink" Target="http://s7d9.scene7.com/is/image/ScanSource/apc-pdrdpf10ur" TargetMode="External"/><Relationship Id="rId2801" Type="http://schemas.openxmlformats.org/officeDocument/2006/relationships/hyperlink" Target="http://s7d9.scene7.com/is/image/ScanSource/apc-ap9571a" TargetMode="External"/><Relationship Id="rId4699" Type="http://schemas.openxmlformats.org/officeDocument/2006/relationships/hyperlink" Target="http://s7d9.scene7.com/is/image/ScanSource/plantronics-20706301" TargetMode="External"/><Relationship Id="rId42" Type="http://schemas.openxmlformats.org/officeDocument/2006/relationships/hyperlink" Target="http://s7d5.scene7.com/is/image/ScanSource/icon-accessories" TargetMode="External"/><Relationship Id="rId1403" Type="http://schemas.openxmlformats.org/officeDocument/2006/relationships/hyperlink" Target="http://s7d9.scene7.com/is/image/ScanSource/apc-smt750rm2unc" TargetMode="External"/><Relationship Id="rId1610" Type="http://schemas.openxmlformats.org/officeDocument/2006/relationships/hyperlink" Target="http://s7d9.scene7.com/is/image/ScanSource/apc-rbc57" TargetMode="External"/><Relationship Id="rId4559" Type="http://schemas.openxmlformats.org/officeDocument/2006/relationships/hyperlink" Target="http://s7d9.scene7.com/is/image/ScanSource/poly-212952411" TargetMode="External"/><Relationship Id="rId4766" Type="http://schemas.openxmlformats.org/officeDocument/2006/relationships/hyperlink" Target="http://s7d9.scene7.com/is/image/ScanSource/plantronics-20347601" TargetMode="External"/><Relationship Id="rId4973" Type="http://schemas.openxmlformats.org/officeDocument/2006/relationships/hyperlink" Target="http://s7d9.scene7.com/is/image/ScanSource/xpcc-90000524" TargetMode="External"/><Relationship Id="rId3368" Type="http://schemas.openxmlformats.org/officeDocument/2006/relationships/hyperlink" Target="http://s7d9.scene7.com/is/image/ScanSource/xpcc-90000912" TargetMode="External"/><Relationship Id="rId3575" Type="http://schemas.openxmlformats.org/officeDocument/2006/relationships/hyperlink" Target="http://s7d9.scene7.com/is/image/ScanSource/xpcc-90000091" TargetMode="External"/><Relationship Id="rId3782" Type="http://schemas.openxmlformats.org/officeDocument/2006/relationships/hyperlink" Target="https://s7d5.scene7.com/is/image/ScanSource/photo-unavailable" TargetMode="External"/><Relationship Id="rId4419" Type="http://schemas.openxmlformats.org/officeDocument/2006/relationships/hyperlink" Target="https://s7d5.scene7.com/is/image/ScanSource/photo-unavailable" TargetMode="External"/><Relationship Id="rId4626" Type="http://schemas.openxmlformats.org/officeDocument/2006/relationships/hyperlink" Target="http://s7d9.scene7.com/is/image/ScanSource/poly-voyageraccessories" TargetMode="External"/><Relationship Id="rId4833" Type="http://schemas.openxmlformats.org/officeDocument/2006/relationships/hyperlink" Target="https://s7d5.scene7.com/is/image/ScanSource/photo-unavailable" TargetMode="External"/><Relationship Id="rId289" Type="http://schemas.openxmlformats.org/officeDocument/2006/relationships/hyperlink" Target="http://s7d5.scene7.com/is/image/ScanSource/icon-services" TargetMode="External"/><Relationship Id="rId496" Type="http://schemas.openxmlformats.org/officeDocument/2006/relationships/hyperlink" Target="http://s7d5.scene7.com/is/image/ScanSource/icon-services" TargetMode="External"/><Relationship Id="rId2177" Type="http://schemas.openxmlformats.org/officeDocument/2006/relationships/hyperlink" Target="http://s7d9.scene7.com/is/image/ScanSource/eaton-etnfs19281u20" TargetMode="External"/><Relationship Id="rId2384" Type="http://schemas.openxmlformats.org/officeDocument/2006/relationships/hyperlink" Target="https://s7d5.scene7.com/is/image/ScanSource/photo-unavailable" TargetMode="External"/><Relationship Id="rId2591" Type="http://schemas.openxmlformats.org/officeDocument/2006/relationships/hyperlink" Target="http://s7d9.scene7.com/is/image/ScanSource/apc-ar7715" TargetMode="External"/><Relationship Id="rId3228" Type="http://schemas.openxmlformats.org/officeDocument/2006/relationships/hyperlink" Target="https://s7d5.scene7.com/is/image/ScanSource/photo-unavailable" TargetMode="External"/><Relationship Id="rId3435" Type="http://schemas.openxmlformats.org/officeDocument/2006/relationships/hyperlink" Target="http://s7d5.scene7.com/is/image/ScanSource/icon-software-services" TargetMode="External"/><Relationship Id="rId3642" Type="http://schemas.openxmlformats.org/officeDocument/2006/relationships/hyperlink" Target="http://s7d5.scene7.com/is/image/ScanSource/icon-accessories" TargetMode="External"/><Relationship Id="rId149" Type="http://schemas.openxmlformats.org/officeDocument/2006/relationships/hyperlink" Target="http://s7d5.scene7.com/is/image/ScanSource/icon-warranty2" TargetMode="External"/><Relationship Id="rId356" Type="http://schemas.openxmlformats.org/officeDocument/2006/relationships/hyperlink" Target="http://s7d5.scene7.com/is/image/ScanSource/icon-warranty2" TargetMode="External"/><Relationship Id="rId563" Type="http://schemas.openxmlformats.org/officeDocument/2006/relationships/hyperlink" Target="http://s7d5.scene7.com/is/image/ScanSource/valcom-layinceiling" TargetMode="External"/><Relationship Id="rId770" Type="http://schemas.openxmlformats.org/officeDocument/2006/relationships/hyperlink" Target="http://s7d9.scene7.com/is/image/ScanSource/valcom-v9916m" TargetMode="External"/><Relationship Id="rId1193" Type="http://schemas.openxmlformats.org/officeDocument/2006/relationships/hyperlink" Target="http://s7d9.scene7.com/is/image/ScanSource/eaton-subpwrcord908" TargetMode="External"/><Relationship Id="rId2037" Type="http://schemas.openxmlformats.org/officeDocument/2006/relationships/hyperlink" Target="https://s7d5.scene7.com/is/image/ScanSource/photo-unavailable" TargetMode="External"/><Relationship Id="rId2244" Type="http://schemas.openxmlformats.org/officeDocument/2006/relationships/hyperlink" Target="http://s7d9.scene7.com/is/image/ScanSource/eaton-ema32610" TargetMode="External"/><Relationship Id="rId2451" Type="http://schemas.openxmlformats.org/officeDocument/2006/relationships/hyperlink" Target="http://s7d9.scene7.com/is/image/ScanSource/eaton-bpe01mbb1a" TargetMode="External"/><Relationship Id="rId4900" Type="http://schemas.openxmlformats.org/officeDocument/2006/relationships/hyperlink" Target="http://s7d9.scene7.com/is/image/ScanSource/jabra-1420763" TargetMode="External"/><Relationship Id="rId216" Type="http://schemas.openxmlformats.org/officeDocument/2006/relationships/hyperlink" Target="http://s7d5.scene7.com/is/image/ScanSource/icon-accessories" TargetMode="External"/><Relationship Id="rId423" Type="http://schemas.openxmlformats.org/officeDocument/2006/relationships/hyperlink" Target="http://s7d5.scene7.com/is/image/ScanSource/icon-services" TargetMode="External"/><Relationship Id="rId1053" Type="http://schemas.openxmlformats.org/officeDocument/2006/relationships/hyperlink" Target="http://s7d9.scene7.com/is/image/ScanSource/apc-syapd1" TargetMode="External"/><Relationship Id="rId1260" Type="http://schemas.openxmlformats.org/officeDocument/2006/relationships/hyperlink" Target="http://s7d5.scene7.com/is/image/ScanSource/apc-325family" TargetMode="External"/><Relationship Id="rId2104" Type="http://schemas.openxmlformats.org/officeDocument/2006/relationships/hyperlink" Target="https://s7d5.scene7.com/is/image/ScanSource/photo-unavailable" TargetMode="External"/><Relationship Id="rId3502" Type="http://schemas.openxmlformats.org/officeDocument/2006/relationships/hyperlink" Target="http://s7d5.scene7.com/is/image/ScanSource/icon-software-services" TargetMode="External"/><Relationship Id="rId630" Type="http://schemas.openxmlformats.org/officeDocument/2006/relationships/hyperlink" Target="http://s7d9.scene7.com/is/image/ScanSource/valcom-vip130lmic" TargetMode="External"/><Relationship Id="rId2311" Type="http://schemas.openxmlformats.org/officeDocument/2006/relationships/hyperlink" Target="http://s7d9.scene7.com/is/image/ScanSource/apc-ddcc6015" TargetMode="External"/><Relationship Id="rId4069" Type="http://schemas.openxmlformats.org/officeDocument/2006/relationships/hyperlink" Target="http://s7d9.scene7.com/is/image/ScanSource/jabra-5393829309" TargetMode="External"/><Relationship Id="rId1120" Type="http://schemas.openxmlformats.org/officeDocument/2006/relationships/hyperlink" Target="http://s7d9.scene7.com/is/image/ScanSource/apc-suvtr20kf5b5s" TargetMode="External"/><Relationship Id="rId4276" Type="http://schemas.openxmlformats.org/officeDocument/2006/relationships/hyperlink" Target="http://s7d9.scene7.com/is/image/ScanSource/jabra-26599989889" TargetMode="External"/><Relationship Id="rId4483" Type="http://schemas.openxmlformats.org/officeDocument/2006/relationships/hyperlink" Target="http://s7d9.scene7.com/is/image/ScanSource/poly-voyager4210office" TargetMode="External"/><Relationship Id="rId4690" Type="http://schemas.openxmlformats.org/officeDocument/2006/relationships/hyperlink" Target="http://s7d9.scene7.com/is/image/ScanSource/plantronics-20741403" TargetMode="External"/><Relationship Id="rId1937" Type="http://schemas.openxmlformats.org/officeDocument/2006/relationships/hyperlink" Target="http://s7d9.scene7.com/is/image/ScanSource/itwlinx-mco4" TargetMode="External"/><Relationship Id="rId3085" Type="http://schemas.openxmlformats.org/officeDocument/2006/relationships/hyperlink" Target="http://s7d5.scene7.com/is/image/ScanSource/Eaton-9355-UPS" TargetMode="External"/><Relationship Id="rId3292" Type="http://schemas.openxmlformats.org/officeDocument/2006/relationships/hyperlink" Target="http://s7d9.scene7.com/is/image/ScanSource/plantronics-9207301" TargetMode="External"/><Relationship Id="rId4136" Type="http://schemas.openxmlformats.org/officeDocument/2006/relationships/hyperlink" Target="http://s7d9.scene7.com/is/image/ScanSource/jabra-4993823309" TargetMode="External"/><Relationship Id="rId4343" Type="http://schemas.openxmlformats.org/officeDocument/2006/relationships/hyperlink" Target="https://s7d5.scene7.com/is/image/ScanSource/photo-unavailable" TargetMode="External"/><Relationship Id="rId4550" Type="http://schemas.openxmlformats.org/officeDocument/2006/relationships/hyperlink" Target="https://s7d5.scene7.com/is/image/ScanSource/photo-unavailable" TargetMode="External"/><Relationship Id="rId3152" Type="http://schemas.openxmlformats.org/officeDocument/2006/relationships/hyperlink" Target="http://s7d5.scene7.com/is/image/ScanSource/Eaton-9390-UPS" TargetMode="External"/><Relationship Id="rId4203" Type="http://schemas.openxmlformats.org/officeDocument/2006/relationships/hyperlink" Target="http://s7d9.scene7.com/is/image/ScanSource/plantronics-3782011" TargetMode="External"/><Relationship Id="rId4410" Type="http://schemas.openxmlformats.org/officeDocument/2006/relationships/hyperlink" Target="http://s7d9.scene7.com/is/image/ScanSource/poly-sync" TargetMode="External"/><Relationship Id="rId280" Type="http://schemas.openxmlformats.org/officeDocument/2006/relationships/hyperlink" Target="http://s7d5.scene7.com/is/image/ScanSource/icon-warranty2" TargetMode="External"/><Relationship Id="rId3012" Type="http://schemas.openxmlformats.org/officeDocument/2006/relationships/hyperlink" Target="http://s7d9.scene7.com/is/image/ScanSource/apc-acrd101" TargetMode="External"/><Relationship Id="rId140" Type="http://schemas.openxmlformats.org/officeDocument/2006/relationships/hyperlink" Target="http://s7d5.scene7.com/is/image/ScanSource/icon-warranty2" TargetMode="External"/><Relationship Id="rId3969" Type="http://schemas.openxmlformats.org/officeDocument/2006/relationships/hyperlink" Target="http://s7d9.scene7.com/is/image/ScanSource/jabra-6399823189" TargetMode="External"/><Relationship Id="rId5184" Type="http://schemas.openxmlformats.org/officeDocument/2006/relationships/hyperlink" Target="http://s7d9.scene7.com/is/image/ScanSource/apc-0m5350021" TargetMode="External"/><Relationship Id="rId6" Type="http://schemas.openxmlformats.org/officeDocument/2006/relationships/hyperlink" Target="http://s7d9.scene7.com/is/image/ScanSource/eaton-zp242150xxxx000" TargetMode="External"/><Relationship Id="rId2778" Type="http://schemas.openxmlformats.org/officeDocument/2006/relationships/hyperlink" Target="http://s7d9.scene7.com/is/image/ScanSource/apc-ap9879" TargetMode="External"/><Relationship Id="rId2985" Type="http://schemas.openxmlformats.org/officeDocument/2006/relationships/hyperlink" Target="http://s7d9.scene7.com/is/image/ScanSource/apc-ap5630" TargetMode="External"/><Relationship Id="rId3829" Type="http://schemas.openxmlformats.org/officeDocument/2006/relationships/hyperlink" Target="http://s7d9.scene7.com/is/image/ScanSource/plantronics-78715101" TargetMode="External"/><Relationship Id="rId5044" Type="http://schemas.openxmlformats.org/officeDocument/2006/relationships/hyperlink" Target="http://s7d9.scene7.com/is/image/ScanSource/jabra-1410159" TargetMode="External"/><Relationship Id="rId957" Type="http://schemas.openxmlformats.org/officeDocument/2006/relationships/hyperlink" Target="http://s7d5.scene7.com/is/image/ScanSource/Eaton-ePDUs" TargetMode="External"/><Relationship Id="rId1587" Type="http://schemas.openxmlformats.org/officeDocument/2006/relationships/hyperlink" Target="http://s7d9.scene7.com/is/image/ScanSource/eaton-rsv4260b" TargetMode="External"/><Relationship Id="rId1794" Type="http://schemas.openxmlformats.org/officeDocument/2006/relationships/hyperlink" Target="https://s7d5.scene7.com/is/image/ScanSource/photo-unavailable" TargetMode="External"/><Relationship Id="rId2638" Type="http://schemas.openxmlformats.org/officeDocument/2006/relationships/hyperlink" Target="http://s7d9.scene7.com/is/image/ScanSource/apc-ar712107" TargetMode="External"/><Relationship Id="rId2845" Type="http://schemas.openxmlformats.org/officeDocument/2006/relationships/hyperlink" Target="http://s7d9.scene7.com/is/image/ScanSource/apc-ap8961" TargetMode="External"/><Relationship Id="rId86" Type="http://schemas.openxmlformats.org/officeDocument/2006/relationships/hyperlink" Target="https://s7d5.scene7.com/is/image/ScanSource/photo-unavailable" TargetMode="External"/><Relationship Id="rId817" Type="http://schemas.openxmlformats.org/officeDocument/2006/relationships/hyperlink" Target="http://s7d9.scene7.com/is/image/ScanSource/valcom-v2995w" TargetMode="External"/><Relationship Id="rId1447" Type="http://schemas.openxmlformats.org/officeDocument/2006/relationships/hyperlink" Target="http://s7d9.scene7.com/is/image/ScanSource/apc-smt1000us" TargetMode="External"/><Relationship Id="rId1654" Type="http://schemas.openxmlformats.org/officeDocument/2006/relationships/hyperlink" Target="http://s7d9.scene7.com/is/image/ScanSource/eaton-pwatsl530007" TargetMode="External"/><Relationship Id="rId1861" Type="http://schemas.openxmlformats.org/officeDocument/2006/relationships/hyperlink" Target="http://s7d9.scene7.com/is/image/ScanSource/apc-nbpd0150" TargetMode="External"/><Relationship Id="rId2705" Type="http://schemas.openxmlformats.org/officeDocument/2006/relationships/hyperlink" Target="http://s7d9.scene7.com/is/image/ScanSource/apc-ar2480" TargetMode="External"/><Relationship Id="rId2912" Type="http://schemas.openxmlformats.org/officeDocument/2006/relationships/hyperlink" Target="http://s7d9.scene7.com/is/image/ScanSource/apc-ap7968" TargetMode="External"/><Relationship Id="rId4060" Type="http://schemas.openxmlformats.org/officeDocument/2006/relationships/hyperlink" Target="https://s7d5.scene7.com/is/image/ScanSource/photo-unavailable" TargetMode="External"/><Relationship Id="rId5111" Type="http://schemas.openxmlformats.org/officeDocument/2006/relationships/hyperlink" Target="http://s7d9.scene7.com/is/image/ScanSource/eaton-124100017001" TargetMode="External"/><Relationship Id="rId1307" Type="http://schemas.openxmlformats.org/officeDocument/2006/relationships/hyperlink" Target="http://s7d9.scene7.com/is/image/ScanSource/apc-srt192rmbp2" TargetMode="External"/><Relationship Id="rId1514" Type="http://schemas.openxmlformats.org/officeDocument/2006/relationships/hyperlink" Target="http://s7d5.scene7.com/is/image/ScanSource/icon-warranty2" TargetMode="External"/><Relationship Id="rId1721" Type="http://schemas.openxmlformats.org/officeDocument/2006/relationships/hyperlink" Target="http://s7d5.scene7.com/is/image/ScanSource/APC-172_fam" TargetMode="External"/><Relationship Id="rId4877" Type="http://schemas.openxmlformats.org/officeDocument/2006/relationships/hyperlink" Target="http://s7d9.scene7.com/is/image/ScanSource/jabra-1420812" TargetMode="External"/><Relationship Id="rId13" Type="http://schemas.openxmlformats.org/officeDocument/2006/relationships/hyperlink" Target="http://s7d9.scene7.com/is/image/ScanSource/eaton-zp2231500xxx000" TargetMode="External"/><Relationship Id="rId3479" Type="http://schemas.openxmlformats.org/officeDocument/2006/relationships/hyperlink" Target="http://s7d5.scene7.com/is/image/ScanSource/icon-software-services" TargetMode="External"/><Relationship Id="rId3686" Type="http://schemas.openxmlformats.org/officeDocument/2006/relationships/hyperlink" Target="http://s7d9.scene7.com/is/image/ScanSource/jabra-88000075" TargetMode="External"/><Relationship Id="rId2288" Type="http://schemas.openxmlformats.org/officeDocument/2006/relationships/hyperlink" Target="http://s7d5.scene7.com/is/image/ScanSource/Eaton-ePDUs" TargetMode="External"/><Relationship Id="rId2495" Type="http://schemas.openxmlformats.org/officeDocument/2006/relationships/hyperlink" Target="http://s7d9.scene7.com/is/image/ScanSource/apc-ar8665" TargetMode="External"/><Relationship Id="rId3339" Type="http://schemas.openxmlformats.org/officeDocument/2006/relationships/hyperlink" Target="http://s7d9.scene7.com/is/image/ScanSource/xpcc-90003042" TargetMode="External"/><Relationship Id="rId3893" Type="http://schemas.openxmlformats.org/officeDocument/2006/relationships/hyperlink" Target="http://s7d9.scene7.com/is/image/ScanSource/eaton-744a2165" TargetMode="External"/><Relationship Id="rId4737" Type="http://schemas.openxmlformats.org/officeDocument/2006/relationships/hyperlink" Target="https://s7d5.scene7.com/is/image/ScanSource/photo-unavailable" TargetMode="External"/><Relationship Id="rId4944" Type="http://schemas.openxmlformats.org/officeDocument/2006/relationships/hyperlink" Target="http://s7d9.scene7.com/is/image/ScanSource/apc-acac10022" TargetMode="External"/><Relationship Id="rId467" Type="http://schemas.openxmlformats.org/officeDocument/2006/relationships/hyperlink" Target="http://s7d5.scene7.com/is/image/ScanSource/icon-services" TargetMode="External"/><Relationship Id="rId1097" Type="http://schemas.openxmlformats.org/officeDocument/2006/relationships/hyperlink" Target="http://s7d9.scene7.com/is/image/ScanSource/apc-sy10k100f" TargetMode="External"/><Relationship Id="rId2148" Type="http://schemas.openxmlformats.org/officeDocument/2006/relationships/hyperlink" Target="http://s7d5.scene7.com/is/image/ScanSource/Eaton-FERRUPS" TargetMode="External"/><Relationship Id="rId3546" Type="http://schemas.openxmlformats.org/officeDocument/2006/relationships/hyperlink" Target="http://s7d9.scene7.com/is/image/ScanSource/xpcc-90000180" TargetMode="External"/><Relationship Id="rId3753" Type="http://schemas.openxmlformats.org/officeDocument/2006/relationships/hyperlink" Target="http://s7d9.scene7.com/is/image/ScanSource/plantronics-8410101" TargetMode="External"/><Relationship Id="rId3960" Type="http://schemas.openxmlformats.org/officeDocument/2006/relationships/hyperlink" Target="http://s7d9.scene7.com/is/image/ScanSource/plantronics-6514811" TargetMode="External"/><Relationship Id="rId4804" Type="http://schemas.openxmlformats.org/officeDocument/2006/relationships/hyperlink" Target="http://s7d9.scene7.com/is/image/ScanSource/plantronics-da70" TargetMode="External"/><Relationship Id="rId674" Type="http://schemas.openxmlformats.org/officeDocument/2006/relationships/hyperlink" Target="http://s7d9.scene7.com/is/image/ScanSource/valcom-vc1090bge" TargetMode="External"/><Relationship Id="rId881" Type="http://schemas.openxmlformats.org/officeDocument/2006/relationships/hyperlink" Target="http://s7d9.scene7.com/is/image/ScanSource/valcom-v1042bk" TargetMode="External"/><Relationship Id="rId2355" Type="http://schemas.openxmlformats.org/officeDocument/2006/relationships/hyperlink" Target="http://s7d5.scene7.com/is/image/ScanSource/icon-warranty2" TargetMode="External"/><Relationship Id="rId2562" Type="http://schemas.openxmlformats.org/officeDocument/2006/relationships/hyperlink" Target="http://s7d9.scene7.com/is/image/ScanSource/apc-ar8128blk" TargetMode="External"/><Relationship Id="rId3406" Type="http://schemas.openxmlformats.org/officeDocument/2006/relationships/hyperlink" Target="http://s7d5.scene7.com/is/image/ScanSource/icon-software-services" TargetMode="External"/><Relationship Id="rId3613" Type="http://schemas.openxmlformats.org/officeDocument/2006/relationships/hyperlink" Target="http://s7d9.scene7.com/is/image/ScanSource/plantronics-hw520" TargetMode="External"/><Relationship Id="rId3820" Type="http://schemas.openxmlformats.org/officeDocument/2006/relationships/hyperlink" Target="http://s7d9.scene7.com/is/image/ScanSource/plantronics-7941203" TargetMode="External"/><Relationship Id="rId327" Type="http://schemas.openxmlformats.org/officeDocument/2006/relationships/hyperlink" Target="http://s7d5.scene7.com/is/image/ScanSource/icon-warranty2" TargetMode="External"/><Relationship Id="rId534" Type="http://schemas.openxmlformats.org/officeDocument/2006/relationships/hyperlink" Target="http://s7d9.scene7.com/is/image/ScanSource/valcom-vipa12ads" TargetMode="External"/><Relationship Id="rId741" Type="http://schemas.openxmlformats.org/officeDocument/2006/relationships/hyperlink" Target="http://s7d5.scene7.com/is/image/ScanSource/icon-accessories" TargetMode="External"/><Relationship Id="rId1164" Type="http://schemas.openxmlformats.org/officeDocument/2006/relationships/hyperlink" Target="http://s7d9.scene7.com/is/image/ScanSource/apc-surt192rmxlbp2" TargetMode="External"/><Relationship Id="rId1371" Type="http://schemas.openxmlformats.org/officeDocument/2006/relationships/hyperlink" Target="https://s7d5.scene7.com/is/image/ScanSource/photo-unavailable" TargetMode="External"/><Relationship Id="rId2008" Type="http://schemas.openxmlformats.org/officeDocument/2006/relationships/hyperlink" Target="http://s7d9.scene7.com/is/image/ScanSource/eaton-k4121203s000000" TargetMode="External"/><Relationship Id="rId2215" Type="http://schemas.openxmlformats.org/officeDocument/2006/relationships/hyperlink" Target="http://s7d5.scene7.com/is/image/ScanSource/Eaton-ePDUs" TargetMode="External"/><Relationship Id="rId2422" Type="http://schemas.openxmlformats.org/officeDocument/2006/relationships/hyperlink" Target="http://s7d9.scene7.com/is/image/ScanSource/apc-bx1350m" TargetMode="External"/><Relationship Id="rId601" Type="http://schemas.openxmlformats.org/officeDocument/2006/relationships/hyperlink" Target="http://s7d9.scene7.com/is/image/ScanSource/valcom-vip422a" TargetMode="External"/><Relationship Id="rId1024" Type="http://schemas.openxmlformats.org/officeDocument/2006/relationships/hyperlink" Target="http://s7d9.scene7.com/is/image/ScanSource/apc-syh4k6rmi" TargetMode="External"/><Relationship Id="rId1231" Type="http://schemas.openxmlformats.org/officeDocument/2006/relationships/hyperlink" Target="http://s7d9.scene7.com/is/image/ScanSource/apc-su032a" TargetMode="External"/><Relationship Id="rId4387" Type="http://schemas.openxmlformats.org/officeDocument/2006/relationships/hyperlink" Target="http://s7d9.scene7.com/is/image/ScanSource/poly-voyager4200" TargetMode="External"/><Relationship Id="rId4594" Type="http://schemas.openxmlformats.org/officeDocument/2006/relationships/hyperlink" Target="http://s7d9.scene7.com/is/image/ScanSource/plantronics-211996102" TargetMode="External"/><Relationship Id="rId3196" Type="http://schemas.openxmlformats.org/officeDocument/2006/relationships/hyperlink" Target="https://s7d5.scene7.com/is/image/ScanSource/photo-unavailable" TargetMode="External"/><Relationship Id="rId4247" Type="http://schemas.openxmlformats.org/officeDocument/2006/relationships/hyperlink" Target="https://s7d5.scene7.com/is/image/ScanSource/photo-unavailable" TargetMode="External"/><Relationship Id="rId4454" Type="http://schemas.openxmlformats.org/officeDocument/2006/relationships/hyperlink" Target="http://s7d9.scene7.com/is/image/ScanSource/poly-saviaccessories" TargetMode="External"/><Relationship Id="rId4661" Type="http://schemas.openxmlformats.org/officeDocument/2006/relationships/hyperlink" Target="http://s7d9.scene7.com/is/image/ScanSource/plantronics-blackwire3215" TargetMode="External"/><Relationship Id="rId3056" Type="http://schemas.openxmlformats.org/officeDocument/2006/relationships/hyperlink" Target="http://s7d5.scene7.com/is/image/ScanSource/Eaton-5px" TargetMode="External"/><Relationship Id="rId3263" Type="http://schemas.openxmlformats.org/officeDocument/2006/relationships/hyperlink" Target="https://s7d5.scene7.com/is/image/ScanSource/photo-unavailable" TargetMode="External"/><Relationship Id="rId3470" Type="http://schemas.openxmlformats.org/officeDocument/2006/relationships/hyperlink" Target="https://s7d5.scene7.com/is/image/ScanSource/photo-unavailable" TargetMode="External"/><Relationship Id="rId4107" Type="http://schemas.openxmlformats.org/officeDocument/2006/relationships/hyperlink" Target="http://s7d9.scene7.com/is/image/ScanSource/zebra-obsolete" TargetMode="External"/><Relationship Id="rId4314" Type="http://schemas.openxmlformats.org/officeDocument/2006/relationships/hyperlink" Target="http://s7d9.scene7.com/is/image/ScanSource/jabra-24089899999" TargetMode="External"/><Relationship Id="rId184" Type="http://schemas.openxmlformats.org/officeDocument/2006/relationships/hyperlink" Target="http://s7d5.scene7.com/is/image/ScanSource/icon-services" TargetMode="External"/><Relationship Id="rId391" Type="http://schemas.openxmlformats.org/officeDocument/2006/relationships/hyperlink" Target="http://s7d5.scene7.com/is/image/ScanSource/icon-services" TargetMode="External"/><Relationship Id="rId1908" Type="http://schemas.openxmlformats.org/officeDocument/2006/relationships/hyperlink" Target="http://s7d5.scene7.com/is/image/ScanSource/icon-warranty2" TargetMode="External"/><Relationship Id="rId2072" Type="http://schemas.openxmlformats.org/officeDocument/2006/relationships/hyperlink" Target="http://s7d5.scene7.com/is/image/ScanSource/icon-services" TargetMode="External"/><Relationship Id="rId3123" Type="http://schemas.openxmlformats.org/officeDocument/2006/relationships/hyperlink" Target="http://s7d9.scene7.com/is/image/ScanSource/eaton-9px8khw" TargetMode="External"/><Relationship Id="rId4521" Type="http://schemas.openxmlformats.org/officeDocument/2006/relationships/hyperlink" Target="http://s7d9.scene7.com/is/image/ScanSource/plantronics-blackwire3325" TargetMode="External"/><Relationship Id="rId251" Type="http://schemas.openxmlformats.org/officeDocument/2006/relationships/hyperlink" Target="http://s7d5.scene7.com/is/image/ScanSource/icon-warranty2" TargetMode="External"/><Relationship Id="rId3330" Type="http://schemas.openxmlformats.org/officeDocument/2006/relationships/hyperlink" Target="https://s7d5.scene7.com/is/image/ScanSource/photo-unavailable" TargetMode="External"/><Relationship Id="rId5088" Type="http://schemas.openxmlformats.org/officeDocument/2006/relationships/hyperlink" Target="https://s7d5.scene7.com/is/image/ScanSource/photo-unavailable" TargetMode="External"/><Relationship Id="rId2889" Type="http://schemas.openxmlformats.org/officeDocument/2006/relationships/hyperlink" Target="http://s7d9.scene7.com/is/image/ScanSource/apc-ap8704sna" TargetMode="External"/><Relationship Id="rId111" Type="http://schemas.openxmlformats.org/officeDocument/2006/relationships/hyperlink" Target="http://s7d5.scene7.com/is/image/ScanSource/icon-services" TargetMode="External"/><Relationship Id="rId1698" Type="http://schemas.openxmlformats.org/officeDocument/2006/relationships/hyperlink" Target="http://s7d9.scene7.com/is/image/ScanSource/yealink-ps5v2000us" TargetMode="External"/><Relationship Id="rId2749" Type="http://schemas.openxmlformats.org/officeDocument/2006/relationships/hyperlink" Target="http://s7d9.scene7.com/is/image/ScanSource/apc-apcrbc132" TargetMode="External"/><Relationship Id="rId2956" Type="http://schemas.openxmlformats.org/officeDocument/2006/relationships/hyperlink" Target="http://s7d5.scene7.com/is/image/ScanSource/APC-2D60FA1456E54ED1852578560077A444_EWAR_8F2TL5_fam_h" TargetMode="External"/><Relationship Id="rId5155" Type="http://schemas.openxmlformats.org/officeDocument/2006/relationships/hyperlink" Target="http://s7d9.scene7.com/is/image/ScanSource/eaton-103003055" TargetMode="External"/><Relationship Id="rId928" Type="http://schemas.openxmlformats.org/officeDocument/2006/relationships/hyperlink" Target="http://s7d9.scene7.com/is/image/ScanSource/itwlinx-up3p27" TargetMode="External"/><Relationship Id="rId1558" Type="http://schemas.openxmlformats.org/officeDocument/2006/relationships/hyperlink" Target="http://s7d9.scene7.com/is/image/ScanSource/vtech-et685-1" TargetMode="External"/><Relationship Id="rId1765" Type="http://schemas.openxmlformats.org/officeDocument/2006/relationships/hyperlink" Target="http://s7d9.scene7.com/is/image/ScanSource/apc-pdm3520l2120560" TargetMode="External"/><Relationship Id="rId2609" Type="http://schemas.openxmlformats.org/officeDocument/2006/relationships/hyperlink" Target="http://s7d9.scene7.com/is/image/ScanSource/apc-ar7580a" TargetMode="External"/><Relationship Id="rId4171" Type="http://schemas.openxmlformats.org/officeDocument/2006/relationships/hyperlink" Target="https://s7d5.scene7.com/is/image/ScanSource/photo-unavailable" TargetMode="External"/><Relationship Id="rId5015" Type="http://schemas.openxmlformats.org/officeDocument/2006/relationships/hyperlink" Target="http://s7d9.scene7.com/is/image/ScanSource/jabra-1412133" TargetMode="External"/><Relationship Id="rId5222" Type="http://schemas.openxmlformats.org/officeDocument/2006/relationships/hyperlink" Target="http://s7d9.scene7.com/is/image/ScanSource/eaton-0109341" TargetMode="External"/><Relationship Id="rId57" Type="http://schemas.openxmlformats.org/officeDocument/2006/relationships/hyperlink" Target="http://s7d5.scene7.com/is/image/ScanSource/Eaton-BladeUPS" TargetMode="External"/><Relationship Id="rId1418" Type="http://schemas.openxmlformats.org/officeDocument/2006/relationships/hyperlink" Target="http://s7d9.scene7.com/is/image/ScanSource/apc-smt3000i" TargetMode="External"/><Relationship Id="rId1972" Type="http://schemas.openxmlformats.org/officeDocument/2006/relationships/hyperlink" Target="http://s7d9.scene7.com/is/image/ScanSource/apc-kvmusbvm" TargetMode="External"/><Relationship Id="rId2816" Type="http://schemas.openxmlformats.org/officeDocument/2006/relationships/hyperlink" Target="http://s7d9.scene7.com/is/image/ScanSource/apc-ap9525" TargetMode="External"/><Relationship Id="rId4031" Type="http://schemas.openxmlformats.org/officeDocument/2006/relationships/hyperlink" Target="http://s7d9.scene7.com/is/image/ScanSource/eaton-5p850g" TargetMode="External"/><Relationship Id="rId1625" Type="http://schemas.openxmlformats.org/officeDocument/2006/relationships/hyperlink" Target="http://s7d9.scene7.com/is/image/ScanSource/apc-rbc30" TargetMode="External"/><Relationship Id="rId1832" Type="http://schemas.openxmlformats.org/officeDocument/2006/relationships/hyperlink" Target="http://s7d9.scene7.com/is/image/ScanSource/xpcc-nxrtpbat3" TargetMode="External"/><Relationship Id="rId4988" Type="http://schemas.openxmlformats.org/officeDocument/2006/relationships/hyperlink" Target="http://s7d5.scene7.com/is/image/ScanSource/polycom-vvx400" TargetMode="External"/><Relationship Id="rId3797" Type="http://schemas.openxmlformats.org/officeDocument/2006/relationships/hyperlink" Target="http://s7d9.scene7.com/is/image/ScanSource/vtech-eristerminalbundlegroup" TargetMode="External"/><Relationship Id="rId4848" Type="http://schemas.openxmlformats.org/officeDocument/2006/relationships/hyperlink" Target="http://s7d9.scene7.com/is/image/ScanSource/jabra-1440108" TargetMode="External"/><Relationship Id="rId2399" Type="http://schemas.openxmlformats.org/officeDocument/2006/relationships/hyperlink" Target="http://s7d9.scene7.com/is/image/ScanSource/eaton-cbl143" TargetMode="External"/><Relationship Id="rId3657" Type="http://schemas.openxmlformats.org/officeDocument/2006/relationships/hyperlink" Target="https://s7d5.scene7.com/is/image/ScanSource/photo-unavailable" TargetMode="External"/><Relationship Id="rId3864" Type="http://schemas.openxmlformats.org/officeDocument/2006/relationships/hyperlink" Target="http://s7d9.scene7.com/is/image/ScanSource/jabra-7510409" TargetMode="External"/><Relationship Id="rId4708" Type="http://schemas.openxmlformats.org/officeDocument/2006/relationships/hyperlink" Target="http://s7d9.scene7.com/is/image/ScanSource/plantronics-20525501" TargetMode="External"/><Relationship Id="rId4915" Type="http://schemas.openxmlformats.org/officeDocument/2006/relationships/hyperlink" Target="http://s7d9.scene7.com/is/image/ScanSource/jabra-1420716" TargetMode="External"/><Relationship Id="rId578" Type="http://schemas.openxmlformats.org/officeDocument/2006/relationships/hyperlink" Target="http://s7d9.scene7.com/is/image/ScanSource/valcom-vip480algyic" TargetMode="External"/><Relationship Id="rId785" Type="http://schemas.openxmlformats.org/officeDocument/2006/relationships/hyperlink" Target="http://s7d5.scene7.com/is/image/ScanSource/valcom-v400" TargetMode="External"/><Relationship Id="rId992" Type="http://schemas.openxmlformats.org/officeDocument/2006/relationships/hyperlink" Target="http://s7d9.scene7.com/is/image/ScanSource/apc-syrmxr4b4" TargetMode="External"/><Relationship Id="rId2259" Type="http://schemas.openxmlformats.org/officeDocument/2006/relationships/hyperlink" Target="http://s7d9.scene7.com/is/image/ScanSource/eaton-ehbpl1500rpdu1u" TargetMode="External"/><Relationship Id="rId2466" Type="http://schemas.openxmlformats.org/officeDocument/2006/relationships/hyperlink" Target="http://s7d5.scene7.com/is/image/ScanSource/APC-D624CB6DA231A7A6852578630056932D_SLIE_8FFLPR_fam_h" TargetMode="External"/><Relationship Id="rId2673" Type="http://schemas.openxmlformats.org/officeDocument/2006/relationships/hyperlink" Target="http://s7d5.scene7.com/is/image/ScanSource/APC-301_fam" TargetMode="External"/><Relationship Id="rId2880" Type="http://schemas.openxmlformats.org/officeDocument/2006/relationships/hyperlink" Target="http://s7d9.scene7.com/is/image/ScanSource/apc-ap8714s" TargetMode="External"/><Relationship Id="rId3517" Type="http://schemas.openxmlformats.org/officeDocument/2006/relationships/hyperlink" Target="http://s7d9.scene7.com/is/image/ScanSource/xpcc-90000275" TargetMode="External"/><Relationship Id="rId3724" Type="http://schemas.openxmlformats.org/officeDocument/2006/relationships/hyperlink" Target="http://s7d9.scene7.com/is/image/ScanSource/jabra-86009" TargetMode="External"/><Relationship Id="rId3931" Type="http://schemas.openxmlformats.org/officeDocument/2006/relationships/hyperlink" Target="http://s7d9.scene7.com/is/image/ScanSource/zebra-obsolete" TargetMode="External"/><Relationship Id="rId438" Type="http://schemas.openxmlformats.org/officeDocument/2006/relationships/hyperlink" Target="http://s7d5.scene7.com/is/image/ScanSource/icon-services" TargetMode="External"/><Relationship Id="rId645" Type="http://schemas.openxmlformats.org/officeDocument/2006/relationships/hyperlink" Target="http://s7d9.scene7.com/is/image/ScanSource/vtech-vh6102" TargetMode="External"/><Relationship Id="rId852" Type="http://schemas.openxmlformats.org/officeDocument/2006/relationships/hyperlink" Target="http://s7d9.scene7.com/is/image/ScanSource/valcom-v1094a" TargetMode="External"/><Relationship Id="rId1068" Type="http://schemas.openxmlformats.org/officeDocument/2006/relationships/hyperlink" Target="http://s7d9.scene7.com/is/image/ScanSource/apc-sya8k16rmp" TargetMode="External"/><Relationship Id="rId1275" Type="http://schemas.openxmlformats.org/officeDocument/2006/relationships/hyperlink" Target="http://s7d9.scene7.com/is/image/ScanSource/apc-srt5kxli" TargetMode="External"/><Relationship Id="rId1482" Type="http://schemas.openxmlformats.org/officeDocument/2006/relationships/hyperlink" Target="http://s7d9.scene7.com/is/image/ScanSource/yealink-sipt54w" TargetMode="External"/><Relationship Id="rId2119" Type="http://schemas.openxmlformats.org/officeDocument/2006/relationships/hyperlink" Target="https://s7d5.scene7.com/is/image/ScanSource/photo-unavailable" TargetMode="External"/><Relationship Id="rId2326" Type="http://schemas.openxmlformats.org/officeDocument/2006/relationships/hyperlink" Target="http://s7d9.scene7.com/is/image/ScanSource/vtech-d785" TargetMode="External"/><Relationship Id="rId2533" Type="http://schemas.openxmlformats.org/officeDocument/2006/relationships/hyperlink" Target="http://s7d9.scene7.com/is/image/ScanSource/apc-ar8425a" TargetMode="External"/><Relationship Id="rId2740" Type="http://schemas.openxmlformats.org/officeDocument/2006/relationships/hyperlink" Target="http://s7d5.scene7.com/is/image/ScanSource/APC-3B8DF882-5056-AE36-FE9C5C16702DBD65_f_h" TargetMode="External"/><Relationship Id="rId505" Type="http://schemas.openxmlformats.org/officeDocument/2006/relationships/hyperlink" Target="http://s7d5.scene7.com/is/image/ScanSource/icon-warranty2" TargetMode="External"/><Relationship Id="rId712" Type="http://schemas.openxmlformats.org/officeDocument/2006/relationships/hyperlink" Target="http://s7d9.scene7.com/is/image/ScanSource/valcom-vtbar" TargetMode="External"/><Relationship Id="rId1135" Type="http://schemas.openxmlformats.org/officeDocument/2006/relationships/hyperlink" Target="http://s7d9.scene7.com/is/image/ScanSource/apc-suvtp10kf3b4s" TargetMode="External"/><Relationship Id="rId1342" Type="http://schemas.openxmlformats.org/officeDocument/2006/relationships/hyperlink" Target="http://s7d5.scene7.com/is/image/ScanSource/APC-AE603987B36182048525785B005475DD_SLIE_8F7L3H_fam_h" TargetMode="External"/><Relationship Id="rId4498" Type="http://schemas.openxmlformats.org/officeDocument/2006/relationships/hyperlink" Target="http://s7d9.scene7.com/is/image/ScanSource/poly-voyagerfocus2uc" TargetMode="External"/><Relationship Id="rId1202" Type="http://schemas.openxmlformats.org/officeDocument/2006/relationships/hyperlink" Target="http://s7d9.scene7.com/is/image/ScanSource/apc-sua5000r5txfmr" TargetMode="External"/><Relationship Id="rId2600" Type="http://schemas.openxmlformats.org/officeDocument/2006/relationships/hyperlink" Target="http://s7d9.scene7.com/is/image/ScanSource/apc-ar7701" TargetMode="External"/><Relationship Id="rId4358" Type="http://schemas.openxmlformats.org/officeDocument/2006/relationships/hyperlink" Target="http://s7d5.scene7.com/is/image/ScanSource/polycom-vvx500" TargetMode="External"/><Relationship Id="rId3167" Type="http://schemas.openxmlformats.org/officeDocument/2006/relationships/hyperlink" Target="http://s7d9.scene7.com/is/image/ScanSource/eaton-9px1000grt" TargetMode="External"/><Relationship Id="rId4565" Type="http://schemas.openxmlformats.org/officeDocument/2006/relationships/hyperlink" Target="http://s7d9.scene7.com/is/image/ScanSource/poly-elara60" TargetMode="External"/><Relationship Id="rId4772" Type="http://schemas.openxmlformats.org/officeDocument/2006/relationships/hyperlink" Target="http://s7d9.scene7.com/is/image/ScanSource/plantronics-20319401" TargetMode="External"/><Relationship Id="rId295" Type="http://schemas.openxmlformats.org/officeDocument/2006/relationships/hyperlink" Target="http://s7d5.scene7.com/is/image/ScanSource/icon-warranty2" TargetMode="External"/><Relationship Id="rId3374" Type="http://schemas.openxmlformats.org/officeDocument/2006/relationships/hyperlink" Target="https://s7d5.scene7.com/is/image/ScanSource/photo-unavailable" TargetMode="External"/><Relationship Id="rId3581" Type="http://schemas.openxmlformats.org/officeDocument/2006/relationships/hyperlink" Target="http://s7d9.scene7.com/is/image/ScanSource/xpcc-90000053" TargetMode="External"/><Relationship Id="rId4218" Type="http://schemas.openxmlformats.org/officeDocument/2006/relationships/hyperlink" Target="https://s7d5.scene7.com/is/image/ScanSource/photo-unavailable" TargetMode="External"/><Relationship Id="rId4425" Type="http://schemas.openxmlformats.org/officeDocument/2006/relationships/hyperlink" Target="https://s7d5.scene7.com/is/image/ScanSource/photo-unavailable" TargetMode="External"/><Relationship Id="rId4632" Type="http://schemas.openxmlformats.org/officeDocument/2006/relationships/hyperlink" Target="http://s7d9.scene7.com/is/image/ScanSource/poly-blackwireaccessories" TargetMode="External"/><Relationship Id="rId2183" Type="http://schemas.openxmlformats.org/officeDocument/2006/relationships/hyperlink" Target="http://s7d9.scene7.com/is/image/ScanSource/eaton-etnenc422442s" TargetMode="External"/><Relationship Id="rId2390" Type="http://schemas.openxmlformats.org/officeDocument/2006/relationships/hyperlink" Target="https://s7d5.scene7.com/is/image/ScanSource/photo-unavailable" TargetMode="External"/><Relationship Id="rId3027" Type="http://schemas.openxmlformats.org/officeDocument/2006/relationships/hyperlink" Target="http://s7d9.scene7.com/is/image/ScanSource/apc-acf002" TargetMode="External"/><Relationship Id="rId3234" Type="http://schemas.openxmlformats.org/officeDocument/2006/relationships/hyperlink" Target="https://s7d5.scene7.com/is/image/ScanSource/photo-unavailable" TargetMode="External"/><Relationship Id="rId3441" Type="http://schemas.openxmlformats.org/officeDocument/2006/relationships/hyperlink" Target="http://s7d5.scene7.com/is/image/ScanSource/icon-software-services" TargetMode="External"/><Relationship Id="rId155" Type="http://schemas.openxmlformats.org/officeDocument/2006/relationships/hyperlink" Target="http://s7d5.scene7.com/is/image/ScanSource/icon-services" TargetMode="External"/><Relationship Id="rId362" Type="http://schemas.openxmlformats.org/officeDocument/2006/relationships/hyperlink" Target="http://s7d9.scene7.com/is/image/ScanSource/yealink-w60b" TargetMode="External"/><Relationship Id="rId2043" Type="http://schemas.openxmlformats.org/officeDocument/2006/relationships/hyperlink" Target="https://s7d5.scene7.com/is/image/ScanSource/photo-unavailable" TargetMode="External"/><Relationship Id="rId2250" Type="http://schemas.openxmlformats.org/officeDocument/2006/relationships/hyperlink" Target="http://s7d9.scene7.com/is/image/ScanSource/eaton-ema10810" TargetMode="External"/><Relationship Id="rId3301" Type="http://schemas.openxmlformats.org/officeDocument/2006/relationships/hyperlink" Target="http://s7d9.scene7.com/is/image/ScanSource/jabra-gsa92065508105" TargetMode="External"/><Relationship Id="rId5199" Type="http://schemas.openxmlformats.org/officeDocument/2006/relationships/hyperlink" Target="http://s7d9.scene7.com/is/image/ScanSource/poly-saviaccessories" TargetMode="External"/><Relationship Id="rId222" Type="http://schemas.openxmlformats.org/officeDocument/2006/relationships/hyperlink" Target="http://s7d5.scene7.com/is/image/ScanSource/icon-accessories" TargetMode="External"/><Relationship Id="rId2110" Type="http://schemas.openxmlformats.org/officeDocument/2006/relationships/hyperlink" Target="http://s7d9.scene7.com/is/image/ScanSource/jabra-gsa2406820205" TargetMode="External"/><Relationship Id="rId5059" Type="http://schemas.openxmlformats.org/officeDocument/2006/relationships/hyperlink" Target="http://s7d9.scene7.com/is/image/ScanSource/jabra-1410138" TargetMode="External"/><Relationship Id="rId4075" Type="http://schemas.openxmlformats.org/officeDocument/2006/relationships/hyperlink" Target="http://s7d5.scene7.com/is/image/ScanSource/icon-accessories" TargetMode="External"/><Relationship Id="rId4282" Type="http://schemas.openxmlformats.org/officeDocument/2006/relationships/hyperlink" Target="http://s7d9.scene7.com/is/image/ScanSource/jabra-26599899888" TargetMode="External"/><Relationship Id="rId5126" Type="http://schemas.openxmlformats.org/officeDocument/2006/relationships/hyperlink" Target="http://s7d9.scene7.com/is/image/ScanSource/eaton-1120095500" TargetMode="External"/><Relationship Id="rId1669" Type="http://schemas.openxmlformats.org/officeDocument/2006/relationships/hyperlink" Target="http://s7d5.scene7.com/is/image/ScanSource/icon-accessories" TargetMode="External"/><Relationship Id="rId1876" Type="http://schemas.openxmlformats.org/officeDocument/2006/relationships/hyperlink" Target="http://s7d5.scene7.com/is/image/ScanSource/APC-2D60FA1456E54ED1852578560077A444_EWAR_8F2TL5_fam_h" TargetMode="External"/><Relationship Id="rId2927" Type="http://schemas.openxmlformats.org/officeDocument/2006/relationships/hyperlink" Target="http://s7d9.scene7.com/is/image/ScanSource/apc-ap7867a" TargetMode="External"/><Relationship Id="rId3091" Type="http://schemas.openxmlformats.org/officeDocument/2006/relationships/hyperlink" Target="http://s7d9.scene7.com/is/image/ScanSource/eaton-9pxppdm1" TargetMode="External"/><Relationship Id="rId4142" Type="http://schemas.openxmlformats.org/officeDocument/2006/relationships/hyperlink" Target="http://s7d9.scene7.com/is/image/ScanSource/apc-47136wh" TargetMode="External"/><Relationship Id="rId1529" Type="http://schemas.openxmlformats.org/officeDocument/2006/relationships/hyperlink" Target="http://s7d9.scene7.com/is/image/ScanSource/apc-sc420i" TargetMode="External"/><Relationship Id="rId1736" Type="http://schemas.openxmlformats.org/officeDocument/2006/relationships/hyperlink" Target="http://s7d9.scene7.com/is/image/ScanSource/apc-pdw25l2120r" TargetMode="External"/><Relationship Id="rId1943" Type="http://schemas.openxmlformats.org/officeDocument/2006/relationships/hyperlink" Target="http://s7d9.scene7.com/is/image/ScanSource/vtech-m700" TargetMode="External"/><Relationship Id="rId28" Type="http://schemas.openxmlformats.org/officeDocument/2006/relationships/hyperlink" Target="http://s7d9.scene7.com/is/image/ScanSource/eaton-zp11111xxxxx000" TargetMode="External"/><Relationship Id="rId1803" Type="http://schemas.openxmlformats.org/officeDocument/2006/relationships/hyperlink" Target="https://s7d5.scene7.com/is/image/ScanSource/photo-unavailable" TargetMode="External"/><Relationship Id="rId4002" Type="http://schemas.openxmlformats.org/officeDocument/2006/relationships/hyperlink" Target="http://s7d9.scene7.com/is/image/ScanSource/eaton-5sc1000" TargetMode="External"/><Relationship Id="rId4959" Type="http://schemas.openxmlformats.org/officeDocument/2006/relationships/hyperlink" Target="http://s7d9.scene7.com/is/image/ScanSource/vtech-erisstationconferencebundle" TargetMode="External"/><Relationship Id="rId3768" Type="http://schemas.openxmlformats.org/officeDocument/2006/relationships/hyperlink" Target="http://s7d9.scene7.com/is/image/ScanSource/jabra-panacast50remotegrey" TargetMode="External"/><Relationship Id="rId3975" Type="http://schemas.openxmlformats.org/officeDocument/2006/relationships/hyperlink" Target="https://s7d5.scene7.com/is/image/ScanSource/photo-unavailable" TargetMode="External"/><Relationship Id="rId4819" Type="http://schemas.openxmlformats.org/officeDocument/2006/relationships/hyperlink" Target="http://s7d9.scene7.com/is/image/ScanSource/plantronics-18709-01" TargetMode="External"/><Relationship Id="rId689" Type="http://schemas.openxmlformats.org/officeDocument/2006/relationships/hyperlink" Target="http://s7d5.scene7.com/is/image/ScanSource/icon-accessories" TargetMode="External"/><Relationship Id="rId896" Type="http://schemas.openxmlformats.org/officeDocument/2006/relationships/hyperlink" Target="http://s7d9.scene7.com/is/image/ScanSource/valcom-v1022c" TargetMode="External"/><Relationship Id="rId2577" Type="http://schemas.openxmlformats.org/officeDocument/2006/relationships/hyperlink" Target="http://s7d9.scene7.com/is/image/ScanSource/apc-ar8008blk" TargetMode="External"/><Relationship Id="rId2784" Type="http://schemas.openxmlformats.org/officeDocument/2006/relationships/hyperlink" Target="http://s7d9.scene7.com/is/image/ScanSource/apc-ap9871" TargetMode="External"/><Relationship Id="rId3628" Type="http://schemas.openxmlformats.org/officeDocument/2006/relationships/hyperlink" Target="http://s7d9.scene7.com/is/image/ScanSource/poly-blackwireaccessories" TargetMode="External"/><Relationship Id="rId5190" Type="http://schemas.openxmlformats.org/officeDocument/2006/relationships/hyperlink" Target="http://s7d5.scene7.com/is/image/ScanSource/apc-325family" TargetMode="External"/><Relationship Id="rId549" Type="http://schemas.openxmlformats.org/officeDocument/2006/relationships/hyperlink" Target="http://s7d5.scene7.com/is/image/ScanSource/valcom-vip802" TargetMode="External"/><Relationship Id="rId756" Type="http://schemas.openxmlformats.org/officeDocument/2006/relationships/hyperlink" Target="http://s7d9.scene7.com/is/image/ScanSource/valcom-v9983w" TargetMode="External"/><Relationship Id="rId1179" Type="http://schemas.openxmlformats.org/officeDocument/2006/relationships/hyperlink" Target="http://s7d9.scene7.com/is/image/ScanSource/apc-surt009" TargetMode="External"/><Relationship Id="rId1386" Type="http://schemas.openxmlformats.org/officeDocument/2006/relationships/hyperlink" Target="http://s7d9.scene7.com/is/image/ScanSource/apc-smx120rmbp2u" TargetMode="External"/><Relationship Id="rId1593" Type="http://schemas.openxmlformats.org/officeDocument/2006/relationships/hyperlink" Target="http://s7d5.scene7.com/is/image/ScanSource/icon-accessories" TargetMode="External"/><Relationship Id="rId2437" Type="http://schemas.openxmlformats.org/officeDocument/2006/relationships/hyperlink" Target="http://s7d9.scene7.com/is/image/ScanSource/apc-br1500gi" TargetMode="External"/><Relationship Id="rId2991" Type="http://schemas.openxmlformats.org/officeDocument/2006/relationships/hyperlink" Target="http://s7d9.scene7.com/is/image/ScanSource/apc-ap5253" TargetMode="External"/><Relationship Id="rId3835" Type="http://schemas.openxmlformats.org/officeDocument/2006/relationships/hyperlink" Target="http://s7d9.scene7.com/is/image/ScanSource/plantronics-encorepro710monaural78712101" TargetMode="External"/><Relationship Id="rId5050" Type="http://schemas.openxmlformats.org/officeDocument/2006/relationships/hyperlink" Target="http://s7d9.scene7.com/is/image/ScanSource/jabra-1410147" TargetMode="External"/><Relationship Id="rId409" Type="http://schemas.openxmlformats.org/officeDocument/2006/relationships/hyperlink" Target="http://s7d5.scene7.com/is/image/ScanSource/icon-services" TargetMode="External"/><Relationship Id="rId963" Type="http://schemas.openxmlformats.org/officeDocument/2006/relationships/hyperlink" Target="http://s7d5.scene7.com/is/image/ScanSource/icon-mounts-stands-and-brackets" TargetMode="External"/><Relationship Id="rId1039" Type="http://schemas.openxmlformats.org/officeDocument/2006/relationships/hyperlink" Target="http://s7d9.scene7.com/is/image/ScanSource/apc-sybtu1plp" TargetMode="External"/><Relationship Id="rId1246" Type="http://schemas.openxmlformats.org/officeDocument/2006/relationships/hyperlink" Target="http://s7d9.scene7.com/is/image/ScanSource/apc-srtrk4" TargetMode="External"/><Relationship Id="rId2644" Type="http://schemas.openxmlformats.org/officeDocument/2006/relationships/hyperlink" Target="http://s7d5.scene7.com/is/image/ScanSource/apc-325family" TargetMode="External"/><Relationship Id="rId2851" Type="http://schemas.openxmlformats.org/officeDocument/2006/relationships/hyperlink" Target="http://s7d9.scene7.com/is/image/ScanSource/apc-ap8953" TargetMode="External"/><Relationship Id="rId3902" Type="http://schemas.openxmlformats.org/officeDocument/2006/relationships/hyperlink" Target="https://s7d5.scene7.com/is/image/ScanSource/photo-unavailable" TargetMode="External"/><Relationship Id="rId92" Type="http://schemas.openxmlformats.org/officeDocument/2006/relationships/hyperlink" Target="http://s7d5.scene7.com/is/image/ScanSource/icon-warranty2" TargetMode="External"/><Relationship Id="rId616" Type="http://schemas.openxmlformats.org/officeDocument/2006/relationships/hyperlink" Target="http://s7d9.scene7.com/is/image/ScanSource/valcom-vip201a" TargetMode="External"/><Relationship Id="rId823" Type="http://schemas.openxmlformats.org/officeDocument/2006/relationships/hyperlink" Target="http://s7d9.scene7.com/is/image/ScanSource/valcom-v2971" TargetMode="External"/><Relationship Id="rId1453" Type="http://schemas.openxmlformats.org/officeDocument/2006/relationships/hyperlink" Target="http://s7d9.scene7.com/is/image/ScanSource/apc-smt1000c" TargetMode="External"/><Relationship Id="rId1660" Type="http://schemas.openxmlformats.org/officeDocument/2006/relationships/hyperlink" Target="http://s7d5.scene7.com/is/image/ScanSource/icon-accessories" TargetMode="External"/><Relationship Id="rId2504" Type="http://schemas.openxmlformats.org/officeDocument/2006/relationships/hyperlink" Target="http://s7d9.scene7.com/is/image/ScanSource/apc-ar8605" TargetMode="External"/><Relationship Id="rId2711" Type="http://schemas.openxmlformats.org/officeDocument/2006/relationships/hyperlink" Target="http://s7d9.scene7.com/is/image/ScanSource/apc-ar2144blk" TargetMode="External"/><Relationship Id="rId1106" Type="http://schemas.openxmlformats.org/officeDocument/2006/relationships/hyperlink" Target="http://s7d5.scene7.com/is/image/ScanSource/icon-accessories" TargetMode="External"/><Relationship Id="rId1313" Type="http://schemas.openxmlformats.org/officeDocument/2006/relationships/hyperlink" Target="http://s7d9.scene7.com/is/image/ScanSource/apc-srt1500rmxlanc" TargetMode="External"/><Relationship Id="rId1520" Type="http://schemas.openxmlformats.org/officeDocument/2006/relationships/hyperlink" Target="https://s7d5.scene7.com/is/image/ScanSource/photo-unavailable" TargetMode="External"/><Relationship Id="rId4469" Type="http://schemas.openxmlformats.org/officeDocument/2006/relationships/hyperlink" Target="http://s7d9.scene7.com/is/image/ScanSource/poly-calisto5300" TargetMode="External"/><Relationship Id="rId4676" Type="http://schemas.openxmlformats.org/officeDocument/2006/relationships/hyperlink" Target="http://s7d9.scene7.com/is/image/ScanSource/plantronics-20876901" TargetMode="External"/><Relationship Id="rId4883" Type="http://schemas.openxmlformats.org/officeDocument/2006/relationships/hyperlink" Target="http://s7d9.scene7.com/is/image/ScanSource/jabra-1420804" TargetMode="External"/><Relationship Id="rId3278" Type="http://schemas.openxmlformats.org/officeDocument/2006/relationships/hyperlink" Target="https://s7d5.scene7.com/is/image/ScanSource/photo-unavailable" TargetMode="External"/><Relationship Id="rId3485" Type="http://schemas.openxmlformats.org/officeDocument/2006/relationships/hyperlink" Target="http://s7d5.scene7.com/is/image/ScanSource/icon-software-services" TargetMode="External"/><Relationship Id="rId3692" Type="http://schemas.openxmlformats.org/officeDocument/2006/relationships/hyperlink" Target="http://s7d9.scene7.com/is/image/ScanSource/jabra-880000101" TargetMode="External"/><Relationship Id="rId4329" Type="http://schemas.openxmlformats.org/officeDocument/2006/relationships/hyperlink" Target="http://s7d9.scene7.com/is/image/ScanSource/jabra-2393829189" TargetMode="External"/><Relationship Id="rId4536" Type="http://schemas.openxmlformats.org/officeDocument/2006/relationships/hyperlink" Target="http://s7d9.scene7.com/is/image/ScanSource/poly-voyagerfocus2office" TargetMode="External"/><Relationship Id="rId4743" Type="http://schemas.openxmlformats.org/officeDocument/2006/relationships/hyperlink" Target="https://s7d5.scene7.com/is/image/ScanSource/photo-unavailable" TargetMode="External"/><Relationship Id="rId4950" Type="http://schemas.openxmlformats.org/officeDocument/2006/relationships/hyperlink" Target="http://s7d9.scene7.com/is/image/ScanSource/vtech-ceilingmountm700" TargetMode="External"/><Relationship Id="rId199" Type="http://schemas.openxmlformats.org/officeDocument/2006/relationships/hyperlink" Target="http://s7d9.scene7.com/is/image/ScanSource/apc-wmbrs8mbt9b6" TargetMode="External"/><Relationship Id="rId2087" Type="http://schemas.openxmlformats.org/officeDocument/2006/relationships/hyperlink" Target="https://s7d5.scene7.com/is/image/ScanSource/photo-unavailable" TargetMode="External"/><Relationship Id="rId2294" Type="http://schemas.openxmlformats.org/officeDocument/2006/relationships/hyperlink" Target="http://s7d5.scene7.com/is/image/ScanSource/Eaton-ePDUs" TargetMode="External"/><Relationship Id="rId3138" Type="http://schemas.openxmlformats.org/officeDocument/2006/relationships/hyperlink" Target="http://s7d9.scene7.com/is/image/ScanSource/eaton-9px3k3unp2" TargetMode="External"/><Relationship Id="rId3345" Type="http://schemas.openxmlformats.org/officeDocument/2006/relationships/hyperlink" Target="http://s7d9.scene7.com/is/image/ScanSource/xpcc-90000950" TargetMode="External"/><Relationship Id="rId3552" Type="http://schemas.openxmlformats.org/officeDocument/2006/relationships/hyperlink" Target="http://s7d9.scene7.com/is/image/ScanSource/xpcc-90000170" TargetMode="External"/><Relationship Id="rId4603" Type="http://schemas.openxmlformats.org/officeDocument/2006/relationships/hyperlink" Target="http://s7d9.scene7.com/is/image/ScanSource/poly-voyagerfocus" TargetMode="External"/><Relationship Id="rId266" Type="http://schemas.openxmlformats.org/officeDocument/2006/relationships/hyperlink" Target="http://s7d5.scene7.com/is/image/ScanSource/icon-warranty2" TargetMode="External"/><Relationship Id="rId473" Type="http://schemas.openxmlformats.org/officeDocument/2006/relationships/hyperlink" Target="http://s7d9.scene7.com/is/image/ScanSource/vtech-vsp600" TargetMode="External"/><Relationship Id="rId680" Type="http://schemas.openxmlformats.org/officeDocument/2006/relationships/hyperlink" Target="http://s7d9.scene7.com/is/image/ScanSource/valcom-vbs20" TargetMode="External"/><Relationship Id="rId2154" Type="http://schemas.openxmlformats.org/officeDocument/2006/relationships/hyperlink" Target="http://s7d5.scene7.com/is/image/ScanSource/Eaton-FERRUPS" TargetMode="External"/><Relationship Id="rId2361" Type="http://schemas.openxmlformats.org/officeDocument/2006/relationships/hyperlink" Target="http://s7d9.scene7.com/is/image/ScanSource/yealink-cp960wirelessmic" TargetMode="External"/><Relationship Id="rId3205" Type="http://schemas.openxmlformats.org/officeDocument/2006/relationships/hyperlink" Target="https://s7d5.scene7.com/is/image/ScanSource/photo-unavailable" TargetMode="External"/><Relationship Id="rId3412" Type="http://schemas.openxmlformats.org/officeDocument/2006/relationships/hyperlink" Target="http://s7d5.scene7.com/is/image/ScanSource/icon-software-services" TargetMode="External"/><Relationship Id="rId4810" Type="http://schemas.openxmlformats.org/officeDocument/2006/relationships/hyperlink" Target="http://s7d9.scene7.com/is/image/ScanSource/plantronics-20108101" TargetMode="External"/><Relationship Id="rId126" Type="http://schemas.openxmlformats.org/officeDocument/2006/relationships/hyperlink" Target="http://s7d5.scene7.com/is/image/ScanSource/icon-warranty2" TargetMode="External"/><Relationship Id="rId333" Type="http://schemas.openxmlformats.org/officeDocument/2006/relationships/hyperlink" Target="http://s7d5.scene7.com/is/image/ScanSource/icon-warranty2" TargetMode="External"/><Relationship Id="rId540" Type="http://schemas.openxmlformats.org/officeDocument/2006/relationships/hyperlink" Target="http://s7d5.scene7.com/is/image/ScanSource/icon-accessories" TargetMode="External"/><Relationship Id="rId1170" Type="http://schemas.openxmlformats.org/officeDocument/2006/relationships/hyperlink" Target="http://s7d9.scene7.com/is/image/ScanSource/apc-surt1000xlim" TargetMode="External"/><Relationship Id="rId2014" Type="http://schemas.openxmlformats.org/officeDocument/2006/relationships/hyperlink" Target="http://s7d9.scene7.com/is/image/ScanSource/eaton-k4101203bbbx000" TargetMode="External"/><Relationship Id="rId2221" Type="http://schemas.openxmlformats.org/officeDocument/2006/relationships/hyperlink" Target="http://s7d9.scene7.com/is/image/ScanSource/eaton-emit0410" TargetMode="External"/><Relationship Id="rId1030" Type="http://schemas.openxmlformats.org/officeDocument/2006/relationships/hyperlink" Target="http://s7d5.scene7.com/is/image/ScanSource/APC-29E08A7203B5C0DC8525760100603846_MMAE_7UDNL5_fam_h" TargetMode="External"/><Relationship Id="rId4186" Type="http://schemas.openxmlformats.org/officeDocument/2006/relationships/hyperlink" Target="http://s7d9.scene7.com/is/image/ScanSource/poly-saviaccessories" TargetMode="External"/><Relationship Id="rId400" Type="http://schemas.openxmlformats.org/officeDocument/2006/relationships/hyperlink" Target="http://s7d5.scene7.com/is/image/ScanSource/icon-services" TargetMode="External"/><Relationship Id="rId1987" Type="http://schemas.openxmlformats.org/officeDocument/2006/relationships/hyperlink" Target="http://s7d5.scene7.com/is/image/ScanSource/Eaton-9355-UPS" TargetMode="External"/><Relationship Id="rId4393" Type="http://schemas.openxmlformats.org/officeDocument/2006/relationships/hyperlink" Target="http://s7d9.scene7.com/is/image/ScanSource/plantronics-voyager4320teams" TargetMode="External"/><Relationship Id="rId5237" Type="http://schemas.openxmlformats.org/officeDocument/2006/relationships/hyperlink" Target="http://s7d5.scene7.com/is/image/ScanSource/icon-accessories" TargetMode="External"/><Relationship Id="rId1847" Type="http://schemas.openxmlformats.org/officeDocument/2006/relationships/hyperlink" Target="http://s7d9.scene7.com/is/image/ScanSource/apc-nbsv1025" TargetMode="External"/><Relationship Id="rId4046" Type="http://schemas.openxmlformats.org/officeDocument/2006/relationships/hyperlink" Target="http://s7d5.scene7.com/is/image/ScanSource/Eaton-5px" TargetMode="External"/><Relationship Id="rId4253" Type="http://schemas.openxmlformats.org/officeDocument/2006/relationships/hyperlink" Target="https://s7d5.scene7.com/is/image/ScanSource/photo-unavailable" TargetMode="External"/><Relationship Id="rId4460" Type="http://schemas.openxmlformats.org/officeDocument/2006/relationships/hyperlink" Target="http://s7d9.scene7.com/is/image/ScanSource/poly-saviaccessories" TargetMode="External"/><Relationship Id="rId1707" Type="http://schemas.openxmlformats.org/officeDocument/2006/relationships/hyperlink" Target="http://s7d9.scene7.com/is/image/ScanSource/apc-pnet1gb" TargetMode="External"/><Relationship Id="rId3062" Type="http://schemas.openxmlformats.org/officeDocument/2006/relationships/hyperlink" Target="http://s7d5.scene7.com/is/image/ScanSource/icon-services" TargetMode="External"/><Relationship Id="rId4113" Type="http://schemas.openxmlformats.org/officeDocument/2006/relationships/hyperlink" Target="http://s7d9.scene7.com/is/image/ScanSource/plantronics-50296.001" TargetMode="External"/><Relationship Id="rId4320" Type="http://schemas.openxmlformats.org/officeDocument/2006/relationships/hyperlink" Target="http://s7d9.scene7.com/is/image/ScanSource/jabra-2406820205" TargetMode="External"/><Relationship Id="rId190" Type="http://schemas.openxmlformats.org/officeDocument/2006/relationships/hyperlink" Target="http://s7d5.scene7.com/is/image/ScanSource/icon-services" TargetMode="External"/><Relationship Id="rId1914" Type="http://schemas.openxmlformats.org/officeDocument/2006/relationships/hyperlink" Target="https://s7d5.scene7.com/is/image/ScanSource/photo-unavailable" TargetMode="External"/><Relationship Id="rId3879" Type="http://schemas.openxmlformats.org/officeDocument/2006/relationships/hyperlink" Target="https://s7d5.scene7.com/is/image/ScanSource/photo-unavailable" TargetMode="External"/><Relationship Id="rId5094" Type="http://schemas.openxmlformats.org/officeDocument/2006/relationships/hyperlink" Target="https://s7d5.scene7.com/is/image/ScanSource/photo-unavailable" TargetMode="External"/><Relationship Id="rId2688" Type="http://schemas.openxmlformats.org/officeDocument/2006/relationships/hyperlink" Target="http://s7d9.scene7.com/is/image/ScanSource/apc-ar3105taa" TargetMode="External"/><Relationship Id="rId2895" Type="http://schemas.openxmlformats.org/officeDocument/2006/relationships/hyperlink" Target="http://s7d9.scene7.com/is/image/ScanSource/apc-ap8702sna" TargetMode="External"/><Relationship Id="rId3739" Type="http://schemas.openxmlformats.org/officeDocument/2006/relationships/hyperlink" Target="http://s7d9.scene7.com/is/image/ScanSource/plantronics-cs540hl108469311" TargetMode="External"/><Relationship Id="rId3946" Type="http://schemas.openxmlformats.org/officeDocument/2006/relationships/hyperlink" Target="http://s7d9.scene7.com/is/image/ScanSource/jabra-6599623109" TargetMode="External"/><Relationship Id="rId5161" Type="http://schemas.openxmlformats.org/officeDocument/2006/relationships/hyperlink" Target="http://s7d9.scene7.com/is/image/ScanSource/jabra-1003945" TargetMode="External"/><Relationship Id="rId867" Type="http://schemas.openxmlformats.org/officeDocument/2006/relationships/hyperlink" Target="http://s7d9.scene7.com/is/image/ScanSource/valcom-v1069a" TargetMode="External"/><Relationship Id="rId1497" Type="http://schemas.openxmlformats.org/officeDocument/2006/relationships/hyperlink" Target="https://s7d5.scene7.com/is/image/ScanSource/photo-unavailable" TargetMode="External"/><Relationship Id="rId2548" Type="http://schemas.openxmlformats.org/officeDocument/2006/relationships/hyperlink" Target="http://s7d9.scene7.com/is/image/ScanSource/apc-ar8172blk" TargetMode="External"/><Relationship Id="rId2755" Type="http://schemas.openxmlformats.org/officeDocument/2006/relationships/hyperlink" Target="http://s7d9.scene7.com/is/image/ScanSource/apc-apcrbc117" TargetMode="External"/><Relationship Id="rId2962" Type="http://schemas.openxmlformats.org/officeDocument/2006/relationships/hyperlink" Target="http://s7d9.scene7.com/is/image/ScanSource/apc-ap7553" TargetMode="External"/><Relationship Id="rId3806" Type="http://schemas.openxmlformats.org/officeDocument/2006/relationships/hyperlink" Target="http://s7d9.scene7.com/is/image/ScanSource/vtech-snomd700" TargetMode="External"/><Relationship Id="rId727" Type="http://schemas.openxmlformats.org/officeDocument/2006/relationships/hyperlink" Target="http://s7d9.scene7.com/is/image/ScanSource/valcom-vd2425b" TargetMode="External"/><Relationship Id="rId934" Type="http://schemas.openxmlformats.org/officeDocument/2006/relationships/hyperlink" Target="http://s7d9.scene7.com/is/image/ScanSource/itwlinx-up3b235" TargetMode="External"/><Relationship Id="rId1357" Type="http://schemas.openxmlformats.org/officeDocument/2006/relationships/hyperlink" Target="http://s7d5.scene7.com/is/image/ScanSource/APC-AE603987B36182048525785B005475DD_SLIE_8F7L3H_fam_h" TargetMode="External"/><Relationship Id="rId1564" Type="http://schemas.openxmlformats.org/officeDocument/2006/relationships/hyperlink" Target="http://s7d5.scene7.com/is/image/ScanSource/Eaton-Racks" TargetMode="External"/><Relationship Id="rId1771" Type="http://schemas.openxmlformats.org/officeDocument/2006/relationships/hyperlink" Target="http://s7d5.scene7.com/is/image/ScanSource/apc-325family" TargetMode="External"/><Relationship Id="rId2408" Type="http://schemas.openxmlformats.org/officeDocument/2006/relationships/hyperlink" Target="https://s7d5.scene7.com/is/image/ScanSource/photo-unavailable" TargetMode="External"/><Relationship Id="rId2615" Type="http://schemas.openxmlformats.org/officeDocument/2006/relationships/hyperlink" Target="http://s7d9.scene7.com/is/image/ScanSource/apc-ar7510" TargetMode="External"/><Relationship Id="rId2822" Type="http://schemas.openxmlformats.org/officeDocument/2006/relationships/hyperlink" Target="http://s7d9.scene7.com/is/image/ScanSource/apc-ap9505i" TargetMode="External"/><Relationship Id="rId5021" Type="http://schemas.openxmlformats.org/officeDocument/2006/relationships/hyperlink" Target="http://s7d9.scene7.com/is/image/ScanSource/jabra-1412118" TargetMode="External"/><Relationship Id="rId63" Type="http://schemas.openxmlformats.org/officeDocument/2006/relationships/hyperlink" Target="https://s7d5.scene7.com/is/image/ScanSource/photo-unavailable" TargetMode="External"/><Relationship Id="rId1217" Type="http://schemas.openxmlformats.org/officeDocument/2006/relationships/hyperlink" Target="http://s7d9.scene7.com/is/image/ScanSource/apc-su700x167" TargetMode="External"/><Relationship Id="rId1424" Type="http://schemas.openxmlformats.org/officeDocument/2006/relationships/hyperlink" Target="http://s7d9.scene7.com/is/image/ScanSource/apc-smt2200rm2unc" TargetMode="External"/><Relationship Id="rId1631" Type="http://schemas.openxmlformats.org/officeDocument/2006/relationships/hyperlink" Target="http://s7d9.scene7.com/is/image/ScanSource/apc-rbc23" TargetMode="External"/><Relationship Id="rId4787" Type="http://schemas.openxmlformats.org/officeDocument/2006/relationships/hyperlink" Target="http://s7d9.scene7.com/is/image/ScanSource/poly-voyagerfocus" TargetMode="External"/><Relationship Id="rId4994" Type="http://schemas.openxmlformats.org/officeDocument/2006/relationships/hyperlink" Target="http://s7d5.scene7.com/is/image/ScanSource/polycom-vvx400" TargetMode="External"/><Relationship Id="rId3389" Type="http://schemas.openxmlformats.org/officeDocument/2006/relationships/hyperlink" Target="https://s7d5.scene7.com/is/image/ScanSource/photo-unavailable" TargetMode="External"/><Relationship Id="rId3596" Type="http://schemas.openxmlformats.org/officeDocument/2006/relationships/hyperlink" Target="http://s7d5.scene7.com/is/image/ScanSource/icon-software-services" TargetMode="External"/><Relationship Id="rId4647" Type="http://schemas.openxmlformats.org/officeDocument/2006/relationships/hyperlink" Target="http://s7d9.scene7.com/is/image/ScanSource/poly-savi8210" TargetMode="External"/><Relationship Id="rId2198" Type="http://schemas.openxmlformats.org/officeDocument/2006/relationships/hyperlink" Target="http://s7d5.scene7.com/is/image/ScanSource/Eaton-ePDUs" TargetMode="External"/><Relationship Id="rId3249" Type="http://schemas.openxmlformats.org/officeDocument/2006/relationships/hyperlink" Target="https://s7d5.scene7.com/is/image/ScanSource/photo-unavailable" TargetMode="External"/><Relationship Id="rId3456" Type="http://schemas.openxmlformats.org/officeDocument/2006/relationships/hyperlink" Target="https://s7d5.scene7.com/is/image/ScanSource/photo-unavailable" TargetMode="External"/><Relationship Id="rId4854" Type="http://schemas.openxmlformats.org/officeDocument/2006/relationships/hyperlink" Target="http://s7d9.scene7.com/is/image/ScanSource/jabra-1430148" TargetMode="External"/><Relationship Id="rId377" Type="http://schemas.openxmlformats.org/officeDocument/2006/relationships/hyperlink" Target="http://s7d5.scene7.com/is/image/ScanSource/icon-warranty2" TargetMode="External"/><Relationship Id="rId584" Type="http://schemas.openxmlformats.org/officeDocument/2006/relationships/hyperlink" Target="http://s7d9.scene7.com/is/image/ScanSource/valcom-vip431adsic" TargetMode="External"/><Relationship Id="rId2058" Type="http://schemas.openxmlformats.org/officeDocument/2006/relationships/hyperlink" Target="https://s7d5.scene7.com/is/image/ScanSource/photo-unavailable" TargetMode="External"/><Relationship Id="rId2265" Type="http://schemas.openxmlformats.org/officeDocument/2006/relationships/hyperlink" Target="https://s7d5.scene7.com/is/image/ScanSource/photo-unavailable" TargetMode="External"/><Relationship Id="rId3109" Type="http://schemas.openxmlformats.org/officeDocument/2006/relationships/hyperlink" Target="http://s7d5.scene7.com/is/image/ScanSource/Eaton-9355-UPS" TargetMode="External"/><Relationship Id="rId3663" Type="http://schemas.openxmlformats.org/officeDocument/2006/relationships/hyperlink" Target="http://s7d9.scene7.com/is/image/ScanSource/plantronics-8828301" TargetMode="External"/><Relationship Id="rId3870" Type="http://schemas.openxmlformats.org/officeDocument/2006/relationships/hyperlink" Target="http://s7d9.scene7.com/is/image/ScanSource/poly-voyageraccessories" TargetMode="External"/><Relationship Id="rId4507" Type="http://schemas.openxmlformats.org/officeDocument/2006/relationships/hyperlink" Target="http://s7d9.scene7.com/is/image/ScanSource/plantronics-21402301" TargetMode="External"/><Relationship Id="rId4714" Type="http://schemas.openxmlformats.org/officeDocument/2006/relationships/hyperlink" Target="http://s7d9.scene7.com/is/image/ScanSource/plantronics-20454901" TargetMode="External"/><Relationship Id="rId4921" Type="http://schemas.openxmlformats.org/officeDocument/2006/relationships/hyperlink" Target="http://s7d9.scene7.com/is/image/ScanSource/jabra-1420161" TargetMode="External"/><Relationship Id="rId237" Type="http://schemas.openxmlformats.org/officeDocument/2006/relationships/hyperlink" Target="http://s7d5.scene7.com/is/image/ScanSource/icon-warranty2" TargetMode="External"/><Relationship Id="rId791" Type="http://schemas.openxmlformats.org/officeDocument/2006/relationships/hyperlink" Target="http://s7d5.scene7.com/is/image/ScanSource/icon-audio" TargetMode="External"/><Relationship Id="rId1074" Type="http://schemas.openxmlformats.org/officeDocument/2006/relationships/hyperlink" Target="http://s7d9.scene7.com/is/image/ScanSource/apc-sya8k16ixrx798" TargetMode="External"/><Relationship Id="rId2472" Type="http://schemas.openxmlformats.org/officeDocument/2006/relationships/hyperlink" Target="http://s7d9.scene7.com/is/image/ScanSource/eaton-bataa102615wh04" TargetMode="External"/><Relationship Id="rId3316" Type="http://schemas.openxmlformats.org/officeDocument/2006/relationships/hyperlink" Target="http://s7d5.scene7.com/is/image/ScanSource/plantronics-hw261n" TargetMode="External"/><Relationship Id="rId3523" Type="http://schemas.openxmlformats.org/officeDocument/2006/relationships/hyperlink" Target="http://s7d9.scene7.com/is/image/ScanSource/xpcc-90000263" TargetMode="External"/><Relationship Id="rId3730" Type="http://schemas.openxmlformats.org/officeDocument/2006/relationships/hyperlink" Target="https://s7d5.scene7.com/is/image/ScanSource/photo-unavailable" TargetMode="External"/><Relationship Id="rId444" Type="http://schemas.openxmlformats.org/officeDocument/2006/relationships/hyperlink" Target="http://s7d5.scene7.com/is/image/ScanSource/icon-services" TargetMode="External"/><Relationship Id="rId651" Type="http://schemas.openxmlformats.org/officeDocument/2006/relationships/hyperlink" Target="http://s7d9.scene7.com/is/image/ScanSource/vtech-vdp650" TargetMode="External"/><Relationship Id="rId1281" Type="http://schemas.openxmlformats.org/officeDocument/2006/relationships/hyperlink" Target="http://s7d9.scene7.com/is/image/ScanSource/apc-srt5krmxlt" TargetMode="External"/><Relationship Id="rId2125" Type="http://schemas.openxmlformats.org/officeDocument/2006/relationships/hyperlink" Target="http://s7d9.scene7.com/is/image/ScanSource/apc-g50netb2" TargetMode="External"/><Relationship Id="rId2332" Type="http://schemas.openxmlformats.org/officeDocument/2006/relationships/hyperlink" Target="http://s7d9.scene7.com/is/image/ScanSource/vtech-snomd700" TargetMode="External"/><Relationship Id="rId304" Type="http://schemas.openxmlformats.org/officeDocument/2006/relationships/hyperlink" Target="http://s7d5.scene7.com/is/image/ScanSource/apc-325family" TargetMode="External"/><Relationship Id="rId511" Type="http://schemas.openxmlformats.org/officeDocument/2006/relationships/hyperlink" Target="http://s7d9.scene7.com/is/image/ScanSource/valcom-vp6124" TargetMode="External"/><Relationship Id="rId1141" Type="http://schemas.openxmlformats.org/officeDocument/2006/relationships/hyperlink" Target="http://s7d9.scene7.com/is/image/ScanSource/apc-suvtopt005" TargetMode="External"/><Relationship Id="rId4297" Type="http://schemas.openxmlformats.org/officeDocument/2006/relationships/hyperlink" Target="http://s7d9.scene7.com/is/image/ScanSource/zebra-obsolete" TargetMode="External"/><Relationship Id="rId1001" Type="http://schemas.openxmlformats.org/officeDocument/2006/relationships/hyperlink" Target="http://s7d9.scene7.com/is/image/ScanSource/apc-sypm" TargetMode="External"/><Relationship Id="rId4157" Type="http://schemas.openxmlformats.org/officeDocument/2006/relationships/hyperlink" Target="https://s7d5.scene7.com/is/image/ScanSource/photo-unavailable" TargetMode="External"/><Relationship Id="rId4364" Type="http://schemas.openxmlformats.org/officeDocument/2006/relationships/hyperlink" Target="http://s7d5.scene7.com/is/image/ScanSource/polycom-vvx400" TargetMode="External"/><Relationship Id="rId4571" Type="http://schemas.openxmlformats.org/officeDocument/2006/relationships/hyperlink" Target="http://s7d9.scene7.com/is/image/ScanSource/poly-elara60" TargetMode="External"/><Relationship Id="rId5208" Type="http://schemas.openxmlformats.org/officeDocument/2006/relationships/hyperlink" Target="http://s7d9.scene7.com/is/image/ScanSource/eaton-0660c060aaaaaaai" TargetMode="External"/><Relationship Id="rId1958" Type="http://schemas.openxmlformats.org/officeDocument/2006/relationships/hyperlink" Target="http://s7d9.scene7.com/is/image/ScanSource/vtech-vsp600" TargetMode="External"/><Relationship Id="rId3173" Type="http://schemas.openxmlformats.org/officeDocument/2006/relationships/hyperlink" Target="http://s7d9.scene7.com/is/image/ScanSource/eaton-9p430d0025a00r2" TargetMode="External"/><Relationship Id="rId3380" Type="http://schemas.openxmlformats.org/officeDocument/2006/relationships/hyperlink" Target="http://s7d9.scene7.com/is/image/ScanSource/xpcc-90000900" TargetMode="External"/><Relationship Id="rId4017" Type="http://schemas.openxmlformats.org/officeDocument/2006/relationships/hyperlink" Target="http://s7d9.scene7.com/is/image/ScanSource/eaton-5px3000rt2us" TargetMode="External"/><Relationship Id="rId4224" Type="http://schemas.openxmlformats.org/officeDocument/2006/relationships/hyperlink" Target="http://s7d9.scene7.com/is/image/ScanSource/plantronics-p10" TargetMode="External"/><Relationship Id="rId4431" Type="http://schemas.openxmlformats.org/officeDocument/2006/relationships/hyperlink" Target="http://s7d9.scene7.com/is/image/ScanSource/poly-sync40ms" TargetMode="External"/><Relationship Id="rId1818" Type="http://schemas.openxmlformats.org/officeDocument/2006/relationships/hyperlink" Target="http://s7d9.scene7.com/is/image/ScanSource/apc-p12u2" TargetMode="External"/><Relationship Id="rId3033" Type="http://schemas.openxmlformats.org/officeDocument/2006/relationships/hyperlink" Target="http://s7d9.scene7.com/is/image/ScanSource/apc-accs1006" TargetMode="External"/><Relationship Id="rId3240" Type="http://schemas.openxmlformats.org/officeDocument/2006/relationships/hyperlink" Target="http://s7d9.scene7.com/is/image/ScanSource/jabra-92515508185" TargetMode="External"/><Relationship Id="rId161" Type="http://schemas.openxmlformats.org/officeDocument/2006/relationships/hyperlink" Target="http://s7d5.scene7.com/is/image/ScanSource/icon-warranty2" TargetMode="External"/><Relationship Id="rId2799" Type="http://schemas.openxmlformats.org/officeDocument/2006/relationships/hyperlink" Target="http://s7d9.scene7.com/is/image/ScanSource/apc-ap9613" TargetMode="External"/><Relationship Id="rId3100" Type="http://schemas.openxmlformats.org/officeDocument/2006/relationships/hyperlink" Target="http://s7d5.scene7.com/is/image/ScanSource/Eaton-9355-UPS" TargetMode="External"/><Relationship Id="rId978" Type="http://schemas.openxmlformats.org/officeDocument/2006/relationships/hyperlink" Target="http://s7d5.scene7.com/is/image/ScanSource/icon-accessories" TargetMode="External"/><Relationship Id="rId2659" Type="http://schemas.openxmlformats.org/officeDocument/2006/relationships/hyperlink" Target="http://s7d9.scene7.com/is/image/ScanSource/apc-ar3350" TargetMode="External"/><Relationship Id="rId2866" Type="http://schemas.openxmlformats.org/officeDocument/2006/relationships/hyperlink" Target="http://s7d9.scene7.com/is/image/ScanSource/apc-ap8861" TargetMode="External"/><Relationship Id="rId3917" Type="http://schemas.openxmlformats.org/officeDocument/2006/relationships/hyperlink" Target="http://s7d9.scene7.com/is/image/ScanSource/jabra-7099823409" TargetMode="External"/><Relationship Id="rId5065" Type="http://schemas.openxmlformats.org/officeDocument/2006/relationships/hyperlink" Target="http://s7d9.scene7.com/is/image/ScanSource/jabra-1410104" TargetMode="External"/><Relationship Id="rId838" Type="http://schemas.openxmlformats.org/officeDocument/2006/relationships/hyperlink" Target="http://s7d5.scene7.com/is/image/ScanSource/icon-audio" TargetMode="External"/><Relationship Id="rId1468" Type="http://schemas.openxmlformats.org/officeDocument/2006/relationships/hyperlink" Target="http://s7d5.scene7.com/is/image/ScanSource/icon-warranty2" TargetMode="External"/><Relationship Id="rId1675" Type="http://schemas.openxmlformats.org/officeDocument/2006/relationships/hyperlink" Target="http://s7d5.scene7.com/is/image/ScanSource/Eaton-ePDUs" TargetMode="External"/><Relationship Id="rId1882" Type="http://schemas.openxmlformats.org/officeDocument/2006/relationships/hyperlink" Target="http://s7d9.scene7.com/is/image/ScanSource/apc-nbac0206" TargetMode="External"/><Relationship Id="rId2519" Type="http://schemas.openxmlformats.org/officeDocument/2006/relationships/hyperlink" Target="http://s7d9.scene7.com/is/image/ScanSource/apc-ar8465" TargetMode="External"/><Relationship Id="rId2726" Type="http://schemas.openxmlformats.org/officeDocument/2006/relationships/hyperlink" Target="http://s7d9.scene7.com/is/image/ScanSource/apc-ar106" TargetMode="External"/><Relationship Id="rId4081" Type="http://schemas.openxmlformats.org/officeDocument/2006/relationships/hyperlink" Target="http://s7d9.scene7.com/is/image/ScanSource/zebra-obsolete" TargetMode="External"/><Relationship Id="rId5132" Type="http://schemas.openxmlformats.org/officeDocument/2006/relationships/hyperlink" Target="https://s7d5.scene7.com/is/image/ScanSource/photo-unavailable" TargetMode="External"/><Relationship Id="rId1328" Type="http://schemas.openxmlformats.org/officeDocument/2006/relationships/hyperlink" Target="http://s7d9.scene7.com/is/image/ScanSource/apc-srt1000rmxlanc" TargetMode="External"/><Relationship Id="rId1535" Type="http://schemas.openxmlformats.org/officeDocument/2006/relationships/hyperlink" Target="http://s7d9.scene7.com/is/image/ScanSource/apc-sbpsu10k30fc1m1wp" TargetMode="External"/><Relationship Id="rId2933" Type="http://schemas.openxmlformats.org/officeDocument/2006/relationships/hyperlink" Target="http://s7d5.scene7.com/is/image/ScanSource/APC-2D60FA1456E54ED1852578560077A444_EWAR_8F2TL5_fam_h" TargetMode="External"/><Relationship Id="rId905" Type="http://schemas.openxmlformats.org/officeDocument/2006/relationships/hyperlink" Target="http://s7d5.scene7.com/is/image/ScanSource/valcom-layinceiling" TargetMode="External"/><Relationship Id="rId1742" Type="http://schemas.openxmlformats.org/officeDocument/2006/relationships/hyperlink" Target="http://s7d9.scene7.com/is/image/ScanSource/apc-pdw16l2120xc" TargetMode="External"/><Relationship Id="rId4898" Type="http://schemas.openxmlformats.org/officeDocument/2006/relationships/hyperlink" Target="http://s7d9.scene7.com/is/image/ScanSource/jabra-1420766" TargetMode="External"/><Relationship Id="rId34" Type="http://schemas.openxmlformats.org/officeDocument/2006/relationships/hyperlink" Target="http://s7d9.scene7.com/is/image/ScanSource/eaton-zc1212208100000" TargetMode="External"/><Relationship Id="rId1602" Type="http://schemas.openxmlformats.org/officeDocument/2006/relationships/hyperlink" Target="http://s7d5.scene7.com/is/image/ScanSource/Eaton-3S-UPS" TargetMode="External"/><Relationship Id="rId4758" Type="http://schemas.openxmlformats.org/officeDocument/2006/relationships/hyperlink" Target="http://s7d9.scene7.com/is/image/ScanSource/plantronics-20379001" TargetMode="External"/><Relationship Id="rId4965" Type="http://schemas.openxmlformats.org/officeDocument/2006/relationships/hyperlink" Target="https://s7d5.scene7.com/is/image/ScanSource/photo-unavailable" TargetMode="External"/><Relationship Id="rId3567" Type="http://schemas.openxmlformats.org/officeDocument/2006/relationships/hyperlink" Target="http://s7d9.scene7.com/is/image/ScanSource/xpcc-90000108" TargetMode="External"/><Relationship Id="rId3774" Type="http://schemas.openxmlformats.org/officeDocument/2006/relationships/hyperlink" Target="http://s7d9.scene7.com/is/image/ScanSource/plantronics-81423-01" TargetMode="External"/><Relationship Id="rId3981" Type="http://schemas.openxmlformats.org/officeDocument/2006/relationships/hyperlink" Target="http://s7d9.scene7.com/is/image/ScanSource/plantronics-61578-01" TargetMode="External"/><Relationship Id="rId4618" Type="http://schemas.openxmlformats.org/officeDocument/2006/relationships/hyperlink" Target="http://s7d9.scene7.com/is/image/ScanSource/poly-savi8245uc" TargetMode="External"/><Relationship Id="rId4825" Type="http://schemas.openxmlformats.org/officeDocument/2006/relationships/hyperlink" Target="http://s7d9.scene7.com/is/image/ScanSource/jabra-1600719" TargetMode="External"/><Relationship Id="rId488" Type="http://schemas.openxmlformats.org/officeDocument/2006/relationships/hyperlink" Target="http://s7d5.scene7.com/is/image/ScanSource/icon-services" TargetMode="External"/><Relationship Id="rId695" Type="http://schemas.openxmlformats.org/officeDocument/2006/relationships/hyperlink" Target="http://s7d9.scene7.com/is/image/ScanSource/valcom-vwtgy" TargetMode="External"/><Relationship Id="rId2169" Type="http://schemas.openxmlformats.org/officeDocument/2006/relationships/hyperlink" Target="http://s7d9.scene7.com/is/image/ScanSource/eaton-etnpbp1u10" TargetMode="External"/><Relationship Id="rId2376" Type="http://schemas.openxmlformats.org/officeDocument/2006/relationships/hyperlink" Target="http://s7d5.scene7.com/is/image/ScanSource/icon-warranty2" TargetMode="External"/><Relationship Id="rId2583" Type="http://schemas.openxmlformats.org/officeDocument/2006/relationships/hyperlink" Target="http://s7d9.scene7.com/is/image/ScanSource/apc-ar7731" TargetMode="External"/><Relationship Id="rId2790" Type="http://schemas.openxmlformats.org/officeDocument/2006/relationships/hyperlink" Target="http://s7d9.scene7.com/is/image/ScanSource/apc-ap9804" TargetMode="External"/><Relationship Id="rId3427" Type="http://schemas.openxmlformats.org/officeDocument/2006/relationships/hyperlink" Target="http://s7d9.scene7.com/is/image/ScanSource/xpcc-90000606" TargetMode="External"/><Relationship Id="rId3634" Type="http://schemas.openxmlformats.org/officeDocument/2006/relationships/hyperlink" Target="http://s7d9.scene7.com/is/image/ScanSource/plantronics-8903601" TargetMode="External"/><Relationship Id="rId3841" Type="http://schemas.openxmlformats.org/officeDocument/2006/relationships/hyperlink" Target="https://s7d5.scene7.com/is/image/ScanSource/photo-unavailable" TargetMode="External"/><Relationship Id="rId348" Type="http://schemas.openxmlformats.org/officeDocument/2006/relationships/hyperlink" Target="https://s7d5.scene7.com/is/image/ScanSource/photo-unavailable" TargetMode="External"/><Relationship Id="rId555" Type="http://schemas.openxmlformats.org/officeDocument/2006/relationships/hyperlink" Target="http://s7d9.scene7.com/is/image/ScanSource/valcom-vip822a" TargetMode="External"/><Relationship Id="rId762" Type="http://schemas.openxmlformats.org/officeDocument/2006/relationships/hyperlink" Target="http://s7d9.scene7.com/is/image/ScanSource/valcom-v9940" TargetMode="External"/><Relationship Id="rId1185" Type="http://schemas.openxmlformats.org/officeDocument/2006/relationships/hyperlink" Target="http://s7d9.scene7.com/is/image/ScanSource/apc-surt001" TargetMode="External"/><Relationship Id="rId1392" Type="http://schemas.openxmlformats.org/officeDocument/2006/relationships/hyperlink" Target="http://s7d9.scene7.com/is/image/ScanSource/apc-smx040" TargetMode="External"/><Relationship Id="rId2029" Type="http://schemas.openxmlformats.org/officeDocument/2006/relationships/hyperlink" Target="https://s7d5.scene7.com/is/image/ScanSource/photo-unavailable" TargetMode="External"/><Relationship Id="rId2236" Type="http://schemas.openxmlformats.org/officeDocument/2006/relationships/hyperlink" Target="http://s7d9.scene7.com/is/image/ScanSource/eaton-emat0910" TargetMode="External"/><Relationship Id="rId2443" Type="http://schemas.openxmlformats.org/officeDocument/2006/relationships/hyperlink" Target="http://s7d5.scene7.com/is/image/ScanSource/Eaton-FERRUPS" TargetMode="External"/><Relationship Id="rId2650" Type="http://schemas.openxmlformats.org/officeDocument/2006/relationships/hyperlink" Target="http://s7d9.scene7.com/is/image/ScanSource/apc-ar4000mvx429" TargetMode="External"/><Relationship Id="rId3701" Type="http://schemas.openxmlformats.org/officeDocument/2006/relationships/hyperlink" Target="http://s7d9.scene7.com/is/image/ScanSource/plantronics-8731701" TargetMode="External"/><Relationship Id="rId208" Type="http://schemas.openxmlformats.org/officeDocument/2006/relationships/hyperlink" Target="http://s7d9.scene7.com/is/image/ScanSource/apc-wmbrs1mbt9b6" TargetMode="External"/><Relationship Id="rId415" Type="http://schemas.openxmlformats.org/officeDocument/2006/relationships/hyperlink" Target="http://s7d5.scene7.com/is/image/ScanSource/icon-services" TargetMode="External"/><Relationship Id="rId622" Type="http://schemas.openxmlformats.org/officeDocument/2006/relationships/hyperlink" Target="http://s7d9.scene7.com/is/image/ScanSource/valcom-vip160aic" TargetMode="External"/><Relationship Id="rId1045" Type="http://schemas.openxmlformats.org/officeDocument/2006/relationships/hyperlink" Target="http://s7d9.scene7.com/is/image/ScanSource/apc-sybt2" TargetMode="External"/><Relationship Id="rId1252" Type="http://schemas.openxmlformats.org/officeDocument/2006/relationships/hyperlink" Target="http://s7d9.scene7.com/is/image/ScanSource/apc-srt8kxlt30" TargetMode="External"/><Relationship Id="rId2303" Type="http://schemas.openxmlformats.org/officeDocument/2006/relationships/hyperlink" Target="http://s7d9.scene7.com/is/image/ScanSource/apc-ddcc6031" TargetMode="External"/><Relationship Id="rId2510" Type="http://schemas.openxmlformats.org/officeDocument/2006/relationships/hyperlink" Target="http://s7d9.scene7.com/is/image/ScanSource/apc-ar8576" TargetMode="External"/><Relationship Id="rId1112" Type="http://schemas.openxmlformats.org/officeDocument/2006/relationships/hyperlink" Target="https://s7d5.scene7.com/is/image/ScanSource/photo-unavailable" TargetMode="External"/><Relationship Id="rId4268" Type="http://schemas.openxmlformats.org/officeDocument/2006/relationships/hyperlink" Target="http://s7d9.scene7.com/is/image/ScanSource/jabra-26599999889" TargetMode="External"/><Relationship Id="rId4475" Type="http://schemas.openxmlformats.org/officeDocument/2006/relationships/hyperlink" Target="http://s7d9.scene7.com/is/image/ScanSource/poly-savi7300" TargetMode="External"/><Relationship Id="rId3077" Type="http://schemas.openxmlformats.org/officeDocument/2006/relationships/hyperlink" Target="http://s7d5.scene7.com/is/image/ScanSource/icon-services" TargetMode="External"/><Relationship Id="rId3284" Type="http://schemas.openxmlformats.org/officeDocument/2006/relationships/hyperlink" Target="https://s7d5.scene7.com/is/image/ScanSource/photo-unavailable" TargetMode="External"/><Relationship Id="rId4128" Type="http://schemas.openxmlformats.org/officeDocument/2006/relationships/hyperlink" Target="http://s7d9.scene7.com/is/image/ScanSource/jabra-4999823309" TargetMode="External"/><Relationship Id="rId4682" Type="http://schemas.openxmlformats.org/officeDocument/2006/relationships/hyperlink" Target="http://s7d9.scene7.com/is/image/ScanSource/plantronics-blackwire5210" TargetMode="External"/><Relationship Id="rId1929" Type="http://schemas.openxmlformats.org/officeDocument/2006/relationships/hyperlink" Target="http://s7d9.scene7.com/is/image/ScanSource/itwlinx-mds2" TargetMode="External"/><Relationship Id="rId2093" Type="http://schemas.openxmlformats.org/officeDocument/2006/relationships/hyperlink" Target="https://s7d5.scene7.com/is/image/ScanSource/photo-unavailable" TargetMode="External"/><Relationship Id="rId3491" Type="http://schemas.openxmlformats.org/officeDocument/2006/relationships/hyperlink" Target="http://s7d5.scene7.com/is/image/ScanSource/icon-software-services" TargetMode="External"/><Relationship Id="rId4335" Type="http://schemas.openxmlformats.org/officeDocument/2006/relationships/hyperlink" Target="http://s7d9.scene7.com/is/image/ScanSource/jabra-2383820109" TargetMode="External"/><Relationship Id="rId4542" Type="http://schemas.openxmlformats.org/officeDocument/2006/relationships/hyperlink" Target="http://s7d9.scene7.com/is/image/ScanSource/poly-voyageraccessories" TargetMode="External"/><Relationship Id="rId3144" Type="http://schemas.openxmlformats.org/officeDocument/2006/relationships/hyperlink" Target="http://s7d9.scene7.com/is/image/ScanSource/eaton-9px3000rt" TargetMode="External"/><Relationship Id="rId3351" Type="http://schemas.openxmlformats.org/officeDocument/2006/relationships/hyperlink" Target="http://s7d9.scene7.com/is/image/ScanSource/xpcc-90000932" TargetMode="External"/><Relationship Id="rId4402" Type="http://schemas.openxmlformats.org/officeDocument/2006/relationships/hyperlink" Target="http://s7d9.scene7.com/is/image/ScanSource/plantronics-voyager4310" TargetMode="External"/><Relationship Id="rId272" Type="http://schemas.openxmlformats.org/officeDocument/2006/relationships/hyperlink" Target="http://s7d5.scene7.com/is/image/ScanSource/icon-warranty2" TargetMode="External"/><Relationship Id="rId2160" Type="http://schemas.openxmlformats.org/officeDocument/2006/relationships/hyperlink" Target="http://s7d5.scene7.com/is/image/ScanSource/icon-accessories" TargetMode="External"/><Relationship Id="rId3004" Type="http://schemas.openxmlformats.org/officeDocument/2006/relationships/hyperlink" Target="http://s7d9.scene7.com/is/image/ScanSource/apc-ap4423" TargetMode="External"/><Relationship Id="rId3211" Type="http://schemas.openxmlformats.org/officeDocument/2006/relationships/hyperlink" Target="https://s7d5.scene7.com/is/image/ScanSource/photo-unavailable" TargetMode="External"/><Relationship Id="rId132" Type="http://schemas.openxmlformats.org/officeDocument/2006/relationships/hyperlink" Target="http://s7d5.scene7.com/is/image/ScanSource/icon-services" TargetMode="External"/><Relationship Id="rId2020" Type="http://schemas.openxmlformats.org/officeDocument/2006/relationships/hyperlink" Target="http://s7d9.scene7.com/is/image/ScanSource/eaton-k4081200s000000" TargetMode="External"/><Relationship Id="rId5176" Type="http://schemas.openxmlformats.org/officeDocument/2006/relationships/hyperlink" Target="http://s7d5.scene7.com/is/image/ScanSource/apc-325family" TargetMode="External"/><Relationship Id="rId1579" Type="http://schemas.openxmlformats.org/officeDocument/2006/relationships/hyperlink" Target="http://s7d9.scene7.com/is/image/ScanSource/valcom-s504" TargetMode="External"/><Relationship Id="rId2977" Type="http://schemas.openxmlformats.org/officeDocument/2006/relationships/hyperlink" Target="http://s7d9.scene7.com/is/image/ScanSource/apc-ap6002a" TargetMode="External"/><Relationship Id="rId4192" Type="http://schemas.openxmlformats.org/officeDocument/2006/relationships/hyperlink" Target="http://s7d9.scene7.com/is/image/ScanSource/plantronics-38378-01" TargetMode="External"/><Relationship Id="rId5036" Type="http://schemas.openxmlformats.org/officeDocument/2006/relationships/hyperlink" Target="http://s7d9.scene7.com/is/image/ScanSource/jabra-1410171" TargetMode="External"/><Relationship Id="rId949" Type="http://schemas.openxmlformats.org/officeDocument/2006/relationships/hyperlink" Target="http://s7d5.scene7.com/is/image/ScanSource/icon-accessories" TargetMode="External"/><Relationship Id="rId1786" Type="http://schemas.openxmlformats.org/officeDocument/2006/relationships/hyperlink" Target="http://s7d9.scene7.com/is/image/ScanSource/apc-pd2p30abbsd" TargetMode="External"/><Relationship Id="rId1993" Type="http://schemas.openxmlformats.org/officeDocument/2006/relationships/hyperlink" Target="http://s7d9.scene7.com/is/image/ScanSource/eaton-ka1511100000010" TargetMode="External"/><Relationship Id="rId2837" Type="http://schemas.openxmlformats.org/officeDocument/2006/relationships/hyperlink" Target="http://s7d9.scene7.com/is/image/ScanSource/apc-ap9110" TargetMode="External"/><Relationship Id="rId4052" Type="http://schemas.openxmlformats.org/officeDocument/2006/relationships/hyperlink" Target="http://s7d9.scene7.com/is/image/ScanSource/zebra-obsolete" TargetMode="External"/><Relationship Id="rId5103" Type="http://schemas.openxmlformats.org/officeDocument/2006/relationships/hyperlink" Target="http://s7d9.scene7.com/is/image/ScanSource/eaton-12me" TargetMode="External"/><Relationship Id="rId78" Type="http://schemas.openxmlformats.org/officeDocument/2006/relationships/hyperlink" Target="https://s7d5.scene7.com/is/image/ScanSource/photo-unavailable" TargetMode="External"/><Relationship Id="rId809" Type="http://schemas.openxmlformats.org/officeDocument/2006/relationships/hyperlink" Target="http://s7d9.scene7.com/is/image/ScanSource/valcom-v5331200" TargetMode="External"/><Relationship Id="rId1439" Type="http://schemas.openxmlformats.org/officeDocument/2006/relationships/hyperlink" Target="http://s7d9.scene7.com/is/image/ScanSource/apc-smt1500rm2unc" TargetMode="External"/><Relationship Id="rId1646" Type="http://schemas.openxmlformats.org/officeDocument/2006/relationships/hyperlink" Target="http://s7d9.scene7.com/is/image/ScanSource/eaton-pxgxups" TargetMode="External"/><Relationship Id="rId1853" Type="http://schemas.openxmlformats.org/officeDocument/2006/relationships/hyperlink" Target="http://s7d9.scene7.com/is/image/ScanSource/apc-nbrk0450" TargetMode="External"/><Relationship Id="rId2904" Type="http://schemas.openxmlformats.org/officeDocument/2006/relationships/hyperlink" Target="http://s7d9.scene7.com/is/image/ScanSource/apc-ap8641" TargetMode="External"/><Relationship Id="rId1506" Type="http://schemas.openxmlformats.org/officeDocument/2006/relationships/hyperlink" Target="http://s7d9.scene7.com/is/image/ScanSource/plantronics-9214102" TargetMode="External"/><Relationship Id="rId1713" Type="http://schemas.openxmlformats.org/officeDocument/2006/relationships/hyperlink" Target="http://s7d5.scene7.com/is/image/ScanSource/APC-172_fam" TargetMode="External"/><Relationship Id="rId1920" Type="http://schemas.openxmlformats.org/officeDocument/2006/relationships/hyperlink" Target="http://s7d5.scene7.com/is/image/ScanSource/icon-warranty2" TargetMode="External"/><Relationship Id="rId4869" Type="http://schemas.openxmlformats.org/officeDocument/2006/relationships/hyperlink" Target="http://s7d9.scene7.com/is/image/ScanSource/jabra-1420820" TargetMode="External"/><Relationship Id="rId3678" Type="http://schemas.openxmlformats.org/officeDocument/2006/relationships/hyperlink" Target="http://s7d9.scene7.com/is/image/ScanSource/jabra-88000120" TargetMode="External"/><Relationship Id="rId3885" Type="http://schemas.openxmlformats.org/officeDocument/2006/relationships/hyperlink" Target="http://s7d9.scene7.com/is/image/ScanSource/eaton-744a2277" TargetMode="External"/><Relationship Id="rId4729" Type="http://schemas.openxmlformats.org/officeDocument/2006/relationships/hyperlink" Target="http://s7d9.scene7.com/is/image/ScanSource/jabra-b350xt" TargetMode="External"/><Relationship Id="rId4936" Type="http://schemas.openxmlformats.org/officeDocument/2006/relationships/hyperlink" Target="http://s7d9.scene7.com/is/image/ScanSource/jabra-1420120" TargetMode="External"/><Relationship Id="rId599" Type="http://schemas.openxmlformats.org/officeDocument/2006/relationships/hyperlink" Target="http://s7d5.scene7.com/is/image/ScanSource/valcom-layinceiling" TargetMode="External"/><Relationship Id="rId2487" Type="http://schemas.openxmlformats.org/officeDocument/2006/relationships/hyperlink" Target="http://s7d5.scene7.com/is/image/ScanSource/icon-services" TargetMode="External"/><Relationship Id="rId2694" Type="http://schemas.openxmlformats.org/officeDocument/2006/relationships/hyperlink" Target="http://s7d9.scene7.com/is/image/ScanSource/apc-ar3100taa" TargetMode="External"/><Relationship Id="rId3538" Type="http://schemas.openxmlformats.org/officeDocument/2006/relationships/hyperlink" Target="http://s7d5.scene7.com/is/image/ScanSource/icon-software-services" TargetMode="External"/><Relationship Id="rId3745" Type="http://schemas.openxmlformats.org/officeDocument/2006/relationships/hyperlink" Target="http://s7d9.scene7.com/is/image/ScanSource/poly-saviaccessories" TargetMode="External"/><Relationship Id="rId459" Type="http://schemas.openxmlformats.org/officeDocument/2006/relationships/hyperlink" Target="http://s7d5.scene7.com/is/image/ScanSource/icon-services" TargetMode="External"/><Relationship Id="rId666" Type="http://schemas.openxmlformats.org/officeDocument/2006/relationships/hyperlink" Target="http://s7d5.scene7.com/is/image/ScanSource/icon-services" TargetMode="External"/><Relationship Id="rId873" Type="http://schemas.openxmlformats.org/officeDocument/2006/relationships/hyperlink" Target="http://s7d5.scene7.com/is/image/ScanSource/valcom-horn1" TargetMode="External"/><Relationship Id="rId1089" Type="http://schemas.openxmlformats.org/officeDocument/2006/relationships/hyperlink" Target="http://s7d9.scene7.com/is/image/ScanSource/apc-sy50k100f" TargetMode="External"/><Relationship Id="rId1296" Type="http://schemas.openxmlformats.org/officeDocument/2006/relationships/hyperlink" Target="http://s7d5.scene7.com/is/image/ScanSource/apc-325family" TargetMode="External"/><Relationship Id="rId2347" Type="http://schemas.openxmlformats.org/officeDocument/2006/relationships/hyperlink" Target="http://s7d5.scene7.com/is/image/ScanSource/plantronics-cs520" TargetMode="External"/><Relationship Id="rId2554" Type="http://schemas.openxmlformats.org/officeDocument/2006/relationships/hyperlink" Target="http://s7d9.scene7.com/is/image/ScanSource/apc-ar8164ablk" TargetMode="External"/><Relationship Id="rId3952" Type="http://schemas.openxmlformats.org/officeDocument/2006/relationships/hyperlink" Target="http://s7d9.scene7.com/is/image/ScanSource/jabra-6593823399" TargetMode="External"/><Relationship Id="rId319" Type="http://schemas.openxmlformats.org/officeDocument/2006/relationships/hyperlink" Target="http://s7d5.scene7.com/is/image/ScanSource/icon-warranty2" TargetMode="External"/><Relationship Id="rId526" Type="http://schemas.openxmlformats.org/officeDocument/2006/relationships/hyperlink" Target="http://s7d9.scene7.com/is/image/ScanSource/valcom-vipd640ads" TargetMode="External"/><Relationship Id="rId1156" Type="http://schemas.openxmlformats.org/officeDocument/2006/relationships/hyperlink" Target="http://s7d9.scene7.com/is/image/ScanSource/apc-surt6000xlim" TargetMode="External"/><Relationship Id="rId1363" Type="http://schemas.openxmlformats.org/officeDocument/2006/relationships/hyperlink" Target="http://s7d9.scene7.com/is/image/ScanSource/apc-smx3000hvt" TargetMode="External"/><Relationship Id="rId2207" Type="http://schemas.openxmlformats.org/officeDocument/2006/relationships/hyperlink" Target="http://s7d9.scene7.com/is/image/ScanSource/eaton-epbz80" TargetMode="External"/><Relationship Id="rId2761" Type="http://schemas.openxmlformats.org/officeDocument/2006/relationships/hyperlink" Target="http://s7d9.scene7.com/is/image/ScanSource/apc-apcrbc108" TargetMode="External"/><Relationship Id="rId3605" Type="http://schemas.openxmlformats.org/officeDocument/2006/relationships/hyperlink" Target="http://s7d9.scene7.com/is/image/ScanSource/plantronics-8980601" TargetMode="External"/><Relationship Id="rId3812" Type="http://schemas.openxmlformats.org/officeDocument/2006/relationships/hyperlink" Target="http://s7d9.scene7.com/is/image/ScanSource/vtech-eristerminalbundlegroup" TargetMode="External"/><Relationship Id="rId733" Type="http://schemas.openxmlformats.org/officeDocument/2006/relationships/hyperlink" Target="http://s7d5.scene7.com/is/image/ScanSource/valcom-clock" TargetMode="External"/><Relationship Id="rId940" Type="http://schemas.openxmlformats.org/officeDocument/2006/relationships/hyperlink" Target="http://s7d5.scene7.com/is/image/ScanSource/icon-services" TargetMode="External"/><Relationship Id="rId1016" Type="http://schemas.openxmlformats.org/officeDocument/2006/relationships/hyperlink" Target="http://s7d9.scene7.com/is/image/ScanSource/apc-symbp100f" TargetMode="External"/><Relationship Id="rId1570" Type="http://schemas.openxmlformats.org/officeDocument/2006/relationships/hyperlink" Target="http://s7d9.scene7.com/is/image/ScanSource/valcom-s604" TargetMode="External"/><Relationship Id="rId2414" Type="http://schemas.openxmlformats.org/officeDocument/2006/relationships/hyperlink" Target="https://s7d5.scene7.com/is/image/ScanSource/photo-unavailable" TargetMode="External"/><Relationship Id="rId2621" Type="http://schemas.openxmlformats.org/officeDocument/2006/relationships/hyperlink" Target="http://s7d9.scene7.com/is/image/ScanSource/apc-ar7502" TargetMode="External"/><Relationship Id="rId800" Type="http://schemas.openxmlformats.org/officeDocument/2006/relationships/hyperlink" Target="http://s7d9.scene7.com/is/image/ScanSource/valcom-v9010w" TargetMode="External"/><Relationship Id="rId1223" Type="http://schemas.openxmlformats.org/officeDocument/2006/relationships/hyperlink" Target="http://s7d5.scene7.com/is/image/ScanSource/icon-services" TargetMode="External"/><Relationship Id="rId1430" Type="http://schemas.openxmlformats.org/officeDocument/2006/relationships/hyperlink" Target="https://s7d5.scene7.com/is/image/ScanSource/photo-unavailable" TargetMode="External"/><Relationship Id="rId4379" Type="http://schemas.openxmlformats.org/officeDocument/2006/relationships/hyperlink" Target="http://s7d9.scene7.com/is/image/ScanSource/polycom-vvx300" TargetMode="External"/><Relationship Id="rId4586" Type="http://schemas.openxmlformats.org/officeDocument/2006/relationships/hyperlink" Target="http://s7d9.scene7.com/is/image/ScanSource/plantronics-21253901" TargetMode="External"/><Relationship Id="rId4793" Type="http://schemas.openxmlformats.org/officeDocument/2006/relationships/hyperlink" Target="http://s7d9.scene7.com/is/image/ScanSource/plantronics-20226801" TargetMode="External"/><Relationship Id="rId3188" Type="http://schemas.openxmlformats.org/officeDocument/2006/relationships/hyperlink" Target="http://s7d9.scene7.com/is/image/ScanSource/eaton-9ea02gg05001003" TargetMode="External"/><Relationship Id="rId3395" Type="http://schemas.openxmlformats.org/officeDocument/2006/relationships/hyperlink" Target="https://s7d5.scene7.com/is/image/ScanSource/photo-unavailable" TargetMode="External"/><Relationship Id="rId4239" Type="http://schemas.openxmlformats.org/officeDocument/2006/relationships/hyperlink" Target="http://s7d9.scene7.com/is/image/ScanSource/jabra-28599989899" TargetMode="External"/><Relationship Id="rId4446" Type="http://schemas.openxmlformats.org/officeDocument/2006/relationships/hyperlink" Target="https://s7d5.scene7.com/is/image/ScanSource/photo-unavailable" TargetMode="External"/><Relationship Id="rId4653" Type="http://schemas.openxmlformats.org/officeDocument/2006/relationships/hyperlink" Target="http://s7d9.scene7.com/is/image/ScanSource/plantronics-blackwire3220" TargetMode="External"/><Relationship Id="rId4860" Type="http://schemas.openxmlformats.org/officeDocument/2006/relationships/hyperlink" Target="http://s7d9.scene7.com/is/image/ScanSource/jabra-1420832" TargetMode="External"/><Relationship Id="rId3048" Type="http://schemas.openxmlformats.org/officeDocument/2006/relationships/hyperlink" Target="http://s7d9.scene7.com/is/image/ScanSource/vtech-vh6102" TargetMode="External"/><Relationship Id="rId3255" Type="http://schemas.openxmlformats.org/officeDocument/2006/relationships/hyperlink" Target="https://s7d5.scene7.com/is/image/ScanSource/photo-unavailable" TargetMode="External"/><Relationship Id="rId3462" Type="http://schemas.openxmlformats.org/officeDocument/2006/relationships/hyperlink" Target="http://s7d5.scene7.com/is/image/ScanSource/icon-software-services" TargetMode="External"/><Relationship Id="rId4306" Type="http://schemas.openxmlformats.org/officeDocument/2006/relationships/hyperlink" Target="http://s7d9.scene7.com/is/image/ScanSource/plantronics-24316-01" TargetMode="External"/><Relationship Id="rId4513" Type="http://schemas.openxmlformats.org/officeDocument/2006/relationships/hyperlink" Target="http://s7d5.scene7.com/is/image/ScanSource/plantronics-blackwire3320" TargetMode="External"/><Relationship Id="rId4720" Type="http://schemas.openxmlformats.org/officeDocument/2006/relationships/hyperlink" Target="https://s7d5.scene7.com/is/image/ScanSource/photo-unavailable" TargetMode="External"/><Relationship Id="rId176" Type="http://schemas.openxmlformats.org/officeDocument/2006/relationships/hyperlink" Target="http://s7d5.scene7.com/is/image/ScanSource/icon-warranty2" TargetMode="External"/><Relationship Id="rId383" Type="http://schemas.openxmlformats.org/officeDocument/2006/relationships/hyperlink" Target="http://s7d5.scene7.com/is/image/ScanSource/icon-services" TargetMode="External"/><Relationship Id="rId590" Type="http://schemas.openxmlformats.org/officeDocument/2006/relationships/hyperlink" Target="http://s7d9.scene7.com/is/image/ScanSource/valcom-vip430a" TargetMode="External"/><Relationship Id="rId2064" Type="http://schemas.openxmlformats.org/officeDocument/2006/relationships/hyperlink" Target="https://s7d5.scene7.com/is/image/ScanSource/photo-unavailable" TargetMode="External"/><Relationship Id="rId2271" Type="http://schemas.openxmlformats.org/officeDocument/2006/relationships/hyperlink" Target="http://s7d9.scene7.com/is/image/ScanSource/eaton-ebp1604" TargetMode="External"/><Relationship Id="rId3115" Type="http://schemas.openxmlformats.org/officeDocument/2006/relationships/hyperlink" Target="http://s7d9.scene7.com/is/image/ScanSource/eaton-9pxebm360sp" TargetMode="External"/><Relationship Id="rId3322" Type="http://schemas.openxmlformats.org/officeDocument/2006/relationships/hyperlink" Target="https://s7d5.scene7.com/is/image/ScanSource/photo-unavailable" TargetMode="External"/><Relationship Id="rId243" Type="http://schemas.openxmlformats.org/officeDocument/2006/relationships/hyperlink" Target="http://s7d5.scene7.com/is/image/ScanSource/icon-warranty2" TargetMode="External"/><Relationship Id="rId450" Type="http://schemas.openxmlformats.org/officeDocument/2006/relationships/hyperlink" Target="http://s7d5.scene7.com/is/image/ScanSource/icon-services" TargetMode="External"/><Relationship Id="rId1080" Type="http://schemas.openxmlformats.org/officeDocument/2006/relationships/hyperlink" Target="http://s7d9.scene7.com/is/image/ScanSource/apc-sya16k16rmi" TargetMode="External"/><Relationship Id="rId2131" Type="http://schemas.openxmlformats.org/officeDocument/2006/relationships/hyperlink" Target="http://s7d9.scene7.com/is/image/ScanSource/apc-g35tbxr6b6" TargetMode="External"/><Relationship Id="rId103" Type="http://schemas.openxmlformats.org/officeDocument/2006/relationships/hyperlink" Target="http://s7d5.scene7.com/is/image/ScanSource/icon-warranty2" TargetMode="External"/><Relationship Id="rId310" Type="http://schemas.openxmlformats.org/officeDocument/2006/relationships/hyperlink" Target="http://s7d5.scene7.com/is/image/ScanSource/icon-services" TargetMode="External"/><Relationship Id="rId4096" Type="http://schemas.openxmlformats.org/officeDocument/2006/relationships/hyperlink" Target="http://s7d9.scene7.com/is/image/ScanSource/zebra-obsolete" TargetMode="External"/><Relationship Id="rId5147" Type="http://schemas.openxmlformats.org/officeDocument/2006/relationships/hyperlink" Target="http://s7d9.scene7.com/is/image/ScanSource/eaton-103005822" TargetMode="External"/><Relationship Id="rId1897" Type="http://schemas.openxmlformats.org/officeDocument/2006/relationships/hyperlink" Target="https://s7d5.scene7.com/is/image/ScanSource/photo-unavailable" TargetMode="External"/><Relationship Id="rId2948" Type="http://schemas.openxmlformats.org/officeDocument/2006/relationships/hyperlink" Target="http://s7d9.scene7.com/is/image/ScanSource/apc-ap7592" TargetMode="External"/><Relationship Id="rId1757" Type="http://schemas.openxmlformats.org/officeDocument/2006/relationships/hyperlink" Target="http://s7d9.scene7.com/is/image/ScanSource/apc-pdm3530l2130980" TargetMode="External"/><Relationship Id="rId1964" Type="http://schemas.openxmlformats.org/officeDocument/2006/relationships/hyperlink" Target="http://s7d9.scene7.com/is/image/ScanSource/apc-le1200" TargetMode="External"/><Relationship Id="rId2808" Type="http://schemas.openxmlformats.org/officeDocument/2006/relationships/hyperlink" Target="http://s7d9.scene7.com/is/image/ScanSource/apc-ap9564" TargetMode="External"/><Relationship Id="rId4163" Type="http://schemas.openxmlformats.org/officeDocument/2006/relationships/hyperlink" Target="https://s7d5.scene7.com/is/image/ScanSource/photo-unavailable" TargetMode="External"/><Relationship Id="rId4370" Type="http://schemas.openxmlformats.org/officeDocument/2006/relationships/hyperlink" Target="http://s7d5.scene7.com/is/image/ScanSource/polycom-vvx400" TargetMode="External"/><Relationship Id="rId5007" Type="http://schemas.openxmlformats.org/officeDocument/2006/relationships/hyperlink" Target="https://s7d5.scene7.com/is/image/ScanSource/photo-unavailable" TargetMode="External"/><Relationship Id="rId5214" Type="http://schemas.openxmlformats.org/officeDocument/2006/relationships/hyperlink" Target="http://s7d9.scene7.com/is/image/ScanSource/jabra-0473279" TargetMode="External"/><Relationship Id="rId49" Type="http://schemas.openxmlformats.org/officeDocument/2006/relationships/hyperlink" Target="http://s7d9.scene7.com/is/image/ScanSource/eaton-y03114022100000" TargetMode="External"/><Relationship Id="rId1617" Type="http://schemas.openxmlformats.org/officeDocument/2006/relationships/hyperlink" Target="http://s7d9.scene7.com/is/image/ScanSource/apc-rbc43" TargetMode="External"/><Relationship Id="rId1824" Type="http://schemas.openxmlformats.org/officeDocument/2006/relationships/hyperlink" Target="https://s7d5.scene7.com/is/image/ScanSource/photo-unavailable" TargetMode="External"/><Relationship Id="rId4023" Type="http://schemas.openxmlformats.org/officeDocument/2006/relationships/hyperlink" Target="http://s7d9.scene7.com/is/image/ScanSource/eaton-5px2200irt" TargetMode="External"/><Relationship Id="rId4230" Type="http://schemas.openxmlformats.org/officeDocument/2006/relationships/hyperlink" Target="http://s7d9.scene7.com/is/image/ScanSource/jabra-28599999989" TargetMode="External"/><Relationship Id="rId3789" Type="http://schemas.openxmlformats.org/officeDocument/2006/relationships/hyperlink" Target="http://s7d9.scene7.com/is/image/ScanSource/vtech-vsppwr02" TargetMode="External"/><Relationship Id="rId2598" Type="http://schemas.openxmlformats.org/officeDocument/2006/relationships/hyperlink" Target="http://s7d9.scene7.com/is/image/ScanSource/apc-ar7701as" TargetMode="External"/><Relationship Id="rId3996" Type="http://schemas.openxmlformats.org/officeDocument/2006/relationships/hyperlink" Target="http://s7d5.scene7.com/is/image/ScanSource/icon-services" TargetMode="External"/><Relationship Id="rId3649" Type="http://schemas.openxmlformats.org/officeDocument/2006/relationships/hyperlink" Target="https://s7d5.scene7.com/is/image/ScanSource/photo-unavailable" TargetMode="External"/><Relationship Id="rId3856" Type="http://schemas.openxmlformats.org/officeDocument/2006/relationships/hyperlink" Target="https://s7d5.scene7.com/is/image/ScanSource/photo-unavailable" TargetMode="External"/><Relationship Id="rId4907" Type="http://schemas.openxmlformats.org/officeDocument/2006/relationships/hyperlink" Target="http://s7d9.scene7.com/is/image/ScanSource/jabra-1420748" TargetMode="External"/><Relationship Id="rId5071" Type="http://schemas.openxmlformats.org/officeDocument/2006/relationships/hyperlink" Target="http://s7d5.scene7.com/is/image/ScanSource/icon-accessories" TargetMode="External"/><Relationship Id="rId777" Type="http://schemas.openxmlformats.org/officeDocument/2006/relationships/hyperlink" Target="http://s7d9.scene7.com/is/image/ScanSource/valcom-v9908" TargetMode="External"/><Relationship Id="rId984" Type="http://schemas.openxmlformats.org/officeDocument/2006/relationships/hyperlink" Target="http://s7d9.scene7.com/is/image/ScanSource/yealink-t55ateams" TargetMode="External"/><Relationship Id="rId2458" Type="http://schemas.openxmlformats.org/officeDocument/2006/relationships/hyperlink" Target="http://s7d9.scene7.com/is/image/ScanSource/apc-bk500blk" TargetMode="External"/><Relationship Id="rId2665" Type="http://schemas.openxmlformats.org/officeDocument/2006/relationships/hyperlink" Target="http://s7d9.scene7.com/is/image/ScanSource/apc-ar3305" TargetMode="External"/><Relationship Id="rId2872" Type="http://schemas.openxmlformats.org/officeDocument/2006/relationships/hyperlink" Target="http://s7d9.scene7.com/is/image/ScanSource/apc-ap8831" TargetMode="External"/><Relationship Id="rId3509" Type="http://schemas.openxmlformats.org/officeDocument/2006/relationships/hyperlink" Target="http://s7d9.scene7.com/is/image/ScanSource/xpcc-90000324" TargetMode="External"/><Relationship Id="rId3716" Type="http://schemas.openxmlformats.org/officeDocument/2006/relationships/hyperlink" Target="http://s7d9.scene7.com/is/image/ScanSource/plantronics-8618001" TargetMode="External"/><Relationship Id="rId3923" Type="http://schemas.openxmlformats.org/officeDocument/2006/relationships/hyperlink" Target="https://s7d5.scene7.com/is/image/ScanSource/photo-unavailable" TargetMode="External"/><Relationship Id="rId637" Type="http://schemas.openxmlformats.org/officeDocument/2006/relationships/hyperlink" Target="http://s7d9.scene7.com/is/image/ScanSource/valcom-vip130algy" TargetMode="External"/><Relationship Id="rId844" Type="http://schemas.openxmlformats.org/officeDocument/2006/relationships/hyperlink" Target="http://s7d9.scene7.com/is/image/ScanSource/valcom-v1422" TargetMode="External"/><Relationship Id="rId1267" Type="http://schemas.openxmlformats.org/officeDocument/2006/relationships/hyperlink" Target="http://s7d9.scene7.com/is/image/ScanSource/apc-srt6krmxlt5ktf" TargetMode="External"/><Relationship Id="rId1474" Type="http://schemas.openxmlformats.org/officeDocument/2006/relationships/hyperlink" Target="http://s7d5.scene7.com/is/image/ScanSource/icon-warranty2" TargetMode="External"/><Relationship Id="rId1681" Type="http://schemas.openxmlformats.org/officeDocument/2006/relationships/hyperlink" Target="http://s7d9.scene7.com/is/image/ScanSource/eaton-pw105ba0u412" TargetMode="External"/><Relationship Id="rId2318" Type="http://schemas.openxmlformats.org/officeDocument/2006/relationships/hyperlink" Target="http://s7d9.scene7.com/is/image/ScanSource/yealink-dd10k" TargetMode="External"/><Relationship Id="rId2525" Type="http://schemas.openxmlformats.org/officeDocument/2006/relationships/hyperlink" Target="http://s7d9.scene7.com/is/image/ScanSource/apc-ar8451" TargetMode="External"/><Relationship Id="rId2732" Type="http://schemas.openxmlformats.org/officeDocument/2006/relationships/hyperlink" Target="http://s7d5.scene7.com/is/image/ScanSource/APC-2D60FA1456E54ED1852578560077A444_EWAR_8F2TL5_fam_h" TargetMode="External"/><Relationship Id="rId704" Type="http://schemas.openxmlformats.org/officeDocument/2006/relationships/hyperlink" Target="http://s7d9.scene7.com/is/image/ScanSource/valcom-vwgaclk" TargetMode="External"/><Relationship Id="rId911" Type="http://schemas.openxmlformats.org/officeDocument/2006/relationships/hyperlink" Target="https://s7d5.scene7.com/is/image/ScanSource/photo-unavailable" TargetMode="External"/><Relationship Id="rId1127" Type="http://schemas.openxmlformats.org/officeDocument/2006/relationships/hyperlink" Target="http://s7d9.scene7.com/is/image/ScanSource/apc-suvtp20kf3b4s" TargetMode="External"/><Relationship Id="rId1334" Type="http://schemas.openxmlformats.org/officeDocument/2006/relationships/hyperlink" Target="http://s7d5.scene7.com/is/image/ScanSource/apc-325family" TargetMode="External"/><Relationship Id="rId1541" Type="http://schemas.openxmlformats.org/officeDocument/2006/relationships/hyperlink" Target="http://s7d9.scene7.com/is/image/ScanSource/apc-sbp2200rm" TargetMode="External"/><Relationship Id="rId4697" Type="http://schemas.openxmlformats.org/officeDocument/2006/relationships/hyperlink" Target="http://s7d9.scene7.com/is/image/ScanSource/plantronics-20730901" TargetMode="External"/><Relationship Id="rId40" Type="http://schemas.openxmlformats.org/officeDocument/2006/relationships/hyperlink" Target="http://s7d5.scene7.com/is/image/ScanSource/Eaton-BladeUPS" TargetMode="External"/><Relationship Id="rId1401" Type="http://schemas.openxmlformats.org/officeDocument/2006/relationships/hyperlink" Target="http://s7d9.scene7.com/is/image/ScanSource/apc-smt750us" TargetMode="External"/><Relationship Id="rId3299" Type="http://schemas.openxmlformats.org/officeDocument/2006/relationships/hyperlink" Target="http://s7d9.scene7.com/is/image/ScanSource/jabra-69508105" TargetMode="External"/><Relationship Id="rId4557" Type="http://schemas.openxmlformats.org/officeDocument/2006/relationships/hyperlink" Target="http://s7d9.scene7.com/is/image/ScanSource/poly-elara60" TargetMode="External"/><Relationship Id="rId4764" Type="http://schemas.openxmlformats.org/officeDocument/2006/relationships/hyperlink" Target="http://s7d9.scene7.com/is/image/ScanSource/jabra-203553" TargetMode="External"/><Relationship Id="rId3159" Type="http://schemas.openxmlformats.org/officeDocument/2006/relationships/hyperlink" Target="http://s7d9.scene7.com/is/image/ScanSource/eaton-9px1500grt" TargetMode="External"/><Relationship Id="rId3366" Type="http://schemas.openxmlformats.org/officeDocument/2006/relationships/hyperlink" Target="http://s7d9.scene7.com/is/image/ScanSource/xpcc-90000914" TargetMode="External"/><Relationship Id="rId3573" Type="http://schemas.openxmlformats.org/officeDocument/2006/relationships/hyperlink" Target="https://s7d5.scene7.com/is/image/ScanSource/photo-unavailable" TargetMode="External"/><Relationship Id="rId4417" Type="http://schemas.openxmlformats.org/officeDocument/2006/relationships/hyperlink" Target="https://s7d5.scene7.com/is/image/ScanSource/photo-unavailable" TargetMode="External"/><Relationship Id="rId4971" Type="http://schemas.openxmlformats.org/officeDocument/2006/relationships/hyperlink" Target="http://s7d5.scene7.com/is/image/ScanSource/icon-software-services" TargetMode="External"/><Relationship Id="rId287" Type="http://schemas.openxmlformats.org/officeDocument/2006/relationships/hyperlink" Target="http://s7d5.scene7.com/is/image/ScanSource/icon-warranty2" TargetMode="External"/><Relationship Id="rId494" Type="http://schemas.openxmlformats.org/officeDocument/2006/relationships/hyperlink" Target="http://s7d5.scene7.com/is/image/ScanSource/icon-services" TargetMode="External"/><Relationship Id="rId2175" Type="http://schemas.openxmlformats.org/officeDocument/2006/relationships/hyperlink" Target="http://s7d5.scene7.com/is/image/ScanSource/icon-accessories" TargetMode="External"/><Relationship Id="rId2382" Type="http://schemas.openxmlformats.org/officeDocument/2006/relationships/hyperlink" Target="http://s7d9.scene7.com/is/image/ScanSource/yealink-cp920" TargetMode="External"/><Relationship Id="rId3019" Type="http://schemas.openxmlformats.org/officeDocument/2006/relationships/hyperlink" Target="http://s7d9.scene7.com/is/image/ScanSource/apc-acf502" TargetMode="External"/><Relationship Id="rId3226" Type="http://schemas.openxmlformats.org/officeDocument/2006/relationships/hyperlink" Target="http://s7d9.scene7.com/is/image/ScanSource/plantronics-9263801" TargetMode="External"/><Relationship Id="rId3780" Type="http://schemas.openxmlformats.org/officeDocument/2006/relationships/hyperlink" Target="http://s7d9.scene7.com/is/image/ScanSource/jabra-8100119new" TargetMode="External"/><Relationship Id="rId4624" Type="http://schemas.openxmlformats.org/officeDocument/2006/relationships/hyperlink" Target="http://s7d9.scene7.com/is/image/ScanSource/poly-voyager6200" TargetMode="External"/><Relationship Id="rId4831" Type="http://schemas.openxmlformats.org/officeDocument/2006/relationships/hyperlink" Target="http://s7d9.scene7.com/is/image/ScanSource/jabra-15190157" TargetMode="External"/><Relationship Id="rId147" Type="http://schemas.openxmlformats.org/officeDocument/2006/relationships/hyperlink" Target="http://s7d5.scene7.com/is/image/ScanSource/icon-warranty2" TargetMode="External"/><Relationship Id="rId354" Type="http://schemas.openxmlformats.org/officeDocument/2006/relationships/hyperlink" Target="https://s7d5.scene7.com/is/image/ScanSource/photo-unavailable" TargetMode="External"/><Relationship Id="rId1191" Type="http://schemas.openxmlformats.org/officeDocument/2006/relationships/hyperlink" Target="http://s7d5.scene7.com/is/image/ScanSource/APC-D624CB6DA231A7A6852578630056932D_SLIE_8FFLPR_fam_h" TargetMode="External"/><Relationship Id="rId2035" Type="http://schemas.openxmlformats.org/officeDocument/2006/relationships/hyperlink" Target="https://s7d5.scene7.com/is/image/ScanSource/photo-unavailable" TargetMode="External"/><Relationship Id="rId3433" Type="http://schemas.openxmlformats.org/officeDocument/2006/relationships/hyperlink" Target="http://s7d9.scene7.com/is/image/ScanSource/xpcc-90000600" TargetMode="External"/><Relationship Id="rId3640" Type="http://schemas.openxmlformats.org/officeDocument/2006/relationships/hyperlink" Target="http://s7d5.scene7.com/is/image/ScanSource/icon-accessories" TargetMode="External"/><Relationship Id="rId561" Type="http://schemas.openxmlformats.org/officeDocument/2006/relationships/hyperlink" Target="http://s7d9.scene7.com/is/image/ScanSource/valcom-vip811a" TargetMode="External"/><Relationship Id="rId2242" Type="http://schemas.openxmlformats.org/officeDocument/2006/relationships/hyperlink" Target="http://s7d5.scene7.com/is/image/ScanSource/Eaton-Racks" TargetMode="External"/><Relationship Id="rId3500" Type="http://schemas.openxmlformats.org/officeDocument/2006/relationships/hyperlink" Target="http://s7d5.scene7.com/is/image/ScanSource/icon-software-services" TargetMode="External"/><Relationship Id="rId214" Type="http://schemas.openxmlformats.org/officeDocument/2006/relationships/hyperlink" Target="http://s7d5.scene7.com/is/image/ScanSource/icon-accessories" TargetMode="External"/><Relationship Id="rId421" Type="http://schemas.openxmlformats.org/officeDocument/2006/relationships/hyperlink" Target="http://s7d5.scene7.com/is/image/ScanSource/icon-services" TargetMode="External"/><Relationship Id="rId1051" Type="http://schemas.openxmlformats.org/officeDocument/2006/relationships/hyperlink" Target="http://s7d9.scene7.com/is/image/ScanSource/apc-syarmxr9b9" TargetMode="External"/><Relationship Id="rId2102" Type="http://schemas.openxmlformats.org/officeDocument/2006/relationships/hyperlink" Target="http://s7d9.scene7.com/is/image/ScanSource/jabra-gsa5399823309" TargetMode="External"/><Relationship Id="rId1868" Type="http://schemas.openxmlformats.org/officeDocument/2006/relationships/hyperlink" Target="http://s7d9.scene7.com/is/image/ScanSource/apc-nbes0308" TargetMode="External"/><Relationship Id="rId4067" Type="http://schemas.openxmlformats.org/officeDocument/2006/relationships/hyperlink" Target="http://s7d9.scene7.com/is/image/ScanSource/jabra-5399823309" TargetMode="External"/><Relationship Id="rId4274" Type="http://schemas.openxmlformats.org/officeDocument/2006/relationships/hyperlink" Target="http://s7d9.scene7.com/is/image/ScanSource/jabra-26599989899" TargetMode="External"/><Relationship Id="rId4481" Type="http://schemas.openxmlformats.org/officeDocument/2006/relationships/hyperlink" Target="http://s7d9.scene7.com/is/image/ScanSource/plantronics-voyager5200" TargetMode="External"/><Relationship Id="rId5118" Type="http://schemas.openxmlformats.org/officeDocument/2006/relationships/hyperlink" Target="https://s7d5.scene7.com/is/image/ScanSource/photo-unavailable" TargetMode="External"/><Relationship Id="rId2919" Type="http://schemas.openxmlformats.org/officeDocument/2006/relationships/hyperlink" Target="http://s7d9.scene7.com/is/image/ScanSource/apc-ap7902b" TargetMode="External"/><Relationship Id="rId3083" Type="http://schemas.openxmlformats.org/officeDocument/2006/relationships/hyperlink" Target="http://s7d9.scene7.com/is/image/ScanSource/zebra-obsolete" TargetMode="External"/><Relationship Id="rId3290" Type="http://schemas.openxmlformats.org/officeDocument/2006/relationships/hyperlink" Target="http://s7d9.scene7.com/is/image/ScanSource/plantronics-9208201" TargetMode="External"/><Relationship Id="rId4134" Type="http://schemas.openxmlformats.org/officeDocument/2006/relationships/hyperlink" Target="http://s7d9.scene7.com/is/image/ScanSource/jabra-4993829209" TargetMode="External"/><Relationship Id="rId4341" Type="http://schemas.openxmlformats.org/officeDocument/2006/relationships/hyperlink" Target="https://s7d5.scene7.com/is/image/ScanSource/photo-unavailable" TargetMode="External"/><Relationship Id="rId1728" Type="http://schemas.openxmlformats.org/officeDocument/2006/relationships/hyperlink" Target="http://s7d9.scene7.com/is/image/ScanSource/apc-pdx332iec120" TargetMode="External"/><Relationship Id="rId1935" Type="http://schemas.openxmlformats.org/officeDocument/2006/relationships/hyperlink" Target="http://s7d9.scene7.com/is/image/ScanSource/itwlinx-mco4x4" TargetMode="External"/><Relationship Id="rId3150" Type="http://schemas.openxmlformats.org/officeDocument/2006/relationships/hyperlink" Target="http://s7d5.scene7.com/is/image/ScanSource/Eaton-9390-UPS" TargetMode="External"/><Relationship Id="rId4201" Type="http://schemas.openxmlformats.org/officeDocument/2006/relationships/hyperlink" Target="https://s7d5.scene7.com/is/image/ScanSource/photo-unavailable" TargetMode="External"/><Relationship Id="rId3010" Type="http://schemas.openxmlformats.org/officeDocument/2006/relationships/hyperlink" Target="http://s7d9.scene7.com/is/image/ScanSource/apc-acrp101" TargetMode="External"/><Relationship Id="rId3967" Type="http://schemas.openxmlformats.org/officeDocument/2006/relationships/hyperlink" Target="http://s7d9.scene7.com/is/image/ScanSource/jabra-6399829289" TargetMode="External"/><Relationship Id="rId4" Type="http://schemas.openxmlformats.org/officeDocument/2006/relationships/hyperlink" Target="https://s7d5.scene7.com/is/image/ScanSource/photo-unavailable" TargetMode="External"/><Relationship Id="rId888" Type="http://schemas.openxmlformats.org/officeDocument/2006/relationships/hyperlink" Target="http://s7d9.scene7.com/is/image/ScanSource/valcom-v1036cgy" TargetMode="External"/><Relationship Id="rId2569" Type="http://schemas.openxmlformats.org/officeDocument/2006/relationships/hyperlink" Target="http://s7d9.scene7.com/is/image/ScanSource/apc-ar8113a" TargetMode="External"/><Relationship Id="rId2776" Type="http://schemas.openxmlformats.org/officeDocument/2006/relationships/hyperlink" Target="http://s7d9.scene7.com/is/image/ScanSource/apc-ap9881" TargetMode="External"/><Relationship Id="rId2983" Type="http://schemas.openxmlformats.org/officeDocument/2006/relationships/hyperlink" Target="http://s7d9.scene7.com/is/image/ScanSource/apc-ap5717" TargetMode="External"/><Relationship Id="rId3827" Type="http://schemas.openxmlformats.org/officeDocument/2006/relationships/hyperlink" Target="http://s7d9.scene7.com/is/image/ScanSource/plantronics-78716101" TargetMode="External"/><Relationship Id="rId5182" Type="http://schemas.openxmlformats.org/officeDocument/2006/relationships/hyperlink" Target="http://s7d5.scene7.com/is/image/ScanSource/apc-325family" TargetMode="External"/><Relationship Id="rId748" Type="http://schemas.openxmlformats.org/officeDocument/2006/relationships/hyperlink" Target="http://s7d9.scene7.com/is/image/ScanSource/valcom-va2416" TargetMode="External"/><Relationship Id="rId955" Type="http://schemas.openxmlformats.org/officeDocument/2006/relationships/hyperlink" Target="http://s7d9.scene7.com/is/image/ScanSource/eaton-tpc21051108" TargetMode="External"/><Relationship Id="rId1378" Type="http://schemas.openxmlformats.org/officeDocument/2006/relationships/hyperlink" Target="http://s7d9.scene7.com/is/image/ScanSource/apc-smx2000lvnc" TargetMode="External"/><Relationship Id="rId1585" Type="http://schemas.openxmlformats.org/officeDocument/2006/relationships/hyperlink" Target="http://s7d9.scene7.com/is/image/ScanSource/eaton-rsv4262b" TargetMode="External"/><Relationship Id="rId1792" Type="http://schemas.openxmlformats.org/officeDocument/2006/relationships/hyperlink" Target="https://s7d5.scene7.com/is/image/ScanSource/photo-unavailable" TargetMode="External"/><Relationship Id="rId2429" Type="http://schemas.openxmlformats.org/officeDocument/2006/relationships/hyperlink" Target="http://s7d5.scene7.com/is/image/ScanSource/icon-mounts-stands-and-brackets" TargetMode="External"/><Relationship Id="rId2636" Type="http://schemas.openxmlformats.org/officeDocument/2006/relationships/hyperlink" Target="http://s7d9.scene7.com/is/image/ScanSource/apc-ar7201" TargetMode="External"/><Relationship Id="rId2843" Type="http://schemas.openxmlformats.org/officeDocument/2006/relationships/hyperlink" Target="http://s7d9.scene7.com/is/image/ScanSource/apc-ap8965" TargetMode="External"/><Relationship Id="rId5042" Type="http://schemas.openxmlformats.org/officeDocument/2006/relationships/hyperlink" Target="http://s7d9.scene7.com/is/image/ScanSource/jabra-1410161" TargetMode="External"/><Relationship Id="rId84" Type="http://schemas.openxmlformats.org/officeDocument/2006/relationships/hyperlink" Target="https://s7d5.scene7.com/is/image/ScanSource/photo-unavailable" TargetMode="External"/><Relationship Id="rId608" Type="http://schemas.openxmlformats.org/officeDocument/2006/relationships/hyperlink" Target="http://s7d9.scene7.com/is/image/ScanSource/valcom-vip411adsic" TargetMode="External"/><Relationship Id="rId815" Type="http://schemas.openxmlformats.org/officeDocument/2006/relationships/hyperlink" Target="http://s7d9.scene7.com/is/image/ScanSource/valcom-v420" TargetMode="External"/><Relationship Id="rId1238" Type="http://schemas.openxmlformats.org/officeDocument/2006/relationships/hyperlink" Target="https://s7d5.scene7.com/is/image/ScanSource/photo-unavailable" TargetMode="External"/><Relationship Id="rId1445" Type="http://schemas.openxmlformats.org/officeDocument/2006/relationships/hyperlink" Target="http://s7d9.scene7.com/is/image/ScanSource/apc-smt1500i" TargetMode="External"/><Relationship Id="rId1652" Type="http://schemas.openxmlformats.org/officeDocument/2006/relationships/hyperlink" Target="http://s7d9.scene7.com/is/image/ScanSource/eaton-pwatsl630008" TargetMode="External"/><Relationship Id="rId1305" Type="http://schemas.openxmlformats.org/officeDocument/2006/relationships/hyperlink" Target="http://s7d9.scene7.com/is/image/ScanSource/apc-srt2200rmxla" TargetMode="External"/><Relationship Id="rId2703" Type="http://schemas.openxmlformats.org/officeDocument/2006/relationships/hyperlink" Target="http://s7d9.scene7.com/is/image/ScanSource/apc-ar2500" TargetMode="External"/><Relationship Id="rId2910" Type="http://schemas.openxmlformats.org/officeDocument/2006/relationships/hyperlink" Target="http://s7d9.scene7.com/is/image/ScanSource/apc-ap7998" TargetMode="External"/><Relationship Id="rId1512" Type="http://schemas.openxmlformats.org/officeDocument/2006/relationships/hyperlink" Target="http://s7d5.scene7.com/is/image/ScanSource/icon-warranty2" TargetMode="External"/><Relationship Id="rId4668" Type="http://schemas.openxmlformats.org/officeDocument/2006/relationships/hyperlink" Target="http://s7d9.scene7.com/is/image/ScanSource/plantronics-209744101" TargetMode="External"/><Relationship Id="rId4875" Type="http://schemas.openxmlformats.org/officeDocument/2006/relationships/hyperlink" Target="http://s7d9.scene7.com/is/image/ScanSource/jabra-1420814" TargetMode="External"/><Relationship Id="rId11" Type="http://schemas.openxmlformats.org/officeDocument/2006/relationships/hyperlink" Target="http://s7d9.scene7.com/is/image/ScanSource/eaton-zp2261500000000" TargetMode="External"/><Relationship Id="rId398" Type="http://schemas.openxmlformats.org/officeDocument/2006/relationships/hyperlink" Target="http://s7d5.scene7.com/is/image/ScanSource/icon-services" TargetMode="External"/><Relationship Id="rId2079" Type="http://schemas.openxmlformats.org/officeDocument/2006/relationships/hyperlink" Target="http://s7d5.scene7.com/is/image/ScanSource/plantronics-hw530" TargetMode="External"/><Relationship Id="rId3477" Type="http://schemas.openxmlformats.org/officeDocument/2006/relationships/hyperlink" Target="http://s7d5.scene7.com/is/image/ScanSource/icon-software-services" TargetMode="External"/><Relationship Id="rId3684" Type="http://schemas.openxmlformats.org/officeDocument/2006/relationships/hyperlink" Target="http://s7d9.scene7.com/is/image/ScanSource/jabra-88000094" TargetMode="External"/><Relationship Id="rId3891" Type="http://schemas.openxmlformats.org/officeDocument/2006/relationships/hyperlink" Target="http://s7d9.scene7.com/is/image/ScanSource/eaton-744a2217" TargetMode="External"/><Relationship Id="rId4528" Type="http://schemas.openxmlformats.org/officeDocument/2006/relationships/hyperlink" Target="http://s7d9.scene7.com/is/image/ScanSource/plantronics-blackwire3310" TargetMode="External"/><Relationship Id="rId4735" Type="http://schemas.openxmlformats.org/officeDocument/2006/relationships/hyperlink" Target="https://s7d5.scene7.com/is/image/ScanSource/photo-unavailable" TargetMode="External"/><Relationship Id="rId4942" Type="http://schemas.openxmlformats.org/officeDocument/2006/relationships/hyperlink" Target="http://s7d9.scene7.com/is/image/ScanSource/apc-acac75009" TargetMode="External"/><Relationship Id="rId2286" Type="http://schemas.openxmlformats.org/officeDocument/2006/relationships/hyperlink" Target="http://s7d5.scene7.com/is/image/ScanSource/Eaton-ePDUs" TargetMode="External"/><Relationship Id="rId2493" Type="http://schemas.openxmlformats.org/officeDocument/2006/relationships/hyperlink" Target="http://s7d9.scene7.com/is/image/ScanSource/apc-ar8680" TargetMode="External"/><Relationship Id="rId3337" Type="http://schemas.openxmlformats.org/officeDocument/2006/relationships/hyperlink" Target="https://s7d5.scene7.com/is/image/ScanSource/photo-unavailable" TargetMode="External"/><Relationship Id="rId3544" Type="http://schemas.openxmlformats.org/officeDocument/2006/relationships/hyperlink" Target="http://s7d9.scene7.com/is/image/ScanSource/xpcc-90000186" TargetMode="External"/><Relationship Id="rId3751" Type="http://schemas.openxmlformats.org/officeDocument/2006/relationships/hyperlink" Target="http://s7d9.scene7.com/is/image/ScanSource/plantronics-8459801" TargetMode="External"/><Relationship Id="rId4802" Type="http://schemas.openxmlformats.org/officeDocument/2006/relationships/hyperlink" Target="http://s7d9.scene7.com/is/image/ScanSource/plantronics-da80" TargetMode="External"/><Relationship Id="rId258" Type="http://schemas.openxmlformats.org/officeDocument/2006/relationships/hyperlink" Target="http://s7d5.scene7.com/is/image/ScanSource/icon-warranty2" TargetMode="External"/><Relationship Id="rId465" Type="http://schemas.openxmlformats.org/officeDocument/2006/relationships/hyperlink" Target="http://s7d5.scene7.com/is/image/ScanSource/icon-services" TargetMode="External"/><Relationship Id="rId672" Type="http://schemas.openxmlformats.org/officeDocument/2006/relationships/hyperlink" Target="http://s7d5.scene7.com/is/image/ScanSource/valcom-horn1" TargetMode="External"/><Relationship Id="rId1095" Type="http://schemas.openxmlformats.org/officeDocument/2006/relationships/hyperlink" Target="http://s7d9.scene7.com/is/image/ScanSource/apc-sy20k100f" TargetMode="External"/><Relationship Id="rId2146" Type="http://schemas.openxmlformats.org/officeDocument/2006/relationships/hyperlink" Target="http://s7d5.scene7.com/is/image/ScanSource/Eaton-FERRUPS" TargetMode="External"/><Relationship Id="rId2353" Type="http://schemas.openxmlformats.org/officeDocument/2006/relationships/hyperlink" Target="http://s7d9.scene7.com/is/image/ScanSource/yealink-cpe90" TargetMode="External"/><Relationship Id="rId2560" Type="http://schemas.openxmlformats.org/officeDocument/2006/relationships/hyperlink" Target="http://s7d9.scene7.com/is/image/ScanSource/apc-ar8132a" TargetMode="External"/><Relationship Id="rId3404" Type="http://schemas.openxmlformats.org/officeDocument/2006/relationships/hyperlink" Target="https://s7d5.scene7.com/is/image/ScanSource/photo-unavailable" TargetMode="External"/><Relationship Id="rId3611" Type="http://schemas.openxmlformats.org/officeDocument/2006/relationships/hyperlink" Target="http://s7d9.scene7.com/is/image/ScanSource/plantronics-encoreprohw520v" TargetMode="External"/><Relationship Id="rId118" Type="http://schemas.openxmlformats.org/officeDocument/2006/relationships/hyperlink" Target="http://s7d5.scene7.com/is/image/ScanSource/icon-warranty2" TargetMode="External"/><Relationship Id="rId325" Type="http://schemas.openxmlformats.org/officeDocument/2006/relationships/hyperlink" Target="http://s7d5.scene7.com/is/image/ScanSource/icon-services" TargetMode="External"/><Relationship Id="rId532" Type="http://schemas.openxmlformats.org/officeDocument/2006/relationships/hyperlink" Target="http://s7d5.scene7.com/is/image/ScanSource/valcom-clock" TargetMode="External"/><Relationship Id="rId1162" Type="http://schemas.openxmlformats.org/officeDocument/2006/relationships/hyperlink" Target="http://s7d9.scene7.com/is/image/ScanSource/apc-surt192xlbp" TargetMode="External"/><Relationship Id="rId2006" Type="http://schemas.openxmlformats.org/officeDocument/2006/relationships/hyperlink" Target="http://s7d5.scene7.com/is/image/ScanSource/Eaton-9155-UPS" TargetMode="External"/><Relationship Id="rId2213" Type="http://schemas.openxmlformats.org/officeDocument/2006/relationships/hyperlink" Target="http://s7d5.scene7.com/is/image/ScanSource/Eaton-ePDUs" TargetMode="External"/><Relationship Id="rId2420" Type="http://schemas.openxmlformats.org/officeDocument/2006/relationships/hyperlink" Target="http://s7d5.scene7.com/is/image/ScanSource/APC-D624CB6DA231A7A6852578630056932D_SLIE_8FFLPR_fam_h" TargetMode="External"/><Relationship Id="rId1022" Type="http://schemas.openxmlformats.org/officeDocument/2006/relationships/hyperlink" Target="http://s7d9.scene7.com/is/image/ScanSource/apc-syh4k6rmtp1" TargetMode="External"/><Relationship Id="rId4178" Type="http://schemas.openxmlformats.org/officeDocument/2006/relationships/hyperlink" Target="http://s7d9.scene7.com/is/image/ScanSource/eaton-3s350" TargetMode="External"/><Relationship Id="rId4385" Type="http://schemas.openxmlformats.org/officeDocument/2006/relationships/hyperlink" Target="http://s7d9.scene7.com/is/image/ScanSource/poly-voyager4200" TargetMode="External"/><Relationship Id="rId4592" Type="http://schemas.openxmlformats.org/officeDocument/2006/relationships/hyperlink" Target="https://s7d5.scene7.com/is/image/ScanSource/photo-unavailable" TargetMode="External"/><Relationship Id="rId5229" Type="http://schemas.openxmlformats.org/officeDocument/2006/relationships/hyperlink" Target="http://s7d5.scene7.com/is/image/ScanSource/icon-services" TargetMode="External"/><Relationship Id="rId1979" Type="http://schemas.openxmlformats.org/officeDocument/2006/relationships/hyperlink" Target="http://s7d9.scene7.com/is/image/ScanSource/apc-kvmbn001" TargetMode="External"/><Relationship Id="rId3194" Type="http://schemas.openxmlformats.org/officeDocument/2006/relationships/hyperlink" Target="http://s7d9.scene7.com/is/image/ScanSource/jabra-9555583125" TargetMode="External"/><Relationship Id="rId4038" Type="http://schemas.openxmlformats.org/officeDocument/2006/relationships/hyperlink" Target="http://s7d9.scene7.com/is/image/ScanSource/eaton-5p3000" TargetMode="External"/><Relationship Id="rId4245" Type="http://schemas.openxmlformats.org/officeDocument/2006/relationships/hyperlink" Target="https://s7d5.scene7.com/is/image/ScanSource/photo-unavailable" TargetMode="External"/><Relationship Id="rId1839" Type="http://schemas.openxmlformats.org/officeDocument/2006/relationships/hyperlink" Target="http://s7d9.scene7.com/is/image/ScanSource/apc-nbwn0005" TargetMode="External"/><Relationship Id="rId3054" Type="http://schemas.openxmlformats.org/officeDocument/2006/relationships/hyperlink" Target="http://s7d5.scene7.com/is/image/ScanSource/Eaton-5px" TargetMode="External"/><Relationship Id="rId4452" Type="http://schemas.openxmlformats.org/officeDocument/2006/relationships/hyperlink" Target="http://s7d9.scene7.com/is/image/ScanSource/poly-voyager4200" TargetMode="External"/><Relationship Id="rId182" Type="http://schemas.openxmlformats.org/officeDocument/2006/relationships/hyperlink" Target="http://s7d5.scene7.com/is/image/ScanSource/icon-warranty2" TargetMode="External"/><Relationship Id="rId1906" Type="http://schemas.openxmlformats.org/officeDocument/2006/relationships/hyperlink" Target="http://s7d9.scene7.com/is/image/ScanSource/itwlinx-mslptzbal" TargetMode="External"/><Relationship Id="rId3261" Type="http://schemas.openxmlformats.org/officeDocument/2006/relationships/hyperlink" Target="https://s7d5.scene7.com/is/image/ScanSource/photo-unavailable" TargetMode="External"/><Relationship Id="rId4105" Type="http://schemas.openxmlformats.org/officeDocument/2006/relationships/hyperlink" Target="https://s7d5.scene7.com/is/image/ScanSource/photo-unavailable" TargetMode="External"/><Relationship Id="rId4312" Type="http://schemas.openxmlformats.org/officeDocument/2006/relationships/hyperlink" Target="http://s7d9.scene7.com/is/image/ScanSource/jabra-24089989899" TargetMode="External"/><Relationship Id="rId2070" Type="http://schemas.openxmlformats.org/officeDocument/2006/relationships/hyperlink" Target="http://s7d5.scene7.com/is/image/ScanSource/icon-services" TargetMode="External"/><Relationship Id="rId3121" Type="http://schemas.openxmlformats.org/officeDocument/2006/relationships/hyperlink" Target="http://s7d9.scene7.com/is/image/ScanSource/eaton-9px8ktf5" TargetMode="External"/><Relationship Id="rId999" Type="http://schemas.openxmlformats.org/officeDocument/2006/relationships/hyperlink" Target="http://s7d9.scene7.com/is/image/ScanSource/apc-sypm25kd" TargetMode="External"/><Relationship Id="rId2887" Type="http://schemas.openxmlformats.org/officeDocument/2006/relationships/hyperlink" Target="http://s7d9.scene7.com/is/image/ScanSource/apc-ap8704sww" TargetMode="External"/><Relationship Id="rId5086" Type="http://schemas.openxmlformats.org/officeDocument/2006/relationships/hyperlink" Target="https://s7d5.scene7.com/is/image/ScanSource/photo-unavailable" TargetMode="External"/><Relationship Id="rId859" Type="http://schemas.openxmlformats.org/officeDocument/2006/relationships/hyperlink" Target="http://s7d9.scene7.com/is/image/ScanSource/valcom-v1080bg" TargetMode="External"/><Relationship Id="rId1489" Type="http://schemas.openxmlformats.org/officeDocument/2006/relationships/hyperlink" Target="http://s7d5.scene7.com/is/image/ScanSource/icon-warranty2" TargetMode="External"/><Relationship Id="rId1696" Type="http://schemas.openxmlformats.org/officeDocument/2006/relationships/hyperlink" Target="http://s7d5.scene7.com/is/image/ScanSource/icon-accessories" TargetMode="External"/><Relationship Id="rId3938" Type="http://schemas.openxmlformats.org/officeDocument/2006/relationships/hyperlink" Target="http://s7d9.scene7.com/is/image/ScanSource/plantronics-66267-01" TargetMode="External"/><Relationship Id="rId5153" Type="http://schemas.openxmlformats.org/officeDocument/2006/relationships/hyperlink" Target="http://s7d9.scene7.com/is/image/ScanSource/eaton-1030041945501" TargetMode="External"/><Relationship Id="rId1349" Type="http://schemas.openxmlformats.org/officeDocument/2006/relationships/hyperlink" Target="http://s7d9.scene7.com/is/image/ScanSource/apc-smx48rmbp2u" TargetMode="External"/><Relationship Id="rId2747" Type="http://schemas.openxmlformats.org/officeDocument/2006/relationships/hyperlink" Target="http://s7d9.scene7.com/is/image/ScanSource/apc-apcrbc136" TargetMode="External"/><Relationship Id="rId2954" Type="http://schemas.openxmlformats.org/officeDocument/2006/relationships/hyperlink" Target="http://s7d9.scene7.com/is/image/ScanSource/apc-ap7580" TargetMode="External"/><Relationship Id="rId5013" Type="http://schemas.openxmlformats.org/officeDocument/2006/relationships/hyperlink" Target="http://s7d9.scene7.com/is/image/ScanSource/jabra-1412137" TargetMode="External"/><Relationship Id="rId5220" Type="http://schemas.openxmlformats.org/officeDocument/2006/relationships/hyperlink" Target="http://s7d9.scene7.com/is/image/ScanSource/apc-040406505" TargetMode="External"/><Relationship Id="rId719" Type="http://schemas.openxmlformats.org/officeDocument/2006/relationships/hyperlink" Target="http://s7d9.scene7.com/is/image/ScanSource/valcom-vgpsa" TargetMode="External"/><Relationship Id="rId926" Type="http://schemas.openxmlformats.org/officeDocument/2006/relationships/hyperlink" Target="http://s7d9.scene7.com/is/image/ScanSource/itwlinx-up3p75" TargetMode="External"/><Relationship Id="rId1556" Type="http://schemas.openxmlformats.org/officeDocument/2006/relationships/hyperlink" Target="http://s7d9.scene7.com/is/image/ScanSource/eaton-sb708192425fb" TargetMode="External"/><Relationship Id="rId1763" Type="http://schemas.openxmlformats.org/officeDocument/2006/relationships/hyperlink" Target="http://s7d9.scene7.com/is/image/ScanSource/apc-pdm3530l2130260" TargetMode="External"/><Relationship Id="rId1970" Type="http://schemas.openxmlformats.org/officeDocument/2006/relationships/hyperlink" Target="http://s7d9.scene7.com/is/image/ScanSource/apc-kvm0108a" TargetMode="External"/><Relationship Id="rId2607" Type="http://schemas.openxmlformats.org/officeDocument/2006/relationships/hyperlink" Target="http://s7d9.scene7.com/is/image/ScanSource/apc-ar7582a" TargetMode="External"/><Relationship Id="rId2814" Type="http://schemas.openxmlformats.org/officeDocument/2006/relationships/hyperlink" Target="http://s7d9.scene7.com/is/image/ScanSource/apc-ap9551" TargetMode="External"/><Relationship Id="rId55" Type="http://schemas.openxmlformats.org/officeDocument/2006/relationships/hyperlink" Target="http://s7d9.scene7.com/is/image/ScanSource/eaton-y03113011100000" TargetMode="External"/><Relationship Id="rId1209" Type="http://schemas.openxmlformats.org/officeDocument/2006/relationships/hyperlink" Target="http://s7d9.scene7.com/is/image/ScanSource/apc-sua1000rmi1u" TargetMode="External"/><Relationship Id="rId1416" Type="http://schemas.openxmlformats.org/officeDocument/2006/relationships/hyperlink" Target="https://s7d5.scene7.com/is/image/ScanSource/photo-unavailable" TargetMode="External"/><Relationship Id="rId1623" Type="http://schemas.openxmlformats.org/officeDocument/2006/relationships/hyperlink" Target="http://s7d9.scene7.com/is/image/ScanSource/apc-rbc32" TargetMode="External"/><Relationship Id="rId1830" Type="http://schemas.openxmlformats.org/officeDocument/2006/relationships/hyperlink" Target="https://s7d5.scene7.com/is/image/ScanSource/photo-unavailable" TargetMode="External"/><Relationship Id="rId4779" Type="http://schemas.openxmlformats.org/officeDocument/2006/relationships/hyperlink" Target="https://s7d5.scene7.com/is/image/ScanSource/photo-unavailable" TargetMode="External"/><Relationship Id="rId4986" Type="http://schemas.openxmlformats.org/officeDocument/2006/relationships/hyperlink" Target="http://s7d5.scene7.com/is/image/ScanSource/polycom-vvx500" TargetMode="External"/><Relationship Id="rId3588" Type="http://schemas.openxmlformats.org/officeDocument/2006/relationships/hyperlink" Target="http://s7d9.scene7.com/is/image/ScanSource/xpcc-90000035" TargetMode="External"/><Relationship Id="rId3795" Type="http://schemas.openxmlformats.org/officeDocument/2006/relationships/hyperlink" Target="http://s7d9.scene7.com/is/image/ScanSource/vtech-eristerminalbundlegroup" TargetMode="External"/><Relationship Id="rId4639" Type="http://schemas.openxmlformats.org/officeDocument/2006/relationships/hyperlink" Target="http://s7d9.scene7.com/is/image/ScanSource/poly-blackwireaccessories" TargetMode="External"/><Relationship Id="rId4846" Type="http://schemas.openxmlformats.org/officeDocument/2006/relationships/hyperlink" Target="http://s7d9.scene7.com/is/image/ScanSource/jabra-1440110" TargetMode="External"/><Relationship Id="rId2397" Type="http://schemas.openxmlformats.org/officeDocument/2006/relationships/hyperlink" Target="http://s7d9.scene7.com/is/image/ScanSource/eaton-cbl148" TargetMode="External"/><Relationship Id="rId3448" Type="http://schemas.openxmlformats.org/officeDocument/2006/relationships/hyperlink" Target="http://s7d9.scene7.com/is/image/ScanSource/xpcc-90000483" TargetMode="External"/><Relationship Id="rId3655" Type="http://schemas.openxmlformats.org/officeDocument/2006/relationships/hyperlink" Target="https://s7d5.scene7.com/is/image/ScanSource/photo-unavailable" TargetMode="External"/><Relationship Id="rId3862" Type="http://schemas.openxmlformats.org/officeDocument/2006/relationships/hyperlink" Target="http://s7d9.scene7.com/is/image/ScanSource/jabra-7599832109" TargetMode="External"/><Relationship Id="rId4706" Type="http://schemas.openxmlformats.org/officeDocument/2006/relationships/hyperlink" Target="http://s7d9.scene7.com/is/image/ScanSource/poly-voyageraccessories" TargetMode="External"/><Relationship Id="rId369" Type="http://schemas.openxmlformats.org/officeDocument/2006/relationships/hyperlink" Target="http://s7d5.scene7.com/is/image/ScanSource/icon-warranty2" TargetMode="External"/><Relationship Id="rId576" Type="http://schemas.openxmlformats.org/officeDocument/2006/relationships/hyperlink" Target="http://s7d9.scene7.com/is/image/ScanSource/valcom-vip480alw" TargetMode="External"/><Relationship Id="rId783" Type="http://schemas.openxmlformats.org/officeDocument/2006/relationships/hyperlink" Target="http://s7d9.scene7.com/is/image/ScanSource/valcom-v9830" TargetMode="External"/><Relationship Id="rId990" Type="http://schemas.openxmlformats.org/officeDocument/2006/relationships/hyperlink" Target="http://s7d9.scene7.com/is/image/ScanSource/apc-sysw80kf" TargetMode="External"/><Relationship Id="rId2257" Type="http://schemas.openxmlformats.org/officeDocument/2006/relationships/hyperlink" Target="http://s7d9.scene7.com/is/image/ScanSource/eaton-ehbpl3000rpdu1u" TargetMode="External"/><Relationship Id="rId2464" Type="http://schemas.openxmlformats.org/officeDocument/2006/relationships/hyperlink" Target="http://s7d5.scene7.com/is/image/ScanSource/Eaton-3S-UPS" TargetMode="External"/><Relationship Id="rId2671" Type="http://schemas.openxmlformats.org/officeDocument/2006/relationships/hyperlink" Target="http://s7d5.scene7.com/is/image/ScanSource/apc-325family" TargetMode="External"/><Relationship Id="rId3308" Type="http://schemas.openxmlformats.org/officeDocument/2006/relationships/hyperlink" Target="https://s7d5.scene7.com/is/image/ScanSource/photo-unavailable" TargetMode="External"/><Relationship Id="rId3515" Type="http://schemas.openxmlformats.org/officeDocument/2006/relationships/hyperlink" Target="http://s7d9.scene7.com/is/image/ScanSource/xpcc-90000278" TargetMode="External"/><Relationship Id="rId4913" Type="http://schemas.openxmlformats.org/officeDocument/2006/relationships/hyperlink" Target="http://s7d9.scene7.com/is/image/ScanSource/jabra-1420737" TargetMode="External"/><Relationship Id="rId229" Type="http://schemas.openxmlformats.org/officeDocument/2006/relationships/hyperlink" Target="http://s7d5.scene7.com/is/image/ScanSource/icon-services" TargetMode="External"/><Relationship Id="rId436" Type="http://schemas.openxmlformats.org/officeDocument/2006/relationships/hyperlink" Target="http://s7d5.scene7.com/is/image/ScanSource/icon-services" TargetMode="External"/><Relationship Id="rId643" Type="http://schemas.openxmlformats.org/officeDocument/2006/relationships/hyperlink" Target="http://s7d9.scene7.com/is/image/ScanSource/vtech-vh6102" TargetMode="External"/><Relationship Id="rId1066" Type="http://schemas.openxmlformats.org/officeDocument/2006/relationships/hyperlink" Target="http://s7d9.scene7.com/is/image/ScanSource/apc-sya8k8p" TargetMode="External"/><Relationship Id="rId1273" Type="http://schemas.openxmlformats.org/officeDocument/2006/relationships/hyperlink" Target="http://s7d9.scene7.com/is/image/ScanSource/apc-srt5kxlt5ktf" TargetMode="External"/><Relationship Id="rId1480" Type="http://schemas.openxmlformats.org/officeDocument/2006/relationships/hyperlink" Target="http://s7d5.scene7.com/is/image/ScanSource/icon-warranty2" TargetMode="External"/><Relationship Id="rId2117" Type="http://schemas.openxmlformats.org/officeDocument/2006/relationships/hyperlink" Target="http://s7d9.scene7.com/is/image/ScanSource/jabra-gsa15530159" TargetMode="External"/><Relationship Id="rId2324" Type="http://schemas.openxmlformats.org/officeDocument/2006/relationships/hyperlink" Target="http://s7d5.scene7.com/is/image/ScanSource/icon-accessories" TargetMode="External"/><Relationship Id="rId3722" Type="http://schemas.openxmlformats.org/officeDocument/2006/relationships/hyperlink" Target="http://s7d9.scene7.com/is/image/ScanSource/poly-saviaccessories" TargetMode="External"/><Relationship Id="rId850" Type="http://schemas.openxmlformats.org/officeDocument/2006/relationships/hyperlink" Target="http://s7d9.scene7.com/is/image/ScanSource/valcom-v1095" TargetMode="External"/><Relationship Id="rId1133" Type="http://schemas.openxmlformats.org/officeDocument/2006/relationships/hyperlink" Target="http://s7d9.scene7.com/is/image/ScanSource/apc-suvtp10kh2b2s" TargetMode="External"/><Relationship Id="rId2531" Type="http://schemas.openxmlformats.org/officeDocument/2006/relationships/hyperlink" Target="http://s7d9.scene7.com/is/image/ScanSource/apc-ar8427a" TargetMode="External"/><Relationship Id="rId4289" Type="http://schemas.openxmlformats.org/officeDocument/2006/relationships/hyperlink" Target="http://s7d9.scene7.com/is/image/ScanSource/jabra-26509" TargetMode="External"/><Relationship Id="rId503" Type="http://schemas.openxmlformats.org/officeDocument/2006/relationships/hyperlink" Target="http://s7d9.scene7.com/is/image/ScanSource/yealink-vp59teams" TargetMode="External"/><Relationship Id="rId710" Type="http://schemas.openxmlformats.org/officeDocument/2006/relationships/hyperlink" Target="http://s7d9.scene7.com/is/image/ScanSource/valcom-vtr96" TargetMode="External"/><Relationship Id="rId1340" Type="http://schemas.openxmlformats.org/officeDocument/2006/relationships/hyperlink" Target="http://s7d5.scene7.com/is/image/ScanSource/icon-cables-and-adaptors" TargetMode="External"/><Relationship Id="rId3098" Type="http://schemas.openxmlformats.org/officeDocument/2006/relationships/hyperlink" Target="http://s7d5.scene7.com/is/image/ScanSource/Eaton-9355-UPS" TargetMode="External"/><Relationship Id="rId4496" Type="http://schemas.openxmlformats.org/officeDocument/2006/relationships/hyperlink" Target="http://s7d9.scene7.com/is/image/ScanSource/poly-voyagerfocus2ucchargestand" TargetMode="External"/><Relationship Id="rId1200" Type="http://schemas.openxmlformats.org/officeDocument/2006/relationships/hyperlink" Target="http://s7d9.scene7.com/is/image/ScanSource/apc-sua5000rmt5u" TargetMode="External"/><Relationship Id="rId4149" Type="http://schemas.openxmlformats.org/officeDocument/2006/relationships/hyperlink" Target="http://s7d9.scene7.com/is/image/ScanSource/plantronics-45651-01" TargetMode="External"/><Relationship Id="rId4356" Type="http://schemas.openxmlformats.org/officeDocument/2006/relationships/hyperlink" Target="https://s7d5.scene7.com/is/image/ScanSource/photo-unavailable" TargetMode="External"/><Relationship Id="rId4563" Type="http://schemas.openxmlformats.org/officeDocument/2006/relationships/hyperlink" Target="http://s7d9.scene7.com/is/image/ScanSource/poly-elara60" TargetMode="External"/><Relationship Id="rId4770" Type="http://schemas.openxmlformats.org/officeDocument/2006/relationships/hyperlink" Target="http://s7d9.scene7.com/is/image/ScanSource/plantronics-20344201" TargetMode="External"/><Relationship Id="rId3165" Type="http://schemas.openxmlformats.org/officeDocument/2006/relationships/hyperlink" Target="http://s7d9.scene7.com/is/image/ScanSource/eaton-9px10ksp" TargetMode="External"/><Relationship Id="rId3372" Type="http://schemas.openxmlformats.org/officeDocument/2006/relationships/hyperlink" Target="http://s7d9.scene7.com/is/image/ScanSource/xpcc-90000905rb" TargetMode="External"/><Relationship Id="rId4009" Type="http://schemas.openxmlformats.org/officeDocument/2006/relationships/hyperlink" Target="http://s7d9.scene7.com/is/image/ScanSource/eaton-5s1000lcd" TargetMode="External"/><Relationship Id="rId4216" Type="http://schemas.openxmlformats.org/officeDocument/2006/relationships/hyperlink" Target="http://s7d9.scene7.com/is/image/ScanSource/plantronics-2996001" TargetMode="External"/><Relationship Id="rId4423" Type="http://schemas.openxmlformats.org/officeDocument/2006/relationships/hyperlink" Target="http://s7d9.scene7.com/is/image/ScanSource/poly-saviaccessories" TargetMode="External"/><Relationship Id="rId4630" Type="http://schemas.openxmlformats.org/officeDocument/2006/relationships/hyperlink" Target="http://s7d9.scene7.com/is/image/ScanSource/plantronics-21114401" TargetMode="External"/><Relationship Id="rId293" Type="http://schemas.openxmlformats.org/officeDocument/2006/relationships/hyperlink" Target="http://s7d5.scene7.com/is/image/ScanSource/icon-services" TargetMode="External"/><Relationship Id="rId2181" Type="http://schemas.openxmlformats.org/officeDocument/2006/relationships/hyperlink" Target="http://s7d9.scene7.com/is/image/ScanSource/eaton-etnenc422442se" TargetMode="External"/><Relationship Id="rId3025" Type="http://schemas.openxmlformats.org/officeDocument/2006/relationships/hyperlink" Target="http://s7d9.scene7.com/is/image/ScanSource/apc-acf126" TargetMode="External"/><Relationship Id="rId3232" Type="http://schemas.openxmlformats.org/officeDocument/2006/relationships/hyperlink" Target="https://s7d5.scene7.com/is/image/ScanSource/photo-unavailable" TargetMode="External"/><Relationship Id="rId153" Type="http://schemas.openxmlformats.org/officeDocument/2006/relationships/hyperlink" Target="http://s7d5.scene7.com/is/image/ScanSource/icon-warranty2" TargetMode="External"/><Relationship Id="rId360" Type="http://schemas.openxmlformats.org/officeDocument/2006/relationships/hyperlink" Target="http://s7d5.scene7.com/is/image/ScanSource/icon-warranty2" TargetMode="External"/><Relationship Id="rId2041" Type="http://schemas.openxmlformats.org/officeDocument/2006/relationships/hyperlink" Target="https://s7d5.scene7.com/is/image/ScanSource/photo-unavailable" TargetMode="External"/><Relationship Id="rId5197" Type="http://schemas.openxmlformats.org/officeDocument/2006/relationships/hyperlink" Target="http://s7d9.scene7.com/is/image/ScanSource/poly-saviaccessories" TargetMode="External"/><Relationship Id="rId220" Type="http://schemas.openxmlformats.org/officeDocument/2006/relationships/hyperlink" Target="http://s7d5.scene7.com/is/image/ScanSource/icon-accessories" TargetMode="External"/><Relationship Id="rId2998" Type="http://schemas.openxmlformats.org/officeDocument/2006/relationships/hyperlink" Target="http://s7d9.scene7.com/is/image/ScanSource/apc-ap4434" TargetMode="External"/><Relationship Id="rId5057" Type="http://schemas.openxmlformats.org/officeDocument/2006/relationships/hyperlink" Target="http://s7d9.scene7.com/is/image/ScanSource/jabra-1410140" TargetMode="External"/><Relationship Id="rId2858" Type="http://schemas.openxmlformats.org/officeDocument/2006/relationships/hyperlink" Target="http://s7d9.scene7.com/is/image/ScanSource/apc-ap8886" TargetMode="External"/><Relationship Id="rId3909" Type="http://schemas.openxmlformats.org/officeDocument/2006/relationships/hyperlink" Target="http://s7d9.scene7.com/is/image/ScanSource/plantronics-7178201" TargetMode="External"/><Relationship Id="rId4073" Type="http://schemas.openxmlformats.org/officeDocument/2006/relationships/hyperlink" Target="http://s7d9.scene7.com/is/image/ScanSource/zebra-obsolete" TargetMode="External"/><Relationship Id="rId99" Type="http://schemas.openxmlformats.org/officeDocument/2006/relationships/hyperlink" Target="http://s7d5.scene7.com/is/image/ScanSource/icon-warranty2" TargetMode="External"/><Relationship Id="rId1667" Type="http://schemas.openxmlformats.org/officeDocument/2006/relationships/hyperlink" Target="http://s7d5.scene7.com/is/image/ScanSource/icon-accessories" TargetMode="External"/><Relationship Id="rId1874" Type="http://schemas.openxmlformats.org/officeDocument/2006/relationships/hyperlink" Target="http://s7d9.scene7.com/is/image/ScanSource/apc-nbes0201" TargetMode="External"/><Relationship Id="rId2718" Type="http://schemas.openxmlformats.org/officeDocument/2006/relationships/hyperlink" Target="http://s7d5.scene7.com/is/image/ScanSource/APC-301_fam" TargetMode="External"/><Relationship Id="rId2925" Type="http://schemas.openxmlformats.org/officeDocument/2006/relationships/hyperlink" Target="http://s7d5.scene7.com/is/image/ScanSource/APC-2D60FA1456E54ED1852578560077A444_EWAR_8F2TL5_fam_h" TargetMode="External"/><Relationship Id="rId4280" Type="http://schemas.openxmlformats.org/officeDocument/2006/relationships/hyperlink" Target="http://s7d9.scene7.com/is/image/ScanSource/jabra-26599899899" TargetMode="External"/><Relationship Id="rId5124" Type="http://schemas.openxmlformats.org/officeDocument/2006/relationships/hyperlink" Target="http://s7d9.scene7.com/is/image/ScanSource/eaton-116750224001" TargetMode="External"/><Relationship Id="rId1527" Type="http://schemas.openxmlformats.org/officeDocument/2006/relationships/hyperlink" Target="http://s7d9.scene7.com/is/image/ScanSource/apc-sc450rm1u" TargetMode="External"/><Relationship Id="rId1734" Type="http://schemas.openxmlformats.org/officeDocument/2006/relationships/hyperlink" Target="http://s7d9.scene7.com/is/image/ScanSource/apc-pdw29l2120r" TargetMode="External"/><Relationship Id="rId1941" Type="http://schemas.openxmlformats.org/officeDocument/2006/relationships/hyperlink" Target="https://s7d5.scene7.com/is/image/ScanSource/photo-unavailable" TargetMode="External"/><Relationship Id="rId4140" Type="http://schemas.openxmlformats.org/officeDocument/2006/relationships/hyperlink" Target="http://s7d9.scene7.com/is/image/ScanSource/plantronics-48590-41" TargetMode="External"/><Relationship Id="rId26" Type="http://schemas.openxmlformats.org/officeDocument/2006/relationships/hyperlink" Target="http://s7d5.scene7.com/is/image/ScanSource/Eaton-BladeUPS" TargetMode="External"/><Relationship Id="rId3699" Type="http://schemas.openxmlformats.org/officeDocument/2006/relationships/hyperlink" Target="http://s7d9.scene7.com/is/image/ScanSource/jabra-8734599" TargetMode="External"/><Relationship Id="rId4000" Type="http://schemas.openxmlformats.org/officeDocument/2006/relationships/hyperlink" Target="http://s7d9.scene7.com/is/image/ScanSource/eaton-5sc1500g" TargetMode="External"/><Relationship Id="rId1801" Type="http://schemas.openxmlformats.org/officeDocument/2006/relationships/hyperlink" Target="http://s7d9.scene7.com/is/image/ScanSource/apc-p8t3" TargetMode="External"/><Relationship Id="rId3559" Type="http://schemas.openxmlformats.org/officeDocument/2006/relationships/hyperlink" Target="https://s7d5.scene7.com/is/image/ScanSource/photo-unavailable" TargetMode="External"/><Relationship Id="rId4957" Type="http://schemas.openxmlformats.org/officeDocument/2006/relationships/hyperlink" Target="https://s7d5.scene7.com/is/image/ScanSource/photo-unavailable" TargetMode="External"/><Relationship Id="rId687" Type="http://schemas.openxmlformats.org/officeDocument/2006/relationships/hyperlink" Target="http://s7d5.scene7.com/is/image/ScanSource/Eaton-ePDUs" TargetMode="External"/><Relationship Id="rId2368" Type="http://schemas.openxmlformats.org/officeDocument/2006/relationships/hyperlink" Target="http://s7d5.scene7.com/is/image/ScanSource/icon-warranty2" TargetMode="External"/><Relationship Id="rId3766" Type="http://schemas.openxmlformats.org/officeDocument/2006/relationships/hyperlink" Target="https://s7d5.scene7.com/is/image/ScanSource/photo-unavailable" TargetMode="External"/><Relationship Id="rId3973" Type="http://schemas.openxmlformats.org/officeDocument/2006/relationships/hyperlink" Target="http://s7d9.scene7.com/is/image/ScanSource/jabra-6393823189" TargetMode="External"/><Relationship Id="rId4817" Type="http://schemas.openxmlformats.org/officeDocument/2006/relationships/hyperlink" Target="http://s7d9.scene7.com/is/image/ScanSource/jabra-195079" TargetMode="External"/><Relationship Id="rId894" Type="http://schemas.openxmlformats.org/officeDocument/2006/relationships/hyperlink" Target="http://s7d9.scene7.com/is/image/ScanSource/valcom-v1026cw" TargetMode="External"/><Relationship Id="rId1177" Type="http://schemas.openxmlformats.org/officeDocument/2006/relationships/hyperlink" Target="http://s7d9.scene7.com/is/image/ScanSource/apc-surt014" TargetMode="External"/><Relationship Id="rId2575" Type="http://schemas.openxmlformats.org/officeDocument/2006/relationships/hyperlink" Target="http://s7d9.scene7.com/is/image/ScanSource/apc-ar8100" TargetMode="External"/><Relationship Id="rId2782" Type="http://schemas.openxmlformats.org/officeDocument/2006/relationships/hyperlink" Target="http://s7d9.scene7.com/is/image/ScanSource/apc-ap9873" TargetMode="External"/><Relationship Id="rId3419" Type="http://schemas.openxmlformats.org/officeDocument/2006/relationships/hyperlink" Target="https://s7d5.scene7.com/is/image/ScanSource/photo-unavailable" TargetMode="External"/><Relationship Id="rId3626" Type="http://schemas.openxmlformats.org/officeDocument/2006/relationships/hyperlink" Target="http://s7d9.scene7.com/is/image/ScanSource/poly-voyageraccessories" TargetMode="External"/><Relationship Id="rId3833" Type="http://schemas.openxmlformats.org/officeDocument/2006/relationships/hyperlink" Target="http://s7d9.scene7.com/is/image/ScanSource/poly-encorepro700" TargetMode="External"/><Relationship Id="rId547" Type="http://schemas.openxmlformats.org/officeDocument/2006/relationships/hyperlink" Target="http://s7d5.scene7.com/is/image/ScanSource/icon-audio" TargetMode="External"/><Relationship Id="rId754" Type="http://schemas.openxmlformats.org/officeDocument/2006/relationships/hyperlink" Target="http://s7d9.scene7.com/is/image/ScanSource/valcom-v9985w" TargetMode="External"/><Relationship Id="rId961" Type="http://schemas.openxmlformats.org/officeDocument/2006/relationships/hyperlink" Target="http://s7d5.scene7.com/is/image/ScanSource/icon-accessories" TargetMode="External"/><Relationship Id="rId1384" Type="http://schemas.openxmlformats.org/officeDocument/2006/relationships/hyperlink" Target="https://s7d5.scene7.com/is/image/ScanSource/photo-unavailable" TargetMode="External"/><Relationship Id="rId1591" Type="http://schemas.openxmlformats.org/officeDocument/2006/relationships/hyperlink" Target="http://s7d9.scene7.com/is/image/ScanSource/eaton-rscmf11u" TargetMode="External"/><Relationship Id="rId2228" Type="http://schemas.openxmlformats.org/officeDocument/2006/relationships/hyperlink" Target="https://s7d5.scene7.com/is/image/ScanSource/photo-unavailable" TargetMode="External"/><Relationship Id="rId2435" Type="http://schemas.openxmlformats.org/officeDocument/2006/relationships/hyperlink" Target="http://s7d5.scene7.com/is/image/ScanSource/APC-D624CB6DA231A7A6852578630056932D_SLIE_8FFLPR_fam_h" TargetMode="External"/><Relationship Id="rId2642" Type="http://schemas.openxmlformats.org/officeDocument/2006/relationships/hyperlink" Target="http://s7d9.scene7.com/is/image/ScanSource/apc-ar7000" TargetMode="External"/><Relationship Id="rId3900" Type="http://schemas.openxmlformats.org/officeDocument/2006/relationships/hyperlink" Target="http://s7d9.scene7.com/is/image/ScanSource/jabra-7410109" TargetMode="External"/><Relationship Id="rId90" Type="http://schemas.openxmlformats.org/officeDocument/2006/relationships/hyperlink" Target="https://s7d5.scene7.com/is/image/ScanSource/photo-unavailable" TargetMode="External"/><Relationship Id="rId407" Type="http://schemas.openxmlformats.org/officeDocument/2006/relationships/hyperlink" Target="http://s7d5.scene7.com/is/image/ScanSource/icon-services" TargetMode="External"/><Relationship Id="rId614" Type="http://schemas.openxmlformats.org/officeDocument/2006/relationships/hyperlink" Target="http://s7d9.scene7.com/is/image/ScanSource/valcom-vip324d" TargetMode="External"/><Relationship Id="rId821" Type="http://schemas.openxmlformats.org/officeDocument/2006/relationships/hyperlink" Target="http://s7d9.scene7.com/is/image/ScanSource/valcom-2972pk" TargetMode="External"/><Relationship Id="rId1037" Type="http://schemas.openxmlformats.org/officeDocument/2006/relationships/hyperlink" Target="http://s7d5.scene7.com/is/image/ScanSource/APC-29E08A7203B5C0DC8525760100603846_MMAE_7UDNL5_fam_h" TargetMode="External"/><Relationship Id="rId1244" Type="http://schemas.openxmlformats.org/officeDocument/2006/relationships/hyperlink" Target="https://s7d5.scene7.com/is/image/ScanSource/photo-unavailable" TargetMode="External"/><Relationship Id="rId1451" Type="http://schemas.openxmlformats.org/officeDocument/2006/relationships/hyperlink" Target="http://s7d9.scene7.com/is/image/ScanSource/apc-smt1000i" TargetMode="External"/><Relationship Id="rId2502" Type="http://schemas.openxmlformats.org/officeDocument/2006/relationships/hyperlink" Target="http://s7d9.scene7.com/is/image/ScanSource/apc-ar8612" TargetMode="External"/><Relationship Id="rId1104" Type="http://schemas.openxmlformats.org/officeDocument/2006/relationships/hyperlink" Target="http://s7d9.scene7.com/is/image/ScanSource/valcom-sx158" TargetMode="External"/><Relationship Id="rId1311" Type="http://schemas.openxmlformats.org/officeDocument/2006/relationships/hyperlink" Target="http://s7d9.scene7.com/is/image/ScanSource/apc-srt1500xla" TargetMode="External"/><Relationship Id="rId4467" Type="http://schemas.openxmlformats.org/officeDocument/2006/relationships/hyperlink" Target="http://s7d9.scene7.com/is/image/ScanSource/poly-calisto5300" TargetMode="External"/><Relationship Id="rId4674" Type="http://schemas.openxmlformats.org/officeDocument/2006/relationships/hyperlink" Target="http://s7d9.scene7.com/is/image/ScanSource/poly-savi8210" TargetMode="External"/><Relationship Id="rId4881" Type="http://schemas.openxmlformats.org/officeDocument/2006/relationships/hyperlink" Target="http://s7d9.scene7.com/is/image/ScanSource/jabra-1420806" TargetMode="External"/><Relationship Id="rId3069" Type="http://schemas.openxmlformats.org/officeDocument/2006/relationships/hyperlink" Target="http://s7d5.scene7.com/is/image/ScanSource/icon-services" TargetMode="External"/><Relationship Id="rId3276" Type="http://schemas.openxmlformats.org/officeDocument/2006/relationships/hyperlink" Target="http://s7d9.scene7.com/is/image/ScanSource/plantronics-9231010" TargetMode="External"/><Relationship Id="rId3483" Type="http://schemas.openxmlformats.org/officeDocument/2006/relationships/hyperlink" Target="http://s7d5.scene7.com/is/image/ScanSource/icon-software-services" TargetMode="External"/><Relationship Id="rId3690" Type="http://schemas.openxmlformats.org/officeDocument/2006/relationships/hyperlink" Target="http://s7d9.scene7.com/is/image/ScanSource/jabra-88000025" TargetMode="External"/><Relationship Id="rId4327" Type="http://schemas.openxmlformats.org/officeDocument/2006/relationships/hyperlink" Target="http://s7d9.scene7.com/is/image/ScanSource/jabra-2399823189" TargetMode="External"/><Relationship Id="rId4534" Type="http://schemas.openxmlformats.org/officeDocument/2006/relationships/hyperlink" Target="http://s7d9.scene7.com/is/image/ScanSource/poly-calistoaccessories" TargetMode="External"/><Relationship Id="rId197" Type="http://schemas.openxmlformats.org/officeDocument/2006/relationships/hyperlink" Target="http://s7d9.scene7.com/is/image/ScanSource/apc-wmbrs9mbt9b4" TargetMode="External"/><Relationship Id="rId2085" Type="http://schemas.openxmlformats.org/officeDocument/2006/relationships/hyperlink" Target="http://s7d5.scene7.com/is/image/ScanSource/icon-accessories" TargetMode="External"/><Relationship Id="rId2292" Type="http://schemas.openxmlformats.org/officeDocument/2006/relationships/hyperlink" Target="http://s7d9.scene7.com/is/image/ScanSource/eaton-eaus192u1605" TargetMode="External"/><Relationship Id="rId3136" Type="http://schemas.openxmlformats.org/officeDocument/2006/relationships/hyperlink" Target="http://s7d9.scene7.com/is/image/ScanSource/eaton-9px5k" TargetMode="External"/><Relationship Id="rId3343" Type="http://schemas.openxmlformats.org/officeDocument/2006/relationships/hyperlink" Target="http://s7d9.scene7.com/is/image/ScanSource/xpcc-90000954b1" TargetMode="External"/><Relationship Id="rId4741" Type="http://schemas.openxmlformats.org/officeDocument/2006/relationships/hyperlink" Target="https://s7d5.scene7.com/is/image/ScanSource/photo-unavailable" TargetMode="External"/><Relationship Id="rId264" Type="http://schemas.openxmlformats.org/officeDocument/2006/relationships/hyperlink" Target="http://s7d5.scene7.com/is/image/ScanSource/icon-warranty2" TargetMode="External"/><Relationship Id="rId471" Type="http://schemas.openxmlformats.org/officeDocument/2006/relationships/hyperlink" Target="http://s7d9.scene7.com/is/image/ScanSource/apc-w0p2340" TargetMode="External"/><Relationship Id="rId2152" Type="http://schemas.openxmlformats.org/officeDocument/2006/relationships/hyperlink" Target="http://s7d5.scene7.com/is/image/ScanSource/Eaton-FERRUPS" TargetMode="External"/><Relationship Id="rId3550" Type="http://schemas.openxmlformats.org/officeDocument/2006/relationships/hyperlink" Target="http://s7d9.scene7.com/is/image/ScanSource/xpcc-90000174" TargetMode="External"/><Relationship Id="rId4601" Type="http://schemas.openxmlformats.org/officeDocument/2006/relationships/hyperlink" Target="http://s7d9.scene7.com/is/image/ScanSource/poly-voyager8200" TargetMode="External"/><Relationship Id="rId124" Type="http://schemas.openxmlformats.org/officeDocument/2006/relationships/hyperlink" Target="http://s7d5.scene7.com/is/image/ScanSource/icon-services" TargetMode="External"/><Relationship Id="rId3203" Type="http://schemas.openxmlformats.org/officeDocument/2006/relationships/hyperlink" Target="http://s7d9.scene7.com/is/image/ScanSource/jabra-93065503105" TargetMode="External"/><Relationship Id="rId3410" Type="http://schemas.openxmlformats.org/officeDocument/2006/relationships/hyperlink" Target="http://s7d9.scene7.com/is/image/ScanSource/xpcc-snmp2pv3" TargetMode="External"/><Relationship Id="rId331" Type="http://schemas.openxmlformats.org/officeDocument/2006/relationships/hyperlink" Target="http://s7d5.scene7.com/is/image/ScanSource/icon-warranty2" TargetMode="External"/><Relationship Id="rId2012" Type="http://schemas.openxmlformats.org/officeDocument/2006/relationships/hyperlink" Target="http://s7d9.scene7.com/is/image/ScanSource/eaton-k41211000000000" TargetMode="External"/><Relationship Id="rId2969" Type="http://schemas.openxmlformats.org/officeDocument/2006/relationships/hyperlink" Target="http://s7d9.scene7.com/is/image/ScanSource/apc-ap7516" TargetMode="External"/><Relationship Id="rId5168" Type="http://schemas.openxmlformats.org/officeDocument/2006/relationships/hyperlink" Target="https://s7d5.scene7.com/is/image/ScanSource/photo-unavailable" TargetMode="External"/><Relationship Id="rId1778" Type="http://schemas.openxmlformats.org/officeDocument/2006/relationships/hyperlink" Target="http://s7d9.scene7.com/is/image/ScanSource/apc-pdm1332iec3p3" TargetMode="External"/><Relationship Id="rId1985" Type="http://schemas.openxmlformats.org/officeDocument/2006/relationships/hyperlink" Target="http://s7d9.scene7.com/is/image/ScanSource/eaton-kb3013200000010" TargetMode="External"/><Relationship Id="rId2829" Type="http://schemas.openxmlformats.org/officeDocument/2006/relationships/hyperlink" Target="http://s7d9.scene7.com/is/image/ScanSource/apc-ap937010" TargetMode="External"/><Relationship Id="rId4184" Type="http://schemas.openxmlformats.org/officeDocument/2006/relationships/hyperlink" Target="https://s7d5.scene7.com/is/image/ScanSource/photo-unavailable" TargetMode="External"/><Relationship Id="rId4391" Type="http://schemas.openxmlformats.org/officeDocument/2006/relationships/hyperlink" Target="http://s7d9.scene7.com/is/image/ScanSource/plantronics-voyager4320teamswithstand" TargetMode="External"/><Relationship Id="rId5028" Type="http://schemas.openxmlformats.org/officeDocument/2006/relationships/hyperlink" Target="https://s7d5.scene7.com/is/image/ScanSource/photo-unavailable" TargetMode="External"/><Relationship Id="rId5235" Type="http://schemas.openxmlformats.org/officeDocument/2006/relationships/hyperlink" Target="http://s7d9.scene7.com/is/image/ScanSource/vtech-d7xxwallmountkit" TargetMode="External"/><Relationship Id="rId1638" Type="http://schemas.openxmlformats.org/officeDocument/2006/relationships/hyperlink" Target="http://s7d9.scene7.com/is/image/ScanSource/apc-rbc12" TargetMode="External"/><Relationship Id="rId4044" Type="http://schemas.openxmlformats.org/officeDocument/2006/relationships/hyperlink" Target="http://s7d9.scene7.com/is/image/ScanSource/eaton-5p1500rt" TargetMode="External"/><Relationship Id="rId4251" Type="http://schemas.openxmlformats.org/officeDocument/2006/relationships/hyperlink" Target="https://s7d5.scene7.com/is/image/ScanSource/photo-unavailable" TargetMode="External"/><Relationship Id="rId1845" Type="http://schemas.openxmlformats.org/officeDocument/2006/relationships/hyperlink" Target="http://s7d5.scene7.com/is/image/ScanSource/apc-325family" TargetMode="External"/><Relationship Id="rId3060" Type="http://schemas.openxmlformats.org/officeDocument/2006/relationships/hyperlink" Target="http://s7d5.scene7.com/is/image/ScanSource/Eaton-5px" TargetMode="External"/><Relationship Id="rId4111" Type="http://schemas.openxmlformats.org/officeDocument/2006/relationships/hyperlink" Target="http://s7d9.scene7.com/is/image/ScanSource/zebra-obsolete" TargetMode="External"/><Relationship Id="rId1705" Type="http://schemas.openxmlformats.org/officeDocument/2006/relationships/hyperlink" Target="http://s7d9.scene7.com/is/image/ScanSource/apc-pnoteproc6" TargetMode="External"/><Relationship Id="rId1912" Type="http://schemas.openxmlformats.org/officeDocument/2006/relationships/hyperlink" Target="http://s7d5.scene7.com/is/image/ScanSource/icon-warranty2" TargetMode="External"/><Relationship Id="rId3877" Type="http://schemas.openxmlformats.org/officeDocument/2006/relationships/hyperlink" Target="https://s7d5.scene7.com/is/image/ScanSource/photo-unavailable" TargetMode="External"/><Relationship Id="rId4928" Type="http://schemas.openxmlformats.org/officeDocument/2006/relationships/hyperlink" Target="http://s7d9.scene7.com/is/image/ScanSource/jabra-1420136" TargetMode="External"/><Relationship Id="rId5092" Type="http://schemas.openxmlformats.org/officeDocument/2006/relationships/hyperlink" Target="https://s7d5.scene7.com/is/image/ScanSource/photo-unavailable" TargetMode="External"/><Relationship Id="rId798" Type="http://schemas.openxmlformats.org/officeDocument/2006/relationships/hyperlink" Target="http://s7d9.scene7.com/is/image/ScanSource/valcom-v9022a2" TargetMode="External"/><Relationship Id="rId2479" Type="http://schemas.openxmlformats.org/officeDocument/2006/relationships/hyperlink" Target="http://s7d9.scene7.com/is/image/ScanSource/eaton-asy0387" TargetMode="External"/><Relationship Id="rId2686" Type="http://schemas.openxmlformats.org/officeDocument/2006/relationships/hyperlink" Target="http://s7d5.scene7.com/is/image/ScanSource/APC-301_fam" TargetMode="External"/><Relationship Id="rId2893" Type="http://schemas.openxmlformats.org/officeDocument/2006/relationships/hyperlink" Target="http://s7d5.scene7.com/is/image/ScanSource/apc-325family" TargetMode="External"/><Relationship Id="rId3737" Type="http://schemas.openxmlformats.org/officeDocument/2006/relationships/hyperlink" Target="https://s7d5.scene7.com/is/image/ScanSource/photo-unavailable" TargetMode="External"/><Relationship Id="rId3944" Type="http://schemas.openxmlformats.org/officeDocument/2006/relationships/hyperlink" Target="http://s7d9.scene7.com/is/image/ScanSource/jabra-6599823309" TargetMode="External"/><Relationship Id="rId658" Type="http://schemas.openxmlformats.org/officeDocument/2006/relationships/hyperlink" Target="http://s7d5.scene7.com/is/image/ScanSource/icon-accessories" TargetMode="External"/><Relationship Id="rId865" Type="http://schemas.openxmlformats.org/officeDocument/2006/relationships/hyperlink" Target="http://s7d5.scene7.com/is/image/ScanSource/icon-accessories" TargetMode="External"/><Relationship Id="rId1288" Type="http://schemas.openxmlformats.org/officeDocument/2006/relationships/hyperlink" Target="http://s7d9.scene7.com/is/image/ScanSource/apc-srt3000xlt" TargetMode="External"/><Relationship Id="rId1495" Type="http://schemas.openxmlformats.org/officeDocument/2006/relationships/hyperlink" Target="http://s7d9.scene7.com/is/image/ScanSource/yealink-sipt42g" TargetMode="External"/><Relationship Id="rId2339" Type="http://schemas.openxmlformats.org/officeDocument/2006/relationships/hyperlink" Target="https://s7d5.scene7.com/is/image/ScanSource/photo-unavailable" TargetMode="External"/><Relationship Id="rId2546" Type="http://schemas.openxmlformats.org/officeDocument/2006/relationships/hyperlink" Target="http://s7d5.scene7.com/is/image/ScanSource/apc-325family" TargetMode="External"/><Relationship Id="rId2753" Type="http://schemas.openxmlformats.org/officeDocument/2006/relationships/hyperlink" Target="http://s7d9.scene7.com/is/image/ScanSource/apc-apcrbc118" TargetMode="External"/><Relationship Id="rId2960" Type="http://schemas.openxmlformats.org/officeDocument/2006/relationships/hyperlink" Target="http://s7d9.scene7.com/is/image/ScanSource/apc-ap7557" TargetMode="External"/><Relationship Id="rId3804" Type="http://schemas.openxmlformats.org/officeDocument/2006/relationships/hyperlink" Target="http://s7d9.scene7.com/is/image/ScanSource/vtech-eristerminalbundlegroup" TargetMode="External"/><Relationship Id="rId518" Type="http://schemas.openxmlformats.org/officeDocument/2006/relationships/hyperlink" Target="http://s7d9.scene7.com/is/image/ScanSource/valcom-vp1124d" TargetMode="External"/><Relationship Id="rId725" Type="http://schemas.openxmlformats.org/officeDocument/2006/relationships/hyperlink" Target="http://s7d5.scene7.com/is/image/ScanSource/valcom-clock" TargetMode="External"/><Relationship Id="rId932" Type="http://schemas.openxmlformats.org/officeDocument/2006/relationships/hyperlink" Target="http://s7d9.scene7.com/is/image/ScanSource/itwlinx-up3b39" TargetMode="External"/><Relationship Id="rId1148" Type="http://schemas.openxmlformats.org/officeDocument/2006/relationships/hyperlink" Target="http://s7d9.scene7.com/is/image/ScanSource/apc-surtd2200xlim" TargetMode="External"/><Relationship Id="rId1355" Type="http://schemas.openxmlformats.org/officeDocument/2006/relationships/hyperlink" Target="http://s7d9.scene7.com/is/image/ScanSource/apc-smx3000rmhv2unc" TargetMode="External"/><Relationship Id="rId1562" Type="http://schemas.openxmlformats.org/officeDocument/2006/relationships/hyperlink" Target="http://s7d9.scene7.com/is/image/ScanSource/eaton-sb57163s084fb" TargetMode="External"/><Relationship Id="rId2406" Type="http://schemas.openxmlformats.org/officeDocument/2006/relationships/hyperlink" Target="http://s7d9.scene7.com/is/image/ScanSource/itwlinx-cat6lan" TargetMode="External"/><Relationship Id="rId2613" Type="http://schemas.openxmlformats.org/officeDocument/2006/relationships/hyperlink" Target="http://s7d9.scene7.com/is/image/ScanSource/apc-ar7540" TargetMode="External"/><Relationship Id="rId1008" Type="http://schemas.openxmlformats.org/officeDocument/2006/relationships/hyperlink" Target="http://s7d9.scene7.com/is/image/ScanSource/apc-syopt4" TargetMode="External"/><Relationship Id="rId1215" Type="http://schemas.openxmlformats.org/officeDocument/2006/relationships/hyperlink" Target="http://s7d9.scene7.com/is/image/ScanSource/apc-sua027rm" TargetMode="External"/><Relationship Id="rId1422" Type="http://schemas.openxmlformats.org/officeDocument/2006/relationships/hyperlink" Target="http://s7d9.scene7.com/is/image/ScanSource/apc-smt2200rmus" TargetMode="External"/><Relationship Id="rId2820" Type="http://schemas.openxmlformats.org/officeDocument/2006/relationships/hyperlink" Target="http://s7d9.scene7.com/is/image/ScanSource/apc-ap951000" TargetMode="External"/><Relationship Id="rId4578" Type="http://schemas.openxmlformats.org/officeDocument/2006/relationships/hyperlink" Target="http://s7d9.scene7.com/is/image/ScanSource/plantronics-voyager5200" TargetMode="External"/><Relationship Id="rId61" Type="http://schemas.openxmlformats.org/officeDocument/2006/relationships/hyperlink" Target="http://s7d5.scene7.com/is/image/ScanSource/icon-services" TargetMode="External"/><Relationship Id="rId3387" Type="http://schemas.openxmlformats.org/officeDocument/2006/relationships/hyperlink" Target="http://s7d9.scene7.com/is/image/ScanSource/xpcc-90000843" TargetMode="External"/><Relationship Id="rId4785" Type="http://schemas.openxmlformats.org/officeDocument/2006/relationships/hyperlink" Target="http://s7d9.scene7.com/is/image/ScanSource/poly-voyagerfocus" TargetMode="External"/><Relationship Id="rId4992" Type="http://schemas.openxmlformats.org/officeDocument/2006/relationships/hyperlink" Target="http://s7d5.scene7.com/is/image/ScanSource/polycom-vvx400" TargetMode="External"/><Relationship Id="rId2196" Type="http://schemas.openxmlformats.org/officeDocument/2006/relationships/hyperlink" Target="http://s7d5.scene7.com/is/image/ScanSource/icon-services" TargetMode="External"/><Relationship Id="rId3594" Type="http://schemas.openxmlformats.org/officeDocument/2006/relationships/hyperlink" Target="http://s7d9.scene7.com/is/image/ScanSource/xpcc-90000027" TargetMode="External"/><Relationship Id="rId4438" Type="http://schemas.openxmlformats.org/officeDocument/2006/relationships/hyperlink" Target="http://s7d9.scene7.com/is/image/ScanSource/poly-sync20" TargetMode="External"/><Relationship Id="rId4645" Type="http://schemas.openxmlformats.org/officeDocument/2006/relationships/hyperlink" Target="http://s7d9.scene7.com/is/image/ScanSource/poly-savi8220" TargetMode="External"/><Relationship Id="rId4852" Type="http://schemas.openxmlformats.org/officeDocument/2006/relationships/hyperlink" Target="http://s7d9.scene7.com/is/image/ScanSource/jabra-1430150" TargetMode="External"/><Relationship Id="rId168" Type="http://schemas.openxmlformats.org/officeDocument/2006/relationships/hyperlink" Target="http://s7d5.scene7.com/is/image/ScanSource/icon-warranty2" TargetMode="External"/><Relationship Id="rId3247" Type="http://schemas.openxmlformats.org/officeDocument/2006/relationships/hyperlink" Target="https://s7d5.scene7.com/is/image/ScanSource/photo-unavailable" TargetMode="External"/><Relationship Id="rId3454" Type="http://schemas.openxmlformats.org/officeDocument/2006/relationships/hyperlink" Target="http://s7d9.scene7.com/is/image/ScanSource/xpcc-90000465" TargetMode="External"/><Relationship Id="rId3661" Type="http://schemas.openxmlformats.org/officeDocument/2006/relationships/hyperlink" Target="http://s7d9.scene7.com/is/image/ScanSource/plantronics-8828501" TargetMode="External"/><Relationship Id="rId4505" Type="http://schemas.openxmlformats.org/officeDocument/2006/relationships/hyperlink" Target="http://s7d9.scene7.com/is/image/ScanSource/poly-calisto3200" TargetMode="External"/><Relationship Id="rId4712" Type="http://schemas.openxmlformats.org/officeDocument/2006/relationships/hyperlink" Target="http://s7d9.scene7.com/is/image/ScanSource/plantronics-204755-01" TargetMode="External"/><Relationship Id="rId375" Type="http://schemas.openxmlformats.org/officeDocument/2006/relationships/hyperlink" Target="http://s7d9.scene7.com/is/image/ScanSource/yealink-w53h" TargetMode="External"/><Relationship Id="rId582" Type="http://schemas.openxmlformats.org/officeDocument/2006/relationships/hyperlink" Target="http://s7d9.scene7.com/is/image/ScanSource/valcom-vip432adfic" TargetMode="External"/><Relationship Id="rId2056" Type="http://schemas.openxmlformats.org/officeDocument/2006/relationships/hyperlink" Target="https://s7d5.scene7.com/is/image/ScanSource/photo-unavailable" TargetMode="External"/><Relationship Id="rId2263" Type="http://schemas.openxmlformats.org/officeDocument/2006/relationships/hyperlink" Target="https://s7d5.scene7.com/is/image/ScanSource/photo-unavailable" TargetMode="External"/><Relationship Id="rId2470" Type="http://schemas.openxmlformats.org/officeDocument/2006/relationships/hyperlink" Target="http://s7d9.scene7.com/is/image/ScanSource/apc-be425m" TargetMode="External"/><Relationship Id="rId3107" Type="http://schemas.openxmlformats.org/officeDocument/2006/relationships/hyperlink" Target="http://s7d5.scene7.com/is/image/ScanSource/Eaton-9355-UPS" TargetMode="External"/><Relationship Id="rId3314" Type="http://schemas.openxmlformats.org/officeDocument/2006/relationships/hyperlink" Target="http://s7d9.scene7.com/is/image/ScanSource/poly-h251" TargetMode="External"/><Relationship Id="rId3521" Type="http://schemas.openxmlformats.org/officeDocument/2006/relationships/hyperlink" Target="https://s7d5.scene7.com/is/image/ScanSource/photo-unavailable" TargetMode="External"/><Relationship Id="rId235" Type="http://schemas.openxmlformats.org/officeDocument/2006/relationships/hyperlink" Target="http://s7d5.scene7.com/is/image/ScanSource/icon-warranty2" TargetMode="External"/><Relationship Id="rId442" Type="http://schemas.openxmlformats.org/officeDocument/2006/relationships/hyperlink" Target="http://s7d5.scene7.com/is/image/ScanSource/icon-services" TargetMode="External"/><Relationship Id="rId1072" Type="http://schemas.openxmlformats.org/officeDocument/2006/relationships/hyperlink" Target="http://s7d9.scene7.com/is/image/ScanSource/apc-sya8k16p" TargetMode="External"/><Relationship Id="rId2123" Type="http://schemas.openxmlformats.org/officeDocument/2006/relationships/hyperlink" Target="http://s7d5.scene7.com/is/image/ScanSource/Eaton-9390-UPS" TargetMode="External"/><Relationship Id="rId2330" Type="http://schemas.openxmlformats.org/officeDocument/2006/relationships/hyperlink" Target="http://s7d9.scene7.com/is/image/ScanSource/vtech-d712" TargetMode="External"/><Relationship Id="rId302" Type="http://schemas.openxmlformats.org/officeDocument/2006/relationships/hyperlink" Target="http://s7d5.scene7.com/is/image/ScanSource/icon-services" TargetMode="External"/><Relationship Id="rId4088" Type="http://schemas.openxmlformats.org/officeDocument/2006/relationships/hyperlink" Target="http://s7d9.scene7.com/is/image/ScanSource/zebra-obsolete" TargetMode="External"/><Relationship Id="rId4295" Type="http://schemas.openxmlformats.org/officeDocument/2006/relationships/hyperlink" Target="http://s7d9.scene7.com/is/image/ScanSource/jabra-2499829209" TargetMode="External"/><Relationship Id="rId5139" Type="http://schemas.openxmlformats.org/officeDocument/2006/relationships/hyperlink" Target="http://s7d5.scene7.com/is/image/ScanSource/Eaton-9170" TargetMode="External"/><Relationship Id="rId1889" Type="http://schemas.openxmlformats.org/officeDocument/2006/relationships/hyperlink" Target="http://s7d5.scene7.com/is/image/ScanSource/icon-warranty2" TargetMode="External"/><Relationship Id="rId4155" Type="http://schemas.openxmlformats.org/officeDocument/2006/relationships/hyperlink" Target="http://s7d9.scene7.com/is/image/ScanSource/plantronics-4359664" TargetMode="External"/><Relationship Id="rId4362" Type="http://schemas.openxmlformats.org/officeDocument/2006/relationships/hyperlink" Target="http://s7d9.scene7.com/is/image/ScanSource/polycom-vvx300" TargetMode="External"/><Relationship Id="rId5206" Type="http://schemas.openxmlformats.org/officeDocument/2006/relationships/hyperlink" Target="https://s7d5.scene7.com/is/image/ScanSource/photo-unavailable" TargetMode="External"/><Relationship Id="rId1749" Type="http://schemas.openxmlformats.org/officeDocument/2006/relationships/hyperlink" Target="http://s7d9.scene7.com/is/image/ScanSource/apc-pdrppnx10m" TargetMode="External"/><Relationship Id="rId1956" Type="http://schemas.openxmlformats.org/officeDocument/2006/relationships/hyperlink" Target="https://s7d5.scene7.com/is/image/ScanSource/photo-unavailable" TargetMode="External"/><Relationship Id="rId3171" Type="http://schemas.openxmlformats.org/officeDocument/2006/relationships/hyperlink" Target="http://s7d9.scene7.com/is/image/ScanSource/zebra-obsolete" TargetMode="External"/><Relationship Id="rId4015" Type="http://schemas.openxmlformats.org/officeDocument/2006/relationships/hyperlink" Target="http://s7d9.scene7.com/is/image/ScanSource/eaton-5px3000rtn" TargetMode="External"/><Relationship Id="rId1609" Type="http://schemas.openxmlformats.org/officeDocument/2006/relationships/hyperlink" Target="http://s7d9.scene7.com/is/image/ScanSource/apc-rbc59" TargetMode="External"/><Relationship Id="rId1816" Type="http://schemas.openxmlformats.org/officeDocument/2006/relationships/hyperlink" Target="http://s7d9.scene7.com/is/image/ScanSource/apc-p3u3b" TargetMode="External"/><Relationship Id="rId4222" Type="http://schemas.openxmlformats.org/officeDocument/2006/relationships/hyperlink" Target="http://s7d9.scene7.com/is/image/ScanSource/jabra-295079" TargetMode="External"/><Relationship Id="rId3031" Type="http://schemas.openxmlformats.org/officeDocument/2006/relationships/hyperlink" Target="http://s7d9.scene7.com/is/image/ScanSource/apc-acdc1009" TargetMode="External"/><Relationship Id="rId3988" Type="http://schemas.openxmlformats.org/officeDocument/2006/relationships/hyperlink" Target="http://s7d5.scene7.com/is/image/ScanSource/icon-services" TargetMode="External"/><Relationship Id="rId2797" Type="http://schemas.openxmlformats.org/officeDocument/2006/relationships/hyperlink" Target="http://s7d9.scene7.com/is/image/ScanSource/apc-ap9625" TargetMode="External"/><Relationship Id="rId3848" Type="http://schemas.openxmlformats.org/officeDocument/2006/relationships/hyperlink" Target="https://s7d5.scene7.com/is/image/ScanSource/photo-unavailable" TargetMode="External"/><Relationship Id="rId769" Type="http://schemas.openxmlformats.org/officeDocument/2006/relationships/hyperlink" Target="http://s7d9.scene7.com/is/image/ScanSource/valcom-v9924c" TargetMode="External"/><Relationship Id="rId976" Type="http://schemas.openxmlformats.org/officeDocument/2006/relationships/hyperlink" Target="http://s7d5.scene7.com/is/image/ScanSource/icon-accessories" TargetMode="External"/><Relationship Id="rId1399" Type="http://schemas.openxmlformats.org/officeDocument/2006/relationships/hyperlink" Target="https://s7d5.scene7.com/is/image/ScanSource/photo-unavailable" TargetMode="External"/><Relationship Id="rId2657" Type="http://schemas.openxmlformats.org/officeDocument/2006/relationships/hyperlink" Target="http://s7d5.scene7.com/is/image/ScanSource/APC-29E08A7203B5C0DC8525760100603846_MMAE_7UDNL5_fam_h" TargetMode="External"/><Relationship Id="rId5063" Type="http://schemas.openxmlformats.org/officeDocument/2006/relationships/hyperlink" Target="http://s7d9.scene7.com/is/image/ScanSource/jabra-1410119" TargetMode="External"/><Relationship Id="rId629" Type="http://schemas.openxmlformats.org/officeDocument/2006/relationships/hyperlink" Target="http://s7d9.scene7.com/is/image/ScanSource/valcom-vip140aic" TargetMode="External"/><Relationship Id="rId1259" Type="http://schemas.openxmlformats.org/officeDocument/2006/relationships/hyperlink" Target="http://s7d9.scene7.com/is/image/ScanSource/apc-srt8krmxli" TargetMode="External"/><Relationship Id="rId1466" Type="http://schemas.openxmlformats.org/officeDocument/2006/relationships/hyperlink" Target="http://s7d9.scene7.com/is/image/ScanSource/yealink-sipvp59" TargetMode="External"/><Relationship Id="rId2864" Type="http://schemas.openxmlformats.org/officeDocument/2006/relationships/hyperlink" Target="http://s7d9.scene7.com/is/image/ScanSource/apc-ap8863" TargetMode="External"/><Relationship Id="rId3708" Type="http://schemas.openxmlformats.org/officeDocument/2006/relationships/hyperlink" Target="http://s7d9.scene7.com/is/image/ScanSource/plantronics-8712801" TargetMode="External"/><Relationship Id="rId3915" Type="http://schemas.openxmlformats.org/officeDocument/2006/relationships/hyperlink" Target="http://s7d9.scene7.com/is/image/ScanSource/plantronics-7122601" TargetMode="External"/><Relationship Id="rId5130" Type="http://schemas.openxmlformats.org/officeDocument/2006/relationships/hyperlink" Target="https://s7d5.scene7.com/is/image/ScanSource/photo-unavailable" TargetMode="External"/><Relationship Id="rId836" Type="http://schemas.openxmlformats.org/officeDocument/2006/relationships/hyperlink" Target="http://s7d9.scene7.com/is/image/ScanSource/valcom-v2000a" TargetMode="External"/><Relationship Id="rId1119" Type="http://schemas.openxmlformats.org/officeDocument/2006/relationships/hyperlink" Target="http://s7d9.scene7.com/is/image/ScanSource/apc-suvtr30kf3b5s" TargetMode="External"/><Relationship Id="rId1673" Type="http://schemas.openxmlformats.org/officeDocument/2006/relationships/hyperlink" Target="http://s7d9.scene7.com/is/image/ScanSource/eaton-pw6s6k" TargetMode="External"/><Relationship Id="rId1880" Type="http://schemas.openxmlformats.org/officeDocument/2006/relationships/hyperlink" Target="http://s7d9.scene7.com/is/image/ScanSource/apc-nbac0213p" TargetMode="External"/><Relationship Id="rId2517" Type="http://schemas.openxmlformats.org/officeDocument/2006/relationships/hyperlink" Target="http://s7d9.scene7.com/is/image/ScanSource/apc-ar8560" TargetMode="External"/><Relationship Id="rId2724" Type="http://schemas.openxmlformats.org/officeDocument/2006/relationships/hyperlink" Target="http://s7d5.scene7.com/is/image/ScanSource/APC-301_fam" TargetMode="External"/><Relationship Id="rId2931" Type="http://schemas.openxmlformats.org/officeDocument/2006/relationships/hyperlink" Target="http://s7d9.scene7.com/is/image/ScanSource/apc-ap7823" TargetMode="External"/><Relationship Id="rId903" Type="http://schemas.openxmlformats.org/officeDocument/2006/relationships/hyperlink" Target="http://s7d9.scene7.com/is/image/ScanSource/valcom-v1015bb" TargetMode="External"/><Relationship Id="rId1326" Type="http://schemas.openxmlformats.org/officeDocument/2006/relationships/hyperlink" Target="https://s7d5.scene7.com/is/image/ScanSource/photo-unavailable" TargetMode="External"/><Relationship Id="rId1533" Type="http://schemas.openxmlformats.org/officeDocument/2006/relationships/hyperlink" Target="http://s7d9.scene7.com/is/image/ScanSource/apc-sbpsu30k40hc1m1wp" TargetMode="External"/><Relationship Id="rId1740" Type="http://schemas.openxmlformats.org/officeDocument/2006/relationships/hyperlink" Target="http://s7d9.scene7.com/is/image/ScanSource/apc-pdw18l2120xc" TargetMode="External"/><Relationship Id="rId4689" Type="http://schemas.openxmlformats.org/officeDocument/2006/relationships/hyperlink" Target="http://s7d9.scene7.com/is/image/ScanSource/plantronics-20741405" TargetMode="External"/><Relationship Id="rId4896" Type="http://schemas.openxmlformats.org/officeDocument/2006/relationships/hyperlink" Target="http://s7d9.scene7.com/is/image/ScanSource/jabra-1420768" TargetMode="External"/><Relationship Id="rId32" Type="http://schemas.openxmlformats.org/officeDocument/2006/relationships/hyperlink" Target="http://s7d9.scene7.com/is/image/ScanSource/eaton-zc121p060100000" TargetMode="External"/><Relationship Id="rId1600" Type="http://schemas.openxmlformats.org/officeDocument/2006/relationships/hyperlink" Target="http://s7d9.scene7.com/is/image/ScanSource/itwlinx-rm12cat6235" TargetMode="External"/><Relationship Id="rId3498" Type="http://schemas.openxmlformats.org/officeDocument/2006/relationships/hyperlink" Target="http://s7d5.scene7.com/is/image/ScanSource/icon-software-services" TargetMode="External"/><Relationship Id="rId4549" Type="http://schemas.openxmlformats.org/officeDocument/2006/relationships/hyperlink" Target="https://s7d5.scene7.com/is/image/ScanSource/photo-unavailable" TargetMode="External"/><Relationship Id="rId4756" Type="http://schemas.openxmlformats.org/officeDocument/2006/relationships/hyperlink" Target="https://s7d5.scene7.com/is/image/ScanSource/photo-unavailable" TargetMode="External"/><Relationship Id="rId4963" Type="http://schemas.openxmlformats.org/officeDocument/2006/relationships/hyperlink" Target="http://s7d9.scene7.com/is/image/ScanSource/xpcc-90000552" TargetMode="External"/><Relationship Id="rId3358" Type="http://schemas.openxmlformats.org/officeDocument/2006/relationships/hyperlink" Target="http://s7d9.scene7.com/is/image/ScanSource/xpcc-90000921" TargetMode="External"/><Relationship Id="rId3565" Type="http://schemas.openxmlformats.org/officeDocument/2006/relationships/hyperlink" Target="http://s7d9.scene7.com/is/image/ScanSource/xpcc-90000116" TargetMode="External"/><Relationship Id="rId3772" Type="http://schemas.openxmlformats.org/officeDocument/2006/relationships/hyperlink" Target="https://s7d5.scene7.com/is/image/ScanSource/photo-unavailable" TargetMode="External"/><Relationship Id="rId4409" Type="http://schemas.openxmlformats.org/officeDocument/2006/relationships/hyperlink" Target="http://s7d9.scene7.com/is/image/ScanSource/poly-blackwireaccessories" TargetMode="External"/><Relationship Id="rId4616" Type="http://schemas.openxmlformats.org/officeDocument/2006/relationships/hyperlink" Target="http://s7d9.scene7.com/is/image/ScanSource/poly-savi8240ucnew" TargetMode="External"/><Relationship Id="rId4823" Type="http://schemas.openxmlformats.org/officeDocument/2006/relationships/hyperlink" Target="http://s7d9.scene7.com/is/image/ScanSource/jabra-18009" TargetMode="External"/><Relationship Id="rId279" Type="http://schemas.openxmlformats.org/officeDocument/2006/relationships/hyperlink" Target="http://s7d5.scene7.com/is/image/ScanSource/icon-warranty2" TargetMode="External"/><Relationship Id="rId486" Type="http://schemas.openxmlformats.org/officeDocument/2006/relationships/hyperlink" Target="http://s7d9.scene7.com/is/image/ScanSource/valcom-vsa1020c" TargetMode="External"/><Relationship Id="rId693" Type="http://schemas.openxmlformats.org/officeDocument/2006/relationships/hyperlink" Target="http://s7d9.scene7.com/is/image/ScanSource/eaton-v3p7424l" TargetMode="External"/><Relationship Id="rId2167" Type="http://schemas.openxmlformats.org/officeDocument/2006/relationships/hyperlink" Target="http://s7d5.scene7.com/is/image/ScanSource/icon-accessories" TargetMode="External"/><Relationship Id="rId2374" Type="http://schemas.openxmlformats.org/officeDocument/2006/relationships/hyperlink" Target="http://s7d9.scene7.com/is/image/ScanSource/yealink-cp930wbase" TargetMode="External"/><Relationship Id="rId2581" Type="http://schemas.openxmlformats.org/officeDocument/2006/relationships/hyperlink" Target="http://s7d9.scene7.com/is/image/ScanSource/apc-ar7742" TargetMode="External"/><Relationship Id="rId3218" Type="http://schemas.openxmlformats.org/officeDocument/2006/relationships/hyperlink" Target="http://s7d9.scene7.com/is/image/ScanSource/plantronics-9270201" TargetMode="External"/><Relationship Id="rId3425" Type="http://schemas.openxmlformats.org/officeDocument/2006/relationships/hyperlink" Target="http://s7d9.scene7.com/is/image/ScanSource/xpcc-90000612" TargetMode="External"/><Relationship Id="rId3632" Type="http://schemas.openxmlformats.org/officeDocument/2006/relationships/hyperlink" Target="http://s7d9.scene7.com/is/image/ScanSource/plantronics-8903702" TargetMode="External"/><Relationship Id="rId139" Type="http://schemas.openxmlformats.org/officeDocument/2006/relationships/hyperlink" Target="http://s7d5.scene7.com/is/image/ScanSource/icon-warranty2" TargetMode="External"/><Relationship Id="rId346" Type="http://schemas.openxmlformats.org/officeDocument/2006/relationships/hyperlink" Target="http://s7d5.scene7.com/is/image/ScanSource/icon-warranty2" TargetMode="External"/><Relationship Id="rId553" Type="http://schemas.openxmlformats.org/officeDocument/2006/relationships/hyperlink" Target="http://s7d9.scene7.com/is/image/ScanSource/valcom-vip824a" TargetMode="External"/><Relationship Id="rId760" Type="http://schemas.openxmlformats.org/officeDocument/2006/relationships/hyperlink" Target="http://s7d9.scene7.com/is/image/ScanSource/valcom-v9945a" TargetMode="External"/><Relationship Id="rId1183" Type="http://schemas.openxmlformats.org/officeDocument/2006/relationships/hyperlink" Target="http://s7d9.scene7.com/is/image/ScanSource/apc-surt003" TargetMode="External"/><Relationship Id="rId1390" Type="http://schemas.openxmlformats.org/officeDocument/2006/relationships/hyperlink" Target="http://s7d9.scene7.com/is/image/ScanSource/apc-smx1000i" TargetMode="External"/><Relationship Id="rId2027" Type="http://schemas.openxmlformats.org/officeDocument/2006/relationships/hyperlink" Target="http://s7d9.scene7.com/is/image/ScanSource/apc-j25b" TargetMode="External"/><Relationship Id="rId2234" Type="http://schemas.openxmlformats.org/officeDocument/2006/relationships/hyperlink" Target="http://s7d5.scene7.com/is/image/ScanSource/Eaton-ePDUs" TargetMode="External"/><Relationship Id="rId2441" Type="http://schemas.openxmlformats.org/officeDocument/2006/relationships/hyperlink" Target="http://s7d5.scene7.com/is/image/ScanSource/Eaton-9355-UPS" TargetMode="External"/><Relationship Id="rId206" Type="http://schemas.openxmlformats.org/officeDocument/2006/relationships/hyperlink" Target="http://s7d9.scene7.com/is/image/ScanSource/apc-wmbrs12mbt5" TargetMode="External"/><Relationship Id="rId413" Type="http://schemas.openxmlformats.org/officeDocument/2006/relationships/hyperlink" Target="http://s7d5.scene7.com/is/image/ScanSource/icon-services" TargetMode="External"/><Relationship Id="rId1043" Type="http://schemas.openxmlformats.org/officeDocument/2006/relationships/hyperlink" Target="http://s7d9.scene7.com/is/image/ScanSource/apc-sybt4" TargetMode="External"/><Relationship Id="rId4199" Type="http://schemas.openxmlformats.org/officeDocument/2006/relationships/hyperlink" Target="http://s7d9.scene7.com/is/image/ScanSource/apc-3827gy20" TargetMode="External"/><Relationship Id="rId620" Type="http://schemas.openxmlformats.org/officeDocument/2006/relationships/hyperlink" Target="http://s7d9.scene7.com/is/image/ScanSource/valcom-vip172alst" TargetMode="External"/><Relationship Id="rId1250" Type="http://schemas.openxmlformats.org/officeDocument/2006/relationships/hyperlink" Target="http://s7d9.scene7.com/is/image/ScanSource/apc-srt96rmbp" TargetMode="External"/><Relationship Id="rId2301" Type="http://schemas.openxmlformats.org/officeDocument/2006/relationships/hyperlink" Target="http://s7d9.scene7.com/is/image/ScanSource/apc-ddcc6040" TargetMode="External"/><Relationship Id="rId4059" Type="http://schemas.openxmlformats.org/officeDocument/2006/relationships/hyperlink" Target="https://s7d5.scene7.com/is/image/ScanSource/photo-unavailable" TargetMode="External"/><Relationship Id="rId1110" Type="http://schemas.openxmlformats.org/officeDocument/2006/relationships/hyperlink" Target="http://s7d5.scene7.com/is/image/ScanSource/icon-warranty2" TargetMode="External"/><Relationship Id="rId4266" Type="http://schemas.openxmlformats.org/officeDocument/2006/relationships/hyperlink" Target="http://s7d9.scene7.com/is/image/ScanSource/jabra-26599999899" TargetMode="External"/><Relationship Id="rId4473" Type="http://schemas.openxmlformats.org/officeDocument/2006/relationships/hyperlink" Target="http://s7d9.scene7.com/is/image/ScanSource/poly-savi8200" TargetMode="External"/><Relationship Id="rId4680" Type="http://schemas.openxmlformats.org/officeDocument/2006/relationships/hyperlink" Target="https://s7d5.scene7.com/is/image/ScanSource/photo-unavailable" TargetMode="External"/><Relationship Id="rId1927" Type="http://schemas.openxmlformats.org/officeDocument/2006/relationships/hyperlink" Target="http://s7d9.scene7.com/is/image/ScanSource/itwlinx-mgbsgl1" TargetMode="External"/><Relationship Id="rId3075" Type="http://schemas.openxmlformats.org/officeDocument/2006/relationships/hyperlink" Target="http://s7d9.scene7.com/is/image/ScanSource/eaton-9sw3y2200uc" TargetMode="External"/><Relationship Id="rId3282" Type="http://schemas.openxmlformats.org/officeDocument/2006/relationships/hyperlink" Target="https://s7d5.scene7.com/is/image/ScanSource/photo-unavailable" TargetMode="External"/><Relationship Id="rId4126" Type="http://schemas.openxmlformats.org/officeDocument/2006/relationships/hyperlink" Target="http://s7d9.scene7.com/is/image/ScanSource/jabra-4999829209" TargetMode="External"/><Relationship Id="rId4333" Type="http://schemas.openxmlformats.org/officeDocument/2006/relationships/hyperlink" Target="https://s7d5.scene7.com/is/image/ScanSource/photo-unavailable" TargetMode="External"/><Relationship Id="rId4540" Type="http://schemas.openxmlformats.org/officeDocument/2006/relationships/hyperlink" Target="http://s7d9.scene7.com/is/image/ScanSource/poly-voyagerfocus2uc" TargetMode="External"/><Relationship Id="rId2091" Type="http://schemas.openxmlformats.org/officeDocument/2006/relationships/hyperlink" Target="https://s7d5.scene7.com/is/image/ScanSource/photo-unavailable" TargetMode="External"/><Relationship Id="rId3142" Type="http://schemas.openxmlformats.org/officeDocument/2006/relationships/hyperlink" Target="http://s7d9.scene7.com/is/image/ScanSource/eaton-9px3000rtn" TargetMode="External"/><Relationship Id="rId4400" Type="http://schemas.openxmlformats.org/officeDocument/2006/relationships/hyperlink" Target="http://s7d9.scene7.com/is/image/ScanSource/plantronics-voyager4310withstand" TargetMode="External"/><Relationship Id="rId270" Type="http://schemas.openxmlformats.org/officeDocument/2006/relationships/hyperlink" Target="http://s7d5.scene7.com/is/image/ScanSource/icon-warranty2" TargetMode="External"/><Relationship Id="rId3002" Type="http://schemas.openxmlformats.org/officeDocument/2006/relationships/hyperlink" Target="http://s7d9.scene7.com/is/image/ScanSource/apc-ap4430" TargetMode="External"/><Relationship Id="rId130" Type="http://schemas.openxmlformats.org/officeDocument/2006/relationships/hyperlink" Target="http://s7d5.scene7.com/is/image/ScanSource/icon-warranty2" TargetMode="External"/><Relationship Id="rId3959" Type="http://schemas.openxmlformats.org/officeDocument/2006/relationships/hyperlink" Target="http://s7d9.scene7.com/is/image/ScanSource/plantronics-65217-01" TargetMode="External"/><Relationship Id="rId5174" Type="http://schemas.openxmlformats.org/officeDocument/2006/relationships/hyperlink" Target="http://s7d5.scene7.com/is/image/ScanSource/APC-29E08A7203B5C0DC8525760100603846_MMAE_7UDNL5_fam_h" TargetMode="External"/><Relationship Id="rId2768" Type="http://schemas.openxmlformats.org/officeDocument/2006/relationships/hyperlink" Target="http://s7d9.scene7.com/is/image/ScanSource/apc-ap9893" TargetMode="External"/><Relationship Id="rId2975" Type="http://schemas.openxmlformats.org/officeDocument/2006/relationships/hyperlink" Target="http://s7d5.scene7.com/is/image/ScanSource/APC-2D60FA1456E54ED1852578560077A444_EWAR_8F2TL5_fam_h" TargetMode="External"/><Relationship Id="rId3819" Type="http://schemas.openxmlformats.org/officeDocument/2006/relationships/hyperlink" Target="https://s7d5.scene7.com/is/image/ScanSource/photo-unavailable" TargetMode="External"/><Relationship Id="rId5034" Type="http://schemas.openxmlformats.org/officeDocument/2006/relationships/hyperlink" Target="http://s7d9.scene7.com/is/image/ScanSource/jabra-1410173" TargetMode="External"/><Relationship Id="rId947" Type="http://schemas.openxmlformats.org/officeDocument/2006/relationships/hyperlink" Target="http://s7d5.scene7.com/is/image/ScanSource/icon-accessories" TargetMode="External"/><Relationship Id="rId1577" Type="http://schemas.openxmlformats.org/officeDocument/2006/relationships/hyperlink" Target="http://s7d9.scene7.com/is/image/ScanSource/valcom-s505vc" TargetMode="External"/><Relationship Id="rId1784" Type="http://schemas.openxmlformats.org/officeDocument/2006/relationships/hyperlink" Target="http://s7d9.scene7.com/is/image/ScanSource/apc-pd3p80abbsd" TargetMode="External"/><Relationship Id="rId1991" Type="http://schemas.openxmlformats.org/officeDocument/2006/relationships/hyperlink" Target="http://s7d9.scene7.com/is/image/ScanSource/eaton-ka1512100000010" TargetMode="External"/><Relationship Id="rId2628" Type="http://schemas.openxmlformats.org/officeDocument/2006/relationships/hyperlink" Target="http://s7d9.scene7.com/is/image/ScanSource/apc-ar7304" TargetMode="External"/><Relationship Id="rId2835" Type="http://schemas.openxmlformats.org/officeDocument/2006/relationships/hyperlink" Target="http://s7d9.scene7.com/is/image/ScanSource/apc-ap9224110" TargetMode="External"/><Relationship Id="rId4190" Type="http://schemas.openxmlformats.org/officeDocument/2006/relationships/hyperlink" Target="https://s7d5.scene7.com/is/image/ScanSource/photo-unavailable" TargetMode="External"/><Relationship Id="rId76" Type="http://schemas.openxmlformats.org/officeDocument/2006/relationships/hyperlink" Target="https://s7d5.scene7.com/is/image/ScanSource/photo-unavailable" TargetMode="External"/><Relationship Id="rId807" Type="http://schemas.openxmlformats.org/officeDocument/2006/relationships/hyperlink" Target="http://s7d9.scene7.com/is/image/ScanSource/valcom-v5335100" TargetMode="External"/><Relationship Id="rId1437" Type="http://schemas.openxmlformats.org/officeDocument/2006/relationships/hyperlink" Target="http://s7d9.scene7.com/is/image/ScanSource/apc-smt1500rmi2u" TargetMode="External"/><Relationship Id="rId1644" Type="http://schemas.openxmlformats.org/officeDocument/2006/relationships/hyperlink" Target="http://s7d5.scene7.com/is/image/ScanSource/apc-325family" TargetMode="External"/><Relationship Id="rId1851" Type="http://schemas.openxmlformats.org/officeDocument/2006/relationships/hyperlink" Target="http://s7d9.scene7.com/is/image/ScanSource/apc-nbrk0570" TargetMode="External"/><Relationship Id="rId2902" Type="http://schemas.openxmlformats.org/officeDocument/2006/relationships/hyperlink" Target="http://s7d9.scene7.com/is/image/ScanSource/apc-ap8659" TargetMode="External"/><Relationship Id="rId4050" Type="http://schemas.openxmlformats.org/officeDocument/2006/relationships/hyperlink" Target="http://s7d9.scene7.com/is/image/ScanSource/eaton-5p1000r" TargetMode="External"/><Relationship Id="rId5101" Type="http://schemas.openxmlformats.org/officeDocument/2006/relationships/hyperlink" Target="http://s7d5.scene7.com/is/image/ScanSource/icon-accessories" TargetMode="External"/><Relationship Id="rId1504" Type="http://schemas.openxmlformats.org/officeDocument/2006/relationships/hyperlink" Target="http://s7d9.scene7.com/is/image/ScanSource/plantronics-9230102" TargetMode="External"/><Relationship Id="rId1711" Type="http://schemas.openxmlformats.org/officeDocument/2006/relationships/hyperlink" Target="http://s7d9.scene7.com/is/image/ScanSource/apc-pmf3xsb" TargetMode="External"/><Relationship Id="rId4867" Type="http://schemas.openxmlformats.org/officeDocument/2006/relationships/hyperlink" Target="http://s7d9.scene7.com/is/image/ScanSource/jabra-1420822" TargetMode="External"/><Relationship Id="rId3469" Type="http://schemas.openxmlformats.org/officeDocument/2006/relationships/hyperlink" Target="http://s7d9.scene7.com/is/image/ScanSource/xpcc-90000414" TargetMode="External"/><Relationship Id="rId3676" Type="http://schemas.openxmlformats.org/officeDocument/2006/relationships/hyperlink" Target="http://s7d9.scene7.com/is/image/ScanSource/jabra-88000146" TargetMode="External"/><Relationship Id="rId597" Type="http://schemas.openxmlformats.org/officeDocument/2006/relationships/hyperlink" Target="http://s7d9.scene7.com/is/image/ScanSource/valcom-vip428aic" TargetMode="External"/><Relationship Id="rId2278" Type="http://schemas.openxmlformats.org/officeDocument/2006/relationships/hyperlink" Target="https://s7d5.scene7.com/is/image/ScanSource/photo-unavailable" TargetMode="External"/><Relationship Id="rId2485" Type="http://schemas.openxmlformats.org/officeDocument/2006/relationships/hyperlink" Target="http://s7d5.scene7.com/is/image/ScanSource/icon-services" TargetMode="External"/><Relationship Id="rId3329" Type="http://schemas.openxmlformats.org/officeDocument/2006/relationships/hyperlink" Target="https://s7d5.scene7.com/is/image/ScanSource/photo-unavailable" TargetMode="External"/><Relationship Id="rId3883" Type="http://schemas.openxmlformats.org/officeDocument/2006/relationships/hyperlink" Target="http://s7d9.scene7.com/is/image/ScanSource/eaton-744a2279" TargetMode="External"/><Relationship Id="rId4727" Type="http://schemas.openxmlformats.org/officeDocument/2006/relationships/hyperlink" Target="http://s7d9.scene7.com/is/image/ScanSource/jabra-b450xt" TargetMode="External"/><Relationship Id="rId4934" Type="http://schemas.openxmlformats.org/officeDocument/2006/relationships/hyperlink" Target="http://s7d9.scene7.com/is/image/ScanSource/jabra-1420127" TargetMode="External"/><Relationship Id="rId457" Type="http://schemas.openxmlformats.org/officeDocument/2006/relationships/hyperlink" Target="http://s7d5.scene7.com/is/image/ScanSource/icon-services" TargetMode="External"/><Relationship Id="rId1087" Type="http://schemas.openxmlformats.org/officeDocument/2006/relationships/hyperlink" Target="http://s7d9.scene7.com/is/image/ScanSource/apc-sy70k100f" TargetMode="External"/><Relationship Id="rId1294" Type="http://schemas.openxmlformats.org/officeDocument/2006/relationships/hyperlink" Target="http://s7d9.scene7.com/is/image/ScanSource/apc-srt3000rmxlt5ktf" TargetMode="External"/><Relationship Id="rId2138" Type="http://schemas.openxmlformats.org/officeDocument/2006/relationships/hyperlink" Target="http://s7d5.scene7.com/is/image/ScanSource/Eaton-FERRUPS" TargetMode="External"/><Relationship Id="rId2692" Type="http://schemas.openxmlformats.org/officeDocument/2006/relationships/hyperlink" Target="http://s7d9.scene7.com/is/image/ScanSource/apc-ar3100x610" TargetMode="External"/><Relationship Id="rId3536" Type="http://schemas.openxmlformats.org/officeDocument/2006/relationships/hyperlink" Target="http://s7d9.scene7.com/is/image/ScanSource/xpcc-90000245" TargetMode="External"/><Relationship Id="rId3743" Type="http://schemas.openxmlformats.org/officeDocument/2006/relationships/hyperlink" Target="http://s7d9.scene7.com/is/image/ScanSource/plantronics-8460601" TargetMode="External"/><Relationship Id="rId3950" Type="http://schemas.openxmlformats.org/officeDocument/2006/relationships/hyperlink" Target="http://s7d9.scene7.com/is/image/ScanSource/jabra-6593829409" TargetMode="External"/><Relationship Id="rId664" Type="http://schemas.openxmlformats.org/officeDocument/2006/relationships/hyperlink" Target="http://s7d5.scene7.com/is/image/ScanSource/icon-services" TargetMode="External"/><Relationship Id="rId871" Type="http://schemas.openxmlformats.org/officeDocument/2006/relationships/hyperlink" Target="http://s7d9.scene7.com/is/image/ScanSource/valcom-v1061bk" TargetMode="External"/><Relationship Id="rId2345" Type="http://schemas.openxmlformats.org/officeDocument/2006/relationships/hyperlink" Target="http://s7d9.scene7.com/is/image/ScanSource/plantronics-cs540" TargetMode="External"/><Relationship Id="rId2552" Type="http://schemas.openxmlformats.org/officeDocument/2006/relationships/hyperlink" Target="http://s7d9.scene7.com/is/image/ScanSource/apc-ar8165ablk" TargetMode="External"/><Relationship Id="rId3603" Type="http://schemas.openxmlformats.org/officeDocument/2006/relationships/hyperlink" Target="http://s7d5.scene7.com/is/image/ScanSource/icon-accessories" TargetMode="External"/><Relationship Id="rId3810" Type="http://schemas.openxmlformats.org/officeDocument/2006/relationships/hyperlink" Target="http://s7d9.scene7.com/is/image/ScanSource/vtech-snommseries" TargetMode="External"/><Relationship Id="rId317" Type="http://schemas.openxmlformats.org/officeDocument/2006/relationships/hyperlink" Target="http://s7d5.scene7.com/is/image/ScanSource/icon-services" TargetMode="External"/><Relationship Id="rId524" Type="http://schemas.openxmlformats.org/officeDocument/2006/relationships/hyperlink" Target="http://s7d5.scene7.com/is/image/ScanSource/valcom-clock" TargetMode="External"/><Relationship Id="rId731" Type="http://schemas.openxmlformats.org/officeDocument/2006/relationships/hyperlink" Target="http://s7d5.scene7.com/is/image/ScanSource/valcom-clock" TargetMode="External"/><Relationship Id="rId1154" Type="http://schemas.openxmlformats.org/officeDocument/2006/relationships/hyperlink" Target="https://s7d5.scene7.com/is/image/ScanSource/photo-unavailable" TargetMode="External"/><Relationship Id="rId1361" Type="http://schemas.openxmlformats.org/officeDocument/2006/relationships/hyperlink" Target="http://s7d9.scene7.com/is/image/ScanSource/apc-smx3000lv" TargetMode="External"/><Relationship Id="rId2205" Type="http://schemas.openxmlformats.org/officeDocument/2006/relationships/hyperlink" Target="http://s7d9.scene7.com/is/image/ScanSource/eaton-epbz83" TargetMode="External"/><Relationship Id="rId2412" Type="http://schemas.openxmlformats.org/officeDocument/2006/relationships/hyperlink" Target="http://s7d5.scene7.com/is/image/ScanSource/icon-accessories" TargetMode="External"/><Relationship Id="rId1014" Type="http://schemas.openxmlformats.org/officeDocument/2006/relationships/hyperlink" Target="http://s7d9.scene7.com/is/image/ScanSource/apc-symim3" TargetMode="External"/><Relationship Id="rId1221" Type="http://schemas.openxmlformats.org/officeDocument/2006/relationships/hyperlink" Target="http://s7d9.scene7.com/is/image/ScanSource/apc-su2000r3x155" TargetMode="External"/><Relationship Id="rId4377" Type="http://schemas.openxmlformats.org/officeDocument/2006/relationships/hyperlink" Target="http://s7d9.scene7.com/is/image/ScanSource/polycom-vvx300" TargetMode="External"/><Relationship Id="rId4584" Type="http://schemas.openxmlformats.org/officeDocument/2006/relationships/hyperlink" Target="http://s7d9.scene7.com/is/image/ScanSource/poly-saviaccessories" TargetMode="External"/><Relationship Id="rId4791" Type="http://schemas.openxmlformats.org/officeDocument/2006/relationships/hyperlink" Target="http://s7d9.scene7.com/is/image/ScanSource/plantronics-20258101" TargetMode="External"/><Relationship Id="rId3186" Type="http://schemas.openxmlformats.org/officeDocument/2006/relationships/hyperlink" Target="http://s7d9.scene7.com/is/image/ScanSource/eaton-9ea03gg05001003" TargetMode="External"/><Relationship Id="rId3393" Type="http://schemas.openxmlformats.org/officeDocument/2006/relationships/hyperlink" Target="https://s7d5.scene7.com/is/image/ScanSource/photo-unavailable" TargetMode="External"/><Relationship Id="rId4237" Type="http://schemas.openxmlformats.org/officeDocument/2006/relationships/hyperlink" Target="http://s7d9.scene7.com/is/image/ScanSource/jabra-28599989998" TargetMode="External"/><Relationship Id="rId4444" Type="http://schemas.openxmlformats.org/officeDocument/2006/relationships/hyperlink" Target="http://s7d9.scene7.com/is/image/ScanSource/poly-saviaccessories" TargetMode="External"/><Relationship Id="rId4651" Type="http://schemas.openxmlformats.org/officeDocument/2006/relationships/hyperlink" Target="http://s7d9.scene7.com/is/image/ScanSource/plantronics-blackwire3215" TargetMode="External"/><Relationship Id="rId3046" Type="http://schemas.openxmlformats.org/officeDocument/2006/relationships/hyperlink" Target="https://s7d5.scene7.com/is/image/ScanSource/photo-unavailable" TargetMode="External"/><Relationship Id="rId3253" Type="http://schemas.openxmlformats.org/officeDocument/2006/relationships/hyperlink" Target="https://s7d5.scene7.com/is/image/ScanSource/photo-unavailable" TargetMode="External"/><Relationship Id="rId3460" Type="http://schemas.openxmlformats.org/officeDocument/2006/relationships/hyperlink" Target="http://s7d5.scene7.com/is/image/ScanSource/icon-software-services" TargetMode="External"/><Relationship Id="rId4304" Type="http://schemas.openxmlformats.org/officeDocument/2006/relationships/hyperlink" Target="http://s7d9.scene7.com/is/image/ScanSource/jabra-2486820209" TargetMode="External"/><Relationship Id="rId174" Type="http://schemas.openxmlformats.org/officeDocument/2006/relationships/hyperlink" Target="http://s7d5.scene7.com/is/image/ScanSource/icon-warranty2" TargetMode="External"/><Relationship Id="rId381" Type="http://schemas.openxmlformats.org/officeDocument/2006/relationships/hyperlink" Target="http://s7d5.scene7.com/is/image/ScanSource/icon-services" TargetMode="External"/><Relationship Id="rId2062" Type="http://schemas.openxmlformats.org/officeDocument/2006/relationships/hyperlink" Target="https://s7d5.scene7.com/is/image/ScanSource/photo-unavailable" TargetMode="External"/><Relationship Id="rId3113" Type="http://schemas.openxmlformats.org/officeDocument/2006/relationships/hyperlink" Target="http://s7d9.scene7.com/is/image/ScanSource/eaton-9pxebm48rt" TargetMode="External"/><Relationship Id="rId4511" Type="http://schemas.openxmlformats.org/officeDocument/2006/relationships/hyperlink" Target="http://s7d9.scene7.com/is/image/ScanSource/plantronics-blackwire3315" TargetMode="External"/><Relationship Id="rId241" Type="http://schemas.openxmlformats.org/officeDocument/2006/relationships/hyperlink" Target="http://s7d5.scene7.com/is/image/ScanSource/icon-warranty2" TargetMode="External"/><Relationship Id="rId3320" Type="http://schemas.openxmlformats.org/officeDocument/2006/relationships/hyperlink" Target="https://s7d5.scene7.com/is/image/ScanSource/photo-unavailable" TargetMode="External"/><Relationship Id="rId5078" Type="http://schemas.openxmlformats.org/officeDocument/2006/relationships/hyperlink" Target="https://s7d5.scene7.com/is/image/ScanSource/photo-unavailable" TargetMode="External"/><Relationship Id="rId2879" Type="http://schemas.openxmlformats.org/officeDocument/2006/relationships/hyperlink" Target="http://s7d9.scene7.com/is/image/ScanSource/apc-ap8716s" TargetMode="External"/><Relationship Id="rId101" Type="http://schemas.openxmlformats.org/officeDocument/2006/relationships/hyperlink" Target="http://s7d5.scene7.com/is/image/ScanSource/icon-warranty2" TargetMode="External"/><Relationship Id="rId1688" Type="http://schemas.openxmlformats.org/officeDocument/2006/relationships/hyperlink" Target="http://s7d5.scene7.com/is/image/ScanSource/icon-services" TargetMode="External"/><Relationship Id="rId1895" Type="http://schemas.openxmlformats.org/officeDocument/2006/relationships/hyperlink" Target="http://s7d5.scene7.com/is/image/ScanSource/icon-warranty2" TargetMode="External"/><Relationship Id="rId2739" Type="http://schemas.openxmlformats.org/officeDocument/2006/relationships/hyperlink" Target="http://s7d5.scene7.com/is/image/ScanSource/APC-3B8DF882-5056-AE36-FE9C5C16702DBD65_f_h" TargetMode="External"/><Relationship Id="rId2946" Type="http://schemas.openxmlformats.org/officeDocument/2006/relationships/hyperlink" Target="http://s7d9.scene7.com/is/image/ScanSource/apc-ap7724" TargetMode="External"/><Relationship Id="rId4094" Type="http://schemas.openxmlformats.org/officeDocument/2006/relationships/hyperlink" Target="http://s7d9.scene7.com/is/image/ScanSource/zebra-obsolete" TargetMode="External"/><Relationship Id="rId5145" Type="http://schemas.openxmlformats.org/officeDocument/2006/relationships/hyperlink" Target="http://s7d9.scene7.com/is/image/ScanSource/eaton-103005894" TargetMode="External"/><Relationship Id="rId918" Type="http://schemas.openxmlformats.org/officeDocument/2006/relationships/hyperlink" Target="http://s7d5.scene7.com/is/image/ScanSource/icon-power-supplies-and-cords" TargetMode="External"/><Relationship Id="rId1548" Type="http://schemas.openxmlformats.org/officeDocument/2006/relationships/hyperlink" Target="http://s7d5.scene7.com/is/image/ScanSource/icon-accessories" TargetMode="External"/><Relationship Id="rId1755" Type="http://schemas.openxmlformats.org/officeDocument/2006/relationships/hyperlink" Target="http://s7d9.scene7.com/is/image/ScanSource/apc-pdpm100sc" TargetMode="External"/><Relationship Id="rId4161" Type="http://schemas.openxmlformats.org/officeDocument/2006/relationships/hyperlink" Target="http://s7d9.scene7.com/is/image/ScanSource/poly-e10" TargetMode="External"/><Relationship Id="rId5005" Type="http://schemas.openxmlformats.org/officeDocument/2006/relationships/hyperlink" Target="http://s7d9.scene7.com/is/image/ScanSource/jabra-1418300" TargetMode="External"/><Relationship Id="rId5212" Type="http://schemas.openxmlformats.org/officeDocument/2006/relationships/hyperlink" Target="http://s7d9.scene7.com/is/image/ScanSource/plantronics-05091-00" TargetMode="External"/><Relationship Id="rId1408" Type="http://schemas.openxmlformats.org/officeDocument/2006/relationships/hyperlink" Target="https://s7d5.scene7.com/is/image/ScanSource/photo-unavailable" TargetMode="External"/><Relationship Id="rId1962" Type="http://schemas.openxmlformats.org/officeDocument/2006/relationships/hyperlink" Target="http://s7d9.scene7.com/is/image/ScanSource/apc-le600i" TargetMode="External"/><Relationship Id="rId2806" Type="http://schemas.openxmlformats.org/officeDocument/2006/relationships/hyperlink" Target="http://s7d9.scene7.com/is/image/ScanSource/apc-ap9566" TargetMode="External"/><Relationship Id="rId4021" Type="http://schemas.openxmlformats.org/officeDocument/2006/relationships/hyperlink" Target="http://s7d9.scene7.com/is/image/ScanSource/eaton-5px220rtn" TargetMode="External"/><Relationship Id="rId47" Type="http://schemas.openxmlformats.org/officeDocument/2006/relationships/hyperlink" Target="http://s7d5.scene7.com/is/image/ScanSource/icon-accessories" TargetMode="External"/><Relationship Id="rId1615" Type="http://schemas.openxmlformats.org/officeDocument/2006/relationships/hyperlink" Target="http://s7d9.scene7.com/is/image/ScanSource/apc-rbc45" TargetMode="External"/><Relationship Id="rId1822" Type="http://schemas.openxmlformats.org/officeDocument/2006/relationships/hyperlink" Target="http://s7d9.scene7.com/is/image/ScanSource/apc-p11gtv" TargetMode="External"/><Relationship Id="rId4978" Type="http://schemas.openxmlformats.org/officeDocument/2006/relationships/hyperlink" Target="http://s7d5.scene7.com/is/image/ScanSource/icon-software-services" TargetMode="External"/><Relationship Id="rId3787" Type="http://schemas.openxmlformats.org/officeDocument/2006/relationships/hyperlink" Target="https://s7d5.scene7.com/is/image/ScanSource/photo-unavailable" TargetMode="External"/><Relationship Id="rId3994" Type="http://schemas.openxmlformats.org/officeDocument/2006/relationships/hyperlink" Target="http://s7d5.scene7.com/is/image/ScanSource/icon-services" TargetMode="External"/><Relationship Id="rId4838" Type="http://schemas.openxmlformats.org/officeDocument/2006/relationships/hyperlink" Target="http://s7d9.scene7.com/is/image/ScanSource/jabra-1440120" TargetMode="External"/><Relationship Id="rId2389" Type="http://schemas.openxmlformats.org/officeDocument/2006/relationships/hyperlink" Target="https://s7d5.scene7.com/is/image/ScanSource/photo-unavailable" TargetMode="External"/><Relationship Id="rId2596" Type="http://schemas.openxmlformats.org/officeDocument/2006/relationships/hyperlink" Target="http://s7d9.scene7.com/is/image/ScanSource/apc-ar7707" TargetMode="External"/><Relationship Id="rId3647" Type="http://schemas.openxmlformats.org/officeDocument/2006/relationships/hyperlink" Target="http://s7d9.scene7.com/is/image/ScanSource/plantronics-88940-01" TargetMode="External"/><Relationship Id="rId3854" Type="http://schemas.openxmlformats.org/officeDocument/2006/relationships/hyperlink" Target="https://s7d5.scene7.com/is/image/ScanSource/photo-unavailable" TargetMode="External"/><Relationship Id="rId4905" Type="http://schemas.openxmlformats.org/officeDocument/2006/relationships/hyperlink" Target="http://s7d9.scene7.com/is/image/ScanSource/jabra-1420756" TargetMode="External"/><Relationship Id="rId568" Type="http://schemas.openxmlformats.org/officeDocument/2006/relationships/hyperlink" Target="http://s7d9.scene7.com/is/image/ScanSource/valcom-vip581" TargetMode="External"/><Relationship Id="rId775" Type="http://schemas.openxmlformats.org/officeDocument/2006/relationships/hyperlink" Target="http://s7d9.scene7.com/is/image/ScanSource/valcom-v9910yel" TargetMode="External"/><Relationship Id="rId982" Type="http://schemas.openxmlformats.org/officeDocument/2006/relationships/hyperlink" Target="http://s7d5.scene7.com/is/image/ScanSource/icon-warranty2" TargetMode="External"/><Relationship Id="rId1198" Type="http://schemas.openxmlformats.org/officeDocument/2006/relationships/hyperlink" Target="http://s7d5.scene7.com/is/image/ScanSource/apc-325family" TargetMode="External"/><Relationship Id="rId2249" Type="http://schemas.openxmlformats.org/officeDocument/2006/relationships/hyperlink" Target="http://s7d9.scene7.com/is/image/ScanSource/eaton-ema11110" TargetMode="External"/><Relationship Id="rId2456" Type="http://schemas.openxmlformats.org/officeDocument/2006/relationships/hyperlink" Target="http://s7d5.scene7.com/is/image/ScanSource/APC-D624CB6DA231A7A6852578630056932D_SLIE_8FFLPR_fam_h" TargetMode="External"/><Relationship Id="rId2663" Type="http://schemas.openxmlformats.org/officeDocument/2006/relationships/hyperlink" Target="http://s7d5.scene7.com/is/image/ScanSource/APC-301_fam" TargetMode="External"/><Relationship Id="rId2870" Type="http://schemas.openxmlformats.org/officeDocument/2006/relationships/hyperlink" Target="http://s7d9.scene7.com/is/image/ScanSource/apc-ap8841" TargetMode="External"/><Relationship Id="rId3507" Type="http://schemas.openxmlformats.org/officeDocument/2006/relationships/hyperlink" Target="http://s7d5.scene7.com/is/image/ScanSource/icon-software-services" TargetMode="External"/><Relationship Id="rId3714" Type="http://schemas.openxmlformats.org/officeDocument/2006/relationships/hyperlink" Target="https://s7d5.scene7.com/is/image/ScanSource/photo-unavailable" TargetMode="External"/><Relationship Id="rId3921" Type="http://schemas.openxmlformats.org/officeDocument/2006/relationships/hyperlink" Target="https://s7d5.scene7.com/is/image/ScanSource/photo-unavailable" TargetMode="External"/><Relationship Id="rId428" Type="http://schemas.openxmlformats.org/officeDocument/2006/relationships/hyperlink" Target="http://s7d5.scene7.com/is/image/ScanSource/icon-services" TargetMode="External"/><Relationship Id="rId635" Type="http://schemas.openxmlformats.org/officeDocument/2006/relationships/hyperlink" Target="http://s7d9.scene7.com/is/image/ScanSource/valcom-vip130algyic" TargetMode="External"/><Relationship Id="rId842" Type="http://schemas.openxmlformats.org/officeDocument/2006/relationships/hyperlink" Target="http://s7d5.scene7.com/is/image/ScanSource/icon-audio" TargetMode="External"/><Relationship Id="rId1058" Type="http://schemas.openxmlformats.org/officeDocument/2006/relationships/hyperlink" Target="http://s7d9.scene7.com/is/image/ScanSource/apc-syafsu16" TargetMode="External"/><Relationship Id="rId1265" Type="http://schemas.openxmlformats.org/officeDocument/2006/relationships/hyperlink" Target="http://s7d9.scene7.com/is/image/ScanSource/apc-srt6kxli" TargetMode="External"/><Relationship Id="rId1472" Type="http://schemas.openxmlformats.org/officeDocument/2006/relationships/hyperlink" Target="http://s7d5.scene7.com/is/image/ScanSource/icon-warranty2" TargetMode="External"/><Relationship Id="rId2109" Type="http://schemas.openxmlformats.org/officeDocument/2006/relationships/hyperlink" Target="https://s7d5.scene7.com/is/image/ScanSource/photo-unavailable" TargetMode="External"/><Relationship Id="rId2316" Type="http://schemas.openxmlformats.org/officeDocument/2006/relationships/hyperlink" Target="http://s7d9.scene7.com/is/image/ScanSource/apc-ddcc6005" TargetMode="External"/><Relationship Id="rId2523" Type="http://schemas.openxmlformats.org/officeDocument/2006/relationships/hyperlink" Target="http://s7d9.scene7.com/is/image/ScanSource/apc-ar8460" TargetMode="External"/><Relationship Id="rId2730" Type="http://schemas.openxmlformats.org/officeDocument/2006/relationships/hyperlink" Target="http://s7d5.scene7.com/is/image/ScanSource/APC-2D60FA1456E54ED1852578560077A444_EWAR_8F2TL5_fam_h" TargetMode="External"/><Relationship Id="rId702" Type="http://schemas.openxmlformats.org/officeDocument/2006/relationships/hyperlink" Target="http://s7d9.scene7.com/is/image/ScanSource/valcom-vwgflex2" TargetMode="External"/><Relationship Id="rId1125" Type="http://schemas.openxmlformats.org/officeDocument/2006/relationships/hyperlink" Target="http://s7d9.scene7.com/is/image/ScanSource/apc-suvtp30kf3b4s" TargetMode="External"/><Relationship Id="rId1332" Type="http://schemas.openxmlformats.org/officeDocument/2006/relationships/hyperlink" Target="http://s7d5.scene7.com/is/image/ScanSource/apc-325family" TargetMode="External"/><Relationship Id="rId4488" Type="http://schemas.openxmlformats.org/officeDocument/2006/relationships/hyperlink" Target="http://s7d9.scene7.com/is/image/ScanSource/poly-encorepro310" TargetMode="External"/><Relationship Id="rId4695" Type="http://schemas.openxmlformats.org/officeDocument/2006/relationships/hyperlink" Target="http://s7d9.scene7.com/is/image/ScanSource/poly-savi8200" TargetMode="External"/><Relationship Id="rId3297" Type="http://schemas.openxmlformats.org/officeDocument/2006/relationships/hyperlink" Target="http://s7d9.scene7.com/is/image/ScanSource/plantronics-9200503" TargetMode="External"/><Relationship Id="rId4348" Type="http://schemas.openxmlformats.org/officeDocument/2006/relationships/hyperlink" Target="https://s7d5.scene7.com/is/image/ScanSource/photo-unavailable" TargetMode="External"/><Relationship Id="rId3157" Type="http://schemas.openxmlformats.org/officeDocument/2006/relationships/hyperlink" Target="http://s7d9.scene7.com/is/image/ScanSource/eaton-9px1500rt" TargetMode="External"/><Relationship Id="rId4555" Type="http://schemas.openxmlformats.org/officeDocument/2006/relationships/hyperlink" Target="http://s7d9.scene7.com/is/image/ScanSource/poly-elara60" TargetMode="External"/><Relationship Id="rId4762" Type="http://schemas.openxmlformats.org/officeDocument/2006/relationships/hyperlink" Target="http://s7d9.scene7.com/is/image/ScanSource/jabra-203657" TargetMode="External"/><Relationship Id="rId285" Type="http://schemas.openxmlformats.org/officeDocument/2006/relationships/hyperlink" Target="http://s7d5.scene7.com/is/image/ScanSource/icon-warranty2" TargetMode="External"/><Relationship Id="rId3364" Type="http://schemas.openxmlformats.org/officeDocument/2006/relationships/hyperlink" Target="https://s7d5.scene7.com/is/image/ScanSource/photo-unavailable" TargetMode="External"/><Relationship Id="rId3571" Type="http://schemas.openxmlformats.org/officeDocument/2006/relationships/hyperlink" Target="https://s7d5.scene7.com/is/image/ScanSource/photo-unavailable" TargetMode="External"/><Relationship Id="rId4208" Type="http://schemas.openxmlformats.org/officeDocument/2006/relationships/hyperlink" Target="https://s7d5.scene7.com/is/image/ScanSource/photo-unavailable" TargetMode="External"/><Relationship Id="rId4415" Type="http://schemas.openxmlformats.org/officeDocument/2006/relationships/hyperlink" Target="http://s7d9.scene7.com/is/image/ScanSource/poly-encorepro500" TargetMode="External"/><Relationship Id="rId4622" Type="http://schemas.openxmlformats.org/officeDocument/2006/relationships/hyperlink" Target="http://s7d9.scene7.com/is/image/ScanSource/plantronics-21115501" TargetMode="External"/><Relationship Id="rId492" Type="http://schemas.openxmlformats.org/officeDocument/2006/relationships/hyperlink" Target="http://s7d5.scene7.com/is/image/ScanSource/icon-services" TargetMode="External"/><Relationship Id="rId2173" Type="http://schemas.openxmlformats.org/officeDocument/2006/relationships/hyperlink" Target="http://s7d5.scene7.com/is/image/ScanSource/icon-accessories" TargetMode="External"/><Relationship Id="rId2380" Type="http://schemas.openxmlformats.org/officeDocument/2006/relationships/hyperlink" Target="http://s7d5.scene7.com/is/image/ScanSource/icon-warranty2" TargetMode="External"/><Relationship Id="rId3017" Type="http://schemas.openxmlformats.org/officeDocument/2006/relationships/hyperlink" Target="http://s7d9.scene7.com/is/image/ScanSource/apc-acf600" TargetMode="External"/><Relationship Id="rId3224" Type="http://schemas.openxmlformats.org/officeDocument/2006/relationships/hyperlink" Target="https://s7d5.scene7.com/is/image/ScanSource/photo-unavailable" TargetMode="External"/><Relationship Id="rId3431" Type="http://schemas.openxmlformats.org/officeDocument/2006/relationships/hyperlink" Target="http://s7d9.scene7.com/is/image/ScanSource/xpcc-90000602" TargetMode="External"/><Relationship Id="rId145" Type="http://schemas.openxmlformats.org/officeDocument/2006/relationships/hyperlink" Target="http://s7d5.scene7.com/is/image/ScanSource/icon-warranty2" TargetMode="External"/><Relationship Id="rId352" Type="http://schemas.openxmlformats.org/officeDocument/2006/relationships/hyperlink" Target="https://s7d5.scene7.com/is/image/ScanSource/photo-unavailable" TargetMode="External"/><Relationship Id="rId2033" Type="http://schemas.openxmlformats.org/officeDocument/2006/relationships/hyperlink" Target="https://s7d5.scene7.com/is/image/ScanSource/photo-unavailable" TargetMode="External"/><Relationship Id="rId2240" Type="http://schemas.openxmlformats.org/officeDocument/2006/relationships/hyperlink" Target="http://s7d5.scene7.com/is/image/ScanSource/Eaton-ePDUs" TargetMode="External"/><Relationship Id="rId5189" Type="http://schemas.openxmlformats.org/officeDocument/2006/relationships/hyperlink" Target="http://s7d5.scene7.com/is/image/ScanSource/APC-2D60FA1456E54ED1852578560077A444_EWAR_8F2TL5_fam_h" TargetMode="External"/><Relationship Id="rId212" Type="http://schemas.openxmlformats.org/officeDocument/2006/relationships/hyperlink" Target="http://s7d5.scene7.com/is/image/ScanSource/icon-accessories" TargetMode="External"/><Relationship Id="rId1799" Type="http://schemas.openxmlformats.org/officeDocument/2006/relationships/hyperlink" Target="http://s7d9.scene7.com/is/image/ScanSource/apc-p8v" TargetMode="External"/><Relationship Id="rId2100" Type="http://schemas.openxmlformats.org/officeDocument/2006/relationships/hyperlink" Target="http://s7d9.scene7.com/is/image/ScanSource/jabra-gsa6399823109" TargetMode="External"/><Relationship Id="rId5049" Type="http://schemas.openxmlformats.org/officeDocument/2006/relationships/hyperlink" Target="http://s7d9.scene7.com/is/image/ScanSource/jabra-1410148" TargetMode="External"/><Relationship Id="rId4065" Type="http://schemas.openxmlformats.org/officeDocument/2006/relationships/hyperlink" Target="http://s7d9.scene7.com/is/image/ScanSource/jabra-5399829309" TargetMode="External"/><Relationship Id="rId4272" Type="http://schemas.openxmlformats.org/officeDocument/2006/relationships/hyperlink" Target="http://s7d9.scene7.com/is/image/ScanSource/jabra-26599989989" TargetMode="External"/><Relationship Id="rId5116" Type="http://schemas.openxmlformats.org/officeDocument/2006/relationships/hyperlink" Target="https://s7d5.scene7.com/is/image/ScanSource/photo-unavailable" TargetMode="External"/><Relationship Id="rId1659" Type="http://schemas.openxmlformats.org/officeDocument/2006/relationships/hyperlink" Target="http://s7d5.scene7.com/is/image/ScanSource/icon-accessories" TargetMode="External"/><Relationship Id="rId1866" Type="http://schemas.openxmlformats.org/officeDocument/2006/relationships/hyperlink" Target="http://s7d9.scene7.com/is/image/ScanSource/apc-nbes0311" TargetMode="External"/><Relationship Id="rId2917" Type="http://schemas.openxmlformats.org/officeDocument/2006/relationships/hyperlink" Target="http://s7d9.scene7.com/is/image/ScanSource/apc-ap7920b" TargetMode="External"/><Relationship Id="rId3081" Type="http://schemas.openxmlformats.org/officeDocument/2006/relationships/hyperlink" Target="http://s7d5.scene7.com/is/image/ScanSource/icon-services" TargetMode="External"/><Relationship Id="rId4132" Type="http://schemas.openxmlformats.org/officeDocument/2006/relationships/hyperlink" Target="http://s7d9.scene7.com/is/image/ScanSource/jabra-4993829409" TargetMode="External"/><Relationship Id="rId1519" Type="http://schemas.openxmlformats.org/officeDocument/2006/relationships/hyperlink" Target="https://s7d5.scene7.com/is/image/ScanSource/photo-unavailable" TargetMode="External"/><Relationship Id="rId1726" Type="http://schemas.openxmlformats.org/officeDocument/2006/relationships/hyperlink" Target="http://s7d5.scene7.com/is/image/ScanSource/APC-172_fam" TargetMode="External"/><Relationship Id="rId1933" Type="http://schemas.openxmlformats.org/officeDocument/2006/relationships/hyperlink" Target="https://s7d5.scene7.com/is/image/ScanSource/photo-unavailable" TargetMode="External"/><Relationship Id="rId18" Type="http://schemas.openxmlformats.org/officeDocument/2006/relationships/hyperlink" Target="http://s7d9.scene7.com/is/image/ScanSource/eaton-zp21415000xx100" TargetMode="External"/><Relationship Id="rId3898" Type="http://schemas.openxmlformats.org/officeDocument/2006/relationships/hyperlink" Target="https://s7d5.scene7.com/is/image/ScanSource/photo-unavailable" TargetMode="External"/><Relationship Id="rId4949" Type="http://schemas.openxmlformats.org/officeDocument/2006/relationships/hyperlink" Target="http://s7d9.scene7.com/is/image/ScanSource/apc-acac10003" TargetMode="External"/><Relationship Id="rId3758" Type="http://schemas.openxmlformats.org/officeDocument/2006/relationships/hyperlink" Target="https://s7d5.scene7.com/is/image/ScanSource/photo-unavailable" TargetMode="External"/><Relationship Id="rId3965" Type="http://schemas.openxmlformats.org/officeDocument/2006/relationships/hyperlink" Target="http://s7d9.scene7.com/is/image/ScanSource/plantronics-64398-01" TargetMode="External"/><Relationship Id="rId4809" Type="http://schemas.openxmlformats.org/officeDocument/2006/relationships/hyperlink" Target="http://s7d9.scene7.com/is/image/ScanSource/plantronics-20126301" TargetMode="External"/><Relationship Id="rId679" Type="http://schemas.openxmlformats.org/officeDocument/2006/relationships/hyperlink" Target="http://s7d5.scene7.com/is/image/ScanSource/icon-accessories" TargetMode="External"/><Relationship Id="rId886" Type="http://schemas.openxmlformats.org/officeDocument/2006/relationships/hyperlink" Target="http://s7d9.scene7.com/is/image/ScanSource/valcom-v1038" TargetMode="External"/><Relationship Id="rId2567" Type="http://schemas.openxmlformats.org/officeDocument/2006/relationships/hyperlink" Target="http://s7d5.scene7.com/is/image/ScanSource/apc-325family" TargetMode="External"/><Relationship Id="rId2774" Type="http://schemas.openxmlformats.org/officeDocument/2006/relationships/hyperlink" Target="http://s7d9.scene7.com/is/image/ScanSource/apc-ap9887" TargetMode="External"/><Relationship Id="rId3618" Type="http://schemas.openxmlformats.org/officeDocument/2006/relationships/hyperlink" Target="http://s7d9.scene7.com/is/image/ScanSource/poly-calistoaccessories" TargetMode="External"/><Relationship Id="rId5180" Type="http://schemas.openxmlformats.org/officeDocument/2006/relationships/hyperlink" Target="http://s7d5.scene7.com/is/image/ScanSource/apc-325family" TargetMode="External"/><Relationship Id="rId2" Type="http://schemas.openxmlformats.org/officeDocument/2006/relationships/hyperlink" Target="http://s7d5.scene7.com/is/image/ScanSource/icon-warranty2" TargetMode="External"/><Relationship Id="rId539" Type="http://schemas.openxmlformats.org/officeDocument/2006/relationships/hyperlink" Target="http://s7d5.scene7.com/is/image/ScanSource/icon-accessories" TargetMode="External"/><Relationship Id="rId746" Type="http://schemas.openxmlformats.org/officeDocument/2006/relationships/hyperlink" Target="http://s7d5.scene7.com/is/image/ScanSource/icon-accessories" TargetMode="External"/><Relationship Id="rId1169" Type="http://schemas.openxmlformats.org/officeDocument/2006/relationships/hyperlink" Target="http://s7d9.scene7.com/is/image/ScanSource/apc-surt15krmxli" TargetMode="External"/><Relationship Id="rId1376" Type="http://schemas.openxmlformats.org/officeDocument/2006/relationships/hyperlink" Target="http://s7d5.scene7.com/is/image/ScanSource/APC-AE603987B36182048525785B005475DD_SLIE_8F7L3H_fam_h" TargetMode="External"/><Relationship Id="rId1583" Type="http://schemas.openxmlformats.org/officeDocument/2006/relationships/hyperlink" Target="http://s7d9.scene7.com/is/image/ScanSource/yealink-rt30" TargetMode="External"/><Relationship Id="rId2427" Type="http://schemas.openxmlformats.org/officeDocument/2006/relationships/hyperlink" Target="http://s7d5.scene7.com/is/image/ScanSource/icon-mounts-stands-and-brackets" TargetMode="External"/><Relationship Id="rId2981" Type="http://schemas.openxmlformats.org/officeDocument/2006/relationships/hyperlink" Target="http://s7d9.scene7.com/is/image/ScanSource/apc-ap5808" TargetMode="External"/><Relationship Id="rId3825" Type="http://schemas.openxmlformats.org/officeDocument/2006/relationships/hyperlink" Target="http://s7d9.scene7.com/is/image/ScanSource/jabra-7899823109" TargetMode="External"/><Relationship Id="rId5040" Type="http://schemas.openxmlformats.org/officeDocument/2006/relationships/hyperlink" Target="http://s7d9.scene7.com/is/image/ScanSource/jabra-1410167" TargetMode="External"/><Relationship Id="rId953" Type="http://schemas.openxmlformats.org/officeDocument/2006/relationships/hyperlink" Target="http://s7d5.scene7.com/is/image/ScanSource/icon-accessories" TargetMode="External"/><Relationship Id="rId1029" Type="http://schemas.openxmlformats.org/officeDocument/2006/relationships/hyperlink" Target="http://s7d9.scene7.com/is/image/ScanSource/apc-sycfxr9s" TargetMode="External"/><Relationship Id="rId1236" Type="http://schemas.openxmlformats.org/officeDocument/2006/relationships/hyperlink" Target="https://s7d5.scene7.com/is/image/ScanSource/photo-unavailable" TargetMode="External"/><Relationship Id="rId1790" Type="http://schemas.openxmlformats.org/officeDocument/2006/relationships/hyperlink" Target="http://s7d9.scene7.com/is/image/ScanSource/vtech-pa1broadcastoveripsystems" TargetMode="External"/><Relationship Id="rId2634" Type="http://schemas.openxmlformats.org/officeDocument/2006/relationships/hyperlink" Target="http://s7d9.scene7.com/is/image/ScanSource/apc-ar7203" TargetMode="External"/><Relationship Id="rId2841" Type="http://schemas.openxmlformats.org/officeDocument/2006/relationships/hyperlink" Target="http://s7d9.scene7.com/is/image/ScanSource/apc-ap8967" TargetMode="External"/><Relationship Id="rId82" Type="http://schemas.openxmlformats.org/officeDocument/2006/relationships/hyperlink" Target="https://s7d5.scene7.com/is/image/ScanSource/photo-unavailable" TargetMode="External"/><Relationship Id="rId606" Type="http://schemas.openxmlformats.org/officeDocument/2006/relationships/hyperlink" Target="http://s7d5.scene7.com/is/image/ScanSource/valcom-horn1" TargetMode="External"/><Relationship Id="rId813" Type="http://schemas.openxmlformats.org/officeDocument/2006/relationships/hyperlink" Target="http://s7d9.scene7.com/is/image/ScanSource/valcom-v5323105" TargetMode="External"/><Relationship Id="rId1443" Type="http://schemas.openxmlformats.org/officeDocument/2006/relationships/hyperlink" Target="http://s7d5.scene7.com/is/image/ScanSource/apc-325family" TargetMode="External"/><Relationship Id="rId1650" Type="http://schemas.openxmlformats.org/officeDocument/2006/relationships/hyperlink" Target="http://s7d9.scene7.com/is/image/ScanSource/eaton-pwatss520003" TargetMode="External"/><Relationship Id="rId2701" Type="http://schemas.openxmlformats.org/officeDocument/2006/relationships/hyperlink" Target="http://s7d9.scene7.com/is/image/ScanSource/apc-ar2580" TargetMode="External"/><Relationship Id="rId4599" Type="http://schemas.openxmlformats.org/officeDocument/2006/relationships/hyperlink" Target="http://s7d9.scene7.com/is/image/ScanSource/poly-calistoaccessories" TargetMode="External"/><Relationship Id="rId1303" Type="http://schemas.openxmlformats.org/officeDocument/2006/relationships/hyperlink" Target="https://s7d5.scene7.com/is/image/ScanSource/photo-unavailable" TargetMode="External"/><Relationship Id="rId1510" Type="http://schemas.openxmlformats.org/officeDocument/2006/relationships/hyperlink" Target="http://s7d5.scene7.com/is/image/ScanSource/icon-warranty2" TargetMode="External"/><Relationship Id="rId4459" Type="http://schemas.openxmlformats.org/officeDocument/2006/relationships/hyperlink" Target="http://s7d9.scene7.com/is/image/ScanSource/poly-saviaccessories" TargetMode="External"/><Relationship Id="rId4666" Type="http://schemas.openxmlformats.org/officeDocument/2006/relationships/hyperlink" Target="http://s7d9.scene7.com/is/image/ScanSource/plantronics-blackwire3210" TargetMode="External"/><Relationship Id="rId4873" Type="http://schemas.openxmlformats.org/officeDocument/2006/relationships/hyperlink" Target="http://s7d9.scene7.com/is/image/ScanSource/jabra-1420816" TargetMode="External"/><Relationship Id="rId3268" Type="http://schemas.openxmlformats.org/officeDocument/2006/relationships/hyperlink" Target="http://s7d9.scene7.com/is/image/ScanSource/plantronics-9235301" TargetMode="External"/><Relationship Id="rId3475" Type="http://schemas.openxmlformats.org/officeDocument/2006/relationships/hyperlink" Target="http://s7d5.scene7.com/is/image/ScanSource/icon-software-services" TargetMode="External"/><Relationship Id="rId3682" Type="http://schemas.openxmlformats.org/officeDocument/2006/relationships/hyperlink" Target="http://s7d9.scene7.com/is/image/ScanSource/jabra-2520175" TargetMode="External"/><Relationship Id="rId4319" Type="http://schemas.openxmlformats.org/officeDocument/2006/relationships/hyperlink" Target="https://s7d5.scene7.com/is/image/ScanSource/photo-unavailable" TargetMode="External"/><Relationship Id="rId4526" Type="http://schemas.openxmlformats.org/officeDocument/2006/relationships/hyperlink" Target="http://s7d5.scene7.com/is/image/ScanSource/plantronics-blackwire3320" TargetMode="External"/><Relationship Id="rId4733" Type="http://schemas.openxmlformats.org/officeDocument/2006/relationships/hyperlink" Target="https://s7d5.scene7.com/is/image/ScanSource/photo-unavailable" TargetMode="External"/><Relationship Id="rId4940" Type="http://schemas.openxmlformats.org/officeDocument/2006/relationships/hyperlink" Target="http://s7d9.scene7.com/is/image/ScanSource/jabra-1420113" TargetMode="External"/><Relationship Id="rId189" Type="http://schemas.openxmlformats.org/officeDocument/2006/relationships/hyperlink" Target="http://s7d5.scene7.com/is/image/ScanSource/icon-warranty2" TargetMode="External"/><Relationship Id="rId396" Type="http://schemas.openxmlformats.org/officeDocument/2006/relationships/hyperlink" Target="http://s7d5.scene7.com/is/image/ScanSource/icon-services" TargetMode="External"/><Relationship Id="rId2077" Type="http://schemas.openxmlformats.org/officeDocument/2006/relationships/hyperlink" Target="https://s7d5.scene7.com/is/image/ScanSource/photo-unavailable" TargetMode="External"/><Relationship Id="rId2284" Type="http://schemas.openxmlformats.org/officeDocument/2006/relationships/hyperlink" Target="http://s7d5.scene7.com/is/image/ScanSource/Eaton-ePDUs" TargetMode="External"/><Relationship Id="rId2491" Type="http://schemas.openxmlformats.org/officeDocument/2006/relationships/hyperlink" Target="http://s7d9.scene7.com/is/image/ScanSource/apc-ar8725" TargetMode="External"/><Relationship Id="rId3128" Type="http://schemas.openxmlformats.org/officeDocument/2006/relationships/hyperlink" Target="http://s7d9.scene7.com/is/image/ScanSource/eaton-9px6ksp" TargetMode="External"/><Relationship Id="rId3335" Type="http://schemas.openxmlformats.org/officeDocument/2006/relationships/hyperlink" Target="https://s7d5.scene7.com/is/image/ScanSource/photo-unavailable" TargetMode="External"/><Relationship Id="rId3542" Type="http://schemas.openxmlformats.org/officeDocument/2006/relationships/hyperlink" Target="https://s7d5.scene7.com/is/image/ScanSource/photo-unavailable" TargetMode="External"/><Relationship Id="rId256" Type="http://schemas.openxmlformats.org/officeDocument/2006/relationships/hyperlink" Target="http://s7d5.scene7.com/is/image/ScanSource/icon-warranty2" TargetMode="External"/><Relationship Id="rId463" Type="http://schemas.openxmlformats.org/officeDocument/2006/relationships/hyperlink" Target="http://s7d5.scene7.com/is/image/ScanSource/icon-services" TargetMode="External"/><Relationship Id="rId670" Type="http://schemas.openxmlformats.org/officeDocument/2006/relationships/hyperlink" Target="http://s7d5.scene7.com/is/image/ScanSource/valcom-horn1" TargetMode="External"/><Relationship Id="rId1093" Type="http://schemas.openxmlformats.org/officeDocument/2006/relationships/hyperlink" Target="http://s7d9.scene7.com/is/image/ScanSource/apc-sy30k100f" TargetMode="External"/><Relationship Id="rId2144" Type="http://schemas.openxmlformats.org/officeDocument/2006/relationships/hyperlink" Target="https://s7d5.scene7.com/is/image/ScanSource/photo-unavailable" TargetMode="External"/><Relationship Id="rId2351" Type="http://schemas.openxmlformats.org/officeDocument/2006/relationships/hyperlink" Target="http://s7d9.scene7.com/is/image/ScanSource/yealink-cpw90" TargetMode="External"/><Relationship Id="rId3402" Type="http://schemas.openxmlformats.org/officeDocument/2006/relationships/hyperlink" Target="https://s7d5.scene7.com/is/image/ScanSource/photo-unavailable" TargetMode="External"/><Relationship Id="rId4800" Type="http://schemas.openxmlformats.org/officeDocument/2006/relationships/hyperlink" Target="http://s7d9.scene7.com/is/image/ScanSource/plantronics-20188501" TargetMode="External"/><Relationship Id="rId116" Type="http://schemas.openxmlformats.org/officeDocument/2006/relationships/hyperlink" Target="http://s7d5.scene7.com/is/image/ScanSource/APC-29E08A7203B5C0DC8525760100603846_MMAE_7UDNL5_fam_h" TargetMode="External"/><Relationship Id="rId323" Type="http://schemas.openxmlformats.org/officeDocument/2006/relationships/hyperlink" Target="http://s7d5.scene7.com/is/image/ScanSource/icon-warranty2" TargetMode="External"/><Relationship Id="rId530" Type="http://schemas.openxmlformats.org/officeDocument/2006/relationships/hyperlink" Target="http://s7d9.scene7.com/is/image/ScanSource/valcom-vipd440a" TargetMode="External"/><Relationship Id="rId1160" Type="http://schemas.openxmlformats.org/officeDocument/2006/relationships/hyperlink" Target="http://s7d9.scene7.com/is/image/ScanSource/apc-surt20krmxlt" TargetMode="External"/><Relationship Id="rId2004" Type="http://schemas.openxmlformats.org/officeDocument/2006/relationships/hyperlink" Target="https://s7d5.scene7.com/is/image/ScanSource/photo-unavailable" TargetMode="External"/><Relationship Id="rId2211" Type="http://schemas.openxmlformats.org/officeDocument/2006/relationships/hyperlink" Target="http://s7d9.scene7.com/is/image/ScanSource/eaton-epbz71" TargetMode="External"/><Relationship Id="rId4176" Type="http://schemas.openxmlformats.org/officeDocument/2006/relationships/hyperlink" Target="http://s7d9.scene7.com/is/image/ScanSource/eaton-3s750" TargetMode="External"/><Relationship Id="rId1020" Type="http://schemas.openxmlformats.org/officeDocument/2006/relationships/hyperlink" Target="http://s7d9.scene7.com/is/image/ScanSource/apc-syh6k6rmt" TargetMode="External"/><Relationship Id="rId1977" Type="http://schemas.openxmlformats.org/officeDocument/2006/relationships/hyperlink" Target="http://s7d9.scene7.com/is/image/ScanSource/apc-kvmlcdmount" TargetMode="External"/><Relationship Id="rId4383" Type="http://schemas.openxmlformats.org/officeDocument/2006/relationships/hyperlink" Target="https://s7d5.scene7.com/is/image/ScanSource/photo-unavailable" TargetMode="External"/><Relationship Id="rId4590" Type="http://schemas.openxmlformats.org/officeDocument/2006/relationships/hyperlink" Target="https://s7d5.scene7.com/is/image/ScanSource/photo-unavailable" TargetMode="External"/><Relationship Id="rId5227" Type="http://schemas.openxmlformats.org/officeDocument/2006/relationships/hyperlink" Target="http://s7d9.scene7.com/is/image/ScanSource/jabra-010203" TargetMode="External"/><Relationship Id="rId1837" Type="http://schemas.openxmlformats.org/officeDocument/2006/relationships/hyperlink" Target="http://s7d9.scene7.com/is/image/ScanSource/apc-nbws100t" TargetMode="External"/><Relationship Id="rId3192" Type="http://schemas.openxmlformats.org/officeDocument/2006/relationships/hyperlink" Target="http://s7d9.scene7.com/is/image/ScanSource/jabra-9559553125" TargetMode="External"/><Relationship Id="rId4036" Type="http://schemas.openxmlformats.org/officeDocument/2006/relationships/hyperlink" Target="http://s7d9.scene7.com/is/image/ScanSource/eaton-5p550r" TargetMode="External"/><Relationship Id="rId4243" Type="http://schemas.openxmlformats.org/officeDocument/2006/relationships/hyperlink" Target="http://s7d9.scene7.com/is/image/ScanSource/jabra-28009" TargetMode="External"/><Relationship Id="rId4450" Type="http://schemas.openxmlformats.org/officeDocument/2006/relationships/hyperlink" Target="http://s7d9.scene7.com/is/image/ScanSource/poly-voyager4200" TargetMode="External"/><Relationship Id="rId3052" Type="http://schemas.openxmlformats.org/officeDocument/2006/relationships/hyperlink" Target="http://s7d5.scene7.com/is/image/ScanSource/Eaton-5px" TargetMode="External"/><Relationship Id="rId4103" Type="http://schemas.openxmlformats.org/officeDocument/2006/relationships/hyperlink" Target="http://s7d9.scene7.com/is/image/ScanSource/zebra-obsolete" TargetMode="External"/><Relationship Id="rId4310" Type="http://schemas.openxmlformats.org/officeDocument/2006/relationships/hyperlink" Target="http://s7d9.scene7.com/is/image/ScanSource/jabra-24089999899" TargetMode="External"/><Relationship Id="rId180" Type="http://schemas.openxmlformats.org/officeDocument/2006/relationships/hyperlink" Target="http://s7d5.scene7.com/is/image/ScanSource/icon-warranty2" TargetMode="External"/><Relationship Id="rId1904" Type="http://schemas.openxmlformats.org/officeDocument/2006/relationships/hyperlink" Target="http://s7d5.scene7.com/is/image/ScanSource/icon-accessories" TargetMode="External"/><Relationship Id="rId3869" Type="http://schemas.openxmlformats.org/officeDocument/2006/relationships/hyperlink" Target="http://s7d9.scene7.com/is/image/ScanSource/plantronics-7501001" TargetMode="External"/><Relationship Id="rId5084" Type="http://schemas.openxmlformats.org/officeDocument/2006/relationships/hyperlink" Target="https://s7d5.scene7.com/is/image/ScanSource/photo-unavailable" TargetMode="External"/><Relationship Id="rId997" Type="http://schemas.openxmlformats.org/officeDocument/2006/relationships/hyperlink" Target="http://s7d9.scene7.com/is/image/ScanSource/apc-sypm4ki" TargetMode="External"/><Relationship Id="rId2678" Type="http://schemas.openxmlformats.org/officeDocument/2006/relationships/hyperlink" Target="http://s7d5.scene7.com/is/image/ScanSource/APC-301_fam" TargetMode="External"/><Relationship Id="rId2885" Type="http://schemas.openxmlformats.org/officeDocument/2006/relationships/hyperlink" Target="http://s7d9.scene7.com/is/image/ScanSource/apc-ap8706sna" TargetMode="External"/><Relationship Id="rId3729" Type="http://schemas.openxmlformats.org/officeDocument/2006/relationships/hyperlink" Target="https://s7d5.scene7.com/is/image/ScanSource/photo-unavailable" TargetMode="External"/><Relationship Id="rId3936" Type="http://schemas.openxmlformats.org/officeDocument/2006/relationships/hyperlink" Target="http://s7d9.scene7.com/is/image/ScanSource/plantronics-66268-03" TargetMode="External"/><Relationship Id="rId5151" Type="http://schemas.openxmlformats.org/officeDocument/2006/relationships/hyperlink" Target="http://s7d5.scene7.com/is/image/ScanSource/Eaton-9390-UPS" TargetMode="External"/><Relationship Id="rId857" Type="http://schemas.openxmlformats.org/officeDocument/2006/relationships/hyperlink" Target="http://s7d9.scene7.com/is/image/ScanSource/valcom-v1080w" TargetMode="External"/><Relationship Id="rId1487" Type="http://schemas.openxmlformats.org/officeDocument/2006/relationships/hyperlink" Target="http://s7d5.scene7.com/is/image/ScanSource/icon-warranty2" TargetMode="External"/><Relationship Id="rId1694" Type="http://schemas.openxmlformats.org/officeDocument/2006/relationships/hyperlink" Target="http://s7d5.scene7.com/is/image/ScanSource/icon-accessories" TargetMode="External"/><Relationship Id="rId2538" Type="http://schemas.openxmlformats.org/officeDocument/2006/relationships/hyperlink" Target="http://s7d9.scene7.com/is/image/ScanSource/apc-ar8362blk" TargetMode="External"/><Relationship Id="rId2745" Type="http://schemas.openxmlformats.org/officeDocument/2006/relationships/hyperlink" Target="http://s7d5.scene7.com/is/image/ScanSource/APC-3B8DF882-5056-AE36-FE9C5C16702DBD65_f_h" TargetMode="External"/><Relationship Id="rId2952" Type="http://schemas.openxmlformats.org/officeDocument/2006/relationships/hyperlink" Target="http://s7d9.scene7.com/is/image/ScanSource/apc-ap7582" TargetMode="External"/><Relationship Id="rId717" Type="http://schemas.openxmlformats.org/officeDocument/2006/relationships/hyperlink" Target="http://s7d9.scene7.com/is/image/ScanSource/valcom-vpdp" TargetMode="External"/><Relationship Id="rId924" Type="http://schemas.openxmlformats.org/officeDocument/2006/relationships/hyperlink" Target="http://s7d5.scene7.com/is/image/ScanSource/icon-warranty2" TargetMode="External"/><Relationship Id="rId1347" Type="http://schemas.openxmlformats.org/officeDocument/2006/relationships/hyperlink" Target="http://s7d5.scene7.com/is/image/ScanSource/APC-AE603987B36182048525785B005475DD_SLIE_8F7L3H_fam_h" TargetMode="External"/><Relationship Id="rId1554" Type="http://schemas.openxmlformats.org/officeDocument/2006/relationships/hyperlink" Target="http://s7d9.scene7.com/is/image/ScanSource/eaton-sb747s1915sfb" TargetMode="External"/><Relationship Id="rId1761" Type="http://schemas.openxmlformats.org/officeDocument/2006/relationships/hyperlink" Target="http://s7d9.scene7.com/is/image/ScanSource/apc-pdm3530l2130500" TargetMode="External"/><Relationship Id="rId2605" Type="http://schemas.openxmlformats.org/officeDocument/2006/relationships/hyperlink" Target="http://s7d9.scene7.com/is/image/ScanSource/apc-ar7586" TargetMode="External"/><Relationship Id="rId2812" Type="http://schemas.openxmlformats.org/officeDocument/2006/relationships/hyperlink" Target="http://s7d9.scene7.com/is/image/ScanSource/apc-ap9560" TargetMode="External"/><Relationship Id="rId5011" Type="http://schemas.openxmlformats.org/officeDocument/2006/relationships/hyperlink" Target="http://s7d9.scene7.com/is/image/ScanSource/jabra-1412139" TargetMode="External"/><Relationship Id="rId53" Type="http://schemas.openxmlformats.org/officeDocument/2006/relationships/hyperlink" Target="http://s7d5.scene7.com/is/image/ScanSource/Eaton-BladeUPS" TargetMode="External"/><Relationship Id="rId1207" Type="http://schemas.openxmlformats.org/officeDocument/2006/relationships/hyperlink" Target="http://s7d9.scene7.com/is/image/ScanSource/apc-sua1500r2x93" TargetMode="External"/><Relationship Id="rId1414" Type="http://schemas.openxmlformats.org/officeDocument/2006/relationships/hyperlink" Target="http://s7d9.scene7.com/is/image/ScanSource/apc-smt3000rm2unc" TargetMode="External"/><Relationship Id="rId1621" Type="http://schemas.openxmlformats.org/officeDocument/2006/relationships/hyperlink" Target="http://s7d9.scene7.com/is/image/ScanSource/apc-rbc34" TargetMode="External"/><Relationship Id="rId4777" Type="http://schemas.openxmlformats.org/officeDocument/2006/relationships/hyperlink" Target="https://s7d5.scene7.com/is/image/ScanSource/photo-unavailable" TargetMode="External"/><Relationship Id="rId4984" Type="http://schemas.openxmlformats.org/officeDocument/2006/relationships/hyperlink" Target="http://s7d5.scene7.com/is/image/ScanSource/polycom-vvx500" TargetMode="External"/><Relationship Id="rId3379" Type="http://schemas.openxmlformats.org/officeDocument/2006/relationships/hyperlink" Target="https://s7d5.scene7.com/is/image/ScanSource/photo-unavailable" TargetMode="External"/><Relationship Id="rId3586" Type="http://schemas.openxmlformats.org/officeDocument/2006/relationships/hyperlink" Target="http://s7d9.scene7.com/is/image/ScanSource/xpcc-90000040" TargetMode="External"/><Relationship Id="rId3793" Type="http://schemas.openxmlformats.org/officeDocument/2006/relationships/hyperlink" Target="http://s7d9.scene7.com/is/image/ScanSource/vtech-eristerminalbundlegroup" TargetMode="External"/><Relationship Id="rId4637" Type="http://schemas.openxmlformats.org/officeDocument/2006/relationships/hyperlink" Target="http://s7d9.scene7.com/is/image/ScanSource/poly-blackwireaccessories" TargetMode="External"/><Relationship Id="rId2188" Type="http://schemas.openxmlformats.org/officeDocument/2006/relationships/hyperlink" Target="http://s7d9.scene7.com/is/image/ScanSource/eaton-etncmfd19042u" TargetMode="External"/><Relationship Id="rId2395" Type="http://schemas.openxmlformats.org/officeDocument/2006/relationships/hyperlink" Target="http://s7d9.scene7.com/is/image/ScanSource/eaton-cbladapt180" TargetMode="External"/><Relationship Id="rId3239" Type="http://schemas.openxmlformats.org/officeDocument/2006/relationships/hyperlink" Target="http://s7d9.scene7.com/is/image/ScanSource/jabra-92515508205" TargetMode="External"/><Relationship Id="rId3446" Type="http://schemas.openxmlformats.org/officeDocument/2006/relationships/hyperlink" Target="https://s7d5.scene7.com/is/image/ScanSource/photo-unavailable" TargetMode="External"/><Relationship Id="rId4844" Type="http://schemas.openxmlformats.org/officeDocument/2006/relationships/hyperlink" Target="http://s7d9.scene7.com/is/image/ScanSource/jabra-1440112" TargetMode="External"/><Relationship Id="rId367" Type="http://schemas.openxmlformats.org/officeDocument/2006/relationships/hyperlink" Target="http://s7d9.scene7.com/is/image/ScanSource/yealink-w56h" TargetMode="External"/><Relationship Id="rId574" Type="http://schemas.openxmlformats.org/officeDocument/2006/relationships/hyperlink" Target="http://s7d9.scene7.com/is/image/ScanSource/valcom-vip480lgyic" TargetMode="External"/><Relationship Id="rId2048" Type="http://schemas.openxmlformats.org/officeDocument/2006/relationships/hyperlink" Target="https://s7d5.scene7.com/is/image/ScanSource/photo-unavailable" TargetMode="External"/><Relationship Id="rId2255" Type="http://schemas.openxmlformats.org/officeDocument/2006/relationships/hyperlink" Target="http://s7d5.scene7.com/is/image/ScanSource/icon-accessories" TargetMode="External"/><Relationship Id="rId3653" Type="http://schemas.openxmlformats.org/officeDocument/2006/relationships/hyperlink" Target="https://s7d5.scene7.com/is/image/ScanSource/photo-unavailable" TargetMode="External"/><Relationship Id="rId3860" Type="http://schemas.openxmlformats.org/officeDocument/2006/relationships/hyperlink" Target="https://s7d5.scene7.com/is/image/ScanSource/photo-unavailable" TargetMode="External"/><Relationship Id="rId4704" Type="http://schemas.openxmlformats.org/officeDocument/2006/relationships/hyperlink" Target="http://s7d9.scene7.com/is/image/ScanSource/poly-voyageraccessories" TargetMode="External"/><Relationship Id="rId4911" Type="http://schemas.openxmlformats.org/officeDocument/2006/relationships/hyperlink" Target="http://s7d9.scene7.com/is/image/ScanSource/jabra-1420739" TargetMode="External"/><Relationship Id="rId227" Type="http://schemas.openxmlformats.org/officeDocument/2006/relationships/hyperlink" Target="http://s7d5.scene7.com/is/image/ScanSource/icon-services" TargetMode="External"/><Relationship Id="rId781" Type="http://schemas.openxmlformats.org/officeDocument/2006/relationships/hyperlink" Target="http://s7d9.scene7.com/is/image/ScanSource/valcom-v9852" TargetMode="External"/><Relationship Id="rId2462" Type="http://schemas.openxmlformats.org/officeDocument/2006/relationships/hyperlink" Target="http://s7d5.scene7.com/is/image/ScanSource/Eaton-3S-UPS" TargetMode="External"/><Relationship Id="rId3306" Type="http://schemas.openxmlformats.org/officeDocument/2006/relationships/hyperlink" Target="http://s7d9.scene7.com/is/image/ScanSource/plantronics-9192615" TargetMode="External"/><Relationship Id="rId3513" Type="http://schemas.openxmlformats.org/officeDocument/2006/relationships/hyperlink" Target="http://s7d9.scene7.com/is/image/ScanSource/xpcc-90000299" TargetMode="External"/><Relationship Id="rId3720" Type="http://schemas.openxmlformats.org/officeDocument/2006/relationships/hyperlink" Target="http://s7d9.scene7.com/is/image/ScanSource/plantronics-8600801" TargetMode="External"/><Relationship Id="rId434" Type="http://schemas.openxmlformats.org/officeDocument/2006/relationships/hyperlink" Target="http://s7d5.scene7.com/is/image/ScanSource/icon-services" TargetMode="External"/><Relationship Id="rId641" Type="http://schemas.openxmlformats.org/officeDocument/2006/relationships/hyperlink" Target="http://s7d9.scene7.com/is/image/ScanSource/valcom-vip120a" TargetMode="External"/><Relationship Id="rId1064" Type="http://schemas.openxmlformats.org/officeDocument/2006/relationships/hyperlink" Target="http://s7d9.scene7.com/is/image/ScanSource/apc-sya8k8rmp" TargetMode="External"/><Relationship Id="rId1271" Type="http://schemas.openxmlformats.org/officeDocument/2006/relationships/hyperlink" Target="http://s7d5.scene7.com/is/image/ScanSource/APC-D624CB6DA231A7A6852578630056932D_SLIE_8FFLPR_fam_h" TargetMode="External"/><Relationship Id="rId2115" Type="http://schemas.openxmlformats.org/officeDocument/2006/relationships/hyperlink" Target="http://s7d9.scene7.com/is/image/ScanSource/jabra-gsa2104820105" TargetMode="External"/><Relationship Id="rId2322" Type="http://schemas.openxmlformats.org/officeDocument/2006/relationships/hyperlink" Target="http://s7d9.scene7.com/is/image/ScanSource/eaton-dcd1m01" TargetMode="External"/><Relationship Id="rId501" Type="http://schemas.openxmlformats.org/officeDocument/2006/relationships/hyperlink" Target="http://s7d5.scene7.com/is/image/ScanSource/icon-warranty2" TargetMode="External"/><Relationship Id="rId1131" Type="http://schemas.openxmlformats.org/officeDocument/2006/relationships/hyperlink" Target="http://s7d9.scene7.com/is/image/ScanSource/apc-suvtp15kf3b4s" TargetMode="External"/><Relationship Id="rId4287" Type="http://schemas.openxmlformats.org/officeDocument/2006/relationships/hyperlink" Target="http://s7d9.scene7.com/is/image/ScanSource/jabra-26599889889" TargetMode="External"/><Relationship Id="rId4494" Type="http://schemas.openxmlformats.org/officeDocument/2006/relationships/hyperlink" Target="https://s7d5.scene7.com/is/image/ScanSource/photo-unavailable" TargetMode="External"/><Relationship Id="rId3096" Type="http://schemas.openxmlformats.org/officeDocument/2006/relationships/hyperlink" Target="http://s7d5.scene7.com/is/image/ScanSource/Eaton-9355-UPS" TargetMode="External"/><Relationship Id="rId4147" Type="http://schemas.openxmlformats.org/officeDocument/2006/relationships/hyperlink" Target="http://s7d9.scene7.com/is/image/ScanSource/vtech-handsetwired7xx" TargetMode="External"/><Relationship Id="rId4354" Type="http://schemas.openxmlformats.org/officeDocument/2006/relationships/hyperlink" Target="http://s7d9.scene7.com/is/image/ScanSource/jabra-23009" TargetMode="External"/><Relationship Id="rId4561" Type="http://schemas.openxmlformats.org/officeDocument/2006/relationships/hyperlink" Target="http://s7d9.scene7.com/is/image/ScanSource/plantronics-212952311" TargetMode="External"/><Relationship Id="rId1948" Type="http://schemas.openxmlformats.org/officeDocument/2006/relationships/hyperlink" Target="http://s7d9.scene7.com/is/image/ScanSource/vtech-m65" TargetMode="External"/><Relationship Id="rId3163" Type="http://schemas.openxmlformats.org/officeDocument/2006/relationships/hyperlink" Target="http://s7d5.scene7.com/is/image/ScanSource/Eaton-9355-UPS" TargetMode="External"/><Relationship Id="rId3370" Type="http://schemas.openxmlformats.org/officeDocument/2006/relationships/hyperlink" Target="http://s7d9.scene7.com/is/image/ScanSource/xpcc-90000908" TargetMode="External"/><Relationship Id="rId4007" Type="http://schemas.openxmlformats.org/officeDocument/2006/relationships/hyperlink" Target="http://s7d9.scene7.com/is/image/ScanSource/eaton-5s1500lcd" TargetMode="External"/><Relationship Id="rId4214" Type="http://schemas.openxmlformats.org/officeDocument/2006/relationships/hyperlink" Target="https://s7d5.scene7.com/is/image/ScanSource/photo-unavailable" TargetMode="External"/><Relationship Id="rId4421" Type="http://schemas.openxmlformats.org/officeDocument/2006/relationships/hyperlink" Target="http://s7d9.scene7.com/is/image/ScanSource/poly-voyageraccessories" TargetMode="External"/><Relationship Id="rId291" Type="http://schemas.openxmlformats.org/officeDocument/2006/relationships/hyperlink" Target="http://s7d5.scene7.com/is/image/ScanSource/icon-warranty2" TargetMode="External"/><Relationship Id="rId1808" Type="http://schemas.openxmlformats.org/officeDocument/2006/relationships/hyperlink" Target="http://s7d9.scene7.com/is/image/ScanSource/apc-p6w" TargetMode="External"/><Relationship Id="rId3023" Type="http://schemas.openxmlformats.org/officeDocument/2006/relationships/hyperlink" Target="http://s7d9.scene7.com/is/image/ScanSource/apc-acf202blk" TargetMode="External"/><Relationship Id="rId151" Type="http://schemas.openxmlformats.org/officeDocument/2006/relationships/hyperlink" Target="http://s7d5.scene7.com/is/image/ScanSource/icon-warranty2" TargetMode="External"/><Relationship Id="rId3230" Type="http://schemas.openxmlformats.org/officeDocument/2006/relationships/hyperlink" Target="https://s7d5.scene7.com/is/image/ScanSource/photo-unavailable" TargetMode="External"/><Relationship Id="rId5195" Type="http://schemas.openxmlformats.org/officeDocument/2006/relationships/hyperlink" Target="http://s7d5.scene7.com/is/image/ScanSource/apc-325family" TargetMode="External"/><Relationship Id="rId2789" Type="http://schemas.openxmlformats.org/officeDocument/2006/relationships/hyperlink" Target="http://s7d9.scene7.com/is/image/ScanSource/apc-ap9810" TargetMode="External"/><Relationship Id="rId2996" Type="http://schemas.openxmlformats.org/officeDocument/2006/relationships/hyperlink" Target="http://s7d9.scene7.com/is/image/ScanSource/apc-ap4452" TargetMode="External"/><Relationship Id="rId968" Type="http://schemas.openxmlformats.org/officeDocument/2006/relationships/hyperlink" Target="http://s7d5.scene7.com/is/image/ScanSource/icon-services" TargetMode="External"/><Relationship Id="rId1598" Type="http://schemas.openxmlformats.org/officeDocument/2006/relationships/hyperlink" Target="http://s7d9.scene7.com/is/image/ScanSource/itwlinx-rm12cat6lan" TargetMode="External"/><Relationship Id="rId2649" Type="http://schemas.openxmlformats.org/officeDocument/2006/relationships/hyperlink" Target="http://s7d9.scene7.com/is/image/ScanSource/apc-ar4018a" TargetMode="External"/><Relationship Id="rId2856" Type="http://schemas.openxmlformats.org/officeDocument/2006/relationships/hyperlink" Target="http://s7d9.scene7.com/is/image/ScanSource/apc-ap8888" TargetMode="External"/><Relationship Id="rId3907" Type="http://schemas.openxmlformats.org/officeDocument/2006/relationships/hyperlink" Target="http://s7d9.scene7.com/is/image/ScanSource/plantronics-7244241" TargetMode="External"/><Relationship Id="rId5055" Type="http://schemas.openxmlformats.org/officeDocument/2006/relationships/hyperlink" Target="http://s7d9.scene7.com/is/image/ScanSource/jabra-1410142" TargetMode="External"/><Relationship Id="rId97" Type="http://schemas.openxmlformats.org/officeDocument/2006/relationships/hyperlink" Target="http://s7d5.scene7.com/is/image/ScanSource/icon-warranty2" TargetMode="External"/><Relationship Id="rId828" Type="http://schemas.openxmlformats.org/officeDocument/2006/relationships/hyperlink" Target="http://s7d9.scene7.com/is/image/ScanSource/valcom-v2904" TargetMode="External"/><Relationship Id="rId1458" Type="http://schemas.openxmlformats.org/officeDocument/2006/relationships/hyperlink" Target="https://s7d5.scene7.com/is/image/ScanSource/photo-unavailable" TargetMode="External"/><Relationship Id="rId1665" Type="http://schemas.openxmlformats.org/officeDocument/2006/relationships/hyperlink" Target="http://s7d5.scene7.com/is/image/ScanSource/Eaton-Racks" TargetMode="External"/><Relationship Id="rId1872" Type="http://schemas.openxmlformats.org/officeDocument/2006/relationships/hyperlink" Target="http://s7d9.scene7.com/is/image/ScanSource/apc-nbes0302" TargetMode="External"/><Relationship Id="rId2509" Type="http://schemas.openxmlformats.org/officeDocument/2006/relationships/hyperlink" Target="http://s7d9.scene7.com/is/image/ScanSource/apc-ar8579" TargetMode="External"/><Relationship Id="rId2716" Type="http://schemas.openxmlformats.org/officeDocument/2006/relationships/hyperlink" Target="http://s7d9.scene7.com/is/image/ScanSource/apc-ar201" TargetMode="External"/><Relationship Id="rId4071" Type="http://schemas.openxmlformats.org/officeDocument/2006/relationships/hyperlink" Target="http://s7d9.scene7.com/is/image/ScanSource/jabra-5393823309" TargetMode="External"/><Relationship Id="rId5122" Type="http://schemas.openxmlformats.org/officeDocument/2006/relationships/hyperlink" Target="http://s7d5.scene7.com/is/image/ScanSource/Eaton-FERRUPS" TargetMode="External"/><Relationship Id="rId1318" Type="http://schemas.openxmlformats.org/officeDocument/2006/relationships/hyperlink" Target="https://s7d5.scene7.com/is/image/ScanSource/photo-unavailable" TargetMode="External"/><Relationship Id="rId1525" Type="http://schemas.openxmlformats.org/officeDocument/2006/relationships/hyperlink" Target="http://s7d9.scene7.com/is/image/ScanSource/apc-sc620" TargetMode="External"/><Relationship Id="rId2923" Type="http://schemas.openxmlformats.org/officeDocument/2006/relationships/hyperlink" Target="http://s7d9.scene7.com/is/image/ScanSource/apc-ap7898x562" TargetMode="External"/><Relationship Id="rId1732" Type="http://schemas.openxmlformats.org/officeDocument/2006/relationships/hyperlink" Target="http://s7d9.scene7.com/is/image/ScanSource/apc-pdw31l2120r" TargetMode="External"/><Relationship Id="rId4888" Type="http://schemas.openxmlformats.org/officeDocument/2006/relationships/hyperlink" Target="https://s7d5.scene7.com/is/image/ScanSource/photo-unavailable" TargetMode="External"/><Relationship Id="rId24" Type="http://schemas.openxmlformats.org/officeDocument/2006/relationships/hyperlink" Target="http://s7d5.scene7.com/is/image/ScanSource/Eaton-BladeUPS" TargetMode="External"/><Relationship Id="rId2299" Type="http://schemas.openxmlformats.org/officeDocument/2006/relationships/hyperlink" Target="http://s7d5.scene7.com/is/image/ScanSource/icon-services" TargetMode="External"/><Relationship Id="rId3697" Type="http://schemas.openxmlformats.org/officeDocument/2006/relationships/hyperlink" Target="https://s7d5.scene7.com/is/image/ScanSource/photo-unavailable" TargetMode="External"/><Relationship Id="rId4748" Type="http://schemas.openxmlformats.org/officeDocument/2006/relationships/hyperlink" Target="http://s7d9.scene7.com/is/image/ScanSource/jabra-c300xt" TargetMode="External"/><Relationship Id="rId4955" Type="http://schemas.openxmlformats.org/officeDocument/2006/relationships/hyperlink" Target="https://s7d5.scene7.com/is/image/ScanSource/photo-unavailable" TargetMode="External"/><Relationship Id="rId3557" Type="http://schemas.openxmlformats.org/officeDocument/2006/relationships/hyperlink" Target="https://s7d5.scene7.com/is/image/ScanSource/photo-unavailable" TargetMode="External"/><Relationship Id="rId3764" Type="http://schemas.openxmlformats.org/officeDocument/2006/relationships/hyperlink" Target="http://s7d9.scene7.com/is/image/ScanSource/plantronics-8335601" TargetMode="External"/><Relationship Id="rId3971" Type="http://schemas.openxmlformats.org/officeDocument/2006/relationships/hyperlink" Target="http://s7d9.scene7.com/is/image/ScanSource/jabra-6393829289" TargetMode="External"/><Relationship Id="rId4608" Type="http://schemas.openxmlformats.org/officeDocument/2006/relationships/hyperlink" Target="http://s7d9.scene7.com/is/image/ScanSource/poly-saviaccessories" TargetMode="External"/><Relationship Id="rId4815" Type="http://schemas.openxmlformats.org/officeDocument/2006/relationships/hyperlink" Target="http://s7d9.scene7.com/is/image/ScanSource/apc-1twf0500h54b" TargetMode="External"/><Relationship Id="rId478" Type="http://schemas.openxmlformats.org/officeDocument/2006/relationships/hyperlink" Target="http://s7d9.scene7.com/is/image/ScanSource/vtech-vsp605r3qpreview" TargetMode="External"/><Relationship Id="rId685" Type="http://schemas.openxmlformats.org/officeDocument/2006/relationships/hyperlink" Target="http://s7d5.scene7.com/is/image/ScanSource/valcom-v1991" TargetMode="External"/><Relationship Id="rId892" Type="http://schemas.openxmlformats.org/officeDocument/2006/relationships/hyperlink" Target="http://s7d5.scene7.com/is/image/ScanSource/valcom-horn1" TargetMode="External"/><Relationship Id="rId2159" Type="http://schemas.openxmlformats.org/officeDocument/2006/relationships/hyperlink" Target="http://s7d5.scene7.com/is/image/ScanSource/Eaton-FERRUPS" TargetMode="External"/><Relationship Id="rId2366" Type="http://schemas.openxmlformats.org/officeDocument/2006/relationships/hyperlink" Target="http://s7d9.scene7.com/is/image/ScanSource/yealink-cp960sfb" TargetMode="External"/><Relationship Id="rId2573" Type="http://schemas.openxmlformats.org/officeDocument/2006/relationships/hyperlink" Target="http://s7d9.scene7.com/is/image/ScanSource/apc-ar8105blk" TargetMode="External"/><Relationship Id="rId2780" Type="http://schemas.openxmlformats.org/officeDocument/2006/relationships/hyperlink" Target="http://s7d9.scene7.com/is/image/ScanSource/apc-ap9877" TargetMode="External"/><Relationship Id="rId3417" Type="http://schemas.openxmlformats.org/officeDocument/2006/relationships/hyperlink" Target="https://s7d5.scene7.com/is/image/ScanSource/photo-unavailable" TargetMode="External"/><Relationship Id="rId3624" Type="http://schemas.openxmlformats.org/officeDocument/2006/relationships/hyperlink" Target="http://s7d9.scene7.com/is/image/ScanSource/poly-calisto" TargetMode="External"/><Relationship Id="rId3831" Type="http://schemas.openxmlformats.org/officeDocument/2006/relationships/hyperlink" Target="http://s7d9.scene7.com/is/image/ScanSource/plantronics-encoreprohw720" TargetMode="External"/><Relationship Id="rId338" Type="http://schemas.openxmlformats.org/officeDocument/2006/relationships/hyperlink" Target="http://s7d5.scene7.com/is/image/ScanSource/icon-warranty2" TargetMode="External"/><Relationship Id="rId545" Type="http://schemas.openxmlformats.org/officeDocument/2006/relationships/hyperlink" Target="http://s7d5.scene7.com/is/image/ScanSource/valcom-horn1" TargetMode="External"/><Relationship Id="rId752" Type="http://schemas.openxmlformats.org/officeDocument/2006/relationships/hyperlink" Target="http://s7d9.scene7.com/is/image/ScanSource/valcom-v9989" TargetMode="External"/><Relationship Id="rId1175" Type="http://schemas.openxmlformats.org/officeDocument/2006/relationships/hyperlink" Target="http://s7d9.scene7.com/is/image/ScanSource/apc-surt018" TargetMode="External"/><Relationship Id="rId1382" Type="http://schemas.openxmlformats.org/officeDocument/2006/relationships/hyperlink" Target="http://s7d9.scene7.com/is/image/ScanSource/apc-smx1500rmi2unc" TargetMode="External"/><Relationship Id="rId2019" Type="http://schemas.openxmlformats.org/officeDocument/2006/relationships/hyperlink" Target="http://s7d5.scene7.com/is/image/ScanSource/Eaton-9155-UPS" TargetMode="External"/><Relationship Id="rId2226" Type="http://schemas.openxmlformats.org/officeDocument/2006/relationships/hyperlink" Target="http://s7d5.scene7.com/is/image/ScanSource/Eaton-ePDUs" TargetMode="External"/><Relationship Id="rId2433" Type="http://schemas.openxmlformats.org/officeDocument/2006/relationships/hyperlink" Target="http://s7d9.scene7.com/is/image/ScanSource/apc-br24bpg" TargetMode="External"/><Relationship Id="rId2640" Type="http://schemas.openxmlformats.org/officeDocument/2006/relationships/hyperlink" Target="http://s7d9.scene7.com/is/image/ScanSource/apc-ar7100" TargetMode="External"/><Relationship Id="rId405" Type="http://schemas.openxmlformats.org/officeDocument/2006/relationships/hyperlink" Target="http://s7d5.scene7.com/is/image/ScanSource/icon-services" TargetMode="External"/><Relationship Id="rId612" Type="http://schemas.openxmlformats.org/officeDocument/2006/relationships/hyperlink" Target="http://s7d9.scene7.com/is/image/ScanSource/valcom-vip402aic" TargetMode="External"/><Relationship Id="rId1035" Type="http://schemas.openxmlformats.org/officeDocument/2006/relationships/hyperlink" Target="http://s7d9.scene7.com/is/image/ScanSource/apc-sycf80kf" TargetMode="External"/><Relationship Id="rId1242" Type="http://schemas.openxmlformats.org/officeDocument/2006/relationships/hyperlink" Target="https://s7d5.scene7.com/is/image/ScanSource/photo-unavailable" TargetMode="External"/><Relationship Id="rId2500" Type="http://schemas.openxmlformats.org/officeDocument/2006/relationships/hyperlink" Target="http://s7d9.scene7.com/is/image/ScanSource/apc-ar8621" TargetMode="External"/><Relationship Id="rId4398" Type="http://schemas.openxmlformats.org/officeDocument/2006/relationships/hyperlink" Target="http://s7d9.scene7.com/is/image/ScanSource/plantronics-voyager4320" TargetMode="External"/><Relationship Id="rId1102" Type="http://schemas.openxmlformats.org/officeDocument/2006/relationships/hyperlink" Target="http://s7d9.scene7.com/is/image/ScanSource/valcom-sx30t" TargetMode="External"/><Relationship Id="rId4258" Type="http://schemas.openxmlformats.org/officeDocument/2006/relationships/hyperlink" Target="http://s7d9.scene7.com/is/image/ScanSource/plantronics-cableu10ps1938340-01" TargetMode="External"/><Relationship Id="rId4465" Type="http://schemas.openxmlformats.org/officeDocument/2006/relationships/hyperlink" Target="http://s7d9.scene7.com/is/image/ScanSource/poly-calisto5300" TargetMode="External"/><Relationship Id="rId3067" Type="http://schemas.openxmlformats.org/officeDocument/2006/relationships/hyperlink" Target="http://s7d5.scene7.com/is/image/ScanSource/icon-services" TargetMode="External"/><Relationship Id="rId3274" Type="http://schemas.openxmlformats.org/officeDocument/2006/relationships/hyperlink" Target="http://s7d9.scene7.com/is/image/ScanSource/plantronics-9231025" TargetMode="External"/><Relationship Id="rId4118" Type="http://schemas.openxmlformats.org/officeDocument/2006/relationships/hyperlink" Target="http://s7d9.scene7.com/is/image/ScanSource/jabra-50259" TargetMode="External"/><Relationship Id="rId4672" Type="http://schemas.openxmlformats.org/officeDocument/2006/relationships/hyperlink" Target="http://s7d9.scene7.com/is/image/ScanSource/poly-savi8220" TargetMode="External"/><Relationship Id="rId195" Type="http://schemas.openxmlformats.org/officeDocument/2006/relationships/hyperlink" Target="http://s7d5.scene7.com/is/image/ScanSource/icon-services" TargetMode="External"/><Relationship Id="rId1919" Type="http://schemas.openxmlformats.org/officeDocument/2006/relationships/hyperlink" Target="http://s7d5.scene7.com/is/image/ScanSource/icon-warranty2" TargetMode="External"/><Relationship Id="rId3481" Type="http://schemas.openxmlformats.org/officeDocument/2006/relationships/hyperlink" Target="http://s7d5.scene7.com/is/image/ScanSource/icon-software-services" TargetMode="External"/><Relationship Id="rId4325" Type="http://schemas.openxmlformats.org/officeDocument/2006/relationships/hyperlink" Target="https://s7d5.scene7.com/is/image/ScanSource/photo-unavailable" TargetMode="External"/><Relationship Id="rId4532" Type="http://schemas.openxmlformats.org/officeDocument/2006/relationships/hyperlink" Target="https://s7d5.scene7.com/is/image/ScanSource/photo-unavailable" TargetMode="External"/><Relationship Id="rId2083" Type="http://schemas.openxmlformats.org/officeDocument/2006/relationships/hyperlink" Target="https://s7d5.scene7.com/is/image/ScanSource/photo-unavailable" TargetMode="External"/><Relationship Id="rId2290" Type="http://schemas.openxmlformats.org/officeDocument/2006/relationships/hyperlink" Target="http://s7d9.scene7.com/is/image/ScanSource/eaton-eba20110" TargetMode="External"/><Relationship Id="rId3134" Type="http://schemas.openxmlformats.org/officeDocument/2006/relationships/hyperlink" Target="http://s7d9.scene7.com/is/image/ScanSource/eaton-9px5kp2" TargetMode="External"/><Relationship Id="rId3341" Type="http://schemas.openxmlformats.org/officeDocument/2006/relationships/hyperlink" Target="https://s7d5.scene7.com/is/image/ScanSource/photo-unavailable" TargetMode="External"/><Relationship Id="rId262" Type="http://schemas.openxmlformats.org/officeDocument/2006/relationships/hyperlink" Target="http://s7d5.scene7.com/is/image/ScanSource/icon-warranty2" TargetMode="External"/><Relationship Id="rId2150" Type="http://schemas.openxmlformats.org/officeDocument/2006/relationships/hyperlink" Target="http://s7d5.scene7.com/is/image/ScanSource/icon-services" TargetMode="External"/><Relationship Id="rId3201" Type="http://schemas.openxmlformats.org/officeDocument/2006/relationships/hyperlink" Target="https://s7d5.scene7.com/is/image/ScanSource/photo-unavailable" TargetMode="External"/><Relationship Id="rId5099" Type="http://schemas.openxmlformats.org/officeDocument/2006/relationships/hyperlink" Target="https://s7d5.scene7.com/is/image/ScanSource/photo-unavailable" TargetMode="External"/><Relationship Id="rId122" Type="http://schemas.openxmlformats.org/officeDocument/2006/relationships/hyperlink" Target="http://s7d5.scene7.com/is/image/ScanSource/icon-warranty2" TargetMode="External"/><Relationship Id="rId2010" Type="http://schemas.openxmlformats.org/officeDocument/2006/relationships/hyperlink" Target="http://s7d9.scene7.com/is/image/ScanSource/eaton-k41212000000000" TargetMode="External"/><Relationship Id="rId5166" Type="http://schemas.openxmlformats.org/officeDocument/2006/relationships/hyperlink" Target="http://s7d9.scene7.com/is/image/ScanSource/jabra-1009220090002" TargetMode="External"/><Relationship Id="rId1569" Type="http://schemas.openxmlformats.org/officeDocument/2006/relationships/hyperlink" Target="http://s7d9.scene7.com/is/image/ScanSource/valcom-s615" TargetMode="External"/><Relationship Id="rId2967" Type="http://schemas.openxmlformats.org/officeDocument/2006/relationships/hyperlink" Target="http://s7d5.scene7.com/is/image/ScanSource/APC-2D60FA1456E54ED1852578560077A444_EWAR_8F2TL5_fam_h" TargetMode="External"/><Relationship Id="rId4182" Type="http://schemas.openxmlformats.org/officeDocument/2006/relationships/hyperlink" Target="http://s7d9.scene7.com/is/image/ScanSource/poly-saviaccessories" TargetMode="External"/><Relationship Id="rId5026" Type="http://schemas.openxmlformats.org/officeDocument/2006/relationships/hyperlink" Target="https://s7d5.scene7.com/is/image/ScanSource/photo-unavailable" TargetMode="External"/><Relationship Id="rId5233" Type="http://schemas.openxmlformats.org/officeDocument/2006/relationships/hyperlink" Target="http://s7d5.scene7.com/is/image/ScanSource/icon-accessories" TargetMode="External"/><Relationship Id="rId939" Type="http://schemas.openxmlformats.org/officeDocument/2006/relationships/hyperlink" Target="http://s7d5.scene7.com/is/image/ScanSource/icon-services" TargetMode="External"/><Relationship Id="rId1776" Type="http://schemas.openxmlformats.org/officeDocument/2006/relationships/hyperlink" Target="http://s7d5.scene7.com/is/image/ScanSource/apc-325family" TargetMode="External"/><Relationship Id="rId1983" Type="http://schemas.openxmlformats.org/officeDocument/2006/relationships/hyperlink" Target="http://s7d9.scene7.com/is/image/ScanSource/eaton-kbt001100000010" TargetMode="External"/><Relationship Id="rId2827" Type="http://schemas.openxmlformats.org/officeDocument/2006/relationships/hyperlink" Target="http://s7d9.scene7.com/is/image/ScanSource/apc-ap9470" TargetMode="External"/><Relationship Id="rId4042" Type="http://schemas.openxmlformats.org/officeDocument/2006/relationships/hyperlink" Target="http://s7d9.scene7.com/is/image/ScanSource/eaton-5p1550gr" TargetMode="External"/><Relationship Id="rId68" Type="http://schemas.openxmlformats.org/officeDocument/2006/relationships/hyperlink" Target="https://s7d5.scene7.com/is/image/ScanSource/photo-unavailable" TargetMode="External"/><Relationship Id="rId1429" Type="http://schemas.openxmlformats.org/officeDocument/2006/relationships/hyperlink" Target="http://s7d9.scene7.com/is/image/ScanSource/apc-smt2200c" TargetMode="External"/><Relationship Id="rId1636" Type="http://schemas.openxmlformats.org/officeDocument/2006/relationships/hyperlink" Target="http://s7d9.scene7.com/is/image/ScanSource/apc-rbc14" TargetMode="External"/><Relationship Id="rId1843" Type="http://schemas.openxmlformats.org/officeDocument/2006/relationships/hyperlink" Target="http://s7d9.scene7.com/is/image/ScanSource/apc-nbwl0456" TargetMode="External"/><Relationship Id="rId4999" Type="http://schemas.openxmlformats.org/officeDocument/2006/relationships/hyperlink" Target="https://s7d5.scene7.com/is/image/ScanSource/photo-unavailable" TargetMode="External"/><Relationship Id="rId1703" Type="http://schemas.openxmlformats.org/officeDocument/2006/relationships/hyperlink" Target="http://s7d5.scene7.com/is/image/ScanSource/icon-services" TargetMode="External"/><Relationship Id="rId1910" Type="http://schemas.openxmlformats.org/officeDocument/2006/relationships/hyperlink" Target="http://s7d5.scene7.com/is/image/ScanSource/icon-warranty2" TargetMode="External"/><Relationship Id="rId4859" Type="http://schemas.openxmlformats.org/officeDocument/2006/relationships/hyperlink" Target="http://s7d9.scene7.com/is/image/ScanSource/jabra-1420833" TargetMode="External"/><Relationship Id="rId3668" Type="http://schemas.openxmlformats.org/officeDocument/2006/relationships/hyperlink" Target="http://s7d9.scene7.com/is/image/ScanSource/jabra-88011100" TargetMode="External"/><Relationship Id="rId3875" Type="http://schemas.openxmlformats.org/officeDocument/2006/relationships/hyperlink" Target="https://s7d5.scene7.com/is/image/ScanSource/photo-unavailable" TargetMode="External"/><Relationship Id="rId4719" Type="http://schemas.openxmlformats.org/officeDocument/2006/relationships/hyperlink" Target="https://s7d5.scene7.com/is/image/ScanSource/photo-unavailable" TargetMode="External"/><Relationship Id="rId4926" Type="http://schemas.openxmlformats.org/officeDocument/2006/relationships/hyperlink" Target="http://s7d9.scene7.com/is/image/ScanSource/jabra-1420140" TargetMode="External"/><Relationship Id="rId589" Type="http://schemas.openxmlformats.org/officeDocument/2006/relationships/hyperlink" Target="http://s7d9.scene7.com/is/image/ScanSource/valcom-vip430aic" TargetMode="External"/><Relationship Id="rId796" Type="http://schemas.openxmlformats.org/officeDocument/2006/relationships/hyperlink" Target="http://s7d9.scene7.com/is/image/ScanSource/valcom-v9062" TargetMode="External"/><Relationship Id="rId2477" Type="http://schemas.openxmlformats.org/officeDocument/2006/relationships/hyperlink" Target="http://s7d5.scene7.com/is/image/ScanSource/icon-accessories" TargetMode="External"/><Relationship Id="rId2684" Type="http://schemas.openxmlformats.org/officeDocument/2006/relationships/hyperlink" Target="http://s7d9.scene7.com/is/image/ScanSource/apc-ar3107taa" TargetMode="External"/><Relationship Id="rId3528" Type="http://schemas.openxmlformats.org/officeDocument/2006/relationships/hyperlink" Target="https://s7d5.scene7.com/is/image/ScanSource/photo-unavailable" TargetMode="External"/><Relationship Id="rId3735" Type="http://schemas.openxmlformats.org/officeDocument/2006/relationships/hyperlink" Target="http://s7d9.scene7.com/is/image/ScanSource/poly-usbadapters" TargetMode="External"/><Relationship Id="rId5090" Type="http://schemas.openxmlformats.org/officeDocument/2006/relationships/hyperlink" Target="https://s7d5.scene7.com/is/image/ScanSource/photo-unavailable" TargetMode="External"/><Relationship Id="rId449" Type="http://schemas.openxmlformats.org/officeDocument/2006/relationships/hyperlink" Target="http://s7d5.scene7.com/is/image/ScanSource/icon-services" TargetMode="External"/><Relationship Id="rId656" Type="http://schemas.openxmlformats.org/officeDocument/2006/relationships/hyperlink" Target="http://s7d9.scene7.com/is/image/ScanSource/vtech-vcs702" TargetMode="External"/><Relationship Id="rId863" Type="http://schemas.openxmlformats.org/officeDocument/2006/relationships/hyperlink" Target="http://s7d9.scene7.com/is/image/ScanSource/valcom-v1072ast" TargetMode="External"/><Relationship Id="rId1079" Type="http://schemas.openxmlformats.org/officeDocument/2006/relationships/hyperlink" Target="http://s7d9.scene7.com/is/image/ScanSource/apc-sya16k16rmp" TargetMode="External"/><Relationship Id="rId1286" Type="http://schemas.openxmlformats.org/officeDocument/2006/relationships/hyperlink" Target="https://s7d5.scene7.com/is/image/ScanSource/photo-unavailable" TargetMode="External"/><Relationship Id="rId1493" Type="http://schemas.openxmlformats.org/officeDocument/2006/relationships/hyperlink" Target="https://s7d5.scene7.com/is/image/ScanSource/photo-unavailable" TargetMode="External"/><Relationship Id="rId2337" Type="http://schemas.openxmlformats.org/officeDocument/2006/relationships/hyperlink" Target="http://s7d5.scene7.com/is/image/ScanSource/apc-325family" TargetMode="External"/><Relationship Id="rId2544" Type="http://schemas.openxmlformats.org/officeDocument/2006/relationships/hyperlink" Target="http://s7d9.scene7.com/is/image/ScanSource/apc-ar8206ablk" TargetMode="External"/><Relationship Id="rId2891" Type="http://schemas.openxmlformats.org/officeDocument/2006/relationships/hyperlink" Target="http://s7d9.scene7.com/is/image/ScanSource/apc-ap8704rna" TargetMode="External"/><Relationship Id="rId3942" Type="http://schemas.openxmlformats.org/officeDocument/2006/relationships/hyperlink" Target="http://s7d9.scene7.com/is/image/ScanSource/jabra-6599823499" TargetMode="External"/><Relationship Id="rId309" Type="http://schemas.openxmlformats.org/officeDocument/2006/relationships/hyperlink" Target="http://s7d5.scene7.com/is/image/ScanSource/icon-services" TargetMode="External"/><Relationship Id="rId516" Type="http://schemas.openxmlformats.org/officeDocument/2006/relationships/hyperlink" Target="http://s7d9.scene7.com/is/image/ScanSource/valcom-vp2124d" TargetMode="External"/><Relationship Id="rId1146" Type="http://schemas.openxmlformats.org/officeDocument/2006/relationships/hyperlink" Target="http://s7d9.scene7.com/is/image/ScanSource/apc-surtd6000rmxlp3u" TargetMode="External"/><Relationship Id="rId2751" Type="http://schemas.openxmlformats.org/officeDocument/2006/relationships/hyperlink" Target="http://s7d9.scene7.com/is/image/ScanSource/apc-apcrbc124" TargetMode="External"/><Relationship Id="rId3802" Type="http://schemas.openxmlformats.org/officeDocument/2006/relationships/hyperlink" Target="http://s7d9.scene7.com/is/image/ScanSource/vtech-eristerminalbundlegroup" TargetMode="External"/><Relationship Id="rId723" Type="http://schemas.openxmlformats.org/officeDocument/2006/relationships/hyperlink" Target="http://s7d9.scene7.com/is/image/ScanSource/valcom-vdmkit" TargetMode="External"/><Relationship Id="rId930" Type="http://schemas.openxmlformats.org/officeDocument/2006/relationships/hyperlink" Target="http://s7d9.scene7.com/is/image/ScanSource/itwlinx-up3b75" TargetMode="External"/><Relationship Id="rId1006" Type="http://schemas.openxmlformats.org/officeDocument/2006/relationships/hyperlink" Target="http://s7d9.scene7.com/is/image/ScanSource/apc-sypd11" TargetMode="External"/><Relationship Id="rId1353" Type="http://schemas.openxmlformats.org/officeDocument/2006/relationships/hyperlink" Target="https://s7d5.scene7.com/is/image/ScanSource/photo-unavailable" TargetMode="External"/><Relationship Id="rId1560" Type="http://schemas.openxmlformats.org/officeDocument/2006/relationships/hyperlink" Target="http://s7d9.scene7.com/is/image/ScanSource/vtech-et685-1" TargetMode="External"/><Relationship Id="rId2404" Type="http://schemas.openxmlformats.org/officeDocument/2006/relationships/hyperlink" Target="http://s7d9.scene7.com/is/image/ScanSource/itwlinx-cat6a75poe" TargetMode="External"/><Relationship Id="rId2611" Type="http://schemas.openxmlformats.org/officeDocument/2006/relationships/hyperlink" Target="http://s7d9.scene7.com/is/image/ScanSource/apc-ar7552" TargetMode="External"/><Relationship Id="rId1213" Type="http://schemas.openxmlformats.org/officeDocument/2006/relationships/hyperlink" Target="http://s7d9.scene7.com/is/image/ScanSource/apc-sua031" TargetMode="External"/><Relationship Id="rId1420" Type="http://schemas.openxmlformats.org/officeDocument/2006/relationships/hyperlink" Target="https://s7d5.scene7.com/is/image/ScanSource/photo-unavailable" TargetMode="External"/><Relationship Id="rId4369" Type="http://schemas.openxmlformats.org/officeDocument/2006/relationships/hyperlink" Target="https://s7d5.scene7.com/is/image/ScanSource/photo-unavailable" TargetMode="External"/><Relationship Id="rId4576" Type="http://schemas.openxmlformats.org/officeDocument/2006/relationships/hyperlink" Target="http://s7d9.scene7.com/is/image/ScanSource/poly-voyager4200" TargetMode="External"/><Relationship Id="rId4783" Type="http://schemas.openxmlformats.org/officeDocument/2006/relationships/hyperlink" Target="http://s7d9.scene7.com/is/image/ScanSource/plantronics-20267801" TargetMode="External"/><Relationship Id="rId4990" Type="http://schemas.openxmlformats.org/officeDocument/2006/relationships/hyperlink" Target="https://s7d5.scene7.com/is/image/ScanSource/photo-unavailable" TargetMode="External"/><Relationship Id="rId3178" Type="http://schemas.openxmlformats.org/officeDocument/2006/relationships/hyperlink" Target="http://s7d5.scene7.com/is/image/ScanSource/Eaton-9390-UPS" TargetMode="External"/><Relationship Id="rId3385" Type="http://schemas.openxmlformats.org/officeDocument/2006/relationships/hyperlink" Target="https://s7d5.scene7.com/is/image/ScanSource/photo-unavailable" TargetMode="External"/><Relationship Id="rId3592" Type="http://schemas.openxmlformats.org/officeDocument/2006/relationships/hyperlink" Target="http://s7d9.scene7.com/is/image/ScanSource/xpcc-90000030" TargetMode="External"/><Relationship Id="rId4229" Type="http://schemas.openxmlformats.org/officeDocument/2006/relationships/hyperlink" Target="https://s7d5.scene7.com/is/image/ScanSource/photo-unavailable" TargetMode="External"/><Relationship Id="rId4436" Type="http://schemas.openxmlformats.org/officeDocument/2006/relationships/hyperlink" Target="http://s7d9.scene7.com/is/image/ScanSource/poly-sync20ms" TargetMode="External"/><Relationship Id="rId4643" Type="http://schemas.openxmlformats.org/officeDocument/2006/relationships/hyperlink" Target="http://s7d9.scene7.com/is/image/ScanSource/plantronics-21090001" TargetMode="External"/><Relationship Id="rId4850" Type="http://schemas.openxmlformats.org/officeDocument/2006/relationships/hyperlink" Target="https://s7d5.scene7.com/is/image/ScanSource/photo-unavailable" TargetMode="External"/><Relationship Id="rId2194" Type="http://schemas.openxmlformats.org/officeDocument/2006/relationships/hyperlink" Target="http://s7d5.scene7.com/is/image/ScanSource/icon-services" TargetMode="External"/><Relationship Id="rId3038" Type="http://schemas.openxmlformats.org/officeDocument/2006/relationships/hyperlink" Target="http://s7d9.scene7.com/is/image/ScanSource/apc-accs1000" TargetMode="External"/><Relationship Id="rId3245" Type="http://schemas.openxmlformats.org/officeDocument/2006/relationships/hyperlink" Target="https://s7d5.scene7.com/is/image/ScanSource/photo-unavailable" TargetMode="External"/><Relationship Id="rId3452" Type="http://schemas.openxmlformats.org/officeDocument/2006/relationships/hyperlink" Target="http://s7d9.scene7.com/is/image/ScanSource/xpcc-90000465" TargetMode="External"/><Relationship Id="rId4503" Type="http://schemas.openxmlformats.org/officeDocument/2006/relationships/hyperlink" Target="http://s7d9.scene7.com/is/image/ScanSource/poly-voyagerfocus2officeteams" TargetMode="External"/><Relationship Id="rId4710" Type="http://schemas.openxmlformats.org/officeDocument/2006/relationships/hyperlink" Target="http://s7d9.scene7.com/is/image/ScanSource/poly-explorer100" TargetMode="External"/><Relationship Id="rId166" Type="http://schemas.openxmlformats.org/officeDocument/2006/relationships/hyperlink" Target="http://s7d5.scene7.com/is/image/ScanSource/icon-warranty2" TargetMode="External"/><Relationship Id="rId373" Type="http://schemas.openxmlformats.org/officeDocument/2006/relationships/hyperlink" Target="http://s7d5.scene7.com/is/image/ScanSource/icon-warranty2" TargetMode="External"/><Relationship Id="rId580" Type="http://schemas.openxmlformats.org/officeDocument/2006/relationships/hyperlink" Target="http://s7d5.scene7.com/is/image/ScanSource/valcom-horn1" TargetMode="External"/><Relationship Id="rId2054" Type="http://schemas.openxmlformats.org/officeDocument/2006/relationships/hyperlink" Target="http://s7d5.scene7.com/is/image/ScanSource/APC-AE603987B36182048525785B005475DD_SLIE_8F7L3H_fam_h" TargetMode="External"/><Relationship Id="rId2261" Type="http://schemas.openxmlformats.org/officeDocument/2006/relationships/hyperlink" Target="http://s7d9.scene7.com/is/image/ScanSource/eaton-eflxl2000rpdu1u" TargetMode="External"/><Relationship Id="rId3105" Type="http://schemas.openxmlformats.org/officeDocument/2006/relationships/hyperlink" Target="http://s7d5.scene7.com/is/image/ScanSource/Eaton-9355-UPS" TargetMode="External"/><Relationship Id="rId3312" Type="http://schemas.openxmlformats.org/officeDocument/2006/relationships/hyperlink" Target="https://s7d5.scene7.com/is/image/ScanSource/photo-unavailable" TargetMode="External"/><Relationship Id="rId233" Type="http://schemas.openxmlformats.org/officeDocument/2006/relationships/hyperlink" Target="http://s7d9.scene7.com/is/image/ScanSource/yealink-wf50" TargetMode="External"/><Relationship Id="rId440" Type="http://schemas.openxmlformats.org/officeDocument/2006/relationships/hyperlink" Target="http://s7d5.scene7.com/is/image/ScanSource/icon-services" TargetMode="External"/><Relationship Id="rId1070" Type="http://schemas.openxmlformats.org/officeDocument/2006/relationships/hyperlink" Target="http://s7d9.scene7.com/is/image/ScanSource/apc-sya8k16pxr" TargetMode="External"/><Relationship Id="rId2121" Type="http://schemas.openxmlformats.org/officeDocument/2006/relationships/hyperlink" Target="https://s7d5.scene7.com/is/image/ScanSource/photo-unavailable" TargetMode="External"/><Relationship Id="rId300" Type="http://schemas.openxmlformats.org/officeDocument/2006/relationships/hyperlink" Target="http://s7d5.scene7.com/is/image/ScanSource/icon-services" TargetMode="External"/><Relationship Id="rId4086" Type="http://schemas.openxmlformats.org/officeDocument/2006/relationships/hyperlink" Target="https://s7d5.scene7.com/is/image/ScanSource/photo-unavailable" TargetMode="External"/><Relationship Id="rId5137" Type="http://schemas.openxmlformats.org/officeDocument/2006/relationships/hyperlink" Target="http://s7d5.scene7.com/is/image/ScanSource/icon-accessories" TargetMode="External"/><Relationship Id="rId1887" Type="http://schemas.openxmlformats.org/officeDocument/2006/relationships/hyperlink" Target="https://s7d5.scene7.com/is/image/ScanSource/photo-unavailable" TargetMode="External"/><Relationship Id="rId2938" Type="http://schemas.openxmlformats.org/officeDocument/2006/relationships/hyperlink" Target="http://s7d9.scene7.com/is/image/ScanSource/apc-ap7801b" TargetMode="External"/><Relationship Id="rId4293" Type="http://schemas.openxmlformats.org/officeDocument/2006/relationships/hyperlink" Target="http://s7d9.scene7.com/is/image/ScanSource/plantronics-25640-01versatip" TargetMode="External"/><Relationship Id="rId1747" Type="http://schemas.openxmlformats.org/officeDocument/2006/relationships/hyperlink" Target="http://s7d9.scene7.com/is/image/ScanSource/apc-pdw11l2120r" TargetMode="External"/><Relationship Id="rId1954" Type="http://schemas.openxmlformats.org/officeDocument/2006/relationships/hyperlink" Target="http://s7d9.scene7.com/is/image/ScanSource/eaton-m1baax0x1xxxxxx" TargetMode="External"/><Relationship Id="rId4153" Type="http://schemas.openxmlformats.org/officeDocument/2006/relationships/hyperlink" Target="https://s7d5.scene7.com/is/image/ScanSource/photo-unavailable" TargetMode="External"/><Relationship Id="rId4360" Type="http://schemas.openxmlformats.org/officeDocument/2006/relationships/hyperlink" Target="http://s7d5.scene7.com/is/image/ScanSource/polycom-vvx500" TargetMode="External"/><Relationship Id="rId5204" Type="http://schemas.openxmlformats.org/officeDocument/2006/relationships/hyperlink" Target="http://s7d9.scene7.com/is/image/ScanSource/eaton-0660c092aaaaaaai" TargetMode="External"/><Relationship Id="rId39" Type="http://schemas.openxmlformats.org/officeDocument/2006/relationships/hyperlink" Target="http://s7d5.scene7.com/is/image/ScanSource/Eaton-BladeUPS" TargetMode="External"/><Relationship Id="rId1607" Type="http://schemas.openxmlformats.org/officeDocument/2006/relationships/hyperlink" Target="http://s7d9.scene7.com/is/image/ScanSource/apc-rbc7" TargetMode="External"/><Relationship Id="rId1814" Type="http://schemas.openxmlformats.org/officeDocument/2006/relationships/hyperlink" Target="http://s7d9.scene7.com/is/image/ScanSource/apc-p6b" TargetMode="External"/><Relationship Id="rId4013" Type="http://schemas.openxmlformats.org/officeDocument/2006/relationships/hyperlink" Target="http://s7d9.scene7.com/is/image/ScanSource/eaton-5pxebm48rtus" TargetMode="External"/><Relationship Id="rId4220" Type="http://schemas.openxmlformats.org/officeDocument/2006/relationships/hyperlink" Target="http://s7d9.scene7.com/is/image/ScanSource/plantronics-29955-03largeeartip" TargetMode="External"/><Relationship Id="rId3779" Type="http://schemas.openxmlformats.org/officeDocument/2006/relationships/hyperlink" Target="https://s7d5.scene7.com/is/image/ScanSource/photo-unavailable" TargetMode="External"/><Relationship Id="rId2588" Type="http://schemas.openxmlformats.org/officeDocument/2006/relationships/hyperlink" Target="http://s7d9.scene7.com/is/image/ScanSource/apc-ar7719" TargetMode="External"/><Relationship Id="rId3986" Type="http://schemas.openxmlformats.org/officeDocument/2006/relationships/hyperlink" Target="http://s7d9.scene7.com/is/image/ScanSource/plantronics-60825310" TargetMode="External"/><Relationship Id="rId1397" Type="http://schemas.openxmlformats.org/officeDocument/2006/relationships/hyperlink" Target="https://s7d5.scene7.com/is/image/ScanSource/photo-unavailable" TargetMode="External"/><Relationship Id="rId2795" Type="http://schemas.openxmlformats.org/officeDocument/2006/relationships/hyperlink" Target="http://s7d9.scene7.com/is/image/ScanSource/apc-ap9627" TargetMode="External"/><Relationship Id="rId3639" Type="http://schemas.openxmlformats.org/officeDocument/2006/relationships/hyperlink" Target="http://s7d9.scene7.com/is/image/ScanSource/plantronics-8903101" TargetMode="External"/><Relationship Id="rId3846" Type="http://schemas.openxmlformats.org/officeDocument/2006/relationships/hyperlink" Target="http://s7d9.scene7.com/is/image/ScanSource/jabra-7700409" TargetMode="External"/><Relationship Id="rId5061" Type="http://schemas.openxmlformats.org/officeDocument/2006/relationships/hyperlink" Target="http://s7d9.scene7.com/is/image/ScanSource/jabra-1410134" TargetMode="External"/><Relationship Id="rId767" Type="http://schemas.openxmlformats.org/officeDocument/2006/relationships/hyperlink" Target="http://s7d9.scene7.com/is/image/ScanSource/valcom-v9927a" TargetMode="External"/><Relationship Id="rId974" Type="http://schemas.openxmlformats.org/officeDocument/2006/relationships/hyperlink" Target="http://s7d5.scene7.com/is/image/ScanSource/Eaton-ePDUs" TargetMode="External"/><Relationship Id="rId2448" Type="http://schemas.openxmlformats.org/officeDocument/2006/relationships/hyperlink" Target="http://s7d9.scene7.com/is/image/ScanSource/eaton-bpe04mbb1a" TargetMode="External"/><Relationship Id="rId2655" Type="http://schemas.openxmlformats.org/officeDocument/2006/relationships/hyperlink" Target="http://s7d5.scene7.com/is/image/ScanSource/APC-301_fam" TargetMode="External"/><Relationship Id="rId2862" Type="http://schemas.openxmlformats.org/officeDocument/2006/relationships/hyperlink" Target="http://s7d9.scene7.com/is/image/ScanSource/apc-ap8867" TargetMode="External"/><Relationship Id="rId3706" Type="http://schemas.openxmlformats.org/officeDocument/2006/relationships/hyperlink" Target="http://s7d9.scene7.com/is/image/ScanSource/poly-voyageraccessories" TargetMode="External"/><Relationship Id="rId3913" Type="http://schemas.openxmlformats.org/officeDocument/2006/relationships/hyperlink" Target="https://s7d5.scene7.com/is/image/ScanSource/photo-unavailable" TargetMode="External"/><Relationship Id="rId627" Type="http://schemas.openxmlformats.org/officeDocument/2006/relationships/hyperlink" Target="http://s7d5.scene7.com/is/image/ScanSource/valcom-horn1" TargetMode="External"/><Relationship Id="rId834" Type="http://schemas.openxmlformats.org/officeDocument/2006/relationships/hyperlink" Target="http://s7d9.scene7.com/is/image/ScanSource/valcom-v2003a" TargetMode="External"/><Relationship Id="rId1257" Type="http://schemas.openxmlformats.org/officeDocument/2006/relationships/hyperlink" Target="http://s7d9.scene7.com/is/image/ScanSource/apc-srt8krmxlt5ktf" TargetMode="External"/><Relationship Id="rId1464" Type="http://schemas.openxmlformats.org/officeDocument/2006/relationships/hyperlink" Target="http://s7d5.scene7.com/is/image/ScanSource/valcom-horn1" TargetMode="External"/><Relationship Id="rId1671" Type="http://schemas.openxmlformats.org/officeDocument/2006/relationships/hyperlink" Target="http://s7d9.scene7.com/is/image/ScanSource/eaton-pw9s9k" TargetMode="External"/><Relationship Id="rId2308" Type="http://schemas.openxmlformats.org/officeDocument/2006/relationships/hyperlink" Target="http://s7d9.scene7.com/is/image/ScanSource/apc-ddcc6021" TargetMode="External"/><Relationship Id="rId2515" Type="http://schemas.openxmlformats.org/officeDocument/2006/relationships/hyperlink" Target="http://s7d9.scene7.com/is/image/ScanSource/apc-ar8567" TargetMode="External"/><Relationship Id="rId2722" Type="http://schemas.openxmlformats.org/officeDocument/2006/relationships/hyperlink" Target="http://s7d9.scene7.com/is/image/ScanSource/apc-ar109" TargetMode="External"/><Relationship Id="rId901" Type="http://schemas.openxmlformats.org/officeDocument/2006/relationships/hyperlink" Target="http://s7d9.scene7.com/is/image/ScanSource/valcom-v1015bww" TargetMode="External"/><Relationship Id="rId1117" Type="http://schemas.openxmlformats.org/officeDocument/2006/relationships/hyperlink" Target="http://s7d9.scene7.com/is/image/ScanSource/apc-suvtr30kf5b5s" TargetMode="External"/><Relationship Id="rId1324" Type="http://schemas.openxmlformats.org/officeDocument/2006/relationships/hyperlink" Target="http://s7d9.scene7.com/is/image/ScanSource/apc-srt10krmxlt" TargetMode="External"/><Relationship Id="rId1531" Type="http://schemas.openxmlformats.org/officeDocument/2006/relationships/hyperlink" Target="http://s7d9.scene7.com/is/image/ScanSource/eaton-sc240rt" TargetMode="External"/><Relationship Id="rId4687" Type="http://schemas.openxmlformats.org/officeDocument/2006/relationships/hyperlink" Target="http://s7d9.scene7.com/is/image/ScanSource/plantronics-blackwire5220" TargetMode="External"/><Relationship Id="rId4894" Type="http://schemas.openxmlformats.org/officeDocument/2006/relationships/hyperlink" Target="https://s7d5.scene7.com/is/image/ScanSource/photo-unavailable" TargetMode="External"/><Relationship Id="rId30" Type="http://schemas.openxmlformats.org/officeDocument/2006/relationships/hyperlink" Target="http://s7d5.scene7.com/is/image/ScanSource/Eaton-BladeUPS" TargetMode="External"/><Relationship Id="rId3289" Type="http://schemas.openxmlformats.org/officeDocument/2006/relationships/hyperlink" Target="https://s7d5.scene7.com/is/image/ScanSource/photo-unavailable" TargetMode="External"/><Relationship Id="rId3496" Type="http://schemas.openxmlformats.org/officeDocument/2006/relationships/hyperlink" Target="http://s7d5.scene7.com/is/image/ScanSource/icon-software-services" TargetMode="External"/><Relationship Id="rId4547" Type="http://schemas.openxmlformats.org/officeDocument/2006/relationships/hyperlink" Target="http://s7d9.scene7.com/is/image/ScanSource/poly-saviaccessories" TargetMode="External"/><Relationship Id="rId4754" Type="http://schemas.openxmlformats.org/officeDocument/2006/relationships/hyperlink" Target="http://s7d9.scene7.com/is/image/ScanSource/jabra-204151" TargetMode="External"/><Relationship Id="rId2098" Type="http://schemas.openxmlformats.org/officeDocument/2006/relationships/hyperlink" Target="http://s7d9.scene7.com/is/image/ScanSource/jabra-gsa7510209" TargetMode="External"/><Relationship Id="rId3149" Type="http://schemas.openxmlformats.org/officeDocument/2006/relationships/hyperlink" Target="http://s7d9.scene7.com/is/image/ScanSource/eaton-9px2200grt" TargetMode="External"/><Relationship Id="rId3356" Type="http://schemas.openxmlformats.org/officeDocument/2006/relationships/hyperlink" Target="https://s7d5.scene7.com/is/image/ScanSource/photo-unavailable" TargetMode="External"/><Relationship Id="rId3563" Type="http://schemas.openxmlformats.org/officeDocument/2006/relationships/hyperlink" Target="http://s7d9.scene7.com/is/image/ScanSource/xpcc-90000151" TargetMode="External"/><Relationship Id="rId4407" Type="http://schemas.openxmlformats.org/officeDocument/2006/relationships/hyperlink" Target="http://s7d9.scene7.com/is/image/ScanSource/plantronics-voyager4310teams" TargetMode="External"/><Relationship Id="rId4961" Type="http://schemas.openxmlformats.org/officeDocument/2006/relationships/hyperlink" Target="http://s7d9.scene7.com/is/image/ScanSource/xpcc-90000554" TargetMode="External"/><Relationship Id="rId277" Type="http://schemas.openxmlformats.org/officeDocument/2006/relationships/hyperlink" Target="http://s7d5.scene7.com/is/image/ScanSource/icon-warranty2" TargetMode="External"/><Relationship Id="rId484" Type="http://schemas.openxmlformats.org/officeDocument/2006/relationships/hyperlink" Target="http://s7d9.scene7.com/is/image/ScanSource/vtech-vsppwr02" TargetMode="External"/><Relationship Id="rId2165" Type="http://schemas.openxmlformats.org/officeDocument/2006/relationships/hyperlink" Target="http://s7d9.scene7.com/is/image/ScanSource/eaton-etnvs2362440" TargetMode="External"/><Relationship Id="rId3009" Type="http://schemas.openxmlformats.org/officeDocument/2006/relationships/hyperlink" Target="http://s7d9.scene7.com/is/image/ScanSource/apc-acsc100" TargetMode="External"/><Relationship Id="rId3216" Type="http://schemas.openxmlformats.org/officeDocument/2006/relationships/hyperlink" Target="https://s7d5.scene7.com/is/image/ScanSource/photo-unavailable" TargetMode="External"/><Relationship Id="rId3770" Type="http://schemas.openxmlformats.org/officeDocument/2006/relationships/hyperlink" Target="http://s7d9.scene7.com/is/image/ScanSource/jabra-panacast50grey" TargetMode="External"/><Relationship Id="rId4614" Type="http://schemas.openxmlformats.org/officeDocument/2006/relationships/hyperlink" Target="http://s7d9.scene7.com/is/image/ScanSource/poly-savi8245uc" TargetMode="External"/><Relationship Id="rId4821" Type="http://schemas.openxmlformats.org/officeDocument/2006/relationships/hyperlink" Target="https://s7d5.scene7.com/is/image/ScanSource/photo-unavailable" TargetMode="External"/><Relationship Id="rId137" Type="http://schemas.openxmlformats.org/officeDocument/2006/relationships/hyperlink" Target="http://s7d9.scene7.com/is/image/ScanSource/yealink-wpp20" TargetMode="External"/><Relationship Id="rId344" Type="http://schemas.openxmlformats.org/officeDocument/2006/relationships/hyperlink" Target="http://s7d5.scene7.com/is/image/ScanSource/icon-warranty2" TargetMode="External"/><Relationship Id="rId691" Type="http://schemas.openxmlformats.org/officeDocument/2006/relationships/hyperlink" Target="https://s7d5.scene7.com/is/image/ScanSource/photo-unavailable" TargetMode="External"/><Relationship Id="rId2025" Type="http://schemas.openxmlformats.org/officeDocument/2006/relationships/hyperlink" Target="http://s7d9.scene7.com/is/image/ScanSource/eaton-k40811000000000" TargetMode="External"/><Relationship Id="rId2372" Type="http://schemas.openxmlformats.org/officeDocument/2006/relationships/hyperlink" Target="http://s7d5.scene7.com/is/image/ScanSource/icon-warranty2" TargetMode="External"/><Relationship Id="rId3423" Type="http://schemas.openxmlformats.org/officeDocument/2006/relationships/hyperlink" Target="https://s7d5.scene7.com/is/image/ScanSource/photo-unavailable" TargetMode="External"/><Relationship Id="rId3630" Type="http://schemas.openxmlformats.org/officeDocument/2006/relationships/hyperlink" Target="https://s7d5.scene7.com/is/image/ScanSource/photo-unavailable" TargetMode="External"/><Relationship Id="rId551" Type="http://schemas.openxmlformats.org/officeDocument/2006/relationships/hyperlink" Target="http://s7d9.scene7.com/is/image/ScanSource/valcom-vip85125" TargetMode="External"/><Relationship Id="rId1181" Type="http://schemas.openxmlformats.org/officeDocument/2006/relationships/hyperlink" Target="http://s7d9.scene7.com/is/image/ScanSource/apc-surt007" TargetMode="External"/><Relationship Id="rId2232" Type="http://schemas.openxmlformats.org/officeDocument/2006/relationships/hyperlink" Target="http://s7d5.scene7.com/is/image/ScanSource/Eaton-ePDUs" TargetMode="External"/><Relationship Id="rId204" Type="http://schemas.openxmlformats.org/officeDocument/2006/relationships/hyperlink" Target="http://s7d9.scene7.com/is/image/ScanSource/apc-wmbrs2mbt4" TargetMode="External"/><Relationship Id="rId411" Type="http://schemas.openxmlformats.org/officeDocument/2006/relationships/hyperlink" Target="http://s7d5.scene7.com/is/image/ScanSource/icon-services" TargetMode="External"/><Relationship Id="rId1041" Type="http://schemas.openxmlformats.org/officeDocument/2006/relationships/hyperlink" Target="http://s7d9.scene7.com/is/image/ScanSource/apc-sybt9b4" TargetMode="External"/><Relationship Id="rId1998" Type="http://schemas.openxmlformats.org/officeDocument/2006/relationships/hyperlink" Target="https://s7d5.scene7.com/is/image/ScanSource/photo-unavailable" TargetMode="External"/><Relationship Id="rId4197" Type="http://schemas.openxmlformats.org/officeDocument/2006/relationships/hyperlink" Target="http://s7d9.scene7.com/is/image/ScanSource/apc-3827gy5" TargetMode="External"/><Relationship Id="rId1858" Type="http://schemas.openxmlformats.org/officeDocument/2006/relationships/hyperlink" Target="http://s7d5.scene7.com/is/image/ScanSource/apc-325family" TargetMode="External"/><Relationship Id="rId4057" Type="http://schemas.openxmlformats.org/officeDocument/2006/relationships/hyperlink" Target="http://s7d9.scene7.com/is/image/ScanSource/zebra-obsolete" TargetMode="External"/><Relationship Id="rId4264" Type="http://schemas.openxmlformats.org/officeDocument/2006/relationships/hyperlink" Target="http://s7d9.scene7.com/is/image/ScanSource/jabra-26599999998" TargetMode="External"/><Relationship Id="rId4471" Type="http://schemas.openxmlformats.org/officeDocument/2006/relationships/hyperlink" Target="http://s7d9.scene7.com/is/image/ScanSource/poly-savi7300" TargetMode="External"/><Relationship Id="rId5108" Type="http://schemas.openxmlformats.org/officeDocument/2006/relationships/hyperlink" Target="https://s7d5.scene7.com/is/image/ScanSource/photo-unavailable" TargetMode="External"/><Relationship Id="rId2909" Type="http://schemas.openxmlformats.org/officeDocument/2006/relationships/hyperlink" Target="http://s7d5.scene7.com/is/image/ScanSource/apc-325family" TargetMode="External"/><Relationship Id="rId3073" Type="http://schemas.openxmlformats.org/officeDocument/2006/relationships/hyperlink" Target="http://s7d9.scene7.com/is/image/ScanSource/eaton-9sw3y3000bc" TargetMode="External"/><Relationship Id="rId3280" Type="http://schemas.openxmlformats.org/officeDocument/2006/relationships/hyperlink" Target="https://s7d5.scene7.com/is/image/ScanSource/photo-unavailable" TargetMode="External"/><Relationship Id="rId4124" Type="http://schemas.openxmlformats.org/officeDocument/2006/relationships/hyperlink" Target="http://s7d9.scene7.com/is/image/ScanSource/jabra-4999829409" TargetMode="External"/><Relationship Id="rId4331" Type="http://schemas.openxmlformats.org/officeDocument/2006/relationships/hyperlink" Target="http://s7d9.scene7.com/is/image/ScanSource/jabra-2393823189" TargetMode="External"/><Relationship Id="rId1718" Type="http://schemas.openxmlformats.org/officeDocument/2006/relationships/hyperlink" Target="http://s7d9.scene7.com/is/image/ScanSource/apc-pe76" TargetMode="External"/><Relationship Id="rId1925" Type="http://schemas.openxmlformats.org/officeDocument/2006/relationships/hyperlink" Target="http://s7d9.scene7.com/is/image/ScanSource/itwlinx-ml25cat575" TargetMode="External"/><Relationship Id="rId3140" Type="http://schemas.openxmlformats.org/officeDocument/2006/relationships/hyperlink" Target="http://s7d9.scene7.com/is/image/ScanSource/eaton-9px3k3un" TargetMode="External"/><Relationship Id="rId2699" Type="http://schemas.openxmlformats.org/officeDocument/2006/relationships/hyperlink" Target="http://s7d5.scene7.com/is/image/ScanSource/APC-301_fam" TargetMode="External"/><Relationship Id="rId3000" Type="http://schemas.openxmlformats.org/officeDocument/2006/relationships/hyperlink" Target="http://s7d9.scene7.com/is/image/ScanSource/apc-ap4432" TargetMode="External"/><Relationship Id="rId3957" Type="http://schemas.openxmlformats.org/officeDocument/2006/relationships/hyperlink" Target="http://s7d9.scene7.com/is/image/ScanSource/plantronics-65219-01" TargetMode="External"/><Relationship Id="rId878" Type="http://schemas.openxmlformats.org/officeDocument/2006/relationships/hyperlink" Target="http://s7d9.scene7.com/is/image/ScanSource/valcom-v1048cgy" TargetMode="External"/><Relationship Id="rId2559" Type="http://schemas.openxmlformats.org/officeDocument/2006/relationships/hyperlink" Target="http://s7d9.scene7.com/is/image/ScanSource/apc-ar8136blk" TargetMode="External"/><Relationship Id="rId2766" Type="http://schemas.openxmlformats.org/officeDocument/2006/relationships/hyperlink" Target="http://s7d9.scene7.com/is/image/ScanSource/apc-ap9896" TargetMode="External"/><Relationship Id="rId2973" Type="http://schemas.openxmlformats.org/officeDocument/2006/relationships/hyperlink" Target="http://s7d5.scene7.com/is/image/ScanSource/ExtremeNetworks-Logo" TargetMode="External"/><Relationship Id="rId3817" Type="http://schemas.openxmlformats.org/officeDocument/2006/relationships/hyperlink" Target="https://s7d5.scene7.com/is/image/ScanSource/photo-unavailable" TargetMode="External"/><Relationship Id="rId5172" Type="http://schemas.openxmlformats.org/officeDocument/2006/relationships/hyperlink" Target="http://s7d9.scene7.com/is/image/ScanSource/jabra-1004400000002" TargetMode="External"/><Relationship Id="rId738" Type="http://schemas.openxmlformats.org/officeDocument/2006/relationships/hyperlink" Target="http://s7d5.scene7.com/is/image/ScanSource/valcom-clock" TargetMode="External"/><Relationship Id="rId945" Type="http://schemas.openxmlformats.org/officeDocument/2006/relationships/hyperlink" Target="http://s7d5.scene7.com/is/image/ScanSource/icon-accessories" TargetMode="External"/><Relationship Id="rId1368" Type="http://schemas.openxmlformats.org/officeDocument/2006/relationships/hyperlink" Target="http://s7d9.scene7.com/is/image/ScanSource/apc-smx2200rmlv2u" TargetMode="External"/><Relationship Id="rId1575" Type="http://schemas.openxmlformats.org/officeDocument/2006/relationships/hyperlink" Target="http://s7d9.scene7.com/is/image/ScanSource/valcom-s522b2" TargetMode="External"/><Relationship Id="rId1782" Type="http://schemas.openxmlformats.org/officeDocument/2006/relationships/hyperlink" Target="http://s7d9.scene7.com/is/image/ScanSource/apc-pdigtr" TargetMode="External"/><Relationship Id="rId2419" Type="http://schemas.openxmlformats.org/officeDocument/2006/relationships/hyperlink" Target="http://s7d5.scene7.com/is/image/ScanSource/icon-power-supplies-and-cords" TargetMode="External"/><Relationship Id="rId2626" Type="http://schemas.openxmlformats.org/officeDocument/2006/relationships/hyperlink" Target="http://s7d9.scene7.com/is/image/ScanSource/apc-ar7313" TargetMode="External"/><Relationship Id="rId2833" Type="http://schemas.openxmlformats.org/officeDocument/2006/relationships/hyperlink" Target="http://s7d9.scene7.com/is/image/ScanSource/apc-ap9325" TargetMode="External"/><Relationship Id="rId5032" Type="http://schemas.openxmlformats.org/officeDocument/2006/relationships/hyperlink" Target="http://s7d9.scene7.com/is/image/ScanSource/jabra-1410176" TargetMode="External"/><Relationship Id="rId74" Type="http://schemas.openxmlformats.org/officeDocument/2006/relationships/hyperlink" Target="https://s7d5.scene7.com/is/image/ScanSource/photo-unavailable" TargetMode="External"/><Relationship Id="rId805" Type="http://schemas.openxmlformats.org/officeDocument/2006/relationships/hyperlink" Target="http://s7d9.scene7.com/is/image/ScanSource/valcom-v5580041c" TargetMode="External"/><Relationship Id="rId1228" Type="http://schemas.openxmlformats.org/officeDocument/2006/relationships/hyperlink" Target="http://s7d5.scene7.com/is/image/ScanSource/icon-services" TargetMode="External"/><Relationship Id="rId1435" Type="http://schemas.openxmlformats.org/officeDocument/2006/relationships/hyperlink" Target="https://s7d5.scene7.com/is/image/ScanSource/photo-unavailable" TargetMode="External"/><Relationship Id="rId4798" Type="http://schemas.openxmlformats.org/officeDocument/2006/relationships/hyperlink" Target="http://s7d9.scene7.com/is/image/ScanSource/plantronics-20188601" TargetMode="External"/><Relationship Id="rId1642" Type="http://schemas.openxmlformats.org/officeDocument/2006/relationships/hyperlink" Target="http://s7d5.scene7.com/is/image/ScanSource/apc-325family" TargetMode="External"/><Relationship Id="rId2900" Type="http://schemas.openxmlformats.org/officeDocument/2006/relationships/hyperlink" Target="http://s7d9.scene7.com/is/image/ScanSource/apc-ap8661" TargetMode="External"/><Relationship Id="rId1502" Type="http://schemas.openxmlformats.org/officeDocument/2006/relationships/hyperlink" Target="https://s7d5.scene7.com/is/image/ScanSource/photo-unavailable" TargetMode="External"/><Relationship Id="rId4658" Type="http://schemas.openxmlformats.org/officeDocument/2006/relationships/hyperlink" Target="http://s7d9.scene7.com/is/image/ScanSource/plantronics-209748101" TargetMode="External"/><Relationship Id="rId4865" Type="http://schemas.openxmlformats.org/officeDocument/2006/relationships/hyperlink" Target="http://s7d9.scene7.com/is/image/ScanSource/jabra-1420825" TargetMode="External"/><Relationship Id="rId388" Type="http://schemas.openxmlformats.org/officeDocument/2006/relationships/hyperlink" Target="http://s7d5.scene7.com/is/image/ScanSource/icon-services" TargetMode="External"/><Relationship Id="rId2069" Type="http://schemas.openxmlformats.org/officeDocument/2006/relationships/hyperlink" Target="https://s7d5.scene7.com/is/image/ScanSource/photo-unavailable" TargetMode="External"/><Relationship Id="rId3467" Type="http://schemas.openxmlformats.org/officeDocument/2006/relationships/hyperlink" Target="http://s7d9.scene7.com/is/image/ScanSource/xpcc-90000418" TargetMode="External"/><Relationship Id="rId3674" Type="http://schemas.openxmlformats.org/officeDocument/2006/relationships/hyperlink" Target="http://s7d9.scene7.com/is/image/ScanSource/jabra-88000194" TargetMode="External"/><Relationship Id="rId3881" Type="http://schemas.openxmlformats.org/officeDocument/2006/relationships/hyperlink" Target="https://s7d5.scene7.com/is/image/ScanSource/photo-unavailable" TargetMode="External"/><Relationship Id="rId4518" Type="http://schemas.openxmlformats.org/officeDocument/2006/relationships/hyperlink" Target="http://s7d9.scene7.com/is/image/ScanSource/poly-voyager4200" TargetMode="External"/><Relationship Id="rId4725" Type="http://schemas.openxmlformats.org/officeDocument/2006/relationships/hyperlink" Target="https://s7d5.scene7.com/is/image/ScanSource/photo-unavailable" TargetMode="External"/><Relationship Id="rId4932" Type="http://schemas.openxmlformats.org/officeDocument/2006/relationships/hyperlink" Target="http://s7d9.scene7.com/is/image/ScanSource/jabra-1420131" TargetMode="External"/><Relationship Id="rId595" Type="http://schemas.openxmlformats.org/officeDocument/2006/relationships/hyperlink" Target="http://s7d9.scene7.com/is/image/ScanSource/valcom-vip429d" TargetMode="External"/><Relationship Id="rId2276" Type="http://schemas.openxmlformats.org/officeDocument/2006/relationships/hyperlink" Target="http://s7d9.scene7.com/is/image/ScanSource/eaton-ebp1001" TargetMode="External"/><Relationship Id="rId2483" Type="http://schemas.openxmlformats.org/officeDocument/2006/relationships/hyperlink" Target="http://s7d5.scene7.com/is/image/ScanSource/icon-services" TargetMode="External"/><Relationship Id="rId2690" Type="http://schemas.openxmlformats.org/officeDocument/2006/relationships/hyperlink" Target="http://s7d9.scene7.com/is/image/ScanSource/apc-ar3104sp1" TargetMode="External"/><Relationship Id="rId3327" Type="http://schemas.openxmlformats.org/officeDocument/2006/relationships/hyperlink" Target="https://s7d5.scene7.com/is/image/ScanSource/photo-unavailable" TargetMode="External"/><Relationship Id="rId3534" Type="http://schemas.openxmlformats.org/officeDocument/2006/relationships/hyperlink" Target="http://s7d9.scene7.com/is/image/ScanSource/xpcc-90000247" TargetMode="External"/><Relationship Id="rId3741" Type="http://schemas.openxmlformats.org/officeDocument/2006/relationships/hyperlink" Target="http://s7d9.scene7.com/is/image/ScanSource/plantronics-8466101" TargetMode="External"/><Relationship Id="rId248" Type="http://schemas.openxmlformats.org/officeDocument/2006/relationships/hyperlink" Target="http://s7d5.scene7.com/is/image/ScanSource/icon-warranty2" TargetMode="External"/><Relationship Id="rId455" Type="http://schemas.openxmlformats.org/officeDocument/2006/relationships/hyperlink" Target="http://s7d5.scene7.com/is/image/ScanSource/icon-services" TargetMode="External"/><Relationship Id="rId662" Type="http://schemas.openxmlformats.org/officeDocument/2006/relationships/hyperlink" Target="http://s7d5.scene7.com/is/image/ScanSource/icon-services" TargetMode="External"/><Relationship Id="rId1085" Type="http://schemas.openxmlformats.org/officeDocument/2006/relationships/hyperlink" Target="http://s7d9.scene7.com/is/image/ScanSource/apc-sya12k16i" TargetMode="External"/><Relationship Id="rId1292" Type="http://schemas.openxmlformats.org/officeDocument/2006/relationships/hyperlink" Target="http://s7d9.scene7.com/is/image/ScanSource/apc-srt3000rmxlwiec" TargetMode="External"/><Relationship Id="rId2136" Type="http://schemas.openxmlformats.org/officeDocument/2006/relationships/hyperlink" Target="http://s7d9.scene7.com/is/image/ScanSource/apc-g35t10kf4b4s" TargetMode="External"/><Relationship Id="rId2343" Type="http://schemas.openxmlformats.org/officeDocument/2006/relationships/hyperlink" Target="https://s7d5.scene7.com/is/image/ScanSource/photo-unavailable" TargetMode="External"/><Relationship Id="rId2550" Type="http://schemas.openxmlformats.org/officeDocument/2006/relationships/hyperlink" Target="http://s7d9.scene7.com/is/image/ScanSource/apc-ar8166ablk" TargetMode="External"/><Relationship Id="rId3601" Type="http://schemas.openxmlformats.org/officeDocument/2006/relationships/hyperlink" Target="http://s7d9.scene7.com/is/image/ScanSource/xpcc-90000010" TargetMode="External"/><Relationship Id="rId108" Type="http://schemas.openxmlformats.org/officeDocument/2006/relationships/hyperlink" Target="http://s7d5.scene7.com/is/image/ScanSource/icon-warranty2" TargetMode="External"/><Relationship Id="rId315" Type="http://schemas.openxmlformats.org/officeDocument/2006/relationships/hyperlink" Target="http://s7d5.scene7.com/is/image/ScanSource/icon-services" TargetMode="External"/><Relationship Id="rId522" Type="http://schemas.openxmlformats.org/officeDocument/2006/relationships/hyperlink" Target="http://s7d9.scene7.com/is/image/ScanSource/valcom-vm150" TargetMode="External"/><Relationship Id="rId1152" Type="http://schemas.openxmlformats.org/officeDocument/2006/relationships/hyperlink" Target="http://s7d9.scene7.com/is/image/ScanSource/apc-surta3000xl" TargetMode="External"/><Relationship Id="rId2203" Type="http://schemas.openxmlformats.org/officeDocument/2006/relationships/hyperlink" Target="http://s7d9.scene7.com/is/image/ScanSource/eaton-epbz85" TargetMode="External"/><Relationship Id="rId2410" Type="http://schemas.openxmlformats.org/officeDocument/2006/relationships/hyperlink" Target="http://s7d9.scene7.com/is/image/ScanSource/itwlinx-cat6235" TargetMode="External"/><Relationship Id="rId1012" Type="http://schemas.openxmlformats.org/officeDocument/2006/relationships/hyperlink" Target="http://s7d9.scene7.com/is/image/ScanSource/apc-symim5" TargetMode="External"/><Relationship Id="rId4168" Type="http://schemas.openxmlformats.org/officeDocument/2006/relationships/hyperlink" Target="http://s7d9.scene7.com/is/image/ScanSource/plantronics-4070701" TargetMode="External"/><Relationship Id="rId4375" Type="http://schemas.openxmlformats.org/officeDocument/2006/relationships/hyperlink" Target="https://s7d5.scene7.com/is/image/ScanSource/photo-unavailable" TargetMode="External"/><Relationship Id="rId5219" Type="http://schemas.openxmlformats.org/officeDocument/2006/relationships/hyperlink" Target="http://s7d9.scene7.com/is/image/ScanSource/jabra-0436869" TargetMode="External"/><Relationship Id="rId1969" Type="http://schemas.openxmlformats.org/officeDocument/2006/relationships/hyperlink" Target="http://s7d9.scene7.com/is/image/ScanSource/apc-kvm0116a" TargetMode="External"/><Relationship Id="rId3184" Type="http://schemas.openxmlformats.org/officeDocument/2006/relationships/hyperlink" Target="http://s7d9.scene7.com/is/image/ScanSource/eaton-9eb06gg05021003" TargetMode="External"/><Relationship Id="rId4028" Type="http://schemas.openxmlformats.org/officeDocument/2006/relationships/hyperlink" Target="http://s7d5.scene7.com/is/image/ScanSource/Eaton-5px" TargetMode="External"/><Relationship Id="rId4235" Type="http://schemas.openxmlformats.org/officeDocument/2006/relationships/hyperlink" Target="http://s7d9.scene7.com/is/image/ScanSource/jabra-28599999888" TargetMode="External"/><Relationship Id="rId4582" Type="http://schemas.openxmlformats.org/officeDocument/2006/relationships/hyperlink" Target="http://s7d9.scene7.com/is/image/ScanSource/plantronics-blackwire3310" TargetMode="External"/><Relationship Id="rId1829" Type="http://schemas.openxmlformats.org/officeDocument/2006/relationships/hyperlink" Target="http://s7d5.scene7.com/is/image/ScanSource/APC-AE603987B36182048525785B005475DD_SLIE_8F7L3H_fam_h" TargetMode="External"/><Relationship Id="rId3391" Type="http://schemas.openxmlformats.org/officeDocument/2006/relationships/hyperlink" Target="https://s7d5.scene7.com/is/image/ScanSource/photo-unavailable" TargetMode="External"/><Relationship Id="rId4442" Type="http://schemas.openxmlformats.org/officeDocument/2006/relationships/hyperlink" Target="http://s7d9.scene7.com/is/image/ScanSource/poly-sync20plus" TargetMode="External"/><Relationship Id="rId3044" Type="http://schemas.openxmlformats.org/officeDocument/2006/relationships/hyperlink" Target="https://s7d5.scene7.com/is/image/ScanSource/photo-unavailable" TargetMode="External"/><Relationship Id="rId3251" Type="http://schemas.openxmlformats.org/officeDocument/2006/relationships/hyperlink" Target="https://s7d5.scene7.com/is/image/ScanSource/photo-unavailable" TargetMode="External"/><Relationship Id="rId4302" Type="http://schemas.openxmlformats.org/officeDocument/2006/relationships/hyperlink" Target="http://s7d9.scene7.com/is/image/ScanSource/jabra-2489825209" TargetMode="External"/><Relationship Id="rId172" Type="http://schemas.openxmlformats.org/officeDocument/2006/relationships/hyperlink" Target="http://s7d5.scene7.com/is/image/ScanSource/icon-warranty2" TargetMode="External"/><Relationship Id="rId2060" Type="http://schemas.openxmlformats.org/officeDocument/2006/relationships/hyperlink" Target="https://s7d5.scene7.com/is/image/ScanSource/photo-unavailable" TargetMode="External"/><Relationship Id="rId3111" Type="http://schemas.openxmlformats.org/officeDocument/2006/relationships/hyperlink" Target="http://s7d9.scene7.com/is/image/ScanSource/eaton-9pxebm72rt" TargetMode="External"/><Relationship Id="rId989" Type="http://schemas.openxmlformats.org/officeDocument/2006/relationships/hyperlink" Target="http://s7d9.scene7.com/is/image/ScanSource/apc-syxrcc" TargetMode="External"/><Relationship Id="rId2877" Type="http://schemas.openxmlformats.org/officeDocument/2006/relationships/hyperlink" Target="http://s7d9.scene7.com/is/image/ScanSource/apc-ap8752" TargetMode="External"/><Relationship Id="rId5076" Type="http://schemas.openxmlformats.org/officeDocument/2006/relationships/hyperlink" Target="https://s7d5.scene7.com/is/image/ScanSource/photo-unavailable" TargetMode="External"/><Relationship Id="rId849" Type="http://schemas.openxmlformats.org/officeDocument/2006/relationships/hyperlink" Target="http://s7d5.scene7.com/is/image/ScanSource/icon-accessories" TargetMode="External"/><Relationship Id="rId1479" Type="http://schemas.openxmlformats.org/officeDocument/2006/relationships/hyperlink" Target="http://s7d5.scene7.com/is/image/ScanSource/icon-warranty2" TargetMode="External"/><Relationship Id="rId1686" Type="http://schemas.openxmlformats.org/officeDocument/2006/relationships/hyperlink" Target="http://s7d9.scene7.com/is/image/ScanSource/eaton-pw102ba1u159" TargetMode="External"/><Relationship Id="rId3928" Type="http://schemas.openxmlformats.org/officeDocument/2006/relationships/hyperlink" Target="https://s7d5.scene7.com/is/image/ScanSource/photo-unavailable" TargetMode="External"/><Relationship Id="rId4092" Type="http://schemas.openxmlformats.org/officeDocument/2006/relationships/hyperlink" Target="http://s7d9.scene7.com/is/image/ScanSource/zebra-obsolete" TargetMode="External"/><Relationship Id="rId5143" Type="http://schemas.openxmlformats.org/officeDocument/2006/relationships/hyperlink" Target="http://s7d9.scene7.com/is/image/ScanSource/eaton-1030059775591" TargetMode="External"/><Relationship Id="rId1339" Type="http://schemas.openxmlformats.org/officeDocument/2006/relationships/hyperlink" Target="http://s7d5.scene7.com/is/image/ScanSource/icon-cables-and-adaptors" TargetMode="External"/><Relationship Id="rId1893" Type="http://schemas.openxmlformats.org/officeDocument/2006/relationships/hyperlink" Target="http://s7d5.scene7.com/is/image/ScanSource/icon-warranty2" TargetMode="External"/><Relationship Id="rId2737" Type="http://schemas.openxmlformats.org/officeDocument/2006/relationships/hyperlink" Target="http://s7d5.scene7.com/is/image/ScanSource/APC-3B8DF882-5056-AE36-FE9C5C16702DBD65_f_h" TargetMode="External"/><Relationship Id="rId2944" Type="http://schemas.openxmlformats.org/officeDocument/2006/relationships/hyperlink" Target="http://s7d9.scene7.com/is/image/ScanSource/apc-ap7731" TargetMode="External"/><Relationship Id="rId5003" Type="http://schemas.openxmlformats.org/officeDocument/2006/relationships/hyperlink" Target="http://s7d9.scene7.com/is/image/ScanSource/jabra-1420109" TargetMode="External"/><Relationship Id="rId5210" Type="http://schemas.openxmlformats.org/officeDocument/2006/relationships/hyperlink" Target="http://s7d9.scene7.com/is/image/ScanSource/eaton-051465204101" TargetMode="External"/><Relationship Id="rId709" Type="http://schemas.openxmlformats.org/officeDocument/2006/relationships/hyperlink" Target="http://s7d5.scene7.com/is/image/ScanSource/valcom-horn1" TargetMode="External"/><Relationship Id="rId916" Type="http://schemas.openxmlformats.org/officeDocument/2006/relationships/hyperlink" Target="http://s7d5.scene7.com/is/image/ScanSource/icon-accessories" TargetMode="External"/><Relationship Id="rId1546" Type="http://schemas.openxmlformats.org/officeDocument/2006/relationships/hyperlink" Target="http://s7d9.scene7.com/is/image/ScanSource/apc-sbp10krmt4u" TargetMode="External"/><Relationship Id="rId1753" Type="http://schemas.openxmlformats.org/officeDocument/2006/relationships/hyperlink" Target="http://s7d9.scene7.com/is/image/ScanSource/apc-pdpm150l6f" TargetMode="External"/><Relationship Id="rId1960" Type="http://schemas.openxmlformats.org/officeDocument/2006/relationships/hyperlink" Target="http://s7d5.scene7.com/is/image/ScanSource/apc-325family" TargetMode="External"/><Relationship Id="rId2804" Type="http://schemas.openxmlformats.org/officeDocument/2006/relationships/hyperlink" Target="http://s7d9.scene7.com/is/image/ScanSource/apc-ap9568" TargetMode="External"/><Relationship Id="rId45" Type="http://schemas.openxmlformats.org/officeDocument/2006/relationships/hyperlink" Target="http://s7d5.scene7.com/is/image/ScanSource/icon-accessories" TargetMode="External"/><Relationship Id="rId1406" Type="http://schemas.openxmlformats.org/officeDocument/2006/relationships/hyperlink" Target="http://s7d9.scene7.com/is/image/ScanSource/apc-smt750i" TargetMode="External"/><Relationship Id="rId1613" Type="http://schemas.openxmlformats.org/officeDocument/2006/relationships/hyperlink" Target="http://s7d9.scene7.com/is/image/ScanSource/apc-rbc48" TargetMode="External"/><Relationship Id="rId1820" Type="http://schemas.openxmlformats.org/officeDocument/2006/relationships/hyperlink" Target="http://s7d9.scene7.com/is/image/ScanSource/apc-p11vnt3" TargetMode="External"/><Relationship Id="rId4769" Type="http://schemas.openxmlformats.org/officeDocument/2006/relationships/hyperlink" Target="http://s7d9.scene7.com/is/image/ScanSource/plantronics-20344401" TargetMode="External"/><Relationship Id="rId4976" Type="http://schemas.openxmlformats.org/officeDocument/2006/relationships/hyperlink" Target="http://s7d5.scene7.com/is/image/ScanSource/icon-software-services" TargetMode="External"/><Relationship Id="rId3578" Type="http://schemas.openxmlformats.org/officeDocument/2006/relationships/hyperlink" Target="http://s7d9.scene7.com/is/image/ScanSource/xpcc-90000063" TargetMode="External"/><Relationship Id="rId3785" Type="http://schemas.openxmlformats.org/officeDocument/2006/relationships/hyperlink" Target="http://s7d9.scene7.com/is/image/ScanSource/plantronics-8028701" TargetMode="External"/><Relationship Id="rId3992" Type="http://schemas.openxmlformats.org/officeDocument/2006/relationships/hyperlink" Target="http://s7d5.scene7.com/is/image/ScanSource/icon-services" TargetMode="External"/><Relationship Id="rId4629" Type="http://schemas.openxmlformats.org/officeDocument/2006/relationships/hyperlink" Target="http://s7d9.scene7.com/is/image/ScanSource/plantronics-21114501" TargetMode="External"/><Relationship Id="rId4836" Type="http://schemas.openxmlformats.org/officeDocument/2006/relationships/hyperlink" Target="http://s7d9.scene7.com/is/image/ScanSource/jabra-1440124" TargetMode="External"/><Relationship Id="rId499" Type="http://schemas.openxmlformats.org/officeDocument/2006/relationships/hyperlink" Target="http://s7d9.scene7.com/is/image/ScanSource/valcom-vpb260" TargetMode="External"/><Relationship Id="rId2387" Type="http://schemas.openxmlformats.org/officeDocument/2006/relationships/hyperlink" Target="https://s7d5.scene7.com/is/image/ScanSource/photo-unavailable" TargetMode="External"/><Relationship Id="rId2594" Type="http://schemas.openxmlformats.org/officeDocument/2006/relationships/hyperlink" Target="http://s7d9.scene7.com/is/image/ScanSource/apc-ar7710" TargetMode="External"/><Relationship Id="rId3438" Type="http://schemas.openxmlformats.org/officeDocument/2006/relationships/hyperlink" Target="http://s7d9.scene7.com/is/image/ScanSource/xpcc-90000581" TargetMode="External"/><Relationship Id="rId3645" Type="http://schemas.openxmlformats.org/officeDocument/2006/relationships/hyperlink" Target="http://s7d5.scene7.com/is/image/ScanSource/icon-accessories" TargetMode="External"/><Relationship Id="rId3852" Type="http://schemas.openxmlformats.org/officeDocument/2006/relationships/hyperlink" Target="http://s7d9.scene7.com/is/image/ScanSource/plantronics-76141-01" TargetMode="External"/><Relationship Id="rId359" Type="http://schemas.openxmlformats.org/officeDocument/2006/relationships/hyperlink" Target="http://s7d5.scene7.com/is/image/ScanSource/icon-warranty2" TargetMode="External"/><Relationship Id="rId566" Type="http://schemas.openxmlformats.org/officeDocument/2006/relationships/hyperlink" Target="http://s7d9.scene7.com/is/image/ScanSource/valcom-vip801a" TargetMode="External"/><Relationship Id="rId773" Type="http://schemas.openxmlformats.org/officeDocument/2006/relationships/hyperlink" Target="http://s7d9.scene7.com/is/image/ScanSource/valcom-v9912p12" TargetMode="External"/><Relationship Id="rId1196" Type="http://schemas.openxmlformats.org/officeDocument/2006/relationships/hyperlink" Target="http://s7d9.scene7.com/is/image/ScanSource/apc-sua750ix38" TargetMode="External"/><Relationship Id="rId2247" Type="http://schemas.openxmlformats.org/officeDocument/2006/relationships/hyperlink" Target="http://s7d9.scene7.com/is/image/ScanSource/eaton-ema11310" TargetMode="External"/><Relationship Id="rId2454" Type="http://schemas.openxmlformats.org/officeDocument/2006/relationships/hyperlink" Target="http://s7d5.scene7.com/is/image/ScanSource/icon-accessories" TargetMode="External"/><Relationship Id="rId3505" Type="http://schemas.openxmlformats.org/officeDocument/2006/relationships/hyperlink" Target="http://s7d5.scene7.com/is/image/ScanSource/icon-software-services" TargetMode="External"/><Relationship Id="rId4903" Type="http://schemas.openxmlformats.org/officeDocument/2006/relationships/hyperlink" Target="http://s7d9.scene7.com/is/image/ScanSource/jabra-1420759" TargetMode="External"/><Relationship Id="rId219" Type="http://schemas.openxmlformats.org/officeDocument/2006/relationships/hyperlink" Target="http://s7d5.scene7.com/is/image/ScanSource/icon-accessories" TargetMode="External"/><Relationship Id="rId426" Type="http://schemas.openxmlformats.org/officeDocument/2006/relationships/hyperlink" Target="http://s7d5.scene7.com/is/image/ScanSource/icon-services" TargetMode="External"/><Relationship Id="rId633" Type="http://schemas.openxmlformats.org/officeDocument/2006/relationships/hyperlink" Target="http://s7d9.scene7.com/is/image/ScanSource/valcom-vip130almic" TargetMode="External"/><Relationship Id="rId980" Type="http://schemas.openxmlformats.org/officeDocument/2006/relationships/hyperlink" Target="http://s7d5.scene7.com/is/image/ScanSource/icon-accessories" TargetMode="External"/><Relationship Id="rId1056" Type="http://schemas.openxmlformats.org/officeDocument/2006/relationships/hyperlink" Target="http://s7d9.scene7.com/is/image/ScanSource/apc-syaopt1" TargetMode="External"/><Relationship Id="rId1263" Type="http://schemas.openxmlformats.org/officeDocument/2006/relationships/hyperlink" Target="http://s7d9.scene7.com/is/image/ScanSource/apc-srt6kxlt5ktf" TargetMode="External"/><Relationship Id="rId2107" Type="http://schemas.openxmlformats.org/officeDocument/2006/relationships/hyperlink" Target="http://s7d9.scene7.com/is/image/ScanSource/jabra-gsa4993823109" TargetMode="External"/><Relationship Id="rId2314" Type="http://schemas.openxmlformats.org/officeDocument/2006/relationships/hyperlink" Target="http://s7d9.scene7.com/is/image/ScanSource/apc-ddcc6009" TargetMode="External"/><Relationship Id="rId2661" Type="http://schemas.openxmlformats.org/officeDocument/2006/relationships/hyperlink" Target="http://s7d9.scene7.com/is/image/ScanSource/apc-ar3340" TargetMode="External"/><Relationship Id="rId3712" Type="http://schemas.openxmlformats.org/officeDocument/2006/relationships/hyperlink" Target="https://s7d5.scene7.com/is/image/ScanSource/photo-unavailable" TargetMode="External"/><Relationship Id="rId840" Type="http://schemas.openxmlformats.org/officeDocument/2006/relationships/hyperlink" Target="http://s7d9.scene7.com/is/image/ScanSource/valcom-v1450" TargetMode="External"/><Relationship Id="rId1470" Type="http://schemas.openxmlformats.org/officeDocument/2006/relationships/hyperlink" Target="http://s7d9.scene7.com/is/image/ScanSource/yealink-sipt58ateams" TargetMode="External"/><Relationship Id="rId2521" Type="http://schemas.openxmlformats.org/officeDocument/2006/relationships/hyperlink" Target="http://s7d9.scene7.com/is/image/ScanSource/apc-ar8462" TargetMode="External"/><Relationship Id="rId4279" Type="http://schemas.openxmlformats.org/officeDocument/2006/relationships/hyperlink" Target="http://s7d9.scene7.com/is/image/ScanSource/jabra-26599899989" TargetMode="External"/><Relationship Id="rId700" Type="http://schemas.openxmlformats.org/officeDocument/2006/relationships/hyperlink" Target="http://s7d5.scene7.com/is/image/ScanSource/icon-accessories" TargetMode="External"/><Relationship Id="rId1123" Type="http://schemas.openxmlformats.org/officeDocument/2006/relationships/hyperlink" Target="http://s7d9.scene7.com/is/image/ScanSource/apc-suvtr20kf2b5s" TargetMode="External"/><Relationship Id="rId1330" Type="http://schemas.openxmlformats.org/officeDocument/2006/relationships/hyperlink" Target="http://s7d9.scene7.com/is/image/ScanSource/apc-srt012" TargetMode="External"/><Relationship Id="rId3088" Type="http://schemas.openxmlformats.org/officeDocument/2006/relationships/hyperlink" Target="http://s7d9.scene7.com/is/image/ScanSource/eaton-9pxtfmr5" TargetMode="External"/><Relationship Id="rId4486" Type="http://schemas.openxmlformats.org/officeDocument/2006/relationships/hyperlink" Target="http://s7d9.scene7.com/is/image/ScanSource/poly-voyager4210office" TargetMode="External"/><Relationship Id="rId4693" Type="http://schemas.openxmlformats.org/officeDocument/2006/relationships/hyperlink" Target="http://s7d9.scene7.com/is/image/ScanSource/poly-savi8200" TargetMode="External"/><Relationship Id="rId3295" Type="http://schemas.openxmlformats.org/officeDocument/2006/relationships/hyperlink" Target="https://s7d5.scene7.com/is/image/ScanSource/photo-unavailable" TargetMode="External"/><Relationship Id="rId4139" Type="http://schemas.openxmlformats.org/officeDocument/2006/relationships/hyperlink" Target="https://s7d5.scene7.com/is/image/ScanSource/photo-unavailable" TargetMode="External"/><Relationship Id="rId4346" Type="http://schemas.openxmlformats.org/officeDocument/2006/relationships/hyperlink" Target="https://s7d5.scene7.com/is/image/ScanSource/photo-unavailable" TargetMode="External"/><Relationship Id="rId4553" Type="http://schemas.openxmlformats.org/officeDocument/2006/relationships/hyperlink" Target="http://s7d9.scene7.com/is/image/ScanSource/poly-savi7210" TargetMode="External"/><Relationship Id="rId4760" Type="http://schemas.openxmlformats.org/officeDocument/2006/relationships/hyperlink" Target="http://s7d9.scene7.com/is/image/ScanSource/plantronics-20371002" TargetMode="External"/><Relationship Id="rId3155" Type="http://schemas.openxmlformats.org/officeDocument/2006/relationships/hyperlink" Target="http://s7d9.scene7.com/is/image/ScanSource/eaton-9px1500rtn" TargetMode="External"/><Relationship Id="rId3362" Type="http://schemas.openxmlformats.org/officeDocument/2006/relationships/hyperlink" Target="https://s7d5.scene7.com/is/image/ScanSource/photo-unavailable" TargetMode="External"/><Relationship Id="rId4206" Type="http://schemas.openxmlformats.org/officeDocument/2006/relationships/hyperlink" Target="http://s7d5.scene7.com/is/image/ScanSource/icon-services" TargetMode="External"/><Relationship Id="rId4413" Type="http://schemas.openxmlformats.org/officeDocument/2006/relationships/hyperlink" Target="http://s7d9.scene7.com/is/image/ScanSource/poly-encorepro500" TargetMode="External"/><Relationship Id="rId4620" Type="http://schemas.openxmlformats.org/officeDocument/2006/relationships/hyperlink" Target="http://s7d9.scene7.com/is/image/ScanSource/poly-savi8240ucnew" TargetMode="External"/><Relationship Id="rId283" Type="http://schemas.openxmlformats.org/officeDocument/2006/relationships/hyperlink" Target="http://s7d5.scene7.com/is/image/ScanSource/icon-warranty2" TargetMode="External"/><Relationship Id="rId490" Type="http://schemas.openxmlformats.org/officeDocument/2006/relationships/hyperlink" Target="http://s7d5.scene7.com/is/image/ScanSource/icon-services" TargetMode="External"/><Relationship Id="rId2171" Type="http://schemas.openxmlformats.org/officeDocument/2006/relationships/hyperlink" Target="http://s7d5.scene7.com/is/image/ScanSource/Eaton-Racks" TargetMode="External"/><Relationship Id="rId3015" Type="http://schemas.openxmlformats.org/officeDocument/2006/relationships/hyperlink" Target="http://s7d9.scene7.com/is/image/ScanSource/apc-acrc301s" TargetMode="External"/><Relationship Id="rId3222" Type="http://schemas.openxmlformats.org/officeDocument/2006/relationships/hyperlink" Target="https://s7d5.scene7.com/is/image/ScanSource/photo-unavailable" TargetMode="External"/><Relationship Id="rId143" Type="http://schemas.openxmlformats.org/officeDocument/2006/relationships/hyperlink" Target="http://s7d5.scene7.com/is/image/ScanSource/icon-warranty2" TargetMode="External"/><Relationship Id="rId350" Type="http://schemas.openxmlformats.org/officeDocument/2006/relationships/hyperlink" Target="http://s7d5.scene7.com/is/image/ScanSource/icon-chargers-and-cradles" TargetMode="External"/><Relationship Id="rId2031" Type="http://schemas.openxmlformats.org/officeDocument/2006/relationships/hyperlink" Target="https://s7d5.scene7.com/is/image/ScanSource/photo-unavailable" TargetMode="External"/><Relationship Id="rId5187" Type="http://schemas.openxmlformats.org/officeDocument/2006/relationships/hyperlink" Target="http://s7d5.scene7.com/is/image/ScanSource/apc-325family" TargetMode="External"/><Relationship Id="rId9" Type="http://schemas.openxmlformats.org/officeDocument/2006/relationships/hyperlink" Target="http://s7d9.scene7.com/is/image/ScanSource/eaton-zp232150xxxx000" TargetMode="External"/><Relationship Id="rId210" Type="http://schemas.openxmlformats.org/officeDocument/2006/relationships/hyperlink" Target="http://s7d5.scene7.com/is/image/ScanSource/icon-mounts-stands-and-brackets" TargetMode="External"/><Relationship Id="rId2988" Type="http://schemas.openxmlformats.org/officeDocument/2006/relationships/hyperlink" Target="http://s7d9.scene7.com/is/image/ScanSource/apc-ap5258" TargetMode="External"/><Relationship Id="rId5047" Type="http://schemas.openxmlformats.org/officeDocument/2006/relationships/hyperlink" Target="http://s7d9.scene7.com/is/image/ScanSource/jabra-1410150" TargetMode="External"/><Relationship Id="rId1797" Type="http://schemas.openxmlformats.org/officeDocument/2006/relationships/hyperlink" Target="https://s7d5.scene7.com/is/image/ScanSource/photo-unavailable" TargetMode="External"/><Relationship Id="rId2848" Type="http://schemas.openxmlformats.org/officeDocument/2006/relationships/hyperlink" Target="http://s7d9.scene7.com/is/image/ScanSource/apc-ap8959" TargetMode="External"/><Relationship Id="rId89" Type="http://schemas.openxmlformats.org/officeDocument/2006/relationships/hyperlink" Target="https://s7d5.scene7.com/is/image/ScanSource/photo-unavailable" TargetMode="External"/><Relationship Id="rId1657" Type="http://schemas.openxmlformats.org/officeDocument/2006/relationships/hyperlink" Target="http://s7d5.scene7.com/is/image/ScanSource/icon-accessories" TargetMode="External"/><Relationship Id="rId1864" Type="http://schemas.openxmlformats.org/officeDocument/2006/relationships/hyperlink" Target="http://s7d9.scene7.com/is/image/ScanSource/apc-nbes0313" TargetMode="External"/><Relationship Id="rId2708" Type="http://schemas.openxmlformats.org/officeDocument/2006/relationships/hyperlink" Target="http://s7d9.scene7.com/is/image/ScanSource/apc-ar2400fp1" TargetMode="External"/><Relationship Id="rId2915" Type="http://schemas.openxmlformats.org/officeDocument/2006/relationships/hyperlink" Target="http://s7d5.scene7.com/is/image/ScanSource/APC-2D60FA1456E54ED1852578560077A444_EWAR_8F2TL5_fam_h" TargetMode="External"/><Relationship Id="rId4063" Type="http://schemas.openxmlformats.org/officeDocument/2006/relationships/hyperlink" Target="http://s7d9.scene7.com/is/image/ScanSource/jabra-5578230109" TargetMode="External"/><Relationship Id="rId4270" Type="http://schemas.openxmlformats.org/officeDocument/2006/relationships/hyperlink" Target="http://s7d9.scene7.com/is/image/ScanSource/jabra-26599989999" TargetMode="External"/><Relationship Id="rId5114" Type="http://schemas.openxmlformats.org/officeDocument/2006/relationships/hyperlink" Target="http://s7d5.scene7.com/is/image/ScanSource/icon-accessories" TargetMode="External"/><Relationship Id="rId1517" Type="http://schemas.openxmlformats.org/officeDocument/2006/relationships/hyperlink" Target="http://s7d5.scene7.com/is/image/ScanSource/icon-software-services" TargetMode="External"/><Relationship Id="rId1724" Type="http://schemas.openxmlformats.org/officeDocument/2006/relationships/hyperlink" Target="http://s7d9.scene7.com/is/image/ScanSource/apc-pe63" TargetMode="External"/><Relationship Id="rId4130" Type="http://schemas.openxmlformats.org/officeDocument/2006/relationships/hyperlink" Target="http://s7d9.scene7.com/is/image/ScanSource/jabra-4999823109" TargetMode="External"/><Relationship Id="rId16" Type="http://schemas.openxmlformats.org/officeDocument/2006/relationships/hyperlink" Target="http://s7d9.scene7.com/is/image/ScanSource/eaton-zp222150xxxx000" TargetMode="External"/><Relationship Id="rId1931" Type="http://schemas.openxmlformats.org/officeDocument/2006/relationships/hyperlink" Target="https://s7d5.scene7.com/is/image/ScanSource/photo-unavailable" TargetMode="External"/><Relationship Id="rId3689" Type="http://schemas.openxmlformats.org/officeDocument/2006/relationships/hyperlink" Target="http://s7d9.scene7.com/is/image/ScanSource/jabra-88000046" TargetMode="External"/><Relationship Id="rId3896" Type="http://schemas.openxmlformats.org/officeDocument/2006/relationships/hyperlink" Target="https://s7d5.scene7.com/is/image/ScanSource/photo-unavailable" TargetMode="External"/><Relationship Id="rId2498" Type="http://schemas.openxmlformats.org/officeDocument/2006/relationships/hyperlink" Target="http://s7d9.scene7.com/is/image/ScanSource/apc-ar8645" TargetMode="External"/><Relationship Id="rId3549" Type="http://schemas.openxmlformats.org/officeDocument/2006/relationships/hyperlink" Target="http://s7d9.scene7.com/is/image/ScanSource/xpcc-90000175" TargetMode="External"/><Relationship Id="rId4947" Type="http://schemas.openxmlformats.org/officeDocument/2006/relationships/hyperlink" Target="http://s7d9.scene7.com/is/image/ScanSource/apc-acac10010" TargetMode="External"/><Relationship Id="rId677" Type="http://schemas.openxmlformats.org/officeDocument/2006/relationships/hyperlink" Target="http://s7d5.scene7.com/is/image/ScanSource/valcom-horn1" TargetMode="External"/><Relationship Id="rId2358" Type="http://schemas.openxmlformats.org/officeDocument/2006/relationships/hyperlink" Target="http://s7d5.scene7.com/is/image/ScanSource/icon-warranty2" TargetMode="External"/><Relationship Id="rId3756" Type="http://schemas.openxmlformats.org/officeDocument/2006/relationships/hyperlink" Target="https://s7d5.scene7.com/is/image/ScanSource/photo-unavailable" TargetMode="External"/><Relationship Id="rId3963" Type="http://schemas.openxmlformats.org/officeDocument/2006/relationships/hyperlink" Target="http://s7d9.scene7.com/is/image/ScanSource/plantronics-6511602" TargetMode="External"/><Relationship Id="rId4807" Type="http://schemas.openxmlformats.org/officeDocument/2006/relationships/hyperlink" Target="http://s7d9.scene7.com/is/image/ScanSource/plantronics-20150001" TargetMode="External"/><Relationship Id="rId884" Type="http://schemas.openxmlformats.org/officeDocument/2006/relationships/hyperlink" Target="http://s7d9.scene7.com/is/image/ScanSource/valcom-v1040" TargetMode="External"/><Relationship Id="rId2565" Type="http://schemas.openxmlformats.org/officeDocument/2006/relationships/hyperlink" Target="http://s7d9.scene7.com/is/image/ScanSource/apc-ar8125" TargetMode="External"/><Relationship Id="rId2772" Type="http://schemas.openxmlformats.org/officeDocument/2006/relationships/hyperlink" Target="http://s7d9.scene7.com/is/image/ScanSource/apc-ap98894f" TargetMode="External"/><Relationship Id="rId3409" Type="http://schemas.openxmlformats.org/officeDocument/2006/relationships/hyperlink" Target="https://s7d5.scene7.com/is/image/ScanSource/photo-unavailable" TargetMode="External"/><Relationship Id="rId3616" Type="http://schemas.openxmlformats.org/officeDocument/2006/relationships/hyperlink" Target="http://s7d9.scene7.com/is/image/ScanSource/plantronics-encoreprohw510" TargetMode="External"/><Relationship Id="rId3823" Type="http://schemas.openxmlformats.org/officeDocument/2006/relationships/hyperlink" Target="http://s7d9.scene7.com/is/image/ScanSource/jabra-7899829209" TargetMode="External"/><Relationship Id="rId537" Type="http://schemas.openxmlformats.org/officeDocument/2006/relationships/hyperlink" Target="http://s7d5.scene7.com/is/image/ScanSource/icon-accessories" TargetMode="External"/><Relationship Id="rId744" Type="http://schemas.openxmlformats.org/officeDocument/2006/relationships/hyperlink" Target="http://s7d5.scene7.com/is/image/ScanSource/icon-accessories" TargetMode="External"/><Relationship Id="rId951" Type="http://schemas.openxmlformats.org/officeDocument/2006/relationships/hyperlink" Target="https://s7d5.scene7.com/is/image/ScanSource/photo-unavailable" TargetMode="External"/><Relationship Id="rId1167" Type="http://schemas.openxmlformats.org/officeDocument/2006/relationships/hyperlink" Target="http://s7d9.scene7.com/is/image/ScanSource/apc-surt15krmxlt1tf10k" TargetMode="External"/><Relationship Id="rId1374" Type="http://schemas.openxmlformats.org/officeDocument/2006/relationships/hyperlink" Target="http://s7d9.scene7.com/is/image/ScanSource/apc-smx2000rmlv2unc" TargetMode="External"/><Relationship Id="rId1581" Type="http://schemas.openxmlformats.org/officeDocument/2006/relationships/hyperlink" Target="http://s7d9.scene7.com/is/image/ScanSource/valcom-s500" TargetMode="External"/><Relationship Id="rId2218" Type="http://schemas.openxmlformats.org/officeDocument/2006/relationships/hyperlink" Target="http://s7d5.scene7.com/is/image/ScanSource/Eaton-ePDUs" TargetMode="External"/><Relationship Id="rId2425" Type="http://schemas.openxmlformats.org/officeDocument/2006/relationships/hyperlink" Target="http://s7d9.scene7.com/is/image/ScanSource/yealink-bt41" TargetMode="External"/><Relationship Id="rId2632" Type="http://schemas.openxmlformats.org/officeDocument/2006/relationships/hyperlink" Target="http://s7d5.scene7.com/is/image/ScanSource/apc-325family" TargetMode="External"/><Relationship Id="rId80" Type="http://schemas.openxmlformats.org/officeDocument/2006/relationships/hyperlink" Target="https://s7d5.scene7.com/is/image/ScanSource/photo-unavailable" TargetMode="External"/><Relationship Id="rId604" Type="http://schemas.openxmlformats.org/officeDocument/2006/relationships/hyperlink" Target="http://s7d9.scene7.com/is/image/ScanSource/valcom-vip418ic" TargetMode="External"/><Relationship Id="rId811" Type="http://schemas.openxmlformats.org/officeDocument/2006/relationships/hyperlink" Target="http://s7d9.scene7.com/is/image/ScanSource/valcom-v5328100a" TargetMode="External"/><Relationship Id="rId1027" Type="http://schemas.openxmlformats.org/officeDocument/2006/relationships/hyperlink" Target="http://s7d9.scene7.com/is/image/ScanSource/apc-syh2k6rmt" TargetMode="External"/><Relationship Id="rId1234" Type="http://schemas.openxmlformats.org/officeDocument/2006/relationships/hyperlink" Target="http://s7d9.scene7.com/is/image/ScanSource/apc-su027rm2u" TargetMode="External"/><Relationship Id="rId1441" Type="http://schemas.openxmlformats.org/officeDocument/2006/relationships/hyperlink" Target="http://s7d9.scene7.com/is/image/ScanSource/apc-smt1500rm1u" TargetMode="External"/><Relationship Id="rId4597" Type="http://schemas.openxmlformats.org/officeDocument/2006/relationships/hyperlink" Target="http://s7d9.scene7.com/is/image/ScanSource/poly-savi8240" TargetMode="External"/><Relationship Id="rId1301" Type="http://schemas.openxmlformats.org/officeDocument/2006/relationships/hyperlink" Target="http://s7d9.scene7.com/is/image/ScanSource/apc-srt2200xla" TargetMode="External"/><Relationship Id="rId3199" Type="http://schemas.openxmlformats.org/officeDocument/2006/relationships/hyperlink" Target="http://s7d9.scene7.com/is/image/ScanSource/jabra-93069509105" TargetMode="External"/><Relationship Id="rId4457" Type="http://schemas.openxmlformats.org/officeDocument/2006/relationships/hyperlink" Target="http://s7d9.scene7.com/is/image/ScanSource/poly-saviaccessories" TargetMode="External"/><Relationship Id="rId4664" Type="http://schemas.openxmlformats.org/officeDocument/2006/relationships/hyperlink" Target="http://s7d9.scene7.com/is/image/ScanSource/plantronics-blackwire3220" TargetMode="External"/><Relationship Id="rId3059" Type="http://schemas.openxmlformats.org/officeDocument/2006/relationships/hyperlink" Target="http://s7d5.scene7.com/is/image/ScanSource/Eaton-5px" TargetMode="External"/><Relationship Id="rId3266" Type="http://schemas.openxmlformats.org/officeDocument/2006/relationships/hyperlink" Target="http://s7d9.scene7.com/is/image/ScanSource/plantronics-9235511" TargetMode="External"/><Relationship Id="rId3473" Type="http://schemas.openxmlformats.org/officeDocument/2006/relationships/hyperlink" Target="https://s7d5.scene7.com/is/image/ScanSource/photo-unavailable" TargetMode="External"/><Relationship Id="rId4317" Type="http://schemas.openxmlformats.org/officeDocument/2006/relationships/hyperlink" Target="http://s7d9.scene7.com/is/image/ScanSource/jabra-24089889899" TargetMode="External"/><Relationship Id="rId4524" Type="http://schemas.openxmlformats.org/officeDocument/2006/relationships/hyperlink" Target="http://s7d9.scene7.com/is/image/ScanSource/plantronics-blackwire3315" TargetMode="External"/><Relationship Id="rId4871" Type="http://schemas.openxmlformats.org/officeDocument/2006/relationships/hyperlink" Target="http://s7d9.scene7.com/is/image/ScanSource/jabra-1420818" TargetMode="External"/><Relationship Id="rId187" Type="http://schemas.openxmlformats.org/officeDocument/2006/relationships/hyperlink" Target="http://s7d5.scene7.com/is/image/ScanSource/icon-services" TargetMode="External"/><Relationship Id="rId394" Type="http://schemas.openxmlformats.org/officeDocument/2006/relationships/hyperlink" Target="http://s7d5.scene7.com/is/image/ScanSource/icon-services" TargetMode="External"/><Relationship Id="rId2075" Type="http://schemas.openxmlformats.org/officeDocument/2006/relationships/hyperlink" Target="https://s7d5.scene7.com/is/image/ScanSource/photo-unavailable" TargetMode="External"/><Relationship Id="rId2282" Type="http://schemas.openxmlformats.org/officeDocument/2006/relationships/hyperlink" Target="http://s7d9.scene7.com/is/image/ScanSource/eaton-ebmcbl240" TargetMode="External"/><Relationship Id="rId3126" Type="http://schemas.openxmlformats.org/officeDocument/2006/relationships/hyperlink" Target="http://s7d9.scene7.com/is/image/ScanSource/eaton-9px6kus" TargetMode="External"/><Relationship Id="rId3680" Type="http://schemas.openxmlformats.org/officeDocument/2006/relationships/hyperlink" Target="http://s7d9.scene7.com/is/image/ScanSource/jabra-880001104" TargetMode="External"/><Relationship Id="rId4731" Type="http://schemas.openxmlformats.org/officeDocument/2006/relationships/hyperlink" Target="https://s7d5.scene7.com/is/image/ScanSource/photo-unavailable" TargetMode="External"/><Relationship Id="rId254" Type="http://schemas.openxmlformats.org/officeDocument/2006/relationships/hyperlink" Target="http://s7d5.scene7.com/is/image/ScanSource/icon-warranty2" TargetMode="External"/><Relationship Id="rId1091" Type="http://schemas.openxmlformats.org/officeDocument/2006/relationships/hyperlink" Target="http://s7d9.scene7.com/is/image/ScanSource/apc-sy40k100f" TargetMode="External"/><Relationship Id="rId3333" Type="http://schemas.openxmlformats.org/officeDocument/2006/relationships/hyperlink" Target="http://s7d9.scene7.com/is/image/ScanSource/plantronics-9010001" TargetMode="External"/><Relationship Id="rId3540" Type="http://schemas.openxmlformats.org/officeDocument/2006/relationships/hyperlink" Target="https://s7d5.scene7.com/is/image/ScanSource/photo-unavailable" TargetMode="External"/><Relationship Id="rId114" Type="http://schemas.openxmlformats.org/officeDocument/2006/relationships/hyperlink" Target="http://s7d5.scene7.com/is/image/ScanSource/icon-services" TargetMode="External"/><Relationship Id="rId461" Type="http://schemas.openxmlformats.org/officeDocument/2006/relationships/hyperlink" Target="http://s7d5.scene7.com/is/image/ScanSource/icon-services" TargetMode="External"/><Relationship Id="rId2142" Type="http://schemas.openxmlformats.org/officeDocument/2006/relationships/hyperlink" Target="http://s7d5.scene7.com/is/image/ScanSource/Eaton-FERRUPS" TargetMode="External"/><Relationship Id="rId3400" Type="http://schemas.openxmlformats.org/officeDocument/2006/relationships/hyperlink" Target="https://s7d5.scene7.com/is/image/ScanSource/photo-unavailable" TargetMode="External"/><Relationship Id="rId321" Type="http://schemas.openxmlformats.org/officeDocument/2006/relationships/hyperlink" Target="http://s7d5.scene7.com/is/image/ScanSource/icon-warranty2" TargetMode="External"/><Relationship Id="rId2002" Type="http://schemas.openxmlformats.org/officeDocument/2006/relationships/hyperlink" Target="https://s7d5.scene7.com/is/image/ScanSource/photo-unavailable" TargetMode="External"/><Relationship Id="rId2959" Type="http://schemas.openxmlformats.org/officeDocument/2006/relationships/hyperlink" Target="http://s7d9.scene7.com/is/image/ScanSource/apc-ap7562" TargetMode="External"/><Relationship Id="rId5158" Type="http://schemas.openxmlformats.org/officeDocument/2006/relationships/hyperlink" Target="http://s7d5.scene7.com/is/image/ScanSource/icon-accessories" TargetMode="External"/><Relationship Id="rId1768" Type="http://schemas.openxmlformats.org/officeDocument/2006/relationships/hyperlink" Target="http://s7d5.scene7.com/is/image/ScanSource/apc-325family" TargetMode="External"/><Relationship Id="rId2819" Type="http://schemas.openxmlformats.org/officeDocument/2006/relationships/hyperlink" Target="http://s7d9.scene7.com/is/image/ScanSource/apc-ap9513" TargetMode="External"/><Relationship Id="rId4174" Type="http://schemas.openxmlformats.org/officeDocument/2006/relationships/hyperlink" Target="http://s7d9.scene7.com/is/image/ScanSource/plantronics-4020314" TargetMode="External"/><Relationship Id="rId4381" Type="http://schemas.openxmlformats.org/officeDocument/2006/relationships/hyperlink" Target="https://s7d5.scene7.com/is/image/ScanSource/photo-unavailable" TargetMode="External"/><Relationship Id="rId5018" Type="http://schemas.openxmlformats.org/officeDocument/2006/relationships/hyperlink" Target="http://s7d9.scene7.com/is/image/ScanSource/jabra-1412126" TargetMode="External"/><Relationship Id="rId5225" Type="http://schemas.openxmlformats.org/officeDocument/2006/relationships/hyperlink" Target="https://s7d5.scene7.com/is/image/ScanSource/photo-unavailable" TargetMode="External"/><Relationship Id="rId1628" Type="http://schemas.openxmlformats.org/officeDocument/2006/relationships/hyperlink" Target="http://s7d9.scene7.com/is/image/ScanSource/apc-rbc26" TargetMode="External"/><Relationship Id="rId1975" Type="http://schemas.openxmlformats.org/officeDocument/2006/relationships/hyperlink" Target="http://s7d9.scene7.com/is/image/ScanSource/apc-kvmps2vm" TargetMode="External"/><Relationship Id="rId3190" Type="http://schemas.openxmlformats.org/officeDocument/2006/relationships/hyperlink" Target="http://s7d9.scene7.com/is/image/ScanSource/jabra-9559583125" TargetMode="External"/><Relationship Id="rId4034" Type="http://schemas.openxmlformats.org/officeDocument/2006/relationships/hyperlink" Target="http://s7d5.scene7.com/is/image/ScanSource/Eaton-5px" TargetMode="External"/><Relationship Id="rId4241" Type="http://schemas.openxmlformats.org/officeDocument/2006/relationships/hyperlink" Target="http://s7d9.scene7.com/is/image/ScanSource/jabra-28599989889" TargetMode="External"/><Relationship Id="rId1835" Type="http://schemas.openxmlformats.org/officeDocument/2006/relationships/hyperlink" Target="http://s7d9.scene7.com/is/image/ScanSource/apc-net9rmblk" TargetMode="External"/><Relationship Id="rId3050" Type="http://schemas.openxmlformats.org/officeDocument/2006/relationships/hyperlink" Target="http://s7d5.scene7.com/is/image/ScanSource/Eaton-5px" TargetMode="External"/><Relationship Id="rId4101" Type="http://schemas.openxmlformats.org/officeDocument/2006/relationships/hyperlink" Target="http://s7d9.scene7.com/is/image/ScanSource/zebra-obsolete" TargetMode="External"/><Relationship Id="rId1902" Type="http://schemas.openxmlformats.org/officeDocument/2006/relationships/hyperlink" Target="https://s7d5.scene7.com/is/image/ScanSource/photo-unavailable" TargetMode="External"/><Relationship Id="rId3867" Type="http://schemas.openxmlformats.org/officeDocument/2006/relationships/hyperlink" Target="http://s7d9.scene7.com/is/image/ScanSource/jabra-7510109" TargetMode="External"/><Relationship Id="rId4918" Type="http://schemas.openxmlformats.org/officeDocument/2006/relationships/hyperlink" Target="https://s7d5.scene7.com/is/image/ScanSource/photo-unavailable" TargetMode="External"/><Relationship Id="rId788" Type="http://schemas.openxmlformats.org/officeDocument/2006/relationships/hyperlink" Target="http://s7d5.scene7.com/is/image/ScanSource/valcom-horn1" TargetMode="External"/><Relationship Id="rId995" Type="http://schemas.openxmlformats.org/officeDocument/2006/relationships/hyperlink" Target="http://s7d9.scene7.com/is/image/ScanSource/apc-syrim2" TargetMode="External"/><Relationship Id="rId2469" Type="http://schemas.openxmlformats.org/officeDocument/2006/relationships/hyperlink" Target="http://s7d9.scene7.com/is/image/ScanSource/apc-be600m1" TargetMode="External"/><Relationship Id="rId2676" Type="http://schemas.openxmlformats.org/officeDocument/2006/relationships/hyperlink" Target="http://s7d9.scene7.com/is/image/ScanSource/apc-ar3150sp2" TargetMode="External"/><Relationship Id="rId2883" Type="http://schemas.openxmlformats.org/officeDocument/2006/relationships/hyperlink" Target="http://s7d9.scene7.com/is/image/ScanSource/apc-ap8706sww" TargetMode="External"/><Relationship Id="rId3727" Type="http://schemas.openxmlformats.org/officeDocument/2006/relationships/hyperlink" Target="http://s7d9.scene7.com/is/image/ScanSource/poly-blackwireaccessories" TargetMode="External"/><Relationship Id="rId3934" Type="http://schemas.openxmlformats.org/officeDocument/2006/relationships/hyperlink" Target="https://s7d5.scene7.com/is/image/ScanSource/photo-unavailable" TargetMode="External"/><Relationship Id="rId5082" Type="http://schemas.openxmlformats.org/officeDocument/2006/relationships/hyperlink" Target="http://s7d5.scene7.com/is/image/ScanSource/icon-cables-and-adaptors" TargetMode="External"/><Relationship Id="rId648" Type="http://schemas.openxmlformats.org/officeDocument/2006/relationships/hyperlink" Target="http://s7d9.scene7.com/is/image/ScanSource/valcom-ve6023500" TargetMode="External"/><Relationship Id="rId855" Type="http://schemas.openxmlformats.org/officeDocument/2006/relationships/hyperlink" Target="http://s7d9.scene7.com/is/image/ScanSource/valcom-v1092" TargetMode="External"/><Relationship Id="rId1278" Type="http://schemas.openxmlformats.org/officeDocument/2006/relationships/hyperlink" Target="https://s7d5.scene7.com/is/image/ScanSource/photo-unavailable" TargetMode="External"/><Relationship Id="rId1485" Type="http://schemas.openxmlformats.org/officeDocument/2006/relationships/hyperlink" Target="http://s7d5.scene7.com/is/image/ScanSource/icon-warranty2" TargetMode="External"/><Relationship Id="rId1692" Type="http://schemas.openxmlformats.org/officeDocument/2006/relationships/hyperlink" Target="http://s7d5.scene7.com/is/image/ScanSource/icon-services" TargetMode="External"/><Relationship Id="rId2329" Type="http://schemas.openxmlformats.org/officeDocument/2006/relationships/hyperlink" Target="http://s7d9.scene7.com/is/image/ScanSource/vtech-snomd700" TargetMode="External"/><Relationship Id="rId2536" Type="http://schemas.openxmlformats.org/officeDocument/2006/relationships/hyperlink" Target="http://s7d9.scene7.com/is/image/ScanSource/apc-ar8400" TargetMode="External"/><Relationship Id="rId2743" Type="http://schemas.openxmlformats.org/officeDocument/2006/relationships/hyperlink" Target="http://s7d5.scene7.com/is/image/ScanSource/APC-3B8DF882-5056-AE36-FE9C5C16702DBD65_f_h" TargetMode="External"/><Relationship Id="rId508" Type="http://schemas.openxmlformats.org/officeDocument/2006/relationships/hyperlink" Target="http://s7d9.scene7.com/is/image/ScanSource/valcom-vp624d" TargetMode="External"/><Relationship Id="rId715" Type="http://schemas.openxmlformats.org/officeDocument/2006/relationships/hyperlink" Target="http://s7d9.scene7.com/is/image/ScanSource/valcom-vser" TargetMode="External"/><Relationship Id="rId922" Type="http://schemas.openxmlformats.org/officeDocument/2006/relationships/hyperlink" Target="http://s7d5.scene7.com/is/image/ScanSource/icon-power-supplies-and-cords" TargetMode="External"/><Relationship Id="rId1138" Type="http://schemas.openxmlformats.org/officeDocument/2006/relationships/hyperlink" Target="http://s7d9.scene7.com/is/image/ScanSource/apc-suvtopt104" TargetMode="External"/><Relationship Id="rId1345" Type="http://schemas.openxmlformats.org/officeDocument/2006/relationships/hyperlink" Target="http://s7d5.scene7.com/is/image/ScanSource/APC-AE603987B36182048525785B005475DD_SLIE_8F7L3H_fam_h" TargetMode="External"/><Relationship Id="rId1552" Type="http://schemas.openxmlformats.org/officeDocument/2006/relationships/hyperlink" Target="http://s7d9.scene7.com/is/image/ScanSource/eaton-sb86083d084fb" TargetMode="External"/><Relationship Id="rId2603" Type="http://schemas.openxmlformats.org/officeDocument/2006/relationships/hyperlink" Target="http://s7d5.scene7.com/is/image/ScanSource/apc-325family" TargetMode="External"/><Relationship Id="rId2950" Type="http://schemas.openxmlformats.org/officeDocument/2006/relationships/hyperlink" Target="http://s7d9.scene7.com/is/image/ScanSource/apc-ap7584" TargetMode="External"/><Relationship Id="rId1205" Type="http://schemas.openxmlformats.org/officeDocument/2006/relationships/hyperlink" Target="http://s7d9.scene7.com/is/image/ScanSource/apc-sua24xlbp" TargetMode="External"/><Relationship Id="rId2810" Type="http://schemas.openxmlformats.org/officeDocument/2006/relationships/hyperlink" Target="http://s7d9.scene7.com/is/image/ScanSource/apc-ap9562" TargetMode="External"/><Relationship Id="rId4568" Type="http://schemas.openxmlformats.org/officeDocument/2006/relationships/hyperlink" Target="http://s7d9.scene7.com/is/image/ScanSource/poly-elara60" TargetMode="External"/><Relationship Id="rId51" Type="http://schemas.openxmlformats.org/officeDocument/2006/relationships/hyperlink" Target="http://s7d9.scene7.com/is/image/ScanSource/eaton-y03113057100000" TargetMode="External"/><Relationship Id="rId1412" Type="http://schemas.openxmlformats.org/officeDocument/2006/relationships/hyperlink" Target="http://s7d9.scene7.com/is/image/ScanSource/apc-smt3000rmj2u" TargetMode="External"/><Relationship Id="rId3377" Type="http://schemas.openxmlformats.org/officeDocument/2006/relationships/hyperlink" Target="http://s7d9.scene7.com/is/image/ScanSource/xpcc-90000902" TargetMode="External"/><Relationship Id="rId4775" Type="http://schemas.openxmlformats.org/officeDocument/2006/relationships/hyperlink" Target="http://s7d9.scene7.com/is/image/ScanSource/plantronics-20319101" TargetMode="External"/><Relationship Id="rId4982" Type="http://schemas.openxmlformats.org/officeDocument/2006/relationships/hyperlink" Target="https://s7d5.scene7.com/is/image/ScanSource/photo-unavailable" TargetMode="External"/><Relationship Id="rId298" Type="http://schemas.openxmlformats.org/officeDocument/2006/relationships/hyperlink" Target="http://s7d5.scene7.com/is/image/ScanSource/icon-services" TargetMode="External"/><Relationship Id="rId3584" Type="http://schemas.openxmlformats.org/officeDocument/2006/relationships/hyperlink" Target="http://s7d9.scene7.com/is/image/ScanSource/xpcc-90000044" TargetMode="External"/><Relationship Id="rId3791" Type="http://schemas.openxmlformats.org/officeDocument/2006/relationships/hyperlink" Target="http://s7d9.scene7.com/is/image/ScanSource/vtech-eristerminalbundlegroup" TargetMode="External"/><Relationship Id="rId4428" Type="http://schemas.openxmlformats.org/officeDocument/2006/relationships/hyperlink" Target="https://s7d5.scene7.com/is/image/ScanSource/photo-unavailable" TargetMode="External"/><Relationship Id="rId4635" Type="http://schemas.openxmlformats.org/officeDocument/2006/relationships/hyperlink" Target="http://s7d9.scene7.com/is/image/ScanSource/poly-blackwireaccessories" TargetMode="External"/><Relationship Id="rId4842" Type="http://schemas.openxmlformats.org/officeDocument/2006/relationships/hyperlink" Target="http://s7d9.scene7.com/is/image/ScanSource/jabra-1440114" TargetMode="External"/><Relationship Id="rId158" Type="http://schemas.openxmlformats.org/officeDocument/2006/relationships/hyperlink" Target="http://s7d5.scene7.com/is/image/ScanSource/icon-services" TargetMode="External"/><Relationship Id="rId2186" Type="http://schemas.openxmlformats.org/officeDocument/2006/relationships/hyperlink" Target="http://s7d5.scene7.com/is/image/ScanSource/icon-accessories" TargetMode="External"/><Relationship Id="rId2393" Type="http://schemas.openxmlformats.org/officeDocument/2006/relationships/hyperlink" Target="http://s7d9.scene7.com/is/image/ScanSource/itwlinx-cccat516" TargetMode="External"/><Relationship Id="rId3237" Type="http://schemas.openxmlformats.org/officeDocument/2006/relationships/hyperlink" Target="http://s7d9.scene7.com/is/image/ScanSource/plantronics-ca12cd" TargetMode="External"/><Relationship Id="rId3444" Type="http://schemas.openxmlformats.org/officeDocument/2006/relationships/hyperlink" Target="http://s7d5.scene7.com/is/image/ScanSource/icon-software-services" TargetMode="External"/><Relationship Id="rId3651" Type="http://schemas.openxmlformats.org/officeDocument/2006/relationships/hyperlink" Target="http://s7d9.scene7.com/is/image/ScanSource/plantronics-hw540" TargetMode="External"/><Relationship Id="rId4702" Type="http://schemas.openxmlformats.org/officeDocument/2006/relationships/hyperlink" Target="http://s7d9.scene7.com/is/image/ScanSource/poly-explorer100" TargetMode="External"/><Relationship Id="rId365" Type="http://schemas.openxmlformats.org/officeDocument/2006/relationships/hyperlink" Target="http://s7d5.scene7.com/is/image/ScanSource/icon-warranty2" TargetMode="External"/><Relationship Id="rId572" Type="http://schemas.openxmlformats.org/officeDocument/2006/relationships/hyperlink" Target="http://s7d9.scene7.com/is/image/ScanSource/valcom-vip580" TargetMode="External"/><Relationship Id="rId2046" Type="http://schemas.openxmlformats.org/officeDocument/2006/relationships/hyperlink" Target="https://s7d5.scene7.com/is/image/ScanSource/photo-unavailable" TargetMode="External"/><Relationship Id="rId2253" Type="http://schemas.openxmlformats.org/officeDocument/2006/relationships/hyperlink" Target="http://s7d9.scene7.com/is/image/ScanSource/yealink-ehs36" TargetMode="External"/><Relationship Id="rId2460" Type="http://schemas.openxmlformats.org/officeDocument/2006/relationships/hyperlink" Target="http://s7d9.scene7.com/is/image/ScanSource/apc-bk350" TargetMode="External"/><Relationship Id="rId3304" Type="http://schemas.openxmlformats.org/officeDocument/2006/relationships/hyperlink" Target="https://s7d5.scene7.com/is/image/ScanSource/photo-unavailable" TargetMode="External"/><Relationship Id="rId3511" Type="http://schemas.openxmlformats.org/officeDocument/2006/relationships/hyperlink" Target="http://s7d5.scene7.com/is/image/ScanSource/icon-software-services" TargetMode="External"/><Relationship Id="rId225" Type="http://schemas.openxmlformats.org/officeDocument/2006/relationships/hyperlink" Target="http://s7d5.scene7.com/is/image/ScanSource/icon-services" TargetMode="External"/><Relationship Id="rId432" Type="http://schemas.openxmlformats.org/officeDocument/2006/relationships/hyperlink" Target="http://s7d5.scene7.com/is/image/ScanSource/icon-services" TargetMode="External"/><Relationship Id="rId1062" Type="http://schemas.openxmlformats.org/officeDocument/2006/relationships/hyperlink" Target="http://s7d9.scene7.com/is/image/ScanSource/apc-syaf16kt" TargetMode="External"/><Relationship Id="rId2113" Type="http://schemas.openxmlformats.org/officeDocument/2006/relationships/hyperlink" Target="http://s7d9.scene7.com/is/image/ScanSource/jabra-gsa2393829109" TargetMode="External"/><Relationship Id="rId2320" Type="http://schemas.openxmlformats.org/officeDocument/2006/relationships/hyperlink" Target="http://s7d9.scene7.com/is/image/ScanSource/apc-dcm00k06sgmt" TargetMode="External"/><Relationship Id="rId4078" Type="http://schemas.openxmlformats.org/officeDocument/2006/relationships/hyperlink" Target="http://s7d9.scene7.com/is/image/ScanSource/zebra-obsolete" TargetMode="External"/><Relationship Id="rId4285" Type="http://schemas.openxmlformats.org/officeDocument/2006/relationships/hyperlink" Target="http://s7d9.scene7.com/is/image/ScanSource/jabra-26599889989" TargetMode="External"/><Relationship Id="rId4492" Type="http://schemas.openxmlformats.org/officeDocument/2006/relationships/hyperlink" Target="http://s7d9.scene7.com/is/image/ScanSource/poly-encorepro310" TargetMode="External"/><Relationship Id="rId5129" Type="http://schemas.openxmlformats.org/officeDocument/2006/relationships/hyperlink" Target="https://s7d5.scene7.com/is/image/ScanSource/photo-unavailable" TargetMode="External"/><Relationship Id="rId1879" Type="http://schemas.openxmlformats.org/officeDocument/2006/relationships/hyperlink" Target="http://s7d9.scene7.com/is/image/ScanSource/apc-nbac0214p" TargetMode="External"/><Relationship Id="rId3094" Type="http://schemas.openxmlformats.org/officeDocument/2006/relationships/hyperlink" Target="http://s7d5.scene7.com/is/image/ScanSource/Eaton-9355-UPS" TargetMode="External"/><Relationship Id="rId4145" Type="http://schemas.openxmlformats.org/officeDocument/2006/relationships/hyperlink" Target="http://s7d9.scene7.com/is/image/ScanSource/plantronics-46186-01" TargetMode="External"/><Relationship Id="rId1739" Type="http://schemas.openxmlformats.org/officeDocument/2006/relationships/hyperlink" Target="http://s7d9.scene7.com/is/image/ScanSource/apc-pdw19l2120r" TargetMode="External"/><Relationship Id="rId1946" Type="http://schemas.openxmlformats.org/officeDocument/2006/relationships/hyperlink" Target="http://s7d9.scene7.com/is/image/ScanSource/vtech-snommseries" TargetMode="External"/><Relationship Id="rId4005" Type="http://schemas.openxmlformats.org/officeDocument/2006/relationships/hyperlink" Target="http://s7d9.scene7.com/is/image/ScanSource/eaton-5s700" TargetMode="External"/><Relationship Id="rId4352" Type="http://schemas.openxmlformats.org/officeDocument/2006/relationships/hyperlink" Target="http://s7d9.scene7.com/is/image/ScanSource/jabra-2303820105" TargetMode="External"/><Relationship Id="rId1806" Type="http://schemas.openxmlformats.org/officeDocument/2006/relationships/hyperlink" Target="http://s7d9.scene7.com/is/image/ScanSource/apc-p74cn" TargetMode="External"/><Relationship Id="rId3161" Type="http://schemas.openxmlformats.org/officeDocument/2006/relationships/hyperlink" Target="https://s7d5.scene7.com/is/image/ScanSource/photo-unavailable" TargetMode="External"/><Relationship Id="rId4212" Type="http://schemas.openxmlformats.org/officeDocument/2006/relationships/hyperlink" Target="http://s7d5.scene7.com/is/image/ScanSource/icon-accessories" TargetMode="External"/><Relationship Id="rId3021" Type="http://schemas.openxmlformats.org/officeDocument/2006/relationships/hyperlink" Target="http://s7d9.scene7.com/is/image/ScanSource/apc-acf402" TargetMode="External"/><Relationship Id="rId3978" Type="http://schemas.openxmlformats.org/officeDocument/2006/relationships/hyperlink" Target="http://s7d9.scene7.com/is/image/ScanSource/plantronics-6240401" TargetMode="External"/><Relationship Id="rId899" Type="http://schemas.openxmlformats.org/officeDocument/2006/relationships/hyperlink" Target="http://s7d9.scene7.com/is/image/ScanSource/valcom-v1016bk" TargetMode="External"/><Relationship Id="rId2787" Type="http://schemas.openxmlformats.org/officeDocument/2006/relationships/hyperlink" Target="http://s7d9.scene7.com/is/image/ScanSource/apc-ap98275" TargetMode="External"/><Relationship Id="rId3838" Type="http://schemas.openxmlformats.org/officeDocument/2006/relationships/hyperlink" Target="http://s7d9.scene7.com/is/image/ScanSource/jabra-7810209" TargetMode="External"/><Relationship Id="rId5193" Type="http://schemas.openxmlformats.org/officeDocument/2006/relationships/hyperlink" Target="http://s7d5.scene7.com/is/image/ScanSource/apc-325family" TargetMode="External"/><Relationship Id="rId759" Type="http://schemas.openxmlformats.org/officeDocument/2006/relationships/hyperlink" Target="http://s7d9.scene7.com/is/image/ScanSource/valcom-v9955" TargetMode="External"/><Relationship Id="rId966" Type="http://schemas.openxmlformats.org/officeDocument/2006/relationships/hyperlink" Target="http://s7d5.scene7.com/is/image/ScanSource/icon-mounts-stands-and-brackets" TargetMode="External"/><Relationship Id="rId1389" Type="http://schemas.openxmlformats.org/officeDocument/2006/relationships/hyperlink" Target="http://s7d5.scene7.com/is/image/ScanSource/APC-AE603987B36182048525785B005475DD_SLIE_8F7L3H_fam_h" TargetMode="External"/><Relationship Id="rId1596" Type="http://schemas.openxmlformats.org/officeDocument/2006/relationships/hyperlink" Target="https://s7d5.scene7.com/is/image/ScanSource/photo-unavailable" TargetMode="External"/><Relationship Id="rId2647" Type="http://schemas.openxmlformats.org/officeDocument/2006/relationships/hyperlink" Target="http://s7d9.scene7.com/is/image/ScanSource/apc-ar4024a" TargetMode="External"/><Relationship Id="rId2994" Type="http://schemas.openxmlformats.org/officeDocument/2006/relationships/hyperlink" Target="http://s7d9.scene7.com/is/image/ScanSource/apc-ap5201" TargetMode="External"/><Relationship Id="rId5053" Type="http://schemas.openxmlformats.org/officeDocument/2006/relationships/hyperlink" Target="http://s7d9.scene7.com/is/image/ScanSource/jabra-1410144" TargetMode="External"/><Relationship Id="rId619" Type="http://schemas.openxmlformats.org/officeDocument/2006/relationships/hyperlink" Target="http://s7d9.scene7.com/is/image/ScanSource/valcom-vip172alvrss" TargetMode="External"/><Relationship Id="rId1249" Type="http://schemas.openxmlformats.org/officeDocument/2006/relationships/hyperlink" Target="https://s7d5.scene7.com/is/image/ScanSource/photo-unavailable" TargetMode="External"/><Relationship Id="rId2854" Type="http://schemas.openxmlformats.org/officeDocument/2006/relationships/hyperlink" Target="http://s7d9.scene7.com/is/image/ScanSource/apc-ap8931" TargetMode="External"/><Relationship Id="rId3905" Type="http://schemas.openxmlformats.org/officeDocument/2006/relationships/hyperlink" Target="https://s7d5.scene7.com/is/image/ScanSource/photo-unavailable" TargetMode="External"/><Relationship Id="rId5120" Type="http://schemas.openxmlformats.org/officeDocument/2006/relationships/hyperlink" Target="https://s7d5.scene7.com/is/image/ScanSource/photo-unavailable" TargetMode="External"/><Relationship Id="rId95" Type="http://schemas.openxmlformats.org/officeDocument/2006/relationships/hyperlink" Target="http://s7d5.scene7.com/is/image/ScanSource/icon-warranty2" TargetMode="External"/><Relationship Id="rId826" Type="http://schemas.openxmlformats.org/officeDocument/2006/relationships/hyperlink" Target="http://s7d9.scene7.com/is/image/ScanSource/valcom-v2927" TargetMode="External"/><Relationship Id="rId1109" Type="http://schemas.openxmlformats.org/officeDocument/2006/relationships/hyperlink" Target="http://s7d5.scene7.com/is/image/ScanSource/icon-warranty2" TargetMode="External"/><Relationship Id="rId1456" Type="http://schemas.openxmlformats.org/officeDocument/2006/relationships/hyperlink" Target="http://s7d9.scene7.com/is/image/ScanSource/apc-smc1500c" TargetMode="External"/><Relationship Id="rId1663" Type="http://schemas.openxmlformats.org/officeDocument/2006/relationships/hyperlink" Target="http://s7d5.scene7.com/is/image/ScanSource/icon-accessories" TargetMode="External"/><Relationship Id="rId1870" Type="http://schemas.openxmlformats.org/officeDocument/2006/relationships/hyperlink" Target="http://s7d9.scene7.com/is/image/ScanSource/apc-nbes0304" TargetMode="External"/><Relationship Id="rId2507" Type="http://schemas.openxmlformats.org/officeDocument/2006/relationships/hyperlink" Target="http://s7d9.scene7.com/is/image/ScanSource/apc-ar8600a" TargetMode="External"/><Relationship Id="rId2714" Type="http://schemas.openxmlformats.org/officeDocument/2006/relationships/hyperlink" Target="http://s7d9.scene7.com/is/image/ScanSource/apc-ar203a" TargetMode="External"/><Relationship Id="rId2921" Type="http://schemas.openxmlformats.org/officeDocument/2006/relationships/hyperlink" Target="http://s7d9.scene7.com/is/image/ScanSource/apc-ap7900b" TargetMode="External"/><Relationship Id="rId1316" Type="http://schemas.openxmlformats.org/officeDocument/2006/relationships/hyperlink" Target="http://s7d5.scene7.com/is/image/ScanSource/APC-AE603987B36182048525785B005475DD_SLIE_8F7L3H_fam_h" TargetMode="External"/><Relationship Id="rId1523" Type="http://schemas.openxmlformats.org/officeDocument/2006/relationships/hyperlink" Target="https://s7d5.scene7.com/is/image/ScanSource/photo-unavailable" TargetMode="External"/><Relationship Id="rId1730" Type="http://schemas.openxmlformats.org/officeDocument/2006/relationships/hyperlink" Target="http://s7d9.scene7.com/is/image/ScanSource/apc-pdw6l2120xc" TargetMode="External"/><Relationship Id="rId4679" Type="http://schemas.openxmlformats.org/officeDocument/2006/relationships/hyperlink" Target="http://s7d9.scene7.com/is/image/ScanSource/plantronics-20791301" TargetMode="External"/><Relationship Id="rId4886" Type="http://schemas.openxmlformats.org/officeDocument/2006/relationships/hyperlink" Target="http://s7d9.scene7.com/is/image/ScanSource/jabra-1420801" TargetMode="External"/><Relationship Id="rId22" Type="http://schemas.openxmlformats.org/officeDocument/2006/relationships/hyperlink" Target="http://s7d5.scene7.com/is/image/ScanSource/Eaton-BladeUPS" TargetMode="External"/><Relationship Id="rId3488" Type="http://schemas.openxmlformats.org/officeDocument/2006/relationships/hyperlink" Target="http://s7d5.scene7.com/is/image/ScanSource/icon-software-services" TargetMode="External"/><Relationship Id="rId3695" Type="http://schemas.openxmlformats.org/officeDocument/2006/relationships/hyperlink" Target="http://s7d9.scene7.com/is/image/ScanSource/poly-saviaccessories" TargetMode="External"/><Relationship Id="rId4539" Type="http://schemas.openxmlformats.org/officeDocument/2006/relationships/hyperlink" Target="http://s7d9.scene7.com/is/image/ScanSource/poly-voyagerfocus2ucteams" TargetMode="External"/><Relationship Id="rId4746" Type="http://schemas.openxmlformats.org/officeDocument/2006/relationships/hyperlink" Target="https://s7d5.scene7.com/is/image/ScanSource/photo-unavailable" TargetMode="External"/><Relationship Id="rId4953" Type="http://schemas.openxmlformats.org/officeDocument/2006/relationships/hyperlink" Target="http://s7d5.scene7.com/is/image/ScanSource/icon-warranty2" TargetMode="External"/><Relationship Id="rId2297" Type="http://schemas.openxmlformats.org/officeDocument/2006/relationships/hyperlink" Target="http://s7d5.scene7.com/is/image/ScanSource/icon-accessories" TargetMode="External"/><Relationship Id="rId3348" Type="http://schemas.openxmlformats.org/officeDocument/2006/relationships/hyperlink" Target="http://s7d5.scene7.com/is/image/ScanSource/icon-software-services" TargetMode="External"/><Relationship Id="rId3555" Type="http://schemas.openxmlformats.org/officeDocument/2006/relationships/hyperlink" Target="http://s7d9.scene7.com/is/image/ScanSource/xpcc-90000167" TargetMode="External"/><Relationship Id="rId3762" Type="http://schemas.openxmlformats.org/officeDocument/2006/relationships/hyperlink" Target="http://s7d9.scene7.com/is/image/ScanSource/poly-blackwireaccessories" TargetMode="External"/><Relationship Id="rId4606" Type="http://schemas.openxmlformats.org/officeDocument/2006/relationships/hyperlink" Target="http://s7d9.scene7.com/is/image/ScanSource/poly-saviaccessories" TargetMode="External"/><Relationship Id="rId4813" Type="http://schemas.openxmlformats.org/officeDocument/2006/relationships/hyperlink" Target="http://s7d9.scene7.com/is/image/ScanSource/poly-blackwireaccessories" TargetMode="External"/><Relationship Id="rId269" Type="http://schemas.openxmlformats.org/officeDocument/2006/relationships/hyperlink" Target="http://s7d5.scene7.com/is/image/ScanSource/icon-warranty2" TargetMode="External"/><Relationship Id="rId476" Type="http://schemas.openxmlformats.org/officeDocument/2006/relationships/hyperlink" Target="http://s7d9.scene7.com/is/image/ScanSource/vtech-vsp715" TargetMode="External"/><Relationship Id="rId683" Type="http://schemas.openxmlformats.org/officeDocument/2006/relationships/hyperlink" Target="http://s7d5.scene7.com/is/image/ScanSource/valcom-v1991" TargetMode="External"/><Relationship Id="rId890" Type="http://schemas.openxmlformats.org/officeDocument/2006/relationships/hyperlink" Target="http://s7d9.scene7.com/is/image/ScanSource/valcom-v1030m" TargetMode="External"/><Relationship Id="rId2157" Type="http://schemas.openxmlformats.org/officeDocument/2006/relationships/hyperlink" Target="http://s7d9.scene7.com/is/image/ScanSource/eaton-fk011aa0a0a0a0b" TargetMode="External"/><Relationship Id="rId2364" Type="http://schemas.openxmlformats.org/officeDocument/2006/relationships/hyperlink" Target="http://s7d5.scene7.com/is/image/ScanSource/icon-warranty2" TargetMode="External"/><Relationship Id="rId2571" Type="http://schemas.openxmlformats.org/officeDocument/2006/relationships/hyperlink" Target="http://s7d9.scene7.com/is/image/ScanSource/apc-ar8108blk" TargetMode="External"/><Relationship Id="rId3208" Type="http://schemas.openxmlformats.org/officeDocument/2006/relationships/hyperlink" Target="https://s7d5.scene7.com/is/image/ScanSource/photo-unavailable" TargetMode="External"/><Relationship Id="rId3415" Type="http://schemas.openxmlformats.org/officeDocument/2006/relationships/hyperlink" Target="https://s7d5.scene7.com/is/image/ScanSource/photo-unavailable" TargetMode="External"/><Relationship Id="rId129" Type="http://schemas.openxmlformats.org/officeDocument/2006/relationships/hyperlink" Target="http://s7d5.scene7.com/is/image/ScanSource/icon-services" TargetMode="External"/><Relationship Id="rId336" Type="http://schemas.openxmlformats.org/officeDocument/2006/relationships/hyperlink" Target="http://s7d5.scene7.com/is/image/ScanSource/icon-warranty2" TargetMode="External"/><Relationship Id="rId543" Type="http://schemas.openxmlformats.org/officeDocument/2006/relationships/hyperlink" Target="http://s7d9.scene7.com/is/image/ScanSource/valcom-vip9890aem" TargetMode="External"/><Relationship Id="rId1173" Type="http://schemas.openxmlformats.org/officeDocument/2006/relationships/hyperlink" Target="http://s7d9.scene7.com/is/image/ScanSource/apc-surt023m" TargetMode="External"/><Relationship Id="rId1380" Type="http://schemas.openxmlformats.org/officeDocument/2006/relationships/hyperlink" Target="https://s7d5.scene7.com/is/image/ScanSource/photo-unavailable" TargetMode="External"/><Relationship Id="rId2017" Type="http://schemas.openxmlformats.org/officeDocument/2006/relationships/hyperlink" Target="http://s7d9.scene7.com/is/image/ScanSource/eaton-k41011000000000" TargetMode="External"/><Relationship Id="rId2224" Type="http://schemas.openxmlformats.org/officeDocument/2006/relationships/hyperlink" Target="http://s7d5.scene7.com/is/image/ScanSource/Eaton-ePDUs" TargetMode="External"/><Relationship Id="rId3622" Type="http://schemas.openxmlformats.org/officeDocument/2006/relationships/hyperlink" Target="http://s7d9.scene7.com/is/image/ScanSource/poly-calisto" TargetMode="External"/><Relationship Id="rId403" Type="http://schemas.openxmlformats.org/officeDocument/2006/relationships/hyperlink" Target="http://s7d5.scene7.com/is/image/ScanSource/icon-services" TargetMode="External"/><Relationship Id="rId750" Type="http://schemas.openxmlformats.org/officeDocument/2006/relationships/hyperlink" Target="http://s7d9.scene7.com/is/image/ScanSource/valcom-va2412" TargetMode="External"/><Relationship Id="rId1033" Type="http://schemas.openxmlformats.org/officeDocument/2006/relationships/hyperlink" Target="http://s7d9.scene7.com/is/image/ScanSource/apc-sycfxr88" TargetMode="External"/><Relationship Id="rId2431" Type="http://schemas.openxmlformats.org/officeDocument/2006/relationships/hyperlink" Target="http://s7d9.scene7.com/is/image/ScanSource/apc-br700g" TargetMode="External"/><Relationship Id="rId4189" Type="http://schemas.openxmlformats.org/officeDocument/2006/relationships/hyperlink" Target="http://s7d9.scene7.com/is/image/ScanSource/plantronics-38541-02" TargetMode="External"/><Relationship Id="rId610" Type="http://schemas.openxmlformats.org/officeDocument/2006/relationships/hyperlink" Target="http://s7d9.scene7.com/is/image/ScanSource/valcom-vip410aic" TargetMode="External"/><Relationship Id="rId1240" Type="http://schemas.openxmlformats.org/officeDocument/2006/relationships/hyperlink" Target="https://s7d5.scene7.com/is/image/ScanSource/photo-unavailable" TargetMode="External"/><Relationship Id="rId4049" Type="http://schemas.openxmlformats.org/officeDocument/2006/relationships/hyperlink" Target="http://s7d9.scene7.com/is/image/ScanSource/eaton-5p1000rc" TargetMode="External"/><Relationship Id="rId4396" Type="http://schemas.openxmlformats.org/officeDocument/2006/relationships/hyperlink" Target="http://s7d9.scene7.com/is/image/ScanSource/plantronics-voyager4320withstand" TargetMode="External"/><Relationship Id="rId1100" Type="http://schemas.openxmlformats.org/officeDocument/2006/relationships/hyperlink" Target="http://s7d5.scene7.com/is/image/ScanSource/valcom-horn1" TargetMode="External"/><Relationship Id="rId4256" Type="http://schemas.openxmlformats.org/officeDocument/2006/relationships/hyperlink" Target="https://s7d5.scene7.com/is/image/ScanSource/photo-unavailable" TargetMode="External"/><Relationship Id="rId4463" Type="http://schemas.openxmlformats.org/officeDocument/2006/relationships/hyperlink" Target="https://s7d5.scene7.com/is/image/ScanSource/photo-unavailable" TargetMode="External"/><Relationship Id="rId4670" Type="http://schemas.openxmlformats.org/officeDocument/2006/relationships/hyperlink" Target="http://s7d9.scene7.com/is/image/ScanSource/plantronics-20950501" TargetMode="External"/><Relationship Id="rId1917" Type="http://schemas.openxmlformats.org/officeDocument/2006/relationships/hyperlink" Target="http://s7d5.scene7.com/is/image/ScanSource/icon-warranty2" TargetMode="External"/><Relationship Id="rId3065" Type="http://schemas.openxmlformats.org/officeDocument/2006/relationships/hyperlink" Target="http://s7d5.scene7.com/is/image/ScanSource/icon-services" TargetMode="External"/><Relationship Id="rId3272" Type="http://schemas.openxmlformats.org/officeDocument/2006/relationships/hyperlink" Target="https://s7d5.scene7.com/is/image/ScanSource/photo-unavailable" TargetMode="External"/><Relationship Id="rId4116" Type="http://schemas.openxmlformats.org/officeDocument/2006/relationships/hyperlink" Target="https://s7d5.scene7.com/is/image/ScanSource/photo-unavailable" TargetMode="External"/><Relationship Id="rId4323" Type="http://schemas.openxmlformats.org/officeDocument/2006/relationships/hyperlink" Target="https://s7d5.scene7.com/is/image/ScanSource/photo-unavailable" TargetMode="External"/><Relationship Id="rId4530" Type="http://schemas.openxmlformats.org/officeDocument/2006/relationships/hyperlink" Target="http://s7d9.scene7.com/is/image/ScanSource/plantronics-blackwire3310" TargetMode="External"/><Relationship Id="rId193" Type="http://schemas.openxmlformats.org/officeDocument/2006/relationships/hyperlink" Target="http://s7d5.scene7.com/is/image/ScanSource/icon-warranty2" TargetMode="External"/><Relationship Id="rId2081" Type="http://schemas.openxmlformats.org/officeDocument/2006/relationships/hyperlink" Target="http://s7d9.scene7.com/is/image/ScanSource/plantronics-encoreprohw510" TargetMode="External"/><Relationship Id="rId3132" Type="http://schemas.openxmlformats.org/officeDocument/2006/relationships/hyperlink" Target="http://s7d9.scene7.com/is/image/ScanSource/eaton-9px6k" TargetMode="External"/><Relationship Id="rId260" Type="http://schemas.openxmlformats.org/officeDocument/2006/relationships/hyperlink" Target="http://s7d5.scene7.com/is/image/ScanSource/icon-warranty2" TargetMode="External"/><Relationship Id="rId5097" Type="http://schemas.openxmlformats.org/officeDocument/2006/relationships/hyperlink" Target="https://s7d5.scene7.com/is/image/ScanSource/photo-unavailable" TargetMode="External"/><Relationship Id="rId120" Type="http://schemas.openxmlformats.org/officeDocument/2006/relationships/hyperlink" Target="http://s7d5.scene7.com/is/image/ScanSource/icon-services" TargetMode="External"/><Relationship Id="rId2898" Type="http://schemas.openxmlformats.org/officeDocument/2006/relationships/hyperlink" Target="http://s7d9.scene7.com/is/image/ScanSource/apc-ap8681" TargetMode="External"/><Relationship Id="rId3949" Type="http://schemas.openxmlformats.org/officeDocument/2006/relationships/hyperlink" Target="https://s7d5.scene7.com/is/image/ScanSource/photo-unavailable" TargetMode="External"/><Relationship Id="rId5164" Type="http://schemas.openxmlformats.org/officeDocument/2006/relationships/hyperlink" Target="http://s7d9.scene7.com/is/image/ScanSource/jabra-1009550090002" TargetMode="External"/><Relationship Id="rId2758" Type="http://schemas.openxmlformats.org/officeDocument/2006/relationships/hyperlink" Target="http://s7d5.scene7.com/is/image/ScanSource/APC-3B8DF882-5056-AE36-FE9C5C16702DBD65_f_h" TargetMode="External"/><Relationship Id="rId2965" Type="http://schemas.openxmlformats.org/officeDocument/2006/relationships/hyperlink" Target="http://s7d9.scene7.com/is/image/ScanSource/apc-ap7540" TargetMode="External"/><Relationship Id="rId3809" Type="http://schemas.openxmlformats.org/officeDocument/2006/relationships/hyperlink" Target="http://s7d9.scene7.com/is/image/ScanSource/vtech-snommseries" TargetMode="External"/><Relationship Id="rId5024" Type="http://schemas.openxmlformats.org/officeDocument/2006/relationships/hyperlink" Target="http://s7d9.scene7.com/is/image/ScanSource/jabra-1410210" TargetMode="External"/><Relationship Id="rId937" Type="http://schemas.openxmlformats.org/officeDocument/2006/relationships/hyperlink" Target="http://s7d5.scene7.com/is/image/ScanSource/icon-services" TargetMode="External"/><Relationship Id="rId1567" Type="http://schemas.openxmlformats.org/officeDocument/2006/relationships/hyperlink" Target="http://s7d5.scene7.com/is/image/ScanSource/APC-D624CB6DA231A7A6852578630056932D_SLIE_8FFLPR_fam_h" TargetMode="External"/><Relationship Id="rId1774" Type="http://schemas.openxmlformats.org/officeDocument/2006/relationships/hyperlink" Target="http://s7d5.scene7.com/is/image/ScanSource/apc-325family" TargetMode="External"/><Relationship Id="rId1981" Type="http://schemas.openxmlformats.org/officeDocument/2006/relationships/hyperlink" Target="http://s7d9.scene7.com/is/image/ScanSource/eaton-kbt001300000010" TargetMode="External"/><Relationship Id="rId2618" Type="http://schemas.openxmlformats.org/officeDocument/2006/relationships/hyperlink" Target="http://s7d9.scene7.com/is/image/ScanSource/apc-ar7504" TargetMode="External"/><Relationship Id="rId2825" Type="http://schemas.openxmlformats.org/officeDocument/2006/relationships/hyperlink" Target="http://s7d9.scene7.com/is/image/ScanSource/apc-ap9482" TargetMode="External"/><Relationship Id="rId4180" Type="http://schemas.openxmlformats.org/officeDocument/2006/relationships/hyperlink" Target="http://s7d9.scene7.com/is/image/ScanSource/plantronics-3890811" TargetMode="External"/><Relationship Id="rId5231" Type="http://schemas.openxmlformats.org/officeDocument/2006/relationships/hyperlink" Target="http://s7d5.scene7.com/is/image/ScanSource/icon-services" TargetMode="External"/><Relationship Id="rId66" Type="http://schemas.openxmlformats.org/officeDocument/2006/relationships/hyperlink" Target="https://s7d5.scene7.com/is/image/ScanSource/photo-unavailable" TargetMode="External"/><Relationship Id="rId1427" Type="http://schemas.openxmlformats.org/officeDocument/2006/relationships/hyperlink" Target="https://s7d5.scene7.com/is/image/ScanSource/photo-unavailable" TargetMode="External"/><Relationship Id="rId1634" Type="http://schemas.openxmlformats.org/officeDocument/2006/relationships/hyperlink" Target="http://s7d9.scene7.com/is/image/ScanSource/apc-rbc17" TargetMode="External"/><Relationship Id="rId1841" Type="http://schemas.openxmlformats.org/officeDocument/2006/relationships/hyperlink" Target="http://s7d5.scene7.com/is/image/ScanSource/apc-325family" TargetMode="External"/><Relationship Id="rId4040" Type="http://schemas.openxmlformats.org/officeDocument/2006/relationships/hyperlink" Target="http://s7d9.scene7.com/is/image/ScanSource/eaton-5p2200" TargetMode="External"/><Relationship Id="rId4997" Type="http://schemas.openxmlformats.org/officeDocument/2006/relationships/hyperlink" Target="https://s7d5.scene7.com/is/image/ScanSource/photo-unavailable" TargetMode="External"/><Relationship Id="rId3599" Type="http://schemas.openxmlformats.org/officeDocument/2006/relationships/hyperlink" Target="http://s7d9.scene7.com/is/image/ScanSource/xpcc-90000014" TargetMode="External"/><Relationship Id="rId4857" Type="http://schemas.openxmlformats.org/officeDocument/2006/relationships/hyperlink" Target="https://s7d5.scene7.com/is/image/ScanSource/photo-unavailable" TargetMode="External"/><Relationship Id="rId1701" Type="http://schemas.openxmlformats.org/officeDocument/2006/relationships/hyperlink" Target="http://s7d9.scene7.com/is/image/ScanSource/apc-prm24" TargetMode="External"/><Relationship Id="rId3459" Type="http://schemas.openxmlformats.org/officeDocument/2006/relationships/hyperlink" Target="http://s7d5.scene7.com/is/image/ScanSource/icon-software-services" TargetMode="External"/><Relationship Id="rId3666" Type="http://schemas.openxmlformats.org/officeDocument/2006/relationships/hyperlink" Target="http://s7d9.scene7.com/is/image/ScanSource/jabra-8801199" TargetMode="External"/><Relationship Id="rId587" Type="http://schemas.openxmlformats.org/officeDocument/2006/relationships/hyperlink" Target="http://s7d9.scene7.com/is/image/ScanSource/valcom-vip431dsic" TargetMode="External"/><Relationship Id="rId2268" Type="http://schemas.openxmlformats.org/officeDocument/2006/relationships/hyperlink" Target="http://s7d9.scene7.com/is/image/ScanSource/eaton-ebp1607" TargetMode="External"/><Relationship Id="rId3319" Type="http://schemas.openxmlformats.org/officeDocument/2006/relationships/hyperlink" Target="https://s7d5.scene7.com/is/image/ScanSource/photo-unavailable" TargetMode="External"/><Relationship Id="rId3873" Type="http://schemas.openxmlformats.org/officeDocument/2006/relationships/hyperlink" Target="https://s7d5.scene7.com/is/image/ScanSource/photo-unavailable" TargetMode="External"/><Relationship Id="rId4717" Type="http://schemas.openxmlformats.org/officeDocument/2006/relationships/hyperlink" Target="http://s7d9.scene7.com/is/image/ScanSource/poly-voyageraccessories" TargetMode="External"/><Relationship Id="rId4924" Type="http://schemas.openxmlformats.org/officeDocument/2006/relationships/hyperlink" Target="http://s7d9.scene7.com/is/image/ScanSource/jabra-1420143" TargetMode="External"/><Relationship Id="rId447" Type="http://schemas.openxmlformats.org/officeDocument/2006/relationships/hyperlink" Target="http://s7d5.scene7.com/is/image/ScanSource/icon-services" TargetMode="External"/><Relationship Id="rId794" Type="http://schemas.openxmlformats.org/officeDocument/2006/relationships/hyperlink" Target="http://s7d9.scene7.com/is/image/ScanSource/valcom-v936400" TargetMode="External"/><Relationship Id="rId1077" Type="http://schemas.openxmlformats.org/officeDocument/2006/relationships/hyperlink" Target="http://s7d9.scene7.com/is/image/ScanSource/apc-sya4k8rmp" TargetMode="External"/><Relationship Id="rId2128" Type="http://schemas.openxmlformats.org/officeDocument/2006/relationships/hyperlink" Target="http://s7d5.scene7.com/is/image/ScanSource/APC-AE603987B36182048525785B005475DD_SLIE_8F7L3H_fam_h" TargetMode="External"/><Relationship Id="rId2475" Type="http://schemas.openxmlformats.org/officeDocument/2006/relationships/hyperlink" Target="http://s7d9.scene7.com/is/image/ScanSource/eaton-asy0673" TargetMode="External"/><Relationship Id="rId2682" Type="http://schemas.openxmlformats.org/officeDocument/2006/relationships/hyperlink" Target="http://s7d9.scene7.com/is/image/ScanSource/apc-ar3140" TargetMode="External"/><Relationship Id="rId3526" Type="http://schemas.openxmlformats.org/officeDocument/2006/relationships/hyperlink" Target="http://s7d9.scene7.com/is/image/ScanSource/xpcc-90000256" TargetMode="External"/><Relationship Id="rId3733" Type="http://schemas.openxmlformats.org/officeDocument/2006/relationships/hyperlink" Target="http://s7d9.scene7.com/is/image/ScanSource/plantronics-8511702" TargetMode="External"/><Relationship Id="rId3940" Type="http://schemas.openxmlformats.org/officeDocument/2006/relationships/hyperlink" Target="http://s7d9.scene7.com/is/image/ScanSource/jabra-6599829409" TargetMode="External"/><Relationship Id="rId654" Type="http://schemas.openxmlformats.org/officeDocument/2006/relationships/hyperlink" Target="http://s7d9.scene7.com/is/image/ScanSource/vtech-vcs704replacementmic" TargetMode="External"/><Relationship Id="rId861" Type="http://schemas.openxmlformats.org/officeDocument/2006/relationships/hyperlink" Target="http://s7d9.scene7.com/is/image/ScanSource/valcom-v1073" TargetMode="External"/><Relationship Id="rId1284" Type="http://schemas.openxmlformats.org/officeDocument/2006/relationships/hyperlink" Target="http://s7d9.scene7.com/is/image/ScanSource/apc-srt48rmbp" TargetMode="External"/><Relationship Id="rId1491" Type="http://schemas.openxmlformats.org/officeDocument/2006/relationships/hyperlink" Target="http://s7d9.scene7.com/is/image/ScanSource/yealink-sipt48s" TargetMode="External"/><Relationship Id="rId2335" Type="http://schemas.openxmlformats.org/officeDocument/2006/relationships/hyperlink" Target="http://s7d5.scene7.com/is/image/ScanSource/APC-3B8DF882-5056-AE36-FE9C5C16702DBD65_f_h" TargetMode="External"/><Relationship Id="rId2542" Type="http://schemas.openxmlformats.org/officeDocument/2006/relationships/hyperlink" Target="http://s7d9.scene7.com/is/image/ScanSource/apc-ar8213" TargetMode="External"/><Relationship Id="rId3800" Type="http://schemas.openxmlformats.org/officeDocument/2006/relationships/hyperlink" Target="http://s7d9.scene7.com/is/image/ScanSource/vtech-eristerminalbundlegroup" TargetMode="External"/><Relationship Id="rId307" Type="http://schemas.openxmlformats.org/officeDocument/2006/relationships/hyperlink" Target="http://s7d5.scene7.com/is/image/ScanSource/icon-mounts-stands-and-brackets" TargetMode="External"/><Relationship Id="rId514" Type="http://schemas.openxmlformats.org/officeDocument/2006/relationships/hyperlink" Target="http://s7d9.scene7.com/is/image/ScanSource/valcom-vp324d" TargetMode="External"/><Relationship Id="rId721" Type="http://schemas.openxmlformats.org/officeDocument/2006/relationships/hyperlink" Target="http://s7d5.scene7.com/is/image/ScanSource/valcom-clock" TargetMode="External"/><Relationship Id="rId1144" Type="http://schemas.openxmlformats.org/officeDocument/2006/relationships/hyperlink" Target="http://s7d9.scene7.com/is/image/ScanSource/apc-surtrk2" TargetMode="External"/><Relationship Id="rId1351" Type="http://schemas.openxmlformats.org/officeDocument/2006/relationships/hyperlink" Target="https://s7d5.scene7.com/is/image/ScanSource/photo-unavailable" TargetMode="External"/><Relationship Id="rId2402" Type="http://schemas.openxmlformats.org/officeDocument/2006/relationships/hyperlink" Target="http://s7d9.scene7.com/is/image/ScanSource/apc-cat6pnl24" TargetMode="External"/><Relationship Id="rId1004" Type="http://schemas.openxmlformats.org/officeDocument/2006/relationships/hyperlink" Target="http://s7d9.scene7.com/is/image/ScanSource/apc-sypd3" TargetMode="External"/><Relationship Id="rId1211" Type="http://schemas.openxmlformats.org/officeDocument/2006/relationships/hyperlink" Target="http://s7d9.scene7.com/is/image/ScanSource/apc-sua1000rm1u" TargetMode="External"/><Relationship Id="rId4367" Type="http://schemas.openxmlformats.org/officeDocument/2006/relationships/hyperlink" Target="https://s7d5.scene7.com/is/image/ScanSource/photo-unavailable" TargetMode="External"/><Relationship Id="rId4574" Type="http://schemas.openxmlformats.org/officeDocument/2006/relationships/hyperlink" Target="http://s7d9.scene7.com/is/image/ScanSource/poly-voyager4210ucbt600" TargetMode="External"/><Relationship Id="rId4781" Type="http://schemas.openxmlformats.org/officeDocument/2006/relationships/hyperlink" Target="http://s7d9.scene7.com/is/image/ScanSource/jabra-202765" TargetMode="External"/><Relationship Id="rId3176" Type="http://schemas.openxmlformats.org/officeDocument/2006/relationships/hyperlink" Target="http://s7d9.scene7.com/is/image/ScanSource/eaton-9ezhb1020000000" TargetMode="External"/><Relationship Id="rId3383" Type="http://schemas.openxmlformats.org/officeDocument/2006/relationships/hyperlink" Target="http://s7d5.scene7.com/is/image/ScanSource/icon-software-services" TargetMode="External"/><Relationship Id="rId3590" Type="http://schemas.openxmlformats.org/officeDocument/2006/relationships/hyperlink" Target="http://s7d9.scene7.com/is/image/ScanSource/xpcc-90000032" TargetMode="External"/><Relationship Id="rId4227" Type="http://schemas.openxmlformats.org/officeDocument/2006/relationships/hyperlink" Target="http://s7d9.scene7.com/is/image/ScanSource/jabra-28599999999" TargetMode="External"/><Relationship Id="rId4434" Type="http://schemas.openxmlformats.org/officeDocument/2006/relationships/hyperlink" Target="http://s7d9.scene7.com/is/image/ScanSource/poly-sync" TargetMode="External"/><Relationship Id="rId2192" Type="http://schemas.openxmlformats.org/officeDocument/2006/relationships/hyperlink" Target="http://s7d9.scene7.com/is/image/ScanSource/eaton-etnacc4242sp" TargetMode="External"/><Relationship Id="rId3036" Type="http://schemas.openxmlformats.org/officeDocument/2006/relationships/hyperlink" Target="http://s7d9.scene7.com/is/image/ScanSource/apc-accs1002" TargetMode="External"/><Relationship Id="rId3243" Type="http://schemas.openxmlformats.org/officeDocument/2006/relationships/hyperlink" Target="http://s7d9.scene7.com/is/image/ScanSource/plantronics-9249002" TargetMode="External"/><Relationship Id="rId4641" Type="http://schemas.openxmlformats.org/officeDocument/2006/relationships/hyperlink" Target="http://s7d9.scene7.com/is/image/ScanSource/plantronics-21097901" TargetMode="External"/><Relationship Id="rId164" Type="http://schemas.openxmlformats.org/officeDocument/2006/relationships/hyperlink" Target="http://s7d5.scene7.com/is/image/ScanSource/icon-warranty2" TargetMode="External"/><Relationship Id="rId371" Type="http://schemas.openxmlformats.org/officeDocument/2006/relationships/hyperlink" Target="http://s7d9.scene7.com/is/image/ScanSource/yealink-w53p" TargetMode="External"/><Relationship Id="rId2052" Type="http://schemas.openxmlformats.org/officeDocument/2006/relationships/hyperlink" Target="http://s7d5.scene7.com/is/image/ScanSource/APC-AE603987B36182048525785B005475DD_SLIE_8F7L3H_fam_h" TargetMode="External"/><Relationship Id="rId3450" Type="http://schemas.openxmlformats.org/officeDocument/2006/relationships/hyperlink" Target="http://s7d9.scene7.com/is/image/ScanSource/xpcc-90000481" TargetMode="External"/><Relationship Id="rId4501" Type="http://schemas.openxmlformats.org/officeDocument/2006/relationships/hyperlink" Target="http://s7d5.scene7.com/is/image/ScanSource/plantronics-blackwire8225" TargetMode="External"/><Relationship Id="rId3103" Type="http://schemas.openxmlformats.org/officeDocument/2006/relationships/hyperlink" Target="http://s7d5.scene7.com/is/image/ScanSource/Eaton-9390-UPS" TargetMode="External"/><Relationship Id="rId3310" Type="http://schemas.openxmlformats.org/officeDocument/2006/relationships/hyperlink" Target="https://s7d5.scene7.com/is/image/ScanSource/photo-unavailable" TargetMode="External"/><Relationship Id="rId5068" Type="http://schemas.openxmlformats.org/officeDocument/2006/relationships/hyperlink" Target="http://s7d5.scene7.com/is/image/ScanSource/Eaton-FERRUPS" TargetMode="External"/><Relationship Id="rId231" Type="http://schemas.openxmlformats.org/officeDocument/2006/relationships/hyperlink" Target="http://s7d5.scene7.com/is/image/ScanSource/icon-services" TargetMode="External"/><Relationship Id="rId2869" Type="http://schemas.openxmlformats.org/officeDocument/2006/relationships/hyperlink" Target="http://s7d9.scene7.com/is/image/ScanSource/apc-ap8853" TargetMode="External"/><Relationship Id="rId1678" Type="http://schemas.openxmlformats.org/officeDocument/2006/relationships/hyperlink" Target="http://s7d9.scene7.com/is/image/ScanSource/eaton-pw105mi1u164" TargetMode="External"/><Relationship Id="rId1885" Type="http://schemas.openxmlformats.org/officeDocument/2006/relationships/hyperlink" Target="http://s7d5.scene7.com/is/image/ScanSource/icon-warranty2" TargetMode="External"/><Relationship Id="rId2729" Type="http://schemas.openxmlformats.org/officeDocument/2006/relationships/hyperlink" Target="http://s7d9.scene7.com/is/image/ScanSource/apc-aptf10kt01" TargetMode="External"/><Relationship Id="rId2936" Type="http://schemas.openxmlformats.org/officeDocument/2006/relationships/hyperlink" Target="http://s7d5.scene7.com/is/image/ScanSource/APC-2D60FA1456E54ED1852578560077A444_EWAR_8F2TL5_fam_h" TargetMode="External"/><Relationship Id="rId4084" Type="http://schemas.openxmlformats.org/officeDocument/2006/relationships/hyperlink" Target="http://s7d9.scene7.com/is/image/ScanSource/zebra-obsolete" TargetMode="External"/><Relationship Id="rId4291" Type="http://schemas.openxmlformats.org/officeDocument/2006/relationships/hyperlink" Target="http://s7d9.scene7.com/is/image/ScanSource/jabra-26009" TargetMode="External"/><Relationship Id="rId5135" Type="http://schemas.openxmlformats.org/officeDocument/2006/relationships/hyperlink" Target="https://s7d5.scene7.com/is/image/ScanSource/photo-unavailable" TargetMode="External"/><Relationship Id="rId908" Type="http://schemas.openxmlformats.org/officeDocument/2006/relationships/hyperlink" Target="http://s7d9.scene7.com/is/image/ScanSource/valcom-v1001" TargetMode="External"/><Relationship Id="rId1538" Type="http://schemas.openxmlformats.org/officeDocument/2006/relationships/hyperlink" Target="http://s7d9.scene7.com/is/image/ScanSource/apc-sbp40kfc1m1" TargetMode="External"/><Relationship Id="rId4151" Type="http://schemas.openxmlformats.org/officeDocument/2006/relationships/hyperlink" Target="http://s7d9.scene7.com/is/image/ScanSource/plantronics-4558801" TargetMode="External"/><Relationship Id="rId5202" Type="http://schemas.openxmlformats.org/officeDocument/2006/relationships/hyperlink" Target="http://s7d5.scene7.com/is/image/ScanSource/icon-accessories" TargetMode="External"/><Relationship Id="rId1745" Type="http://schemas.openxmlformats.org/officeDocument/2006/relationships/hyperlink" Target="http://s7d9.scene7.com/is/image/ScanSource/apc-pdw13l2120r" TargetMode="External"/><Relationship Id="rId1952" Type="http://schemas.openxmlformats.org/officeDocument/2006/relationships/hyperlink" Target="http://s7d9.scene7.com/is/image/ScanSource/itwlinx-m2t" TargetMode="External"/><Relationship Id="rId4011" Type="http://schemas.openxmlformats.org/officeDocument/2006/relationships/hyperlink" Target="http://s7d9.scene7.com/is/image/ScanSource/eaton-5pxebm72rt2us" TargetMode="External"/><Relationship Id="rId37" Type="http://schemas.openxmlformats.org/officeDocument/2006/relationships/hyperlink" Target="http://s7d9.scene7.com/is/image/ScanSource/eaton-zc1212000100000" TargetMode="External"/><Relationship Id="rId1605" Type="http://schemas.openxmlformats.org/officeDocument/2006/relationships/hyperlink" Target="http://s7d9.scene7.com/is/image/ScanSource/eaton-relayms" TargetMode="External"/><Relationship Id="rId1812" Type="http://schemas.openxmlformats.org/officeDocument/2006/relationships/hyperlink" Target="http://s7d9.scene7.com/is/image/ScanSource/apc-p6m" TargetMode="External"/><Relationship Id="rId4968" Type="http://schemas.openxmlformats.org/officeDocument/2006/relationships/hyperlink" Target="http://s7d5.scene7.com/is/image/ScanSource/icon-software-services" TargetMode="External"/><Relationship Id="rId3777" Type="http://schemas.openxmlformats.org/officeDocument/2006/relationships/hyperlink" Target="https://s7d5.scene7.com/is/image/ScanSource/photo-unavailable" TargetMode="External"/><Relationship Id="rId3984" Type="http://schemas.openxmlformats.org/officeDocument/2006/relationships/hyperlink" Target="http://s7d9.scene7.com/is/image/ScanSource/plantronics-60825325" TargetMode="External"/><Relationship Id="rId4828" Type="http://schemas.openxmlformats.org/officeDocument/2006/relationships/hyperlink" Target="http://s7d9.scene7.com/is/image/ScanSource/jabra-15590159" TargetMode="External"/><Relationship Id="rId698" Type="http://schemas.openxmlformats.org/officeDocument/2006/relationships/hyperlink" Target="http://s7d5.scene7.com/is/image/ScanSource/icon-accessories" TargetMode="External"/><Relationship Id="rId2379" Type="http://schemas.openxmlformats.org/officeDocument/2006/relationships/hyperlink" Target="http://s7d5.scene7.com/is/image/ScanSource/icon-warranty2" TargetMode="External"/><Relationship Id="rId2586" Type="http://schemas.openxmlformats.org/officeDocument/2006/relationships/hyperlink" Target="http://s7d9.scene7.com/is/image/ScanSource/apc-ar7722" TargetMode="External"/><Relationship Id="rId2793" Type="http://schemas.openxmlformats.org/officeDocument/2006/relationships/hyperlink" Target="http://s7d5.scene7.com/is/image/ScanSource/apc-325family" TargetMode="External"/><Relationship Id="rId3637" Type="http://schemas.openxmlformats.org/officeDocument/2006/relationships/hyperlink" Target="http://s7d9.scene7.com/is/image/ScanSource/plantronics-8903301" TargetMode="External"/><Relationship Id="rId3844" Type="http://schemas.openxmlformats.org/officeDocument/2006/relationships/hyperlink" Target="http://s7d9.scene7.com/is/image/ScanSource/jabra-7710409" TargetMode="External"/><Relationship Id="rId558" Type="http://schemas.openxmlformats.org/officeDocument/2006/relationships/hyperlink" Target="http://s7d9.scene7.com/is/image/ScanSource/valcom-vip814a" TargetMode="External"/><Relationship Id="rId765" Type="http://schemas.openxmlformats.org/officeDocument/2006/relationships/hyperlink" Target="http://s7d9.scene7.com/is/image/ScanSource/valcom-v9934" TargetMode="External"/><Relationship Id="rId972" Type="http://schemas.openxmlformats.org/officeDocument/2006/relationships/hyperlink" Target="http://s7d9.scene7.com/is/image/ScanSource/eaton-t982c1fsl015" TargetMode="External"/><Relationship Id="rId1188" Type="http://schemas.openxmlformats.org/officeDocument/2006/relationships/hyperlink" Target="http://s7d9.scene7.com/is/image/ScanSource/apc-sum48rmxlbp2u" TargetMode="External"/><Relationship Id="rId1395" Type="http://schemas.openxmlformats.org/officeDocument/2006/relationships/hyperlink" Target="https://s7d5.scene7.com/is/image/ScanSource/photo-unavailable" TargetMode="External"/><Relationship Id="rId2239" Type="http://schemas.openxmlformats.org/officeDocument/2006/relationships/hyperlink" Target="http://s7d5.scene7.com/is/image/ScanSource/Eaton-ePDUs" TargetMode="External"/><Relationship Id="rId2446" Type="http://schemas.openxmlformats.org/officeDocument/2006/relationships/hyperlink" Target="http://s7d5.scene7.com/is/image/ScanSource/icon-accessories" TargetMode="External"/><Relationship Id="rId2653" Type="http://schemas.openxmlformats.org/officeDocument/2006/relationships/hyperlink" Target="http://s7d9.scene7.com/is/image/ScanSource/apc-ar3814" TargetMode="External"/><Relationship Id="rId2860" Type="http://schemas.openxmlformats.org/officeDocument/2006/relationships/hyperlink" Target="http://s7d9.scene7.com/is/image/ScanSource/apc-ap8870" TargetMode="External"/><Relationship Id="rId3704" Type="http://schemas.openxmlformats.org/officeDocument/2006/relationships/hyperlink" Target="https://s7d5.scene7.com/is/image/ScanSource/photo-unavailable" TargetMode="External"/><Relationship Id="rId418" Type="http://schemas.openxmlformats.org/officeDocument/2006/relationships/hyperlink" Target="http://s7d5.scene7.com/is/image/ScanSource/icon-services" TargetMode="External"/><Relationship Id="rId625" Type="http://schemas.openxmlformats.org/officeDocument/2006/relationships/hyperlink" Target="http://s7d5.scene7.com/is/image/ScanSource/valcom-horn1" TargetMode="External"/><Relationship Id="rId832" Type="http://schemas.openxmlformats.org/officeDocument/2006/relationships/hyperlink" Target="http://s7d9.scene7.com/is/image/ScanSource/valcom-v2006a" TargetMode="External"/><Relationship Id="rId1048" Type="http://schemas.openxmlformats.org/officeDocument/2006/relationships/hyperlink" Target="http://s7d9.scene7.com/is/image/ScanSource/apc-sybfxr9" TargetMode="External"/><Relationship Id="rId1255" Type="http://schemas.openxmlformats.org/officeDocument/2006/relationships/hyperlink" Target="http://s7d9.scene7.com/is/image/ScanSource/apc-srt8krmxlt30" TargetMode="External"/><Relationship Id="rId1462" Type="http://schemas.openxmlformats.org/officeDocument/2006/relationships/hyperlink" Target="http://s7d9.scene7.com/is/image/ScanSource/valcom-smarmk" TargetMode="External"/><Relationship Id="rId2306" Type="http://schemas.openxmlformats.org/officeDocument/2006/relationships/hyperlink" Target="http://s7d9.scene7.com/is/image/ScanSource/apc-ddcc6025" TargetMode="External"/><Relationship Id="rId2513" Type="http://schemas.openxmlformats.org/officeDocument/2006/relationships/hyperlink" Target="http://s7d9.scene7.com/is/image/ScanSource/apc-ar8571" TargetMode="External"/><Relationship Id="rId3911" Type="http://schemas.openxmlformats.org/officeDocument/2006/relationships/hyperlink" Target="https://s7d5.scene7.com/is/image/ScanSource/photo-unavailable" TargetMode="External"/><Relationship Id="rId1115" Type="http://schemas.openxmlformats.org/officeDocument/2006/relationships/hyperlink" Target="http://s7d9.scene7.com/is/image/ScanSource/apc-suvtr30kg5b5s" TargetMode="External"/><Relationship Id="rId1322" Type="http://schemas.openxmlformats.org/officeDocument/2006/relationships/hyperlink" Target="http://s7d9.scene7.com/is/image/ScanSource/apc-srt10krmxltiec" TargetMode="External"/><Relationship Id="rId2720" Type="http://schemas.openxmlformats.org/officeDocument/2006/relationships/hyperlink" Target="http://s7d5.scene7.com/is/image/ScanSource/APC-301_fam" TargetMode="External"/><Relationship Id="rId4478" Type="http://schemas.openxmlformats.org/officeDocument/2006/relationships/hyperlink" Target="http://s7d9.scene7.com/is/image/ScanSource/poly-voyager4200" TargetMode="External"/><Relationship Id="rId3287" Type="http://schemas.openxmlformats.org/officeDocument/2006/relationships/hyperlink" Target="https://s7d5.scene7.com/is/image/ScanSource/photo-unavailable" TargetMode="External"/><Relationship Id="rId4338" Type="http://schemas.openxmlformats.org/officeDocument/2006/relationships/hyperlink" Target="http://s7d9.scene7.com/is/image/ScanSource/jabra-2309820105260" TargetMode="External"/><Relationship Id="rId4685" Type="http://schemas.openxmlformats.org/officeDocument/2006/relationships/hyperlink" Target="http://s7d9.scene7.com/is/image/ScanSource/plantronics-blackwire5210" TargetMode="External"/><Relationship Id="rId4892" Type="http://schemas.openxmlformats.org/officeDocument/2006/relationships/hyperlink" Target="https://s7d5.scene7.com/is/image/ScanSource/photo-unavailable" TargetMode="External"/><Relationship Id="rId2096" Type="http://schemas.openxmlformats.org/officeDocument/2006/relationships/hyperlink" Target="http://s7d9.scene7.com/is/image/ScanSource/jabra-65508105" TargetMode="External"/><Relationship Id="rId3494" Type="http://schemas.openxmlformats.org/officeDocument/2006/relationships/hyperlink" Target="http://s7d5.scene7.com/is/image/ScanSource/icon-software-services" TargetMode="External"/><Relationship Id="rId4545" Type="http://schemas.openxmlformats.org/officeDocument/2006/relationships/hyperlink" Target="http://s7d9.scene7.com/is/image/ScanSource/poly-voyageraccessories" TargetMode="External"/><Relationship Id="rId4752" Type="http://schemas.openxmlformats.org/officeDocument/2006/relationships/hyperlink" Target="https://s7d5.scene7.com/is/image/ScanSource/photo-unavailable" TargetMode="External"/><Relationship Id="rId3147" Type="http://schemas.openxmlformats.org/officeDocument/2006/relationships/hyperlink" Target="http://s7d9.scene7.com/is/image/ScanSource/eaton-9px3000glrt" TargetMode="External"/><Relationship Id="rId3354" Type="http://schemas.openxmlformats.org/officeDocument/2006/relationships/hyperlink" Target="https://s7d5.scene7.com/is/image/ScanSource/photo-unavailable" TargetMode="External"/><Relationship Id="rId3561" Type="http://schemas.openxmlformats.org/officeDocument/2006/relationships/hyperlink" Target="http://s7d9.scene7.com/is/image/ScanSource/xpcc-90000153" TargetMode="External"/><Relationship Id="rId4405" Type="http://schemas.openxmlformats.org/officeDocument/2006/relationships/hyperlink" Target="http://s7d9.scene7.com/is/image/ScanSource/plantronics-voyager4310teamswithstand" TargetMode="External"/><Relationship Id="rId4612" Type="http://schemas.openxmlformats.org/officeDocument/2006/relationships/hyperlink" Target="http://s7d9.scene7.com/is/image/ScanSource/plantronics-211317101" TargetMode="External"/><Relationship Id="rId275" Type="http://schemas.openxmlformats.org/officeDocument/2006/relationships/hyperlink" Target="http://s7d5.scene7.com/is/image/ScanSource/icon-warranty2" TargetMode="External"/><Relationship Id="rId482" Type="http://schemas.openxmlformats.org/officeDocument/2006/relationships/hyperlink" Target="http://s7d9.scene7.com/is/image/ScanSource/vtech-vh6102" TargetMode="External"/><Relationship Id="rId2163" Type="http://schemas.openxmlformats.org/officeDocument/2006/relationships/hyperlink" Target="http://s7d9.scene7.com/is/image/ScanSource/yealink-exp40" TargetMode="External"/><Relationship Id="rId2370" Type="http://schemas.openxmlformats.org/officeDocument/2006/relationships/hyperlink" Target="http://s7d9.scene7.com/is/image/ScanSource/yealink-cp960" TargetMode="External"/><Relationship Id="rId3007" Type="http://schemas.openxmlformats.org/officeDocument/2006/relationships/hyperlink" Target="http://s7d5.scene7.com/is/image/ScanSource/icon-services" TargetMode="External"/><Relationship Id="rId3214" Type="http://schemas.openxmlformats.org/officeDocument/2006/relationships/hyperlink" Target="https://s7d5.scene7.com/is/image/ScanSource/photo-unavailable" TargetMode="External"/><Relationship Id="rId3421" Type="http://schemas.openxmlformats.org/officeDocument/2006/relationships/hyperlink" Target="https://s7d5.scene7.com/is/image/ScanSource/photo-unavailable" TargetMode="External"/><Relationship Id="rId135" Type="http://schemas.openxmlformats.org/officeDocument/2006/relationships/hyperlink" Target="http://s7d5.scene7.com/is/image/ScanSource/icon-warranty2" TargetMode="External"/><Relationship Id="rId342" Type="http://schemas.openxmlformats.org/officeDocument/2006/relationships/hyperlink" Target="http://s7d5.scene7.com/is/image/ScanSource/icon-warranty2" TargetMode="External"/><Relationship Id="rId2023" Type="http://schemas.openxmlformats.org/officeDocument/2006/relationships/hyperlink" Target="http://s7d9.scene7.com/is/image/ScanSource/eaton-k40812000000000" TargetMode="External"/><Relationship Id="rId2230" Type="http://schemas.openxmlformats.org/officeDocument/2006/relationships/hyperlink" Target="http://s7d5.scene7.com/is/image/ScanSource/Eaton-ePDUs" TargetMode="External"/><Relationship Id="rId5179" Type="http://schemas.openxmlformats.org/officeDocument/2006/relationships/hyperlink" Target="http://s7d5.scene7.com/is/image/ScanSource/apc-325family" TargetMode="External"/><Relationship Id="rId202" Type="http://schemas.openxmlformats.org/officeDocument/2006/relationships/hyperlink" Target="http://s7d9.scene7.com/is/image/ScanSource/apc-wmbrs4mbt4" TargetMode="External"/><Relationship Id="rId4195" Type="http://schemas.openxmlformats.org/officeDocument/2006/relationships/hyperlink" Target="http://s7d9.scene7.com/is/image/ScanSource/plantronics-3834001" TargetMode="External"/><Relationship Id="rId5039" Type="http://schemas.openxmlformats.org/officeDocument/2006/relationships/hyperlink" Target="http://s7d9.scene7.com/is/image/ScanSource/jabra-1410168" TargetMode="External"/><Relationship Id="rId1789" Type="http://schemas.openxmlformats.org/officeDocument/2006/relationships/hyperlink" Target="http://s7d5.scene7.com/is/image/ScanSource/Eaton-ePDUs" TargetMode="External"/><Relationship Id="rId1996" Type="http://schemas.openxmlformats.org/officeDocument/2006/relationships/hyperlink" Target="http://s7d5.scene7.com/is/image/ScanSource/Eaton-9355-UPS" TargetMode="External"/><Relationship Id="rId4055" Type="http://schemas.openxmlformats.org/officeDocument/2006/relationships/hyperlink" Target="http://s7d9.scene7.com/is/image/ScanSource/poly-calistop240" TargetMode="External"/><Relationship Id="rId4262" Type="http://schemas.openxmlformats.org/officeDocument/2006/relationships/hyperlink" Target="http://s7d9.scene7.com/is/image/ScanSource/plantronics-26609-02" TargetMode="External"/><Relationship Id="rId5106" Type="http://schemas.openxmlformats.org/officeDocument/2006/relationships/hyperlink" Target="http://s7d9.scene7.com/is/image/ScanSource/eaton-124100028003" TargetMode="External"/><Relationship Id="rId1649" Type="http://schemas.openxmlformats.org/officeDocument/2006/relationships/hyperlink" Target="http://s7d9.scene7.com/is/image/ScanSource/eaton-pwenc9970935" TargetMode="External"/><Relationship Id="rId1856" Type="http://schemas.openxmlformats.org/officeDocument/2006/relationships/hyperlink" Target="http://s7d9.scene7.com/is/image/ScanSource/apc-nbrk0250" TargetMode="External"/><Relationship Id="rId2907" Type="http://schemas.openxmlformats.org/officeDocument/2006/relationships/hyperlink" Target="http://s7d9.scene7.com/is/image/ScanSource/apc-ap8441" TargetMode="External"/><Relationship Id="rId3071" Type="http://schemas.openxmlformats.org/officeDocument/2006/relationships/hyperlink" Target="http://s7d9.scene7.com/is/image/ScanSource/eaton-9sw3y6000uc" TargetMode="External"/><Relationship Id="rId1509" Type="http://schemas.openxmlformats.org/officeDocument/2006/relationships/hyperlink" Target="http://s7d5.scene7.com/is/image/ScanSource/icon-warranty2" TargetMode="External"/><Relationship Id="rId1716" Type="http://schemas.openxmlformats.org/officeDocument/2006/relationships/hyperlink" Target="http://s7d9.scene7.com/is/image/ScanSource/apc-per7t" TargetMode="External"/><Relationship Id="rId1923" Type="http://schemas.openxmlformats.org/officeDocument/2006/relationships/hyperlink" Target="http://s7d9.scene7.com/is/image/ScanSource/itwlinx-mllt1" TargetMode="External"/><Relationship Id="rId4122" Type="http://schemas.openxmlformats.org/officeDocument/2006/relationships/hyperlink" Target="http://s7d9.scene7.com/is/image/ScanSource/jabra-50119" TargetMode="External"/><Relationship Id="rId3888" Type="http://schemas.openxmlformats.org/officeDocument/2006/relationships/hyperlink" Target="https://s7d5.scene7.com/is/image/ScanSource/photo-unavailable" TargetMode="External"/><Relationship Id="rId4939" Type="http://schemas.openxmlformats.org/officeDocument/2006/relationships/hyperlink" Target="http://s7d9.scene7.com/is/image/ScanSource/jabra-1420116" TargetMode="External"/><Relationship Id="rId2697" Type="http://schemas.openxmlformats.org/officeDocument/2006/relationships/hyperlink" Target="http://s7d9.scene7.com/is/image/ScanSource/apc-ar3100" TargetMode="External"/><Relationship Id="rId3748" Type="http://schemas.openxmlformats.org/officeDocument/2006/relationships/hyperlink" Target="http://s7d9.scene7.com/is/image/ScanSource/plantronics-8460101" TargetMode="External"/><Relationship Id="rId669" Type="http://schemas.openxmlformats.org/officeDocument/2006/relationships/hyperlink" Target="http://s7d9.scene7.com/is/image/ScanSource/yealink-vcm34" TargetMode="External"/><Relationship Id="rId876" Type="http://schemas.openxmlformats.org/officeDocument/2006/relationships/hyperlink" Target="http://s7d9.scene7.com/is/image/ScanSource/valcom-v1050c" TargetMode="External"/><Relationship Id="rId1299" Type="http://schemas.openxmlformats.org/officeDocument/2006/relationships/hyperlink" Target="http://s7d9.scene7.com/is/image/ScanSource/apc-srt3000rmxla" TargetMode="External"/><Relationship Id="rId2557" Type="http://schemas.openxmlformats.org/officeDocument/2006/relationships/hyperlink" Target="http://s7d9.scene7.com/is/image/ScanSource/apc-ar8150blk" TargetMode="External"/><Relationship Id="rId3608" Type="http://schemas.openxmlformats.org/officeDocument/2006/relationships/hyperlink" Target="http://s7d9.scene7.com/is/image/ScanSource/plantronics-wh350" TargetMode="External"/><Relationship Id="rId3955" Type="http://schemas.openxmlformats.org/officeDocument/2006/relationships/hyperlink" Target="http://s7d9.scene7.com/is/image/ScanSource/plantronics-65582-01" TargetMode="External"/><Relationship Id="rId5170" Type="http://schemas.openxmlformats.org/officeDocument/2006/relationships/hyperlink" Target="http://s7d9.scene7.com/is/image/ScanSource/jabra-1004900000102" TargetMode="External"/><Relationship Id="rId529" Type="http://schemas.openxmlformats.org/officeDocument/2006/relationships/hyperlink" Target="http://s7d9.scene7.com/is/image/ScanSource/valcom-vipd440ads" TargetMode="External"/><Relationship Id="rId736" Type="http://schemas.openxmlformats.org/officeDocument/2006/relationships/hyperlink" Target="http://s7d5.scene7.com/is/image/ScanSource/valcom-clock" TargetMode="External"/><Relationship Id="rId1159" Type="http://schemas.openxmlformats.org/officeDocument/2006/relationships/hyperlink" Target="http://s7d9.scene7.com/is/image/ScanSource/apc-surt20krmxlttf5" TargetMode="External"/><Relationship Id="rId1366" Type="http://schemas.openxmlformats.org/officeDocument/2006/relationships/hyperlink" Target="https://s7d5.scene7.com/is/image/ScanSource/photo-unavailable" TargetMode="External"/><Relationship Id="rId2417" Type="http://schemas.openxmlformats.org/officeDocument/2006/relationships/hyperlink" Target="https://s7d5.scene7.com/is/image/ScanSource/photo-unavailable" TargetMode="External"/><Relationship Id="rId2764" Type="http://schemas.openxmlformats.org/officeDocument/2006/relationships/hyperlink" Target="http://s7d9.scene7.com/is/image/ScanSource/apc-apcrbc105" TargetMode="External"/><Relationship Id="rId2971" Type="http://schemas.openxmlformats.org/officeDocument/2006/relationships/hyperlink" Target="http://s7d9.scene7.com/is/image/ScanSource/apc-ap7400" TargetMode="External"/><Relationship Id="rId3815" Type="http://schemas.openxmlformats.org/officeDocument/2006/relationships/hyperlink" Target="http://s7d9.scene7.com/is/image/ScanSource/vtech-eristerminalbundlegroup" TargetMode="External"/><Relationship Id="rId5030" Type="http://schemas.openxmlformats.org/officeDocument/2006/relationships/hyperlink" Target="https://s7d5.scene7.com/is/image/ScanSource/photo-unavailable" TargetMode="External"/><Relationship Id="rId943" Type="http://schemas.openxmlformats.org/officeDocument/2006/relationships/hyperlink" Target="http://s7d5.scene7.com/is/image/ScanSource/icon-accessories" TargetMode="External"/><Relationship Id="rId1019" Type="http://schemas.openxmlformats.org/officeDocument/2006/relationships/hyperlink" Target="http://s7d9.scene7.com/is/image/ScanSource/apc-syh6k6rmtp1" TargetMode="External"/><Relationship Id="rId1573" Type="http://schemas.openxmlformats.org/officeDocument/2006/relationships/hyperlink" Target="http://s7d9.scene7.com/is/image/ScanSource/valcom-s5505" TargetMode="External"/><Relationship Id="rId1780" Type="http://schemas.openxmlformats.org/officeDocument/2006/relationships/hyperlink" Target="http://s7d5.scene7.com/is/image/ScanSource/apc-325family" TargetMode="External"/><Relationship Id="rId2624" Type="http://schemas.openxmlformats.org/officeDocument/2006/relationships/hyperlink" Target="http://s7d9.scene7.com/is/image/ScanSource/apc-ar7315" TargetMode="External"/><Relationship Id="rId2831" Type="http://schemas.openxmlformats.org/officeDocument/2006/relationships/hyperlink" Target="http://s7d9.scene7.com/is/image/ScanSource/apc-ap9335th" TargetMode="External"/><Relationship Id="rId72" Type="http://schemas.openxmlformats.org/officeDocument/2006/relationships/hyperlink" Target="https://s7d5.scene7.com/is/image/ScanSource/photo-unavailable" TargetMode="External"/><Relationship Id="rId803" Type="http://schemas.openxmlformats.org/officeDocument/2006/relationships/hyperlink" Target="http://s7d9.scene7.com/is/image/ScanSource/valcom-v763bk" TargetMode="External"/><Relationship Id="rId1226" Type="http://schemas.openxmlformats.org/officeDocument/2006/relationships/hyperlink" Target="http://s7d5.scene7.com/is/image/ScanSource/icon-services" TargetMode="External"/><Relationship Id="rId1433" Type="http://schemas.openxmlformats.org/officeDocument/2006/relationships/hyperlink" Target="http://s7d9.scene7.com/is/image/ScanSource/apc-smt1500us" TargetMode="External"/><Relationship Id="rId1640" Type="http://schemas.openxmlformats.org/officeDocument/2006/relationships/hyperlink" Target="http://s7d9.scene7.com/is/image/ScanSource/apc-rbc10" TargetMode="External"/><Relationship Id="rId4589" Type="http://schemas.openxmlformats.org/officeDocument/2006/relationships/hyperlink" Target="http://s7d9.scene7.com/is/image/ScanSource/poly-blackwireaccessories" TargetMode="External"/><Relationship Id="rId4796" Type="http://schemas.openxmlformats.org/officeDocument/2006/relationships/hyperlink" Target="https://s7d5.scene7.com/is/image/ScanSource/photo-unavailable" TargetMode="External"/><Relationship Id="rId1500" Type="http://schemas.openxmlformats.org/officeDocument/2006/relationships/hyperlink" Target="https://s7d5.scene7.com/is/image/ScanSource/photo-unavailable" TargetMode="External"/><Relationship Id="rId3398" Type="http://schemas.openxmlformats.org/officeDocument/2006/relationships/hyperlink" Target="https://s7d5.scene7.com/is/image/ScanSource/photo-unavailable" TargetMode="External"/><Relationship Id="rId4449" Type="http://schemas.openxmlformats.org/officeDocument/2006/relationships/hyperlink" Target="https://s7d5.scene7.com/is/image/ScanSource/photo-unavailable" TargetMode="External"/><Relationship Id="rId4656" Type="http://schemas.openxmlformats.org/officeDocument/2006/relationships/hyperlink" Target="http://s7d9.scene7.com/is/image/ScanSource/plantronics-blackwire3210" TargetMode="External"/><Relationship Id="rId4863" Type="http://schemas.openxmlformats.org/officeDocument/2006/relationships/hyperlink" Target="https://s7d5.scene7.com/is/image/ScanSource/photo-unavailable" TargetMode="External"/><Relationship Id="rId3258" Type="http://schemas.openxmlformats.org/officeDocument/2006/relationships/hyperlink" Target="http://s7d9.scene7.com/is/image/ScanSource/plantronics-9238201" TargetMode="External"/><Relationship Id="rId3465" Type="http://schemas.openxmlformats.org/officeDocument/2006/relationships/hyperlink" Target="http://s7d9.scene7.com/is/image/ScanSource/xpcc-90000435" TargetMode="External"/><Relationship Id="rId3672" Type="http://schemas.openxmlformats.org/officeDocument/2006/relationships/hyperlink" Target="http://s7d9.scene7.com/is/image/ScanSource/jabra-8800103" TargetMode="External"/><Relationship Id="rId4309" Type="http://schemas.openxmlformats.org/officeDocument/2006/relationships/hyperlink" Target="http://s7d9.scene7.com/is/image/ScanSource/jabra-24089999999" TargetMode="External"/><Relationship Id="rId4516" Type="http://schemas.openxmlformats.org/officeDocument/2006/relationships/hyperlink" Target="http://s7d9.scene7.com/is/image/ScanSource/plantronics-blackwire3310" TargetMode="External"/><Relationship Id="rId4723" Type="http://schemas.openxmlformats.org/officeDocument/2006/relationships/hyperlink" Target="http://s7d9.scene7.com/is/image/ScanSource/jabra-204292" TargetMode="External"/><Relationship Id="rId179" Type="http://schemas.openxmlformats.org/officeDocument/2006/relationships/hyperlink" Target="http://s7d5.scene7.com/is/image/ScanSource/icon-warranty2" TargetMode="External"/><Relationship Id="rId386" Type="http://schemas.openxmlformats.org/officeDocument/2006/relationships/hyperlink" Target="http://s7d5.scene7.com/is/image/ScanSource/icon-services" TargetMode="External"/><Relationship Id="rId593" Type="http://schemas.openxmlformats.org/officeDocument/2006/relationships/hyperlink" Target="http://s7d5.scene7.com/is/image/ScanSource/valcom-layinceiling" TargetMode="External"/><Relationship Id="rId2067" Type="http://schemas.openxmlformats.org/officeDocument/2006/relationships/hyperlink" Target="https://s7d5.scene7.com/is/image/ScanSource/photo-unavailable" TargetMode="External"/><Relationship Id="rId2274" Type="http://schemas.openxmlformats.org/officeDocument/2006/relationships/hyperlink" Target="http://s7d9.scene7.com/is/image/ScanSource/eaton-ebp1003" TargetMode="External"/><Relationship Id="rId2481" Type="http://schemas.openxmlformats.org/officeDocument/2006/relationships/hyperlink" Target="http://s7d5.scene7.com/is/image/ScanSource/icon-services" TargetMode="External"/><Relationship Id="rId3118" Type="http://schemas.openxmlformats.org/officeDocument/2006/relationships/hyperlink" Target="http://s7d5.scene7.com/is/image/ScanSource/Eaton-9390-UPS" TargetMode="External"/><Relationship Id="rId3325" Type="http://schemas.openxmlformats.org/officeDocument/2006/relationships/hyperlink" Target="https://s7d5.scene7.com/is/image/ScanSource/photo-unavailable" TargetMode="External"/><Relationship Id="rId3532" Type="http://schemas.openxmlformats.org/officeDocument/2006/relationships/hyperlink" Target="http://s7d5.scene7.com/is/image/ScanSource/icon-software-services" TargetMode="External"/><Relationship Id="rId4930" Type="http://schemas.openxmlformats.org/officeDocument/2006/relationships/hyperlink" Target="http://s7d9.scene7.com/is/image/ScanSource/jabra-1420133" TargetMode="External"/><Relationship Id="rId246" Type="http://schemas.openxmlformats.org/officeDocument/2006/relationships/hyperlink" Target="http://s7d5.scene7.com/is/image/ScanSource/icon-warranty2" TargetMode="External"/><Relationship Id="rId453" Type="http://schemas.openxmlformats.org/officeDocument/2006/relationships/hyperlink" Target="http://s7d5.scene7.com/is/image/ScanSource/icon-services" TargetMode="External"/><Relationship Id="rId660" Type="http://schemas.openxmlformats.org/officeDocument/2006/relationships/hyperlink" Target="http://s7d5.scene7.com/is/image/ScanSource/icon-services" TargetMode="External"/><Relationship Id="rId1083" Type="http://schemas.openxmlformats.org/officeDocument/2006/relationships/hyperlink" Target="http://s7d9.scene7.com/is/image/ScanSource/apc-sya12k16pxr" TargetMode="External"/><Relationship Id="rId1290" Type="http://schemas.openxmlformats.org/officeDocument/2006/relationships/hyperlink" Target="https://s7d5.scene7.com/is/image/ScanSource/photo-unavailable" TargetMode="External"/><Relationship Id="rId2134" Type="http://schemas.openxmlformats.org/officeDocument/2006/relationships/hyperlink" Target="http://s7d9.scene7.com/is/image/ScanSource/apc-g35t20kf4b4s" TargetMode="External"/><Relationship Id="rId2341" Type="http://schemas.openxmlformats.org/officeDocument/2006/relationships/hyperlink" Target="https://s7d5.scene7.com/is/image/ScanSource/photo-unavailable" TargetMode="External"/><Relationship Id="rId106" Type="http://schemas.openxmlformats.org/officeDocument/2006/relationships/hyperlink" Target="http://s7d5.scene7.com/is/image/ScanSource/icon-services" TargetMode="External"/><Relationship Id="rId313" Type="http://schemas.openxmlformats.org/officeDocument/2006/relationships/hyperlink" Target="http://s7d5.scene7.com/is/image/ScanSource/icon-services" TargetMode="External"/><Relationship Id="rId1150" Type="http://schemas.openxmlformats.org/officeDocument/2006/relationships/hyperlink" Target="http://s7d9.scene7.com/is/image/ScanSource/apc-surta48rmxlbp2u" TargetMode="External"/><Relationship Id="rId4099" Type="http://schemas.openxmlformats.org/officeDocument/2006/relationships/hyperlink" Target="http://s7d9.scene7.com/is/image/ScanSource/zebra-obsolete" TargetMode="External"/><Relationship Id="rId520" Type="http://schemas.openxmlformats.org/officeDocument/2006/relationships/hyperlink" Target="http://s7d9.scene7.com/is/image/ScanSource/valcom-vmt1" TargetMode="External"/><Relationship Id="rId2201" Type="http://schemas.openxmlformats.org/officeDocument/2006/relationships/hyperlink" Target="http://s7d9.scene7.com/is/image/ScanSource/eaton-epbz91" TargetMode="External"/><Relationship Id="rId1010" Type="http://schemas.openxmlformats.org/officeDocument/2006/relationships/hyperlink" Target="http://s7d9.scene7.com/is/image/ScanSource/apc-syopt1" TargetMode="External"/><Relationship Id="rId1967" Type="http://schemas.openxmlformats.org/officeDocument/2006/relationships/hyperlink" Target="http://s7d5.scene7.com/is/image/ScanSource/apc-325family" TargetMode="External"/><Relationship Id="rId4166" Type="http://schemas.openxmlformats.org/officeDocument/2006/relationships/hyperlink" Target="http://s7d9.scene7.com/is/image/ScanSource/plantronics-4070902" TargetMode="External"/><Relationship Id="rId4373" Type="http://schemas.openxmlformats.org/officeDocument/2006/relationships/hyperlink" Target="https://s7d5.scene7.com/is/image/ScanSource/photo-unavailable" TargetMode="External"/><Relationship Id="rId4580" Type="http://schemas.openxmlformats.org/officeDocument/2006/relationships/hyperlink" Target="http://s7d9.scene7.com/is/image/ScanSource/poly-voyager4210office" TargetMode="External"/><Relationship Id="rId5217" Type="http://schemas.openxmlformats.org/officeDocument/2006/relationships/hyperlink" Target="http://s7d9.scene7.com/is/image/ScanSource/jabra-0440149" TargetMode="External"/><Relationship Id="rId4026" Type="http://schemas.openxmlformats.org/officeDocument/2006/relationships/hyperlink" Target="http://s7d9.scene7.com/is/image/ScanSource/eaton-5px1500rt" TargetMode="External"/><Relationship Id="rId4440" Type="http://schemas.openxmlformats.org/officeDocument/2006/relationships/hyperlink" Target="http://s7d9.scene7.com/is/image/ScanSource/poly-sync20ms" TargetMode="External"/><Relationship Id="rId3042" Type="http://schemas.openxmlformats.org/officeDocument/2006/relationships/hyperlink" Target="http://s7d5.scene7.com/is/image/ScanSource/icon-warranty2" TargetMode="External"/><Relationship Id="rId3859" Type="http://schemas.openxmlformats.org/officeDocument/2006/relationships/hyperlink" Target="http://s7d9.scene7.com/is/image/ScanSource/jabra-7599832199" TargetMode="External"/><Relationship Id="rId2875" Type="http://schemas.openxmlformats.org/officeDocument/2006/relationships/hyperlink" Target="http://s7d5.scene7.com/is/image/ScanSource/apc-325family" TargetMode="External"/><Relationship Id="rId3926" Type="http://schemas.openxmlformats.org/officeDocument/2006/relationships/hyperlink" Target="http://s7d5.scene7.com/is/image/ScanSource/icon-accessories" TargetMode="External"/><Relationship Id="rId847" Type="http://schemas.openxmlformats.org/officeDocument/2006/relationships/hyperlink" Target="http://s7d5.scene7.com/is/image/ScanSource/valcom-clock" TargetMode="External"/><Relationship Id="rId1477" Type="http://schemas.openxmlformats.org/officeDocument/2006/relationships/hyperlink" Target="http://s7d9.scene7.com/is/image/ScanSource/yealink-sipt58a" TargetMode="External"/><Relationship Id="rId1891" Type="http://schemas.openxmlformats.org/officeDocument/2006/relationships/hyperlink" Target="https://s7d5.scene7.com/is/image/ScanSource/photo-unavailable" TargetMode="External"/><Relationship Id="rId2528" Type="http://schemas.openxmlformats.org/officeDocument/2006/relationships/hyperlink" Target="http://s7d9.scene7.com/is/image/ScanSource/apc-ar8443a" TargetMode="External"/><Relationship Id="rId2942" Type="http://schemas.openxmlformats.org/officeDocument/2006/relationships/hyperlink" Target="http://s7d5.scene7.com/is/image/ScanSource/APC-0EA3AF6FBBE874B58525791E00612893_EWAR_8MANSF_fam_h" TargetMode="External"/><Relationship Id="rId914" Type="http://schemas.openxmlformats.org/officeDocument/2006/relationships/hyperlink" Target="http://s7d9.scene7.com/is/image/ScanSource/yealink-uvc30desktop" TargetMode="External"/><Relationship Id="rId1544" Type="http://schemas.openxmlformats.org/officeDocument/2006/relationships/hyperlink" Target="http://s7d9.scene7.com/is/image/ScanSource/apc-sbp16kp" TargetMode="External"/><Relationship Id="rId5001" Type="http://schemas.openxmlformats.org/officeDocument/2006/relationships/hyperlink" Target="http://s7d9.scene7.com/is/image/ScanSource/jabra-1420112" TargetMode="External"/><Relationship Id="rId1611" Type="http://schemas.openxmlformats.org/officeDocument/2006/relationships/hyperlink" Target="http://s7d9.scene7.com/is/image/ScanSource/apc-rbc55" TargetMode="External"/><Relationship Id="rId4767" Type="http://schemas.openxmlformats.org/officeDocument/2006/relationships/hyperlink" Target="http://s7d9.scene7.com/is/image/ScanSource/plantronics-20347401" TargetMode="External"/><Relationship Id="rId3369" Type="http://schemas.openxmlformats.org/officeDocument/2006/relationships/hyperlink" Target="http://s7d9.scene7.com/is/image/ScanSource/xpcc-90000909" TargetMode="External"/><Relationship Id="rId2385" Type="http://schemas.openxmlformats.org/officeDocument/2006/relationships/hyperlink" Target="https://s7d5.scene7.com/is/image/ScanSource/photo-unavailable" TargetMode="External"/><Relationship Id="rId3783" Type="http://schemas.openxmlformats.org/officeDocument/2006/relationships/hyperlink" Target="https://s7d5.scene7.com/is/image/ScanSource/photo-unavailable" TargetMode="External"/><Relationship Id="rId4834" Type="http://schemas.openxmlformats.org/officeDocument/2006/relationships/hyperlink" Target="http://s7d9.scene7.com/is/image/ScanSource/jabra-1460102" TargetMode="External"/><Relationship Id="rId357" Type="http://schemas.openxmlformats.org/officeDocument/2006/relationships/hyperlink" Target="http://s7d5.scene7.com/is/image/ScanSource/icon-warranty2" TargetMode="External"/><Relationship Id="rId2038" Type="http://schemas.openxmlformats.org/officeDocument/2006/relationships/hyperlink" Target="https://s7d5.scene7.com/is/image/ScanSource/photo-unavailable" TargetMode="External"/><Relationship Id="rId3436" Type="http://schemas.openxmlformats.org/officeDocument/2006/relationships/hyperlink" Target="http://s7d9.scene7.com/is/image/ScanSource/xpcc-90000583" TargetMode="External"/><Relationship Id="rId3850" Type="http://schemas.openxmlformats.org/officeDocument/2006/relationships/hyperlink" Target="http://s7d9.scene7.com/is/image/ScanSource/zebra-obsolete" TargetMode="External"/><Relationship Id="rId4901" Type="http://schemas.openxmlformats.org/officeDocument/2006/relationships/hyperlink" Target="http://s7d9.scene7.com/is/image/ScanSource/jabra-1420762" TargetMode="External"/><Relationship Id="rId771" Type="http://schemas.openxmlformats.org/officeDocument/2006/relationships/hyperlink" Target="http://s7d9.scene7.com/is/image/ScanSource/valcom-v9915m5" TargetMode="External"/><Relationship Id="rId2452" Type="http://schemas.openxmlformats.org/officeDocument/2006/relationships/hyperlink" Target="http://s7d5.scene7.com/is/image/ScanSource/APC-D624CB6DA231A7A6852578630056932D_SLIE_8FFLPR_fam_h" TargetMode="External"/><Relationship Id="rId3503" Type="http://schemas.openxmlformats.org/officeDocument/2006/relationships/hyperlink" Target="http://s7d5.scene7.com/is/image/ScanSource/icon-software-services" TargetMode="External"/><Relationship Id="rId424" Type="http://schemas.openxmlformats.org/officeDocument/2006/relationships/hyperlink" Target="http://s7d5.scene7.com/is/image/ScanSource/icon-services" TargetMode="External"/><Relationship Id="rId1054" Type="http://schemas.openxmlformats.org/officeDocument/2006/relationships/hyperlink" Target="http://s7d9.scene7.com/is/image/ScanSource/apc-syaopt5" TargetMode="External"/><Relationship Id="rId2105" Type="http://schemas.openxmlformats.org/officeDocument/2006/relationships/hyperlink" Target="http://s7d9.scene7.com/is/image/ScanSource/jabra-gsa4999823109" TargetMode="External"/><Relationship Id="rId1121" Type="http://schemas.openxmlformats.org/officeDocument/2006/relationships/hyperlink" Target="http://s7d9.scene7.com/is/image/ScanSource/apc-suvtr20kf4b5s" TargetMode="External"/><Relationship Id="rId4277" Type="http://schemas.openxmlformats.org/officeDocument/2006/relationships/hyperlink" Target="http://s7d9.scene7.com/is/image/ScanSource/jabra-26599899999" TargetMode="External"/><Relationship Id="rId4691" Type="http://schemas.openxmlformats.org/officeDocument/2006/relationships/hyperlink" Target="http://s7d9.scene7.com/is/image/ScanSource/poly-voyageraccessories" TargetMode="External"/><Relationship Id="rId3293" Type="http://schemas.openxmlformats.org/officeDocument/2006/relationships/hyperlink" Target="http://s7d9.scene7.com/is/image/ScanSource/plantronics-9207201" TargetMode="External"/><Relationship Id="rId4344" Type="http://schemas.openxmlformats.org/officeDocument/2006/relationships/hyperlink" Target="https://s7d5.scene7.com/is/image/ScanSource/photo-unavailable" TargetMode="External"/><Relationship Id="rId1938" Type="http://schemas.openxmlformats.org/officeDocument/2006/relationships/hyperlink" Target="http://s7d9.scene7.com/is/image/ScanSource/eaton-mbp6k208" TargetMode="External"/><Relationship Id="rId3360" Type="http://schemas.openxmlformats.org/officeDocument/2006/relationships/hyperlink" Target="http://s7d9.scene7.com/is/image/ScanSource/xpcc-90000917rb" TargetMode="External"/><Relationship Id="rId281" Type="http://schemas.openxmlformats.org/officeDocument/2006/relationships/hyperlink" Target="http://s7d5.scene7.com/is/image/ScanSource/icon-warranty2" TargetMode="External"/><Relationship Id="rId3013" Type="http://schemas.openxmlformats.org/officeDocument/2006/relationships/hyperlink" Target="http://s7d9.scene7.com/is/image/ScanSource/apc-acrd100" TargetMode="External"/><Relationship Id="rId4411" Type="http://schemas.openxmlformats.org/officeDocument/2006/relationships/hyperlink" Target="http://s7d9.scene7.com/is/image/ScanSource/poly-sync" TargetMode="External"/><Relationship Id="rId2779" Type="http://schemas.openxmlformats.org/officeDocument/2006/relationships/hyperlink" Target="http://s7d9.scene7.com/is/image/ScanSource/apc-ap9878" TargetMode="External"/><Relationship Id="rId5185" Type="http://schemas.openxmlformats.org/officeDocument/2006/relationships/hyperlink" Target="http://s7d5.scene7.com/is/image/ScanSource/apc-325family" TargetMode="External"/><Relationship Id="rId1795" Type="http://schemas.openxmlformats.org/officeDocument/2006/relationships/hyperlink" Target="https://s7d5.scene7.com/is/image/ScanSource/photo-unavailable" TargetMode="External"/><Relationship Id="rId2846" Type="http://schemas.openxmlformats.org/officeDocument/2006/relationships/hyperlink" Target="http://s7d9.scene7.com/is/image/ScanSource/apc-ap8959na3" TargetMode="External"/><Relationship Id="rId87" Type="http://schemas.openxmlformats.org/officeDocument/2006/relationships/hyperlink" Target="https://s7d5.scene7.com/is/image/ScanSource/photo-unavailable" TargetMode="External"/><Relationship Id="rId818" Type="http://schemas.openxmlformats.org/officeDocument/2006/relationships/hyperlink" Target="http://s7d9.scene7.com/is/image/ScanSource/valcom-v2994w" TargetMode="External"/><Relationship Id="rId1448" Type="http://schemas.openxmlformats.org/officeDocument/2006/relationships/hyperlink" Target="http://s7d9.scene7.com/is/image/ScanSource/apc-smt1000rmi2u" TargetMode="External"/><Relationship Id="rId1862" Type="http://schemas.openxmlformats.org/officeDocument/2006/relationships/hyperlink" Target="http://s7d9.scene7.com/is/image/ScanSource/apc-nbpd0122" TargetMode="External"/><Relationship Id="rId2913" Type="http://schemas.openxmlformats.org/officeDocument/2006/relationships/hyperlink" Target="http://s7d9.scene7.com/is/image/ScanSource/apc-ap7960" TargetMode="External"/><Relationship Id="rId1515" Type="http://schemas.openxmlformats.org/officeDocument/2006/relationships/hyperlink" Target="http://s7d5.scene7.com/is/image/ScanSource/icon-warranty2" TargetMode="External"/><Relationship Id="rId3687" Type="http://schemas.openxmlformats.org/officeDocument/2006/relationships/hyperlink" Target="http://s7d9.scene7.com/is/image/ScanSource/jabra-88000069" TargetMode="External"/><Relationship Id="rId4738" Type="http://schemas.openxmlformats.org/officeDocument/2006/relationships/hyperlink" Target="https://s7d5.scene7.com/is/image/ScanSource/photo-unavailable" TargetMode="External"/><Relationship Id="rId2289" Type="http://schemas.openxmlformats.org/officeDocument/2006/relationships/hyperlink" Target="http://s7d5.scene7.com/is/image/ScanSource/Eaton-ePDUs" TargetMode="External"/><Relationship Id="rId3754" Type="http://schemas.openxmlformats.org/officeDocument/2006/relationships/hyperlink" Target="https://s7d5.scene7.com/is/image/ScanSource/photo-unavailable" TargetMode="External"/><Relationship Id="rId4805" Type="http://schemas.openxmlformats.org/officeDocument/2006/relationships/hyperlink" Target="http://s7d9.scene7.com/is/image/ScanSource/plantronics-20185101" TargetMode="External"/><Relationship Id="rId675" Type="http://schemas.openxmlformats.org/officeDocument/2006/relationships/hyperlink" Target="http://s7d5.scene7.com/is/image/ScanSource/valcom-horn1" TargetMode="External"/><Relationship Id="rId2356" Type="http://schemas.openxmlformats.org/officeDocument/2006/relationships/hyperlink" Target="http://s7d5.scene7.com/is/image/ScanSource/icon-warranty2" TargetMode="External"/><Relationship Id="rId2770" Type="http://schemas.openxmlformats.org/officeDocument/2006/relationships/hyperlink" Target="http://s7d9.scene7.com/is/image/ScanSource/apc-ap9890" TargetMode="External"/><Relationship Id="rId3407" Type="http://schemas.openxmlformats.org/officeDocument/2006/relationships/hyperlink" Target="http://s7d5.scene7.com/is/image/ScanSource/icon-software-services" TargetMode="External"/><Relationship Id="rId3821" Type="http://schemas.openxmlformats.org/officeDocument/2006/relationships/hyperlink" Target="http://s7d9.scene7.com/is/image/ScanSource/plantronics-7941202" TargetMode="External"/><Relationship Id="rId328" Type="http://schemas.openxmlformats.org/officeDocument/2006/relationships/hyperlink" Target="http://s7d5.scene7.com/is/image/ScanSource/icon-services" TargetMode="External"/><Relationship Id="rId742" Type="http://schemas.openxmlformats.org/officeDocument/2006/relationships/hyperlink" Target="http://s7d5.scene7.com/is/image/ScanSource/icon-accessories" TargetMode="External"/><Relationship Id="rId1372" Type="http://schemas.openxmlformats.org/officeDocument/2006/relationships/hyperlink" Target="http://s7d5.scene7.com/is/image/ScanSource/APC-AE603987B36182048525785B005475DD_SLIE_8F7L3H_fam_h" TargetMode="External"/><Relationship Id="rId2009" Type="http://schemas.openxmlformats.org/officeDocument/2006/relationships/hyperlink" Target="http://s7d9.scene7.com/is/image/ScanSource/eaton-k4121200akmx000" TargetMode="External"/><Relationship Id="rId2423" Type="http://schemas.openxmlformats.org/officeDocument/2006/relationships/hyperlink" Target="http://s7d9.scene7.com/is/image/ScanSource/apc-bx1000m" TargetMode="External"/><Relationship Id="rId1025" Type="http://schemas.openxmlformats.org/officeDocument/2006/relationships/hyperlink" Target="http://s7d9.scene7.com/is/image/ScanSource/apc-syh2k6rmttf3" TargetMode="External"/><Relationship Id="rId4595" Type="http://schemas.openxmlformats.org/officeDocument/2006/relationships/hyperlink" Target="http://s7d9.scene7.com/is/image/ScanSource/plantronics-211996101" TargetMode="External"/><Relationship Id="rId3197" Type="http://schemas.openxmlformats.org/officeDocument/2006/relationships/hyperlink" Target="http://s7d9.scene7.com/is/image/ScanSource/jabra-9553553125" TargetMode="External"/><Relationship Id="rId4248" Type="http://schemas.openxmlformats.org/officeDocument/2006/relationships/hyperlink" Target="https://s7d5.scene7.com/is/image/ScanSource/photo-unavailable" TargetMode="External"/><Relationship Id="rId4662" Type="http://schemas.openxmlformats.org/officeDocument/2006/relationships/hyperlink" Target="http://s7d9.scene7.com/is/image/ScanSource/plantronics-blackwire3215" TargetMode="External"/><Relationship Id="rId185" Type="http://schemas.openxmlformats.org/officeDocument/2006/relationships/hyperlink" Target="http://s7d5.scene7.com/is/image/ScanSource/icon-warranty2" TargetMode="External"/><Relationship Id="rId1909" Type="http://schemas.openxmlformats.org/officeDocument/2006/relationships/hyperlink" Target="http://s7d5.scene7.com/is/image/ScanSource/icon-warranty2" TargetMode="External"/><Relationship Id="rId3264" Type="http://schemas.openxmlformats.org/officeDocument/2006/relationships/hyperlink" Target="http://s7d9.scene7.com/is/image/ScanSource/plantronics-9237112" TargetMode="External"/><Relationship Id="rId4315" Type="http://schemas.openxmlformats.org/officeDocument/2006/relationships/hyperlink" Target="http://s7d9.scene7.com/is/image/ScanSource/jabra-24089899899" TargetMode="External"/><Relationship Id="rId2280" Type="http://schemas.openxmlformats.org/officeDocument/2006/relationships/hyperlink" Target="http://s7d5.scene7.com/is/image/ScanSource/icon-services" TargetMode="External"/><Relationship Id="rId3331" Type="http://schemas.openxmlformats.org/officeDocument/2006/relationships/hyperlink" Target="https://s7d5.scene7.com/is/image/ScanSource/photo-unavailable" TargetMode="External"/><Relationship Id="rId252" Type="http://schemas.openxmlformats.org/officeDocument/2006/relationships/hyperlink" Target="http://s7d5.scene7.com/is/image/ScanSource/icon-warranty2" TargetMode="External"/><Relationship Id="rId5089" Type="http://schemas.openxmlformats.org/officeDocument/2006/relationships/hyperlink" Target="https://s7d5.scene7.com/is/image/ScanSource/photo-unavailable" TargetMode="External"/><Relationship Id="rId1699" Type="http://schemas.openxmlformats.org/officeDocument/2006/relationships/hyperlink" Target="http://s7d9.scene7.com/is/image/ScanSource/yealink-ps5v1200us" TargetMode="External"/><Relationship Id="rId2000" Type="http://schemas.openxmlformats.org/officeDocument/2006/relationships/hyperlink" Target="http://s7d9.scene7.com/is/image/ScanSource/eaton-k4151200s000000" TargetMode="External"/><Relationship Id="rId5156" Type="http://schemas.openxmlformats.org/officeDocument/2006/relationships/hyperlink" Target="http://s7d9.scene7.com/is/image/ScanSource/eaton-103002939" TargetMode="External"/><Relationship Id="rId4172" Type="http://schemas.openxmlformats.org/officeDocument/2006/relationships/hyperlink" Target="http://s7d5.scene7.com/is/image/ScanSource/valcom-vip410" TargetMode="External"/><Relationship Id="rId5223" Type="http://schemas.openxmlformats.org/officeDocument/2006/relationships/hyperlink" Target="http://s7d9.scene7.com/is/image/ScanSource/jabra-010437" TargetMode="External"/><Relationship Id="rId1766" Type="http://schemas.openxmlformats.org/officeDocument/2006/relationships/hyperlink" Target="http://s7d9.scene7.com/is/image/ScanSource/apc-pdm3520l2120380" TargetMode="External"/><Relationship Id="rId2817" Type="http://schemas.openxmlformats.org/officeDocument/2006/relationships/hyperlink" Target="http://s7d9.scene7.com/is/image/ScanSource/apc-ap9520th" TargetMode="External"/><Relationship Id="rId58" Type="http://schemas.openxmlformats.org/officeDocument/2006/relationships/hyperlink" Target="http://s7d5.scene7.com/is/image/ScanSource/Eaton-BladeUPS" TargetMode="External"/><Relationship Id="rId1419" Type="http://schemas.openxmlformats.org/officeDocument/2006/relationships/hyperlink" Target="http://s7d9.scene7.com/is/image/ScanSource/apc-smt3000c" TargetMode="External"/><Relationship Id="rId1833" Type="http://schemas.openxmlformats.org/officeDocument/2006/relationships/hyperlink" Target="https://s7d5.scene7.com/is/image/ScanSource/photo-unavailable" TargetMode="External"/><Relationship Id="rId4989" Type="http://schemas.openxmlformats.org/officeDocument/2006/relationships/hyperlink" Target="http://s7d5.scene7.com/is/image/ScanSource/polycom-vvx400" TargetMode="External"/><Relationship Id="rId1900" Type="http://schemas.openxmlformats.org/officeDocument/2006/relationships/hyperlink" Target="http://s7d5.scene7.com/is/image/ScanSource/icon-warranty2" TargetMode="External"/><Relationship Id="rId3658" Type="http://schemas.openxmlformats.org/officeDocument/2006/relationships/hyperlink" Target="http://s7d9.scene7.com/is/image/ScanSource/jabra-88550000" TargetMode="External"/><Relationship Id="rId4709" Type="http://schemas.openxmlformats.org/officeDocument/2006/relationships/hyperlink" Target="http://s7d9.scene7.com/is/image/ScanSource/plantronics-20525001" TargetMode="External"/><Relationship Id="rId579" Type="http://schemas.openxmlformats.org/officeDocument/2006/relationships/hyperlink" Target="http://s7d9.scene7.com/is/image/ScanSource/valcom-vip480algy" TargetMode="External"/><Relationship Id="rId993" Type="http://schemas.openxmlformats.org/officeDocument/2006/relationships/hyperlink" Target="http://s7d9.scene7.com/is/image/ScanSource/apc-syrmxr2b4" TargetMode="External"/><Relationship Id="rId2674" Type="http://schemas.openxmlformats.org/officeDocument/2006/relationships/hyperlink" Target="http://s7d9.scene7.com/is/image/ScanSource/apc-ar3155" TargetMode="External"/><Relationship Id="rId5080" Type="http://schemas.openxmlformats.org/officeDocument/2006/relationships/hyperlink" Target="http://s7d5.scene7.com/is/image/ScanSource/icon-accessories" TargetMode="External"/><Relationship Id="rId646" Type="http://schemas.openxmlformats.org/officeDocument/2006/relationships/hyperlink" Target="http://s7d9.scene7.com/is/image/ScanSource/vtech-vh6102" TargetMode="External"/><Relationship Id="rId1276" Type="http://schemas.openxmlformats.org/officeDocument/2006/relationships/hyperlink" Target="http://s7d9.scene7.com/is/image/ScanSource/apc-srt5ktf" TargetMode="External"/><Relationship Id="rId2327" Type="http://schemas.openxmlformats.org/officeDocument/2006/relationships/hyperlink" Target="http://s7d9.scene7.com/is/image/ScanSource/vtech-d745" TargetMode="External"/><Relationship Id="rId3725" Type="http://schemas.openxmlformats.org/officeDocument/2006/relationships/hyperlink" Target="http://s7d9.scene7.com/is/image/ScanSource/poly-blackwireaccessories" TargetMode="External"/><Relationship Id="rId1690" Type="http://schemas.openxmlformats.org/officeDocument/2006/relationships/hyperlink" Target="http://s7d9.scene7.com/is/image/ScanSource/apc-ptel2r" TargetMode="External"/><Relationship Id="rId2741" Type="http://schemas.openxmlformats.org/officeDocument/2006/relationships/hyperlink" Target="http://s7d9.scene7.com/is/image/ScanSource/apc-apcrbc152" TargetMode="External"/><Relationship Id="rId713" Type="http://schemas.openxmlformats.org/officeDocument/2006/relationships/hyperlink" Target="http://s7d9.scene7.com/is/image/ScanSource/valcom-vstx" TargetMode="External"/><Relationship Id="rId1343" Type="http://schemas.openxmlformats.org/officeDocument/2006/relationships/hyperlink" Target="http://s7d9.scene7.com/is/image/ScanSource/apc-smx750nc" TargetMode="External"/><Relationship Id="rId4499" Type="http://schemas.openxmlformats.org/officeDocument/2006/relationships/hyperlink" Target="http://s7d9.scene7.com/is/image/ScanSource/plantronics-blackwire8225" TargetMode="External"/><Relationship Id="rId1410" Type="http://schemas.openxmlformats.org/officeDocument/2006/relationships/hyperlink" Target="https://s7d5.scene7.com/is/image/ScanSource/photo-unavailable" TargetMode="External"/><Relationship Id="rId4566" Type="http://schemas.openxmlformats.org/officeDocument/2006/relationships/hyperlink" Target="http://s7d9.scene7.com/is/image/ScanSource/poly-elara60" TargetMode="External"/><Relationship Id="rId4980" Type="http://schemas.openxmlformats.org/officeDocument/2006/relationships/hyperlink" Target="http://s7d5.scene7.com/is/image/ScanSource/icon-software-services" TargetMode="External"/><Relationship Id="rId3168" Type="http://schemas.openxmlformats.org/officeDocument/2006/relationships/hyperlink" Target="https://s7d5.scene7.com/is/image/ScanSource/photo-unavailable" TargetMode="External"/><Relationship Id="rId3582" Type="http://schemas.openxmlformats.org/officeDocument/2006/relationships/hyperlink" Target="https://s7d5.scene7.com/is/image/ScanSource/photo-unavailable" TargetMode="External"/><Relationship Id="rId4219" Type="http://schemas.openxmlformats.org/officeDocument/2006/relationships/hyperlink" Target="http://s7d9.scene7.com/is/image/ScanSource/plantronics-29955-05" TargetMode="External"/><Relationship Id="rId4633" Type="http://schemas.openxmlformats.org/officeDocument/2006/relationships/hyperlink" Target="http://s7d9.scene7.com/is/image/ScanSource/poly-blackwireaccessories" TargetMode="External"/><Relationship Id="rId2184" Type="http://schemas.openxmlformats.org/officeDocument/2006/relationships/hyperlink" Target="http://s7d5.scene7.com/is/image/ScanSource/icon-accessories" TargetMode="External"/><Relationship Id="rId3235" Type="http://schemas.openxmlformats.org/officeDocument/2006/relationships/hyperlink" Target="https://s7d5.scene7.com/is/image/ScanSource/photo-unavailable" TargetMode="External"/><Relationship Id="rId156" Type="http://schemas.openxmlformats.org/officeDocument/2006/relationships/hyperlink" Target="http://s7d5.scene7.com/is/image/ScanSource/icon-warranty2" TargetMode="External"/><Relationship Id="rId570" Type="http://schemas.openxmlformats.org/officeDocument/2006/relationships/hyperlink" Target="http://s7d9.scene7.com/is/image/ScanSource/valcom-vip580aic" TargetMode="External"/><Relationship Id="rId2251" Type="http://schemas.openxmlformats.org/officeDocument/2006/relationships/hyperlink" Target="http://s7d9.scene7.com/is/image/ScanSource/eaton-ema10710" TargetMode="External"/><Relationship Id="rId3302" Type="http://schemas.openxmlformats.org/officeDocument/2006/relationships/hyperlink" Target="https://s7d5.scene7.com/is/image/ScanSource/photo-unavailable" TargetMode="External"/><Relationship Id="rId4700" Type="http://schemas.openxmlformats.org/officeDocument/2006/relationships/hyperlink" Target="http://s7d9.scene7.com/is/image/ScanSource/plantronics-20696601" TargetMode="External"/><Relationship Id="rId223" Type="http://schemas.openxmlformats.org/officeDocument/2006/relationships/hyperlink" Target="http://s7d5.scene7.com/is/image/ScanSource/icon-warranty2" TargetMode="External"/><Relationship Id="rId4076" Type="http://schemas.openxmlformats.org/officeDocument/2006/relationships/hyperlink" Target="http://s7d5.scene7.com/is/image/ScanSource/icon-accessories" TargetMode="External"/><Relationship Id="rId4490" Type="http://schemas.openxmlformats.org/officeDocument/2006/relationships/hyperlink" Target="http://s7d9.scene7.com/is/image/ScanSource/poly-encorepro320" TargetMode="External"/><Relationship Id="rId5127" Type="http://schemas.openxmlformats.org/officeDocument/2006/relationships/hyperlink" Target="https://s7d5.scene7.com/is/image/ScanSource/photo-unavailable" TargetMode="External"/><Relationship Id="rId1737" Type="http://schemas.openxmlformats.org/officeDocument/2006/relationships/hyperlink" Target="http://s7d9.scene7.com/is/image/ScanSource/apc-pdw21l2120r" TargetMode="External"/><Relationship Id="rId3092" Type="http://schemas.openxmlformats.org/officeDocument/2006/relationships/hyperlink" Target="http://s7d5.scene7.com/is/image/ScanSource/Eaton-9355-UPS" TargetMode="External"/><Relationship Id="rId4143" Type="http://schemas.openxmlformats.org/officeDocument/2006/relationships/hyperlink" Target="https://s7d5.scene7.com/is/image/ScanSource/photo-unavailable" TargetMode="External"/><Relationship Id="rId29" Type="http://schemas.openxmlformats.org/officeDocument/2006/relationships/hyperlink" Target="http://s7d5.scene7.com/is/image/ScanSource/Eaton-BladeUPS" TargetMode="External"/><Relationship Id="rId4210" Type="http://schemas.openxmlformats.org/officeDocument/2006/relationships/hyperlink" Target="https://s7d5.scene7.com/is/image/ScanSource/photo-unavailable" TargetMode="External"/><Relationship Id="rId1804" Type="http://schemas.openxmlformats.org/officeDocument/2006/relationships/hyperlink" Target="http://s7d9.scene7.com/is/image/ScanSource/apc-p7t10" TargetMode="External"/><Relationship Id="rId3976" Type="http://schemas.openxmlformats.org/officeDocument/2006/relationships/hyperlink" Target="http://s7d9.scene7.com/is/image/ScanSource/plantronics-6297601" TargetMode="External"/><Relationship Id="rId897" Type="http://schemas.openxmlformats.org/officeDocument/2006/relationships/hyperlink" Target="http://s7d9.scene7.com/is/image/ScanSource/valcom-v1020c" TargetMode="External"/><Relationship Id="rId2578" Type="http://schemas.openxmlformats.org/officeDocument/2006/relationships/hyperlink" Target="http://s7d9.scene7.com/is/image/ScanSource/apc-ar8006a" TargetMode="External"/><Relationship Id="rId2992" Type="http://schemas.openxmlformats.org/officeDocument/2006/relationships/hyperlink" Target="http://s7d9.scene7.com/is/image/ScanSource/apc-ap5250" TargetMode="External"/><Relationship Id="rId3629" Type="http://schemas.openxmlformats.org/officeDocument/2006/relationships/hyperlink" Target="http://s7d9.scene7.com/is/image/ScanSource/poly-blackwireaccessories" TargetMode="External"/><Relationship Id="rId5051" Type="http://schemas.openxmlformats.org/officeDocument/2006/relationships/hyperlink" Target="http://s7d9.scene7.com/is/image/ScanSource/jabra-1410146" TargetMode="External"/><Relationship Id="rId964" Type="http://schemas.openxmlformats.org/officeDocument/2006/relationships/hyperlink" Target="http://s7d5.scene7.com/is/image/ScanSource/icon-mounts-stands-and-brackets" TargetMode="External"/><Relationship Id="rId1594" Type="http://schemas.openxmlformats.org/officeDocument/2006/relationships/hyperlink" Target="http://s7d9.scene7.com/is/image/ScanSource/itwlinx-rm2500" TargetMode="External"/><Relationship Id="rId2645" Type="http://schemas.openxmlformats.org/officeDocument/2006/relationships/hyperlink" Target="http://s7d9.scene7.com/is/image/ScanSource/apc-ar4601" TargetMode="External"/><Relationship Id="rId617" Type="http://schemas.openxmlformats.org/officeDocument/2006/relationships/hyperlink" Target="http://s7d5.scene7.com/is/image/ScanSource/valcom-vip410" TargetMode="External"/><Relationship Id="rId1247" Type="http://schemas.openxmlformats.org/officeDocument/2006/relationships/hyperlink" Target="http://s7d9.scene7.com/is/image/ScanSource/apc-srtrk3" TargetMode="External"/><Relationship Id="rId1661" Type="http://schemas.openxmlformats.org/officeDocument/2006/relationships/hyperlink" Target="http://s7d9.scene7.com/is/image/ScanSource/eaton-pwacc9970955" TargetMode="External"/><Relationship Id="rId2712" Type="http://schemas.openxmlformats.org/officeDocument/2006/relationships/hyperlink" Target="http://s7d5.scene7.com/is/image/ScanSource/APC-301_fam" TargetMode="External"/><Relationship Id="rId1314" Type="http://schemas.openxmlformats.org/officeDocument/2006/relationships/hyperlink" Target="http://s7d9.scene7.com/is/image/ScanSource/apc-srt1500rmxla" TargetMode="External"/><Relationship Id="rId4884" Type="http://schemas.openxmlformats.org/officeDocument/2006/relationships/hyperlink" Target="http://s7d9.scene7.com/is/image/ScanSource/jabra-1420803" TargetMode="External"/><Relationship Id="rId3486" Type="http://schemas.openxmlformats.org/officeDocument/2006/relationships/hyperlink" Target="http://s7d5.scene7.com/is/image/ScanSource/icon-software-services" TargetMode="External"/><Relationship Id="rId4537" Type="http://schemas.openxmlformats.org/officeDocument/2006/relationships/hyperlink" Target="http://s7d9.scene7.com/is/image/ScanSource/poly-voyagerfocus2ucteamschargestand" TargetMode="External"/><Relationship Id="rId20" Type="http://schemas.openxmlformats.org/officeDocument/2006/relationships/hyperlink" Target="http://s7d9.scene7.com/is/image/ScanSource/eaton-zp2131500xxx000" TargetMode="External"/><Relationship Id="rId2088" Type="http://schemas.openxmlformats.org/officeDocument/2006/relationships/hyperlink" Target="http://s7d5.scene7.com/is/image/ScanSource/APC-AE603987B36182048525785B005475DD_SLIE_8F7L3H_fam_h" TargetMode="External"/><Relationship Id="rId3139" Type="http://schemas.openxmlformats.org/officeDocument/2006/relationships/hyperlink" Target="http://s7d9.scene7.com/is/image/ScanSource/eaton-9px3k3unp1" TargetMode="External"/><Relationship Id="rId4951" Type="http://schemas.openxmlformats.org/officeDocument/2006/relationships/hyperlink" Target="http://s7d9.scene7.com/is/image/ScanSource/vtech-a5poeinjector" TargetMode="External"/><Relationship Id="rId474" Type="http://schemas.openxmlformats.org/officeDocument/2006/relationships/hyperlink" Target="http://s7d9.scene7.com/is/image/ScanSource/vtech-1vsp726r3q" TargetMode="External"/><Relationship Id="rId2155" Type="http://schemas.openxmlformats.org/officeDocument/2006/relationships/hyperlink" Target="https://s7d5.scene7.com/is/image/ScanSource/photo-unavailable" TargetMode="External"/><Relationship Id="rId3553" Type="http://schemas.openxmlformats.org/officeDocument/2006/relationships/hyperlink" Target="http://s7d9.scene7.com/is/image/ScanSource/xpcc-90000169" TargetMode="External"/><Relationship Id="rId4604" Type="http://schemas.openxmlformats.org/officeDocument/2006/relationships/hyperlink" Target="http://s7d9.scene7.com/is/image/ScanSource/poly-saviaccessories" TargetMode="External"/><Relationship Id="rId127" Type="http://schemas.openxmlformats.org/officeDocument/2006/relationships/hyperlink" Target="http://s7d5.scene7.com/is/image/ScanSource/icon-warranty2" TargetMode="External"/><Relationship Id="rId3206" Type="http://schemas.openxmlformats.org/officeDocument/2006/relationships/hyperlink" Target="https://s7d5.scene7.com/is/image/ScanSource/photo-unavailable" TargetMode="External"/><Relationship Id="rId3620" Type="http://schemas.openxmlformats.org/officeDocument/2006/relationships/hyperlink" Target="http://s7d9.scene7.com/is/image/ScanSource/poly-usbadapters" TargetMode="External"/><Relationship Id="rId541" Type="http://schemas.openxmlformats.org/officeDocument/2006/relationships/hyperlink" Target="http://s7d5.scene7.com/is/image/ScanSource/icon-accessories" TargetMode="External"/><Relationship Id="rId1171" Type="http://schemas.openxmlformats.org/officeDocument/2006/relationships/hyperlink" Target="http://s7d9.scene7.com/is/image/ScanSource/apc-surt1000xli" TargetMode="External"/><Relationship Id="rId2222" Type="http://schemas.openxmlformats.org/officeDocument/2006/relationships/hyperlink" Target="http://s7d9.scene7.com/is/image/ScanSource/eaton-emit0310" TargetMode="External"/><Relationship Id="rId1988" Type="http://schemas.openxmlformats.org/officeDocument/2006/relationships/hyperlink" Target="http://s7d9.scene7.com/is/image/ScanSource/eaton-kb2013100000010" TargetMode="External"/><Relationship Id="rId4394" Type="http://schemas.openxmlformats.org/officeDocument/2006/relationships/hyperlink" Target="http://s7d9.scene7.com/is/image/ScanSource/plantronics-voyager4320" TargetMode="External"/><Relationship Id="rId4047" Type="http://schemas.openxmlformats.org/officeDocument/2006/relationships/hyperlink" Target="http://s7d9.scene7.com/is/image/ScanSource/eaton-5p1500r" TargetMode="External"/><Relationship Id="rId4461" Type="http://schemas.openxmlformats.org/officeDocument/2006/relationships/hyperlink" Target="http://s7d9.scene7.com/is/image/ScanSource/poly-voyageraccessories" TargetMode="External"/><Relationship Id="rId3063" Type="http://schemas.openxmlformats.org/officeDocument/2006/relationships/hyperlink" Target="http://s7d5.scene7.com/is/image/ScanSource/icon-services" TargetMode="External"/><Relationship Id="rId4114" Type="http://schemas.openxmlformats.org/officeDocument/2006/relationships/hyperlink" Target="http://s7d9.scene7.com/is/image/ScanSource/zebra-obsolete" TargetMode="External"/><Relationship Id="rId1708" Type="http://schemas.openxmlformats.org/officeDocument/2006/relationships/hyperlink" Target="http://s7d5.scene7.com/is/image/ScanSource/Eaton-Racks" TargetMode="External"/><Relationship Id="rId3130" Type="http://schemas.openxmlformats.org/officeDocument/2006/relationships/hyperlink" Target="http://s7d9.scene7.com/is/image/ScanSource/eaton-9px6kp1" TargetMode="External"/><Relationship Id="rId2896" Type="http://schemas.openxmlformats.org/officeDocument/2006/relationships/hyperlink" Target="http://s7d9.scene7.com/is/image/ScanSource/apc-ap8702rww" TargetMode="External"/><Relationship Id="rId3947" Type="http://schemas.openxmlformats.org/officeDocument/2006/relationships/hyperlink" Target="http://s7d9.scene7.com/is/image/ScanSource/jabra-6598832109" TargetMode="External"/><Relationship Id="rId868" Type="http://schemas.openxmlformats.org/officeDocument/2006/relationships/hyperlink" Target="http://s7d9.scene7.com/is/image/ScanSource/valcom-v1066aw" TargetMode="External"/><Relationship Id="rId1498" Type="http://schemas.openxmlformats.org/officeDocument/2006/relationships/hyperlink" Target="https://s7d5.scene7.com/is/image/ScanSource/photo-unavailable" TargetMode="External"/><Relationship Id="rId2549" Type="http://schemas.openxmlformats.org/officeDocument/2006/relationships/hyperlink" Target="http://s7d9.scene7.com/is/image/ScanSource/apc-ar8169" TargetMode="External"/><Relationship Id="rId2963" Type="http://schemas.openxmlformats.org/officeDocument/2006/relationships/hyperlink" Target="http://s7d9.scene7.com/is/image/ScanSource/apc-ap7552" TargetMode="External"/><Relationship Id="rId935" Type="http://schemas.openxmlformats.org/officeDocument/2006/relationships/hyperlink" Target="http://s7d9.scene7.com/is/image/ScanSource/itwlinx-up3b16" TargetMode="External"/><Relationship Id="rId1565" Type="http://schemas.openxmlformats.org/officeDocument/2006/relationships/hyperlink" Target="http://s7d9.scene7.com/is/image/ScanSource/eaton-sb55608419u6fb" TargetMode="External"/><Relationship Id="rId2616" Type="http://schemas.openxmlformats.org/officeDocument/2006/relationships/hyperlink" Target="http://s7d9.scene7.com/is/image/ScanSource/apc-ar7508" TargetMode="External"/><Relationship Id="rId5022" Type="http://schemas.openxmlformats.org/officeDocument/2006/relationships/hyperlink" Target="http://s7d9.scene7.com/is/image/ScanSource/jabra-1412115" TargetMode="External"/><Relationship Id="rId1218" Type="http://schemas.openxmlformats.org/officeDocument/2006/relationships/hyperlink" Target="http://s7d9.scene7.com/is/image/ScanSource/apc-su3000rmx93" TargetMode="External"/><Relationship Id="rId1632" Type="http://schemas.openxmlformats.org/officeDocument/2006/relationships/hyperlink" Target="http://s7d9.scene7.com/is/image/ScanSource/apc-rbc2" TargetMode="External"/><Relationship Id="rId4788" Type="http://schemas.openxmlformats.org/officeDocument/2006/relationships/hyperlink" Target="http://s7d9.scene7.com/is/image/ScanSource/poly-voyagerfocus" TargetMode="External"/><Relationship Id="rId4855" Type="http://schemas.openxmlformats.org/officeDocument/2006/relationships/hyperlink" Target="http://s7d9.scene7.com/is/image/ScanSource/jabra-1420906" TargetMode="External"/><Relationship Id="rId3457" Type="http://schemas.openxmlformats.org/officeDocument/2006/relationships/hyperlink" Target="https://s7d5.scene7.com/is/image/ScanSource/photo-unavailable" TargetMode="External"/><Relationship Id="rId3871" Type="http://schemas.openxmlformats.org/officeDocument/2006/relationships/hyperlink" Target="http://s7d9.scene7.com/is/image/ScanSource/poly-voyageraccessories" TargetMode="External"/><Relationship Id="rId4508" Type="http://schemas.openxmlformats.org/officeDocument/2006/relationships/hyperlink" Target="http://s7d5.scene7.com/is/image/ScanSource/plantronics-blackwire3325" TargetMode="External"/><Relationship Id="rId4922" Type="http://schemas.openxmlformats.org/officeDocument/2006/relationships/hyperlink" Target="http://s7d9.scene7.com/is/image/ScanSource/jabra-1420145" TargetMode="External"/><Relationship Id="rId378" Type="http://schemas.openxmlformats.org/officeDocument/2006/relationships/hyperlink" Target="http://s7d5.scene7.com/is/image/ScanSource/icon-warranty2" TargetMode="External"/><Relationship Id="rId792" Type="http://schemas.openxmlformats.org/officeDocument/2006/relationships/hyperlink" Target="http://s7d9.scene7.com/is/image/ScanSource/valcom-v9422" TargetMode="External"/><Relationship Id="rId2059" Type="http://schemas.openxmlformats.org/officeDocument/2006/relationships/hyperlink" Target="https://s7d5.scene7.com/is/image/ScanSource/photo-unavailable" TargetMode="External"/><Relationship Id="rId2473" Type="http://schemas.openxmlformats.org/officeDocument/2006/relationships/hyperlink" Target="http://s7d5.scene7.com/is/image/ScanSource/Eaton-9170" TargetMode="External"/><Relationship Id="rId3524" Type="http://schemas.openxmlformats.org/officeDocument/2006/relationships/hyperlink" Target="http://s7d9.scene7.com/is/image/ScanSource/xpcc-90000261" TargetMode="External"/><Relationship Id="rId445" Type="http://schemas.openxmlformats.org/officeDocument/2006/relationships/hyperlink" Target="http://s7d5.scene7.com/is/image/ScanSource/icon-services" TargetMode="External"/><Relationship Id="rId1075" Type="http://schemas.openxmlformats.org/officeDocument/2006/relationships/hyperlink" Target="http://s7d9.scene7.com/is/image/ScanSource/apc-sya8k16ixr" TargetMode="External"/><Relationship Id="rId2126" Type="http://schemas.openxmlformats.org/officeDocument/2006/relationships/hyperlink" Target="http://s7d9.scene7.com/is/image/ScanSource/apc-g50netb20a2" TargetMode="External"/><Relationship Id="rId2540" Type="http://schemas.openxmlformats.org/officeDocument/2006/relationships/hyperlink" Target="http://s7d9.scene7.com/is/image/ScanSource/apc-ar8356" TargetMode="External"/><Relationship Id="rId512" Type="http://schemas.openxmlformats.org/officeDocument/2006/relationships/hyperlink" Target="http://s7d9.scene7.com/is/image/ScanSource/valcom-vp412a" TargetMode="External"/><Relationship Id="rId1142" Type="http://schemas.openxmlformats.org/officeDocument/2006/relationships/hyperlink" Target="http://s7d9.scene7.com/is/image/ScanSource/apc-suvtbxr6b6s" TargetMode="External"/><Relationship Id="rId4298" Type="http://schemas.openxmlformats.org/officeDocument/2006/relationships/hyperlink" Target="http://s7d9.scene7.com/is/image/ScanSource/jabra-2499823209" TargetMode="External"/><Relationship Id="rId4365" Type="http://schemas.openxmlformats.org/officeDocument/2006/relationships/hyperlink" Target="http://s7d9.scene7.com/is/image/ScanSource/polycom-vvx400" TargetMode="External"/><Relationship Id="rId1959" Type="http://schemas.openxmlformats.org/officeDocument/2006/relationships/hyperlink" Target="http://s7d9.scene7.com/is/image/ScanSource/eaton-lpc120p" TargetMode="External"/><Relationship Id="rId4018" Type="http://schemas.openxmlformats.org/officeDocument/2006/relationships/hyperlink" Target="http://s7d9.scene7.com/is/image/ScanSource/eaton-5px3000rt2u" TargetMode="External"/><Relationship Id="rId3381" Type="http://schemas.openxmlformats.org/officeDocument/2006/relationships/hyperlink" Target="http://s7d5.scene7.com/is/image/ScanSource/icon-software-services" TargetMode="External"/><Relationship Id="rId4432" Type="http://schemas.openxmlformats.org/officeDocument/2006/relationships/hyperlink" Target="http://s7d9.scene7.com/is/image/ScanSource/poly-sync40" TargetMode="External"/><Relationship Id="rId3034" Type="http://schemas.openxmlformats.org/officeDocument/2006/relationships/hyperlink" Target="http://s7d9.scene7.com/is/image/ScanSource/apc-accs1005" TargetMode="External"/><Relationship Id="rId2050" Type="http://schemas.openxmlformats.org/officeDocument/2006/relationships/hyperlink" Target="https://s7d5.scene7.com/is/image/ScanSource/photo-unavailable" TargetMode="External"/><Relationship Id="rId3101" Type="http://schemas.openxmlformats.org/officeDocument/2006/relationships/hyperlink" Target="http://s7d5.scene7.com/is/image/ScanSource/Eaton-9355-UPS" TargetMode="External"/><Relationship Id="rId839" Type="http://schemas.openxmlformats.org/officeDocument/2006/relationships/hyperlink" Target="http://s7d9.scene7.com/is/image/ScanSource/valcom-v1920c" TargetMode="External"/><Relationship Id="rId1469" Type="http://schemas.openxmlformats.org/officeDocument/2006/relationships/hyperlink" Target="http://s7d5.scene7.com/is/image/ScanSource/icon-warranty2" TargetMode="External"/><Relationship Id="rId2867" Type="http://schemas.openxmlformats.org/officeDocument/2006/relationships/hyperlink" Target="http://s7d9.scene7.com/is/image/ScanSource/apc-ap8858na3" TargetMode="External"/><Relationship Id="rId3918" Type="http://schemas.openxmlformats.org/officeDocument/2006/relationships/hyperlink" Target="http://s7d9.scene7.com/is/image/ScanSource/jabra-7099823309" TargetMode="External"/><Relationship Id="rId1883" Type="http://schemas.openxmlformats.org/officeDocument/2006/relationships/hyperlink" Target="http://s7d9.scene7.com/is/image/ScanSource/apc-nbac0103" TargetMode="External"/><Relationship Id="rId2934" Type="http://schemas.openxmlformats.org/officeDocument/2006/relationships/hyperlink" Target="http://s7d9.scene7.com/is/image/ScanSource/apc-ap7821b" TargetMode="External"/><Relationship Id="rId906" Type="http://schemas.openxmlformats.org/officeDocument/2006/relationships/hyperlink" Target="http://s7d9.scene7.com/is/image/ScanSource/valcom-v1013bww" TargetMode="External"/><Relationship Id="rId1536" Type="http://schemas.openxmlformats.org/officeDocument/2006/relationships/hyperlink" Target="http://s7d9.scene7.com/is/image/ScanSource/apc-sbp6krmt2u" TargetMode="External"/><Relationship Id="rId1950" Type="http://schemas.openxmlformats.org/officeDocument/2006/relationships/hyperlink" Target="http://s7d9.scene7.com/is/image/ScanSource/itwlinx-m4ksu" TargetMode="External"/><Relationship Id="rId1603" Type="http://schemas.openxmlformats.org/officeDocument/2006/relationships/hyperlink" Target="http://s7d5.scene7.com/is/image/ScanSource/Eaton-FERRUPS" TargetMode="External"/><Relationship Id="rId4759" Type="http://schemas.openxmlformats.org/officeDocument/2006/relationships/hyperlink" Target="http://s7d9.scene7.com/is/image/ScanSource/plantronics-20371003" TargetMode="External"/><Relationship Id="rId3775" Type="http://schemas.openxmlformats.org/officeDocument/2006/relationships/hyperlink" Target="http://s7d9.scene7.com/is/image/ScanSource/plantronics-8108702" TargetMode="External"/><Relationship Id="rId4826" Type="http://schemas.openxmlformats.org/officeDocument/2006/relationships/hyperlink" Target="http://s7d9.scene7.com/is/image/ScanSource/eaton-15me" TargetMode="External"/><Relationship Id="rId696" Type="http://schemas.openxmlformats.org/officeDocument/2006/relationships/hyperlink" Target="http://s7d9.scene7.com/is/image/ScanSource/valcom-vwmcra" TargetMode="External"/><Relationship Id="rId2377" Type="http://schemas.openxmlformats.org/officeDocument/2006/relationships/hyperlink" Target="http://s7d5.scene7.com/is/image/ScanSource/icon-warranty2" TargetMode="External"/><Relationship Id="rId2791" Type="http://schemas.openxmlformats.org/officeDocument/2006/relationships/hyperlink" Target="http://s7d9.scene7.com/is/image/ScanSource/apc-ap9710" TargetMode="External"/><Relationship Id="rId3428" Type="http://schemas.openxmlformats.org/officeDocument/2006/relationships/hyperlink" Target="https://s7d5.scene7.com/is/image/ScanSource/photo-unavailable" TargetMode="External"/><Relationship Id="rId349" Type="http://schemas.openxmlformats.org/officeDocument/2006/relationships/hyperlink" Target="http://s7d5.scene7.com/is/image/ScanSource/APC-29E08A7203B5C0DC8525760100603846_MMAE_7UDNL5_fam_h" TargetMode="External"/><Relationship Id="rId763" Type="http://schemas.openxmlformats.org/officeDocument/2006/relationships/hyperlink" Target="http://s7d9.scene7.com/is/image/ScanSource/valcom-v9939c" TargetMode="External"/><Relationship Id="rId1393" Type="http://schemas.openxmlformats.org/officeDocument/2006/relationships/hyperlink" Target="http://s7d9.scene7.com/is/image/ScanSource/apc-smx0392" TargetMode="External"/><Relationship Id="rId2444" Type="http://schemas.openxmlformats.org/officeDocument/2006/relationships/hyperlink" Target="http://s7d5.scene7.com/is/image/ScanSource/Eaton-FERRUPS" TargetMode="External"/><Relationship Id="rId3842" Type="http://schemas.openxmlformats.org/officeDocument/2006/relationships/hyperlink" Target="https://s7d5.scene7.com/is/image/ScanSource/photo-unavailable" TargetMode="External"/><Relationship Id="rId416" Type="http://schemas.openxmlformats.org/officeDocument/2006/relationships/hyperlink" Target="http://s7d5.scene7.com/is/image/ScanSource/icon-services" TargetMode="External"/><Relationship Id="rId1046" Type="http://schemas.openxmlformats.org/officeDocument/2006/relationships/hyperlink" Target="http://s7d5.scene7.com/is/image/ScanSource/APC-29E08A7203B5C0DC8525760100603846_MMAE_7UDNL5_fam_h" TargetMode="External"/><Relationship Id="rId830" Type="http://schemas.openxmlformats.org/officeDocument/2006/relationships/hyperlink" Target="http://s7d9.scene7.com/is/image/ScanSource/valcom-v2900" TargetMode="External"/><Relationship Id="rId1460" Type="http://schemas.openxmlformats.org/officeDocument/2006/relationships/hyperlink" Target="http://s7d9.scene7.com/is/image/ScanSource/apc-smc1000c" TargetMode="External"/><Relationship Id="rId2511" Type="http://schemas.openxmlformats.org/officeDocument/2006/relationships/hyperlink" Target="http://s7d9.scene7.com/is/image/ScanSource/apc-ar8575" TargetMode="External"/><Relationship Id="rId1113" Type="http://schemas.openxmlformats.org/officeDocument/2006/relationships/hyperlink" Target="http://s7d9.scene7.com/is/image/ScanSource/apc-suvtrt20kf5b5s" TargetMode="External"/><Relationship Id="rId4269" Type="http://schemas.openxmlformats.org/officeDocument/2006/relationships/hyperlink" Target="http://s7d9.scene7.com/is/image/ScanSource/jabra-26599999888" TargetMode="External"/><Relationship Id="rId4683" Type="http://schemas.openxmlformats.org/officeDocument/2006/relationships/hyperlink" Target="http://s7d9.scene7.com/is/image/ScanSource/plantronics-blackwire5220" TargetMode="External"/><Relationship Id="rId3285" Type="http://schemas.openxmlformats.org/officeDocument/2006/relationships/hyperlink" Target="https://s7d5.scene7.com/is/image/ScanSource/photo-unavailable" TargetMode="External"/><Relationship Id="rId4336" Type="http://schemas.openxmlformats.org/officeDocument/2006/relationships/hyperlink" Target="http://s7d9.scene7.com/is/image/ScanSource/jabra-2309820119" TargetMode="External"/><Relationship Id="rId4750" Type="http://schemas.openxmlformats.org/officeDocument/2006/relationships/hyperlink" Target="https://s7d5.scene7.com/is/image/ScanSource/photo-unavailable" TargetMode="External"/><Relationship Id="rId3352" Type="http://schemas.openxmlformats.org/officeDocument/2006/relationships/hyperlink" Target="http://s7d9.scene7.com/is/image/ScanSource/xpcc-90000931" TargetMode="External"/><Relationship Id="rId4403" Type="http://schemas.openxmlformats.org/officeDocument/2006/relationships/hyperlink" Target="http://s7d9.scene7.com/is/image/ScanSource/poly-voyageraccessories" TargetMode="External"/><Relationship Id="rId273" Type="http://schemas.openxmlformats.org/officeDocument/2006/relationships/hyperlink" Target="http://s7d5.scene7.com/is/image/ScanSource/icon-warranty2" TargetMode="External"/><Relationship Id="rId3005" Type="http://schemas.openxmlformats.org/officeDocument/2006/relationships/hyperlink" Target="http://s7d9.scene7.com/is/image/ScanSource/apc-ap4421" TargetMode="External"/><Relationship Id="rId340" Type="http://schemas.openxmlformats.org/officeDocument/2006/relationships/hyperlink" Target="http://s7d5.scene7.com/is/image/ScanSource/icon-warranty2" TargetMode="External"/><Relationship Id="rId2021" Type="http://schemas.openxmlformats.org/officeDocument/2006/relationships/hyperlink" Target="https://s7d5.scene7.com/is/image/ScanSource/photo-unavailable" TargetMode="External"/><Relationship Id="rId5177" Type="http://schemas.openxmlformats.org/officeDocument/2006/relationships/hyperlink" Target="http://s7d5.scene7.com/is/image/ScanSource/apc-325family" TargetMode="External"/><Relationship Id="rId4193" Type="http://schemas.openxmlformats.org/officeDocument/2006/relationships/hyperlink" Target="http://s7d9.scene7.com/is/image/ScanSource/plantronics-3835013" TargetMode="External"/><Relationship Id="rId1787" Type="http://schemas.openxmlformats.org/officeDocument/2006/relationships/hyperlink" Target="http://s7d9.scene7.com/is/image/ScanSource/apc-pd2p20abbsd" TargetMode="External"/><Relationship Id="rId2838" Type="http://schemas.openxmlformats.org/officeDocument/2006/relationships/hyperlink" Target="http://s7d9.scene7.com/is/image/ScanSource/apc-ap90010" TargetMode="External"/><Relationship Id="rId79" Type="http://schemas.openxmlformats.org/officeDocument/2006/relationships/hyperlink" Target="https://s7d5.scene7.com/is/image/ScanSource/photo-unavailable" TargetMode="External"/><Relationship Id="rId1854" Type="http://schemas.openxmlformats.org/officeDocument/2006/relationships/hyperlink" Target="http://s7d9.scene7.com/is/image/ScanSource/apc-nbrk0420" TargetMode="External"/><Relationship Id="rId2905" Type="http://schemas.openxmlformats.org/officeDocument/2006/relationships/hyperlink" Target="http://s7d9.scene7.com/is/image/ScanSource/apc-ap8632" TargetMode="External"/><Relationship Id="rId4260" Type="http://schemas.openxmlformats.org/officeDocument/2006/relationships/hyperlink" Target="http://s7d9.scene7.com/is/image/ScanSource/plantronics-26718-01" TargetMode="External"/><Relationship Id="rId1507" Type="http://schemas.openxmlformats.org/officeDocument/2006/relationships/hyperlink" Target="https://s7d5.scene7.com/is/image/ScanSource/photo-unavailable" TargetMode="External"/><Relationship Id="rId1921" Type="http://schemas.openxmlformats.org/officeDocument/2006/relationships/hyperlink" Target="http://s7d5.scene7.com/is/image/ScanSource/icon-warranty2" TargetMode="External"/><Relationship Id="rId3679" Type="http://schemas.openxmlformats.org/officeDocument/2006/relationships/hyperlink" Target="http://s7d9.scene7.com/is/image/ScanSource/jabra-2520193" TargetMode="External"/><Relationship Id="rId1297" Type="http://schemas.openxmlformats.org/officeDocument/2006/relationships/hyperlink" Target="http://s7d9.scene7.com/is/image/ScanSource/apc-srt3000rmxli" TargetMode="External"/><Relationship Id="rId2695" Type="http://schemas.openxmlformats.org/officeDocument/2006/relationships/hyperlink" Target="http://s7d9.scene7.com/is/image/ScanSource/apc-ar3100sp" TargetMode="External"/><Relationship Id="rId3746" Type="http://schemas.openxmlformats.org/officeDocument/2006/relationships/hyperlink" Target="http://s7d9.scene7.com/is/image/ScanSource/plantronics-8460301" TargetMode="External"/><Relationship Id="rId667" Type="http://schemas.openxmlformats.org/officeDocument/2006/relationships/hyperlink" Target="http://s7d5.scene7.com/is/image/ScanSource/icon-services" TargetMode="External"/><Relationship Id="rId2348" Type="http://schemas.openxmlformats.org/officeDocument/2006/relationships/hyperlink" Target="http://s7d5.scene7.com/is/image/ScanSource/plantronics-cs510" TargetMode="External"/><Relationship Id="rId2762" Type="http://schemas.openxmlformats.org/officeDocument/2006/relationships/hyperlink" Target="http://s7d9.scene7.com/is/image/ScanSource/apc-apcrbc107" TargetMode="External"/><Relationship Id="rId3813" Type="http://schemas.openxmlformats.org/officeDocument/2006/relationships/hyperlink" Target="http://s7d9.scene7.com/is/image/ScanSource/vtech-eristerminalbundlegroup" TargetMode="External"/><Relationship Id="rId734" Type="http://schemas.openxmlformats.org/officeDocument/2006/relationships/hyperlink" Target="http://s7d5.scene7.com/is/image/ScanSource/valcom-horn1" TargetMode="External"/><Relationship Id="rId1364" Type="http://schemas.openxmlformats.org/officeDocument/2006/relationships/hyperlink" Target="http://s7d9.scene7.com/is/image/ScanSource/apc-smx3000hvnc" TargetMode="External"/><Relationship Id="rId2415" Type="http://schemas.openxmlformats.org/officeDocument/2006/relationships/hyperlink" Target="https://s7d5.scene7.com/is/image/ScanSource/photo-unavailable" TargetMode="External"/><Relationship Id="rId70" Type="http://schemas.openxmlformats.org/officeDocument/2006/relationships/hyperlink" Target="https://s7d5.scene7.com/is/image/ScanSource/photo-unavailable" TargetMode="External"/><Relationship Id="rId801" Type="http://schemas.openxmlformats.org/officeDocument/2006/relationships/hyperlink" Target="http://s7d9.scene7.com/is/image/ScanSource/valcom-v763w" TargetMode="External"/><Relationship Id="rId1017" Type="http://schemas.openxmlformats.org/officeDocument/2006/relationships/hyperlink" Target="http://s7d9.scene7.com/is/image/ScanSource/apc-syhf6kt" TargetMode="External"/><Relationship Id="rId1431" Type="http://schemas.openxmlformats.org/officeDocument/2006/relationships/hyperlink" Target="http://s7d9.scene7.com/is/image/ScanSource/apc-smt1500x448" TargetMode="External"/><Relationship Id="rId4587" Type="http://schemas.openxmlformats.org/officeDocument/2006/relationships/hyperlink" Target="http://s7d9.scene7.com/is/image/ScanSource/poly-blackwireaccessories" TargetMode="External"/><Relationship Id="rId3189" Type="http://schemas.openxmlformats.org/officeDocument/2006/relationships/hyperlink" Target="http://s7d5.scene7.com/is/image/ScanSource/Eaton-9355-UPS" TargetMode="External"/><Relationship Id="rId4654" Type="http://schemas.openxmlformats.org/officeDocument/2006/relationships/hyperlink" Target="http://s7d9.scene7.com/is/image/ScanSource/plantronics-blackwire3220" TargetMode="External"/><Relationship Id="rId3256" Type="http://schemas.openxmlformats.org/officeDocument/2006/relationships/hyperlink" Target="https://s7d5.scene7.com/is/image/ScanSource/photo-unavailable" TargetMode="External"/><Relationship Id="rId4307" Type="http://schemas.openxmlformats.org/officeDocument/2006/relationships/hyperlink" Target="http://s7d9.scene7.com/is/image/ScanSource/jabra-2409820205" TargetMode="External"/><Relationship Id="rId177" Type="http://schemas.openxmlformats.org/officeDocument/2006/relationships/hyperlink" Target="http://s7d5.scene7.com/is/image/ScanSource/icon-services" TargetMode="External"/><Relationship Id="rId591" Type="http://schemas.openxmlformats.org/officeDocument/2006/relationships/hyperlink" Target="http://s7d9.scene7.com/is/image/ScanSource/valcom-vip430" TargetMode="External"/><Relationship Id="rId2272" Type="http://schemas.openxmlformats.org/officeDocument/2006/relationships/hyperlink" Target="http://s7d5.scene7.com/is/image/ScanSource/icon-accessories" TargetMode="External"/><Relationship Id="rId3670" Type="http://schemas.openxmlformats.org/officeDocument/2006/relationships/hyperlink" Target="http://s7d9.scene7.com/is/image/ScanSource/jabra-8800196" TargetMode="External"/><Relationship Id="rId4721" Type="http://schemas.openxmlformats.org/officeDocument/2006/relationships/hyperlink" Target="http://s7d9.scene7.com/is/image/ScanSource/jabra-204330" TargetMode="External"/><Relationship Id="rId244" Type="http://schemas.openxmlformats.org/officeDocument/2006/relationships/hyperlink" Target="http://s7d5.scene7.com/is/image/ScanSource/icon-warranty2" TargetMode="External"/><Relationship Id="rId3323" Type="http://schemas.openxmlformats.org/officeDocument/2006/relationships/hyperlink" Target="https://s7d5.scene7.com/is/image/ScanSource/photo-unavailable" TargetMode="External"/><Relationship Id="rId311" Type="http://schemas.openxmlformats.org/officeDocument/2006/relationships/hyperlink" Target="http://s7d5.scene7.com/is/image/ScanSource/icon-services" TargetMode="External"/><Relationship Id="rId4097" Type="http://schemas.openxmlformats.org/officeDocument/2006/relationships/hyperlink" Target="http://s7d9.scene7.com/is/image/ScanSource/zebra-obsolete" TargetMode="External"/><Relationship Id="rId5148" Type="http://schemas.openxmlformats.org/officeDocument/2006/relationships/hyperlink" Target="http://s7d9.scene7.com/is/image/ScanSource/eaton-1030057476591" TargetMode="External"/><Relationship Id="rId1758" Type="http://schemas.openxmlformats.org/officeDocument/2006/relationships/hyperlink" Target="http://s7d9.scene7.com/is/image/ScanSource/apc-pdm3530l2130860" TargetMode="External"/><Relationship Id="rId2809" Type="http://schemas.openxmlformats.org/officeDocument/2006/relationships/hyperlink" Target="http://s7d9.scene7.com/is/image/ScanSource/apc-ap9563" TargetMode="External"/><Relationship Id="rId4164" Type="http://schemas.openxmlformats.org/officeDocument/2006/relationships/hyperlink" Target="http://s7d9.scene7.com/is/image/ScanSource/plantronics-4084501" TargetMode="External"/><Relationship Id="rId5215" Type="http://schemas.openxmlformats.org/officeDocument/2006/relationships/hyperlink" Target="http://s7d9.scene7.com/is/image/ScanSource/jabra-0462799" TargetMode="External"/><Relationship Id="rId3180" Type="http://schemas.openxmlformats.org/officeDocument/2006/relationships/hyperlink" Target="http://s7d9.scene7.com/is/image/ScanSource/eaton-9ezabb000000000" TargetMode="External"/><Relationship Id="rId4231" Type="http://schemas.openxmlformats.org/officeDocument/2006/relationships/hyperlink" Target="http://s7d9.scene7.com/is/image/ScanSource/jabra-28599999988" TargetMode="External"/><Relationship Id="rId1825" Type="http://schemas.openxmlformats.org/officeDocument/2006/relationships/hyperlink" Target="http://s7d5.scene7.com/is/image/ScanSource/icon-accessories" TargetMode="External"/><Relationship Id="rId3997" Type="http://schemas.openxmlformats.org/officeDocument/2006/relationships/hyperlink" Target="http://s7d9.scene7.com/is/image/ScanSource/eaton-5sc750g" TargetMode="External"/><Relationship Id="rId2599" Type="http://schemas.openxmlformats.org/officeDocument/2006/relationships/hyperlink" Target="http://s7d9.scene7.com/is/image/ScanSource/apc-ar7701s" TargetMode="External"/><Relationship Id="rId985" Type="http://schemas.openxmlformats.org/officeDocument/2006/relationships/hyperlink" Target="http://s7d9.scene7.com/is/image/ScanSource/eaton-t22353370" TargetMode="External"/><Relationship Id="rId2666" Type="http://schemas.openxmlformats.org/officeDocument/2006/relationships/hyperlink" Target="http://s7d5.scene7.com/is/image/ScanSource/APC-301_fam" TargetMode="External"/><Relationship Id="rId3717" Type="http://schemas.openxmlformats.org/officeDocument/2006/relationships/hyperlink" Target="http://s7d9.scene7.com/is/image/ScanSource/plantronics-8617901" TargetMode="External"/><Relationship Id="rId5072" Type="http://schemas.openxmlformats.org/officeDocument/2006/relationships/hyperlink" Target="http://s7d5.scene7.com/is/image/ScanSource/icon-cables-and-adaptors" TargetMode="External"/><Relationship Id="rId638" Type="http://schemas.openxmlformats.org/officeDocument/2006/relationships/hyperlink" Target="http://s7d9.scene7.com/is/image/ScanSource/valcom-vip130albgeic" TargetMode="External"/><Relationship Id="rId1268" Type="http://schemas.openxmlformats.org/officeDocument/2006/relationships/hyperlink" Target="http://s7d9.scene7.com/is/image/ScanSource/apc-srt6krmxlt" TargetMode="External"/><Relationship Id="rId1682" Type="http://schemas.openxmlformats.org/officeDocument/2006/relationships/hyperlink" Target="http://s7d5.scene7.com/is/image/ScanSource/Eaton-ePDUs" TargetMode="External"/><Relationship Id="rId2319" Type="http://schemas.openxmlformats.org/officeDocument/2006/relationships/hyperlink" Target="http://s7d9.scene7.com/is/image/ScanSource/apc-dcmoptbatn" TargetMode="External"/><Relationship Id="rId2733" Type="http://schemas.openxmlformats.org/officeDocument/2006/relationships/hyperlink" Target="http://s7d5.scene7.com/is/image/ScanSource/APC-2D60FA1456E54ED1852578560077A444_EWAR_8F2TL5_fam_h" TargetMode="External"/><Relationship Id="rId705" Type="http://schemas.openxmlformats.org/officeDocument/2006/relationships/hyperlink" Target="http://s7d9.scene7.com/is/image/ScanSource/valcom-vwga16" TargetMode="External"/><Relationship Id="rId1335" Type="http://schemas.openxmlformats.org/officeDocument/2006/relationships/hyperlink" Target="http://s7d5.scene7.com/is/image/ScanSource/apc-325family" TargetMode="External"/><Relationship Id="rId2800" Type="http://schemas.openxmlformats.org/officeDocument/2006/relationships/hyperlink" Target="http://s7d9.scene7.com/is/image/ScanSource/apc-ap9572" TargetMode="External"/><Relationship Id="rId41" Type="http://schemas.openxmlformats.org/officeDocument/2006/relationships/hyperlink" Target="http://s7d9.scene7.com/is/image/ScanSource/yealink-ylpoe30" TargetMode="External"/><Relationship Id="rId1402" Type="http://schemas.openxmlformats.org/officeDocument/2006/relationships/hyperlink" Target="https://s7d5.scene7.com/is/image/ScanSource/photo-unavailable" TargetMode="External"/><Relationship Id="rId4558" Type="http://schemas.openxmlformats.org/officeDocument/2006/relationships/hyperlink" Target="http://s7d9.scene7.com/is/image/ScanSource/poly-elara60" TargetMode="External"/><Relationship Id="rId4972" Type="http://schemas.openxmlformats.org/officeDocument/2006/relationships/hyperlink" Target="http://s7d5.scene7.com/is/image/ScanSource/icon-software-services" TargetMode="External"/><Relationship Id="rId3574" Type="http://schemas.openxmlformats.org/officeDocument/2006/relationships/hyperlink" Target="http://s7d9.scene7.com/is/image/ScanSource/xpcc-90000093" TargetMode="External"/><Relationship Id="rId4625" Type="http://schemas.openxmlformats.org/officeDocument/2006/relationships/hyperlink" Target="http://s7d9.scene7.com/is/image/ScanSource/poly-voyageraccessories" TargetMode="External"/><Relationship Id="rId495" Type="http://schemas.openxmlformats.org/officeDocument/2006/relationships/hyperlink" Target="http://s7d5.scene7.com/is/image/ScanSource/icon-services" TargetMode="External"/><Relationship Id="rId2176" Type="http://schemas.openxmlformats.org/officeDocument/2006/relationships/hyperlink" Target="http://s7d9.scene7.com/is/image/ScanSource/eaton-etnjanchor1" TargetMode="External"/><Relationship Id="rId2590" Type="http://schemas.openxmlformats.org/officeDocument/2006/relationships/hyperlink" Target="http://s7d9.scene7.com/is/image/ScanSource/apc-ar7716" TargetMode="External"/><Relationship Id="rId3227" Type="http://schemas.openxmlformats.org/officeDocument/2006/relationships/hyperlink" Target="https://s7d5.scene7.com/is/image/ScanSource/photo-unavailable" TargetMode="External"/><Relationship Id="rId3641" Type="http://schemas.openxmlformats.org/officeDocument/2006/relationships/hyperlink" Target="http://s7d9.scene7.com/is/image/ScanSource/vtech-vsppwr02" TargetMode="External"/><Relationship Id="rId148" Type="http://schemas.openxmlformats.org/officeDocument/2006/relationships/hyperlink" Target="http://s7d5.scene7.com/is/image/ScanSource/icon-warranty2" TargetMode="External"/><Relationship Id="rId562" Type="http://schemas.openxmlformats.org/officeDocument/2006/relationships/hyperlink" Target="http://s7d5.scene7.com/is/image/ScanSource/icon-accessories" TargetMode="External"/><Relationship Id="rId1192" Type="http://schemas.openxmlformats.org/officeDocument/2006/relationships/hyperlink" Target="http://s7d5.scene7.com/is/image/ScanSource/APC-D624CB6DA231A7A6852578630056932D_SLIE_8FFLPR_fam_h" TargetMode="External"/><Relationship Id="rId2243" Type="http://schemas.openxmlformats.org/officeDocument/2006/relationships/hyperlink" Target="http://s7d9.scene7.com/is/image/ScanSource/eaton-ema32710" TargetMode="External"/><Relationship Id="rId215" Type="http://schemas.openxmlformats.org/officeDocument/2006/relationships/hyperlink" Target="http://s7d5.scene7.com/is/image/ScanSource/icon-accessories" TargetMode="External"/><Relationship Id="rId2310" Type="http://schemas.openxmlformats.org/officeDocument/2006/relationships/hyperlink" Target="http://s7d9.scene7.com/is/image/ScanSource/apc-ddcc6017" TargetMode="External"/><Relationship Id="rId4068" Type="http://schemas.openxmlformats.org/officeDocument/2006/relationships/hyperlink" Target="https://s7d5.scene7.com/is/image/ScanSource/photo-unavailable" TargetMode="External"/><Relationship Id="rId4482" Type="http://schemas.openxmlformats.org/officeDocument/2006/relationships/hyperlink" Target="http://s7d9.scene7.com/is/image/ScanSource/poly-voyager4200" TargetMode="External"/><Relationship Id="rId5119" Type="http://schemas.openxmlformats.org/officeDocument/2006/relationships/hyperlink" Target="http://s7d5.scene7.com/is/image/ScanSource/icon-cables-and-adaptors" TargetMode="External"/><Relationship Id="rId3084" Type="http://schemas.openxmlformats.org/officeDocument/2006/relationships/hyperlink" Target="http://s7d9.scene7.com/is/image/ScanSource/eaton-9pzvebe54030000" TargetMode="External"/><Relationship Id="rId4135" Type="http://schemas.openxmlformats.org/officeDocument/2006/relationships/hyperlink" Target="https://s7d5.scene7.com/is/image/ScanSource/photo-unavailable" TargetMode="External"/><Relationship Id="rId1729" Type="http://schemas.openxmlformats.org/officeDocument/2006/relationships/hyperlink" Target="http://s7d9.scene7.com/is/image/ScanSource/apc-pdx316iec600" TargetMode="External"/><Relationship Id="rId3151" Type="http://schemas.openxmlformats.org/officeDocument/2006/relationships/hyperlink" Target="http://s7d9.scene7.com/is/image/ScanSource/eaton-9px2000rtn" TargetMode="External"/><Relationship Id="rId4202" Type="http://schemas.openxmlformats.org/officeDocument/2006/relationships/hyperlink" Target="http://s7d9.scene7.com/is/image/ScanSource/plantronics-3809901" TargetMode="External"/><Relationship Id="rId3968" Type="http://schemas.openxmlformats.org/officeDocument/2006/relationships/hyperlink" Target="http://s7d9.scene7.com/is/image/ScanSource/jabra-6399829209" TargetMode="External"/><Relationship Id="rId5" Type="http://schemas.openxmlformats.org/officeDocument/2006/relationships/hyperlink" Target="http://s7d9.scene7.com/is/image/ScanSource/eaton-zp2431000xxx000" TargetMode="External"/><Relationship Id="rId889" Type="http://schemas.openxmlformats.org/officeDocument/2006/relationships/hyperlink" Target="http://s7d9.scene7.com/is/image/ScanSource/valcom-v1036c" TargetMode="External"/><Relationship Id="rId1586" Type="http://schemas.openxmlformats.org/officeDocument/2006/relationships/hyperlink" Target="http://s7d9.scene7.com/is/image/ScanSource/eaton-rsv4261b" TargetMode="External"/><Relationship Id="rId2984" Type="http://schemas.openxmlformats.org/officeDocument/2006/relationships/hyperlink" Target="http://s7d9.scene7.com/is/image/ScanSource/apc-ap5641" TargetMode="External"/><Relationship Id="rId5043" Type="http://schemas.openxmlformats.org/officeDocument/2006/relationships/hyperlink" Target="http://s7d9.scene7.com/is/image/ScanSource/jabra-1410160" TargetMode="External"/><Relationship Id="rId609" Type="http://schemas.openxmlformats.org/officeDocument/2006/relationships/hyperlink" Target="http://s7d9.scene7.com/is/image/ScanSource/valcom-vip411dsic" TargetMode="External"/><Relationship Id="rId956" Type="http://schemas.openxmlformats.org/officeDocument/2006/relationships/hyperlink" Target="http://s7d9.scene7.com/is/image/ScanSource/eaton-tpc12acb" TargetMode="External"/><Relationship Id="rId1239" Type="http://schemas.openxmlformats.org/officeDocument/2006/relationships/hyperlink" Target="https://s7d5.scene7.com/is/image/ScanSource/photo-unavailable" TargetMode="External"/><Relationship Id="rId2637" Type="http://schemas.openxmlformats.org/officeDocument/2006/relationships/hyperlink" Target="http://s7d9.scene7.com/is/image/ScanSource/apc-ar7150" TargetMode="External"/><Relationship Id="rId5110" Type="http://schemas.openxmlformats.org/officeDocument/2006/relationships/hyperlink" Target="http://s7d9.scene7.com/is/image/ScanSource/eaton-124100027001" TargetMode="External"/><Relationship Id="rId1653" Type="http://schemas.openxmlformats.org/officeDocument/2006/relationships/hyperlink" Target="http://s7d9.scene7.com/is/image/ScanSource/eaton-pwatsl630006" TargetMode="External"/><Relationship Id="rId2704" Type="http://schemas.openxmlformats.org/officeDocument/2006/relationships/hyperlink" Target="http://s7d9.scene7.com/is/image/ScanSource/apc-ar2487" TargetMode="External"/><Relationship Id="rId1306" Type="http://schemas.openxmlformats.org/officeDocument/2006/relationships/hyperlink" Target="http://s7d5.scene7.com/is/image/ScanSource/apc-325family" TargetMode="External"/><Relationship Id="rId1720" Type="http://schemas.openxmlformats.org/officeDocument/2006/relationships/hyperlink" Target="http://s7d9.scene7.com/is/image/ScanSource/apc-pe6t" TargetMode="External"/><Relationship Id="rId4876" Type="http://schemas.openxmlformats.org/officeDocument/2006/relationships/hyperlink" Target="http://s7d9.scene7.com/is/image/ScanSource/jabra-1420813" TargetMode="External"/><Relationship Id="rId12" Type="http://schemas.openxmlformats.org/officeDocument/2006/relationships/hyperlink" Target="http://s7d9.scene7.com/is/image/ScanSource/eaton-zp22415000xx000" TargetMode="External"/><Relationship Id="rId3478" Type="http://schemas.openxmlformats.org/officeDocument/2006/relationships/hyperlink" Target="http://s7d5.scene7.com/is/image/ScanSource/icon-software-services" TargetMode="External"/><Relationship Id="rId3892" Type="http://schemas.openxmlformats.org/officeDocument/2006/relationships/hyperlink" Target="https://s7d5.scene7.com/is/image/ScanSource/photo-unavailable" TargetMode="External"/><Relationship Id="rId4529" Type="http://schemas.openxmlformats.org/officeDocument/2006/relationships/hyperlink" Target="http://s7d9.scene7.com/is/image/ScanSource/plantronics-blackwire3310" TargetMode="External"/><Relationship Id="rId4943" Type="http://schemas.openxmlformats.org/officeDocument/2006/relationships/hyperlink" Target="http://s7d9.scene7.com/is/image/ScanSource/apc-acac40000" TargetMode="External"/><Relationship Id="rId399" Type="http://schemas.openxmlformats.org/officeDocument/2006/relationships/hyperlink" Target="http://s7d5.scene7.com/is/image/ScanSource/icon-services" TargetMode="External"/><Relationship Id="rId2494" Type="http://schemas.openxmlformats.org/officeDocument/2006/relationships/hyperlink" Target="http://s7d9.scene7.com/is/image/ScanSource/apc-ar8675" TargetMode="External"/><Relationship Id="rId3545" Type="http://schemas.openxmlformats.org/officeDocument/2006/relationships/hyperlink" Target="http://s7d9.scene7.com/is/image/ScanSource/xpcc-90000182" TargetMode="External"/><Relationship Id="rId466" Type="http://schemas.openxmlformats.org/officeDocument/2006/relationships/hyperlink" Target="http://s7d5.scene7.com/is/image/ScanSource/icon-services" TargetMode="External"/><Relationship Id="rId880" Type="http://schemas.openxmlformats.org/officeDocument/2006/relationships/hyperlink" Target="http://s7d5.scene7.com/is/image/ScanSource/icon-audio" TargetMode="External"/><Relationship Id="rId1096" Type="http://schemas.openxmlformats.org/officeDocument/2006/relationships/hyperlink" Target="http://s7d9.scene7.com/is/image/ScanSource/apc-sy125k250drpd" TargetMode="External"/><Relationship Id="rId2147" Type="http://schemas.openxmlformats.org/officeDocument/2006/relationships/hyperlink" Target="http://s7d5.scene7.com/is/image/ScanSource/Eaton-FERRUPS" TargetMode="External"/><Relationship Id="rId2561" Type="http://schemas.openxmlformats.org/officeDocument/2006/relationships/hyperlink" Target="http://s7d9.scene7.com/is/image/ScanSource/apc-ar8129" TargetMode="External"/><Relationship Id="rId119" Type="http://schemas.openxmlformats.org/officeDocument/2006/relationships/hyperlink" Target="http://s7d5.scene7.com/is/image/ScanSource/icon-warranty2" TargetMode="External"/><Relationship Id="rId533" Type="http://schemas.openxmlformats.org/officeDocument/2006/relationships/hyperlink" Target="http://s7d9.scene7.com/is/image/ScanSource/valcom-vipa16a" TargetMode="External"/><Relationship Id="rId1163" Type="http://schemas.openxmlformats.org/officeDocument/2006/relationships/hyperlink" Target="http://s7d9.scene7.com/is/image/ScanSource/apc-surt192rmxlbp3u" TargetMode="External"/><Relationship Id="rId2214" Type="http://schemas.openxmlformats.org/officeDocument/2006/relationships/hyperlink" Target="http://s7d9.scene7.com/is/image/ScanSource/eaton-emp001" TargetMode="External"/><Relationship Id="rId3612" Type="http://schemas.openxmlformats.org/officeDocument/2006/relationships/hyperlink" Target="http://s7d9.scene7.com/is/image/ScanSource/plantronics-encoreprohw510v8943501" TargetMode="External"/><Relationship Id="rId600" Type="http://schemas.openxmlformats.org/officeDocument/2006/relationships/hyperlink" Target="http://s7d9.scene7.com/is/image/ScanSource/valcom-vip422aic" TargetMode="External"/><Relationship Id="rId1230" Type="http://schemas.openxmlformats.org/officeDocument/2006/relationships/hyperlink" Target="http://s7d5.scene7.com/is/image/ScanSource/icon-services" TargetMode="External"/><Relationship Id="rId4386" Type="http://schemas.openxmlformats.org/officeDocument/2006/relationships/hyperlink" Target="http://s7d9.scene7.com/is/image/ScanSource/poly-voyager4200" TargetMode="External"/><Relationship Id="rId4039" Type="http://schemas.openxmlformats.org/officeDocument/2006/relationships/hyperlink" Target="http://s7d9.scene7.com/is/image/ScanSource/eaton-5p2200rt" TargetMode="External"/><Relationship Id="rId4453" Type="http://schemas.openxmlformats.org/officeDocument/2006/relationships/hyperlink" Target="http://s7d9.scene7.com/is/image/ScanSource/poly-voyager4200" TargetMode="External"/><Relationship Id="rId3055" Type="http://schemas.openxmlformats.org/officeDocument/2006/relationships/hyperlink" Target="http://s7d5.scene7.com/is/image/ScanSource/Eaton-5px" TargetMode="External"/><Relationship Id="rId4106" Type="http://schemas.openxmlformats.org/officeDocument/2006/relationships/hyperlink" Target="https://s7d5.scene7.com/is/image/ScanSource/photo-unavailable" TargetMode="External"/><Relationship Id="rId4520" Type="http://schemas.openxmlformats.org/officeDocument/2006/relationships/hyperlink" Target="http://s7d5.scene7.com/is/image/ScanSource/plantronics-blackwire3325" TargetMode="External"/><Relationship Id="rId390" Type="http://schemas.openxmlformats.org/officeDocument/2006/relationships/hyperlink" Target="http://s7d5.scene7.com/is/image/ScanSource/icon-services" TargetMode="External"/><Relationship Id="rId2071" Type="http://schemas.openxmlformats.org/officeDocument/2006/relationships/hyperlink" Target="http://s7d5.scene7.com/is/image/ScanSource/icon-services" TargetMode="External"/><Relationship Id="rId3122" Type="http://schemas.openxmlformats.org/officeDocument/2006/relationships/hyperlink" Target="http://s7d9.scene7.com/is/image/ScanSource/eaton-9px8ksp" TargetMode="External"/><Relationship Id="rId110" Type="http://schemas.openxmlformats.org/officeDocument/2006/relationships/hyperlink" Target="http://s7d5.scene7.com/is/image/ScanSource/icon-warranty2" TargetMode="External"/><Relationship Id="rId2888" Type="http://schemas.openxmlformats.org/officeDocument/2006/relationships/hyperlink" Target="http://s7d5.scene7.com/is/image/ScanSource/apc-325family" TargetMode="External"/><Relationship Id="rId3939" Type="http://schemas.openxmlformats.org/officeDocument/2006/relationships/hyperlink" Target="http://s7d9.scene7.com/is/image/ScanSource/eaton-66033" TargetMode="External"/><Relationship Id="rId2955" Type="http://schemas.openxmlformats.org/officeDocument/2006/relationships/hyperlink" Target="http://s7d9.scene7.com/is/image/ScanSource/apc-ap7569" TargetMode="External"/><Relationship Id="rId927" Type="http://schemas.openxmlformats.org/officeDocument/2006/relationships/hyperlink" Target="http://s7d9.scene7.com/is/image/ScanSource/itwlinx-up3p39" TargetMode="External"/><Relationship Id="rId1557" Type="http://schemas.openxmlformats.org/officeDocument/2006/relationships/hyperlink" Target="http://s7d9.scene7.com/is/image/ScanSource/eaton-sb704192524fb" TargetMode="External"/><Relationship Id="rId1971" Type="http://schemas.openxmlformats.org/officeDocument/2006/relationships/hyperlink" Target="http://s7d9.scene7.com/is/image/ScanSource/apc-kvmusbvmcac" TargetMode="External"/><Relationship Id="rId2608" Type="http://schemas.openxmlformats.org/officeDocument/2006/relationships/hyperlink" Target="http://s7d9.scene7.com/is/image/ScanSource/apc-ar7581a" TargetMode="External"/><Relationship Id="rId5014" Type="http://schemas.openxmlformats.org/officeDocument/2006/relationships/hyperlink" Target="http://s7d9.scene7.com/is/image/ScanSource/jabra-1412134" TargetMode="External"/><Relationship Id="rId1624" Type="http://schemas.openxmlformats.org/officeDocument/2006/relationships/hyperlink" Target="http://s7d9.scene7.com/is/image/ScanSource/apc-rbc31" TargetMode="External"/><Relationship Id="rId4030" Type="http://schemas.openxmlformats.org/officeDocument/2006/relationships/hyperlink" Target="http://s7d9.scene7.com/is/image/ScanSource/eaton-5px1000rt" TargetMode="External"/><Relationship Id="rId3796" Type="http://schemas.openxmlformats.org/officeDocument/2006/relationships/hyperlink" Target="http://s7d9.scene7.com/is/image/ScanSource/vtech-eristerminalbundlegroup" TargetMode="External"/><Relationship Id="rId2398" Type="http://schemas.openxmlformats.org/officeDocument/2006/relationships/hyperlink" Target="http://s7d9.scene7.com/is/image/ScanSource/eaton-cbl147" TargetMode="External"/><Relationship Id="rId3449" Type="http://schemas.openxmlformats.org/officeDocument/2006/relationships/hyperlink" Target="http://s7d9.scene7.com/is/image/ScanSource/xpcc-90000482" TargetMode="External"/><Relationship Id="rId4847" Type="http://schemas.openxmlformats.org/officeDocument/2006/relationships/hyperlink" Target="http://s7d9.scene7.com/is/image/ScanSource/jabra-1440109" TargetMode="External"/><Relationship Id="rId3863" Type="http://schemas.openxmlformats.org/officeDocument/2006/relationships/hyperlink" Target="http://s7d9.scene7.com/is/image/ScanSource/zebra-obsolete" TargetMode="External"/><Relationship Id="rId4914" Type="http://schemas.openxmlformats.org/officeDocument/2006/relationships/hyperlink" Target="http://s7d9.scene7.com/is/image/ScanSource/jabra-1420717" TargetMode="External"/><Relationship Id="rId784" Type="http://schemas.openxmlformats.org/officeDocument/2006/relationships/hyperlink" Target="http://s7d9.scene7.com/is/image/ScanSource/valcom-v9816m" TargetMode="External"/><Relationship Id="rId1067" Type="http://schemas.openxmlformats.org/officeDocument/2006/relationships/hyperlink" Target="http://s7d9.scene7.com/is/image/ScanSource/apc-sya8k8ix798" TargetMode="External"/><Relationship Id="rId2465" Type="http://schemas.openxmlformats.org/officeDocument/2006/relationships/hyperlink" Target="http://s7d5.scene7.com/is/image/ScanSource/Eaton-3S-UPS" TargetMode="External"/><Relationship Id="rId3516" Type="http://schemas.openxmlformats.org/officeDocument/2006/relationships/hyperlink" Target="http://s7d9.scene7.com/is/image/ScanSource/xpcc-90000276" TargetMode="External"/><Relationship Id="rId3930" Type="http://schemas.openxmlformats.org/officeDocument/2006/relationships/hyperlink" Target="http://s7d9.scene7.com/is/image/ScanSource/plantronics-6952001" TargetMode="External"/><Relationship Id="rId437" Type="http://schemas.openxmlformats.org/officeDocument/2006/relationships/hyperlink" Target="http://s7d5.scene7.com/is/image/ScanSource/icon-services" TargetMode="External"/><Relationship Id="rId851" Type="http://schemas.openxmlformats.org/officeDocument/2006/relationships/hyperlink" Target="http://s7d5.scene7.com/is/image/ScanSource/icon-accessories" TargetMode="External"/><Relationship Id="rId1481" Type="http://schemas.openxmlformats.org/officeDocument/2006/relationships/hyperlink" Target="http://s7d5.scene7.com/is/image/ScanSource/icon-warranty2" TargetMode="External"/><Relationship Id="rId2118" Type="http://schemas.openxmlformats.org/officeDocument/2006/relationships/hyperlink" Target="http://s7d9.scene7.com/is/image/ScanSource/jabra-gsa15190157" TargetMode="External"/><Relationship Id="rId2532" Type="http://schemas.openxmlformats.org/officeDocument/2006/relationships/hyperlink" Target="http://s7d9.scene7.com/is/image/ScanSource/apc-ar8426a" TargetMode="External"/><Relationship Id="rId504" Type="http://schemas.openxmlformats.org/officeDocument/2006/relationships/hyperlink" Target="http://s7d5.scene7.com/is/image/ScanSource/icon-warranty2" TargetMode="External"/><Relationship Id="rId1134" Type="http://schemas.openxmlformats.org/officeDocument/2006/relationships/hyperlink" Target="http://s7d9.scene7.com/is/image/ScanSource/apc-suvtp10kf4b4s" TargetMode="External"/><Relationship Id="rId1201" Type="http://schemas.openxmlformats.org/officeDocument/2006/relationships/hyperlink" Target="http://s7d9.scene7.com/is/image/ScanSource/apc-sua5000rmi5u" TargetMode="External"/><Relationship Id="rId4357" Type="http://schemas.openxmlformats.org/officeDocument/2006/relationships/hyperlink" Target="http://s7d9.scene7.com/is/image/ScanSource/poly-studiop5withvoyager4220uckit" TargetMode="External"/><Relationship Id="rId4771" Type="http://schemas.openxmlformats.org/officeDocument/2006/relationships/hyperlink" Target="http://s7d9.scene7.com/is/image/ScanSource/jabra-203254" TargetMode="External"/><Relationship Id="rId3373" Type="http://schemas.openxmlformats.org/officeDocument/2006/relationships/hyperlink" Target="http://s7d9.scene7.com/is/image/ScanSource/xpcc-90000905" TargetMode="External"/><Relationship Id="rId4424" Type="http://schemas.openxmlformats.org/officeDocument/2006/relationships/hyperlink" Target="https://s7d5.scene7.com/is/image/ScanSource/photo-unavailable" TargetMode="External"/><Relationship Id="rId294" Type="http://schemas.openxmlformats.org/officeDocument/2006/relationships/hyperlink" Target="http://s7d5.scene7.com/is/image/ScanSource/icon-warranty2" TargetMode="External"/><Relationship Id="rId3026" Type="http://schemas.openxmlformats.org/officeDocument/2006/relationships/hyperlink" Target="http://s7d5.scene7.com/is/image/ScanSource/apc-325family" TargetMode="External"/><Relationship Id="rId361" Type="http://schemas.openxmlformats.org/officeDocument/2006/relationships/hyperlink" Target="http://s7d5.scene7.com/is/image/ScanSource/icon-warranty2" TargetMode="External"/><Relationship Id="rId2042" Type="http://schemas.openxmlformats.org/officeDocument/2006/relationships/hyperlink" Target="https://s7d5.scene7.com/is/image/ScanSource/photo-unavailable" TargetMode="External"/><Relationship Id="rId3440" Type="http://schemas.openxmlformats.org/officeDocument/2006/relationships/hyperlink" Target="https://s7d5.scene7.com/is/image/ScanSource/photo-unavailable" TargetMode="External"/><Relationship Id="rId5198" Type="http://schemas.openxmlformats.org/officeDocument/2006/relationships/hyperlink" Target="http://s7d9.scene7.com/is/image/ScanSource/poly-saviaccessories" TargetMode="External"/><Relationship Id="rId2859" Type="http://schemas.openxmlformats.org/officeDocument/2006/relationships/hyperlink" Target="http://s7d9.scene7.com/is/image/ScanSource/apc-ap8881" TargetMode="External"/><Relationship Id="rId1875" Type="http://schemas.openxmlformats.org/officeDocument/2006/relationships/hyperlink" Target="http://s7d9.scene7.com/is/image/ScanSource/apc-nbda1501" TargetMode="External"/><Relationship Id="rId4281" Type="http://schemas.openxmlformats.org/officeDocument/2006/relationships/hyperlink" Target="http://s7d9.scene7.com/is/image/ScanSource/jabra-26599899889" TargetMode="External"/><Relationship Id="rId1528" Type="http://schemas.openxmlformats.org/officeDocument/2006/relationships/hyperlink" Target="https://s7d5.scene7.com/is/image/ScanSource/photo-unavailable" TargetMode="External"/><Relationship Id="rId2926" Type="http://schemas.openxmlformats.org/officeDocument/2006/relationships/hyperlink" Target="http://s7d9.scene7.com/is/image/ScanSource/apc-ap7868" TargetMode="External"/><Relationship Id="rId1942" Type="http://schemas.openxmlformats.org/officeDocument/2006/relationships/hyperlink" Target="https://s7d5.scene7.com/is/image/ScanSource/photo-unavailable" TargetMode="External"/><Relationship Id="rId4001" Type="http://schemas.openxmlformats.org/officeDocument/2006/relationships/hyperlink" Target="http://s7d9.scene7.com/is/image/ScanSource/eaton-5sc1500" TargetMode="External"/><Relationship Id="rId3767" Type="http://schemas.openxmlformats.org/officeDocument/2006/relationships/hyperlink" Target="http://s7d9.scene7.com/is/image/ScanSource/jabra-panacast50remoteblack" TargetMode="External"/><Relationship Id="rId4818" Type="http://schemas.openxmlformats.org/officeDocument/2006/relationships/hyperlink" Target="http://s7d5.scene7.com/is/image/ScanSource/Eaton-9170" TargetMode="External"/><Relationship Id="rId688" Type="http://schemas.openxmlformats.org/officeDocument/2006/relationships/hyperlink" Target="http://s7d5.scene7.com/is/image/ScanSource/Eaton-ePDUs" TargetMode="External"/><Relationship Id="rId2369" Type="http://schemas.openxmlformats.org/officeDocument/2006/relationships/hyperlink" Target="http://s7d5.scene7.com/is/image/ScanSource/icon-warranty2" TargetMode="External"/><Relationship Id="rId2783" Type="http://schemas.openxmlformats.org/officeDocument/2006/relationships/hyperlink" Target="http://s7d9.scene7.com/is/image/ScanSource/apc-ap9872" TargetMode="External"/><Relationship Id="rId3834" Type="http://schemas.openxmlformats.org/officeDocument/2006/relationships/hyperlink" Target="http://s7d9.scene7.com/is/image/ScanSource/plantronics-encoreprohw710" TargetMode="External"/><Relationship Id="rId755" Type="http://schemas.openxmlformats.org/officeDocument/2006/relationships/hyperlink" Target="http://s7d9.scene7.com/is/image/ScanSource/valcom-v9984w" TargetMode="External"/><Relationship Id="rId1385" Type="http://schemas.openxmlformats.org/officeDocument/2006/relationships/hyperlink" Target="http://s7d5.scene7.com/is/image/ScanSource/APC-AE603987B36182048525785B005475DD_SLIE_8F7L3H_fam_h" TargetMode="External"/><Relationship Id="rId2436" Type="http://schemas.openxmlformats.org/officeDocument/2006/relationships/hyperlink" Target="http://s7d5.scene7.com/is/image/ScanSource/APC-D624CB6DA231A7A6852578630056932D_SLIE_8FFLPR_fam_h" TargetMode="External"/><Relationship Id="rId2850" Type="http://schemas.openxmlformats.org/officeDocument/2006/relationships/hyperlink" Target="http://s7d9.scene7.com/is/image/ScanSource/apc-ap8958" TargetMode="External"/><Relationship Id="rId91" Type="http://schemas.openxmlformats.org/officeDocument/2006/relationships/hyperlink" Target="https://s7d5.scene7.com/is/image/ScanSource/photo-unavailable" TargetMode="External"/><Relationship Id="rId408" Type="http://schemas.openxmlformats.org/officeDocument/2006/relationships/hyperlink" Target="http://s7d5.scene7.com/is/image/ScanSource/icon-services" TargetMode="External"/><Relationship Id="rId822" Type="http://schemas.openxmlformats.org/officeDocument/2006/relationships/hyperlink" Target="http://s7d9.scene7.com/is/image/ScanSource/valcom-v2972" TargetMode="External"/><Relationship Id="rId1038" Type="http://schemas.openxmlformats.org/officeDocument/2006/relationships/hyperlink" Target="http://s7d9.scene7.com/is/image/ScanSource/apc-sybtu2plp" TargetMode="External"/><Relationship Id="rId1452" Type="http://schemas.openxmlformats.org/officeDocument/2006/relationships/hyperlink" Target="https://s7d5.scene7.com/is/image/ScanSource/photo-unavailable" TargetMode="External"/><Relationship Id="rId2503" Type="http://schemas.openxmlformats.org/officeDocument/2006/relationships/hyperlink" Target="http://s7d9.scene7.com/is/image/ScanSource/apc-ar8606" TargetMode="External"/><Relationship Id="rId3901" Type="http://schemas.openxmlformats.org/officeDocument/2006/relationships/hyperlink" Target="https://s7d5.scene7.com/is/image/ScanSource/photo-unavailable" TargetMode="External"/><Relationship Id="rId1105" Type="http://schemas.openxmlformats.org/officeDocument/2006/relationships/hyperlink" Target="http://s7d9.scene7.com/is/image/ScanSource/valcom-swm35a" TargetMode="External"/><Relationship Id="rId3277" Type="http://schemas.openxmlformats.org/officeDocument/2006/relationships/hyperlink" Target="https://s7d5.scene7.com/is/image/ScanSource/photo-unavailable" TargetMode="External"/><Relationship Id="rId4675" Type="http://schemas.openxmlformats.org/officeDocument/2006/relationships/hyperlink" Target="http://s7d9.scene7.com/is/image/ScanSource/poly-blackwireaccessories" TargetMode="External"/><Relationship Id="rId198" Type="http://schemas.openxmlformats.org/officeDocument/2006/relationships/hyperlink" Target="http://s7d9.scene7.com/is/image/ScanSource/apc-wmbrs9mbt5" TargetMode="External"/><Relationship Id="rId3691" Type="http://schemas.openxmlformats.org/officeDocument/2006/relationships/hyperlink" Target="http://s7d9.scene7.com/is/image/ScanSource/jabra-880000103" TargetMode="External"/><Relationship Id="rId4328" Type="http://schemas.openxmlformats.org/officeDocument/2006/relationships/hyperlink" Target="http://s7d9.scene7.com/is/image/ScanSource/jabra-2399823109" TargetMode="External"/><Relationship Id="rId4742" Type="http://schemas.openxmlformats.org/officeDocument/2006/relationships/hyperlink" Target="https://s7d5.scene7.com/is/image/ScanSource/photo-unavailable" TargetMode="External"/><Relationship Id="rId2293" Type="http://schemas.openxmlformats.org/officeDocument/2006/relationships/hyperlink" Target="http://s7d9.scene7.com/is/image/ScanSource/eaton-eats220" TargetMode="External"/><Relationship Id="rId3344" Type="http://schemas.openxmlformats.org/officeDocument/2006/relationships/hyperlink" Target="http://s7d9.scene7.com/is/image/ScanSource/xpcc-90000954" TargetMode="External"/><Relationship Id="rId265" Type="http://schemas.openxmlformats.org/officeDocument/2006/relationships/hyperlink" Target="http://s7d5.scene7.com/is/image/ScanSource/icon-services" TargetMode="External"/><Relationship Id="rId2360" Type="http://schemas.openxmlformats.org/officeDocument/2006/relationships/hyperlink" Target="http://s7d5.scene7.com/is/image/ScanSource/icon-warranty2" TargetMode="External"/><Relationship Id="rId3411" Type="http://schemas.openxmlformats.org/officeDocument/2006/relationships/hyperlink" Target="http://s7d5.scene7.com/is/image/ScanSource/icon-software-services" TargetMode="External"/><Relationship Id="rId332" Type="http://schemas.openxmlformats.org/officeDocument/2006/relationships/hyperlink" Target="http://s7d5.scene7.com/is/image/ScanSource/icon-services" TargetMode="External"/><Relationship Id="rId2013" Type="http://schemas.openxmlformats.org/officeDocument/2006/relationships/hyperlink" Target="http://s7d9.scene7.com/is/image/ScanSource/eaton-k41013000000000" TargetMode="External"/><Relationship Id="rId5169" Type="http://schemas.openxmlformats.org/officeDocument/2006/relationships/hyperlink" Target="https://s7d5.scene7.com/is/image/ScanSource/photo-unavailable" TargetMode="External"/><Relationship Id="rId4185" Type="http://schemas.openxmlformats.org/officeDocument/2006/relationships/hyperlink" Target="https://s7d5.scene7.com/is/image/ScanSource/photo-unavailable" TargetMode="External"/><Relationship Id="rId5236" Type="http://schemas.openxmlformats.org/officeDocument/2006/relationships/hyperlink" Target="http://s7d9.scene7.com/is/image/ScanSource/vtech-batterym65m85" TargetMode="External"/><Relationship Id="rId1779" Type="http://schemas.openxmlformats.org/officeDocument/2006/relationships/hyperlink" Target="http://s7d9.scene7.com/is/image/ScanSource/apc-pdm1332iec3p2" TargetMode="External"/><Relationship Id="rId4252" Type="http://schemas.openxmlformats.org/officeDocument/2006/relationships/hyperlink" Target="https://s7d5.scene7.com/is/image/ScanSource/photo-unavailable" TargetMode="External"/><Relationship Id="rId1846" Type="http://schemas.openxmlformats.org/officeDocument/2006/relationships/hyperlink" Target="http://s7d9.scene7.com/is/image/ScanSource/apc-nbwc100u" TargetMode="External"/><Relationship Id="rId1913" Type="http://schemas.openxmlformats.org/officeDocument/2006/relationships/hyperlink" Target="http://s7d5.scene7.com/is/image/ScanSource/icon-warranty2" TargetMode="External"/><Relationship Id="rId2687" Type="http://schemas.openxmlformats.org/officeDocument/2006/relationships/hyperlink" Target="http://s7d5.scene7.com/is/image/ScanSource/APC-301_fam" TargetMode="External"/><Relationship Id="rId3738" Type="http://schemas.openxmlformats.org/officeDocument/2006/relationships/hyperlink" Target="https://s7d5.scene7.com/is/image/ScanSource/photo-unavailable" TargetMode="External"/><Relationship Id="rId5093" Type="http://schemas.openxmlformats.org/officeDocument/2006/relationships/hyperlink" Target="https://s7d5.scene7.com/is/image/ScanSource/photo-unavailable" TargetMode="External"/><Relationship Id="rId659" Type="http://schemas.openxmlformats.org/officeDocument/2006/relationships/hyperlink" Target="http://s7d5.scene7.com/is/image/ScanSource/icon-services" TargetMode="External"/><Relationship Id="rId1289" Type="http://schemas.openxmlformats.org/officeDocument/2006/relationships/hyperlink" Target="http://s7d9.scene7.com/is/image/ScanSource/apc-srt3000xli" TargetMode="External"/><Relationship Id="rId5160" Type="http://schemas.openxmlformats.org/officeDocument/2006/relationships/hyperlink" Target="http://s7d9.scene7.com/is/image/ScanSource/jabra-1005143" TargetMode="External"/><Relationship Id="rId1356" Type="http://schemas.openxmlformats.org/officeDocument/2006/relationships/hyperlink" Target="http://s7d9.scene7.com/is/image/ScanSource/apc-smx3000rmhv2u" TargetMode="External"/><Relationship Id="rId2754" Type="http://schemas.openxmlformats.org/officeDocument/2006/relationships/hyperlink" Target="http://s7d5.scene7.com/is/image/ScanSource/APC-3B8DF882-5056-AE36-FE9C5C16702DBD65_f_h" TargetMode="External"/><Relationship Id="rId3805" Type="http://schemas.openxmlformats.org/officeDocument/2006/relationships/hyperlink" Target="http://s7d9.scene7.com/is/image/ScanSource/vtech-eristerminalbundlegroup" TargetMode="External"/><Relationship Id="rId726" Type="http://schemas.openxmlformats.org/officeDocument/2006/relationships/hyperlink" Target="http://s7d9.scene7.com/is/image/ScanSource/valcom-vd2440b" TargetMode="External"/><Relationship Id="rId1009" Type="http://schemas.openxmlformats.org/officeDocument/2006/relationships/hyperlink" Target="http://s7d9.scene7.com/is/image/ScanSource/apc-syopt12" TargetMode="External"/><Relationship Id="rId1770" Type="http://schemas.openxmlformats.org/officeDocument/2006/relationships/hyperlink" Target="http://s7d5.scene7.com/is/image/ScanSource/apc-325family" TargetMode="External"/><Relationship Id="rId2407" Type="http://schemas.openxmlformats.org/officeDocument/2006/relationships/hyperlink" Target="http://s7d9.scene7.com/is/image/ScanSource/itwlinx-cat675poerj45" TargetMode="External"/><Relationship Id="rId2821" Type="http://schemas.openxmlformats.org/officeDocument/2006/relationships/hyperlink" Target="http://s7d9.scene7.com/is/image/ScanSource/apc-ap95100" TargetMode="External"/><Relationship Id="rId62" Type="http://schemas.openxmlformats.org/officeDocument/2006/relationships/hyperlink" Target="https://s7d5.scene7.com/is/image/ScanSource/photo-unavailable" TargetMode="External"/><Relationship Id="rId1423" Type="http://schemas.openxmlformats.org/officeDocument/2006/relationships/hyperlink" Target="http://s7d9.scene7.com/is/image/ScanSource/apc-smt2200rmi2u" TargetMode="External"/><Relationship Id="rId4579" Type="http://schemas.openxmlformats.org/officeDocument/2006/relationships/hyperlink" Target="http://s7d9.scene7.com/is/image/ScanSource/poly-voyager4200" TargetMode="External"/><Relationship Id="rId4993" Type="http://schemas.openxmlformats.org/officeDocument/2006/relationships/hyperlink" Target="http://s7d5.scene7.com/is/image/ScanSource/polycom-vvx400" TargetMode="External"/><Relationship Id="rId3595" Type="http://schemas.openxmlformats.org/officeDocument/2006/relationships/hyperlink" Target="http://s7d9.scene7.com/is/image/ScanSource/xpcc-90000026" TargetMode="External"/><Relationship Id="rId4646" Type="http://schemas.openxmlformats.org/officeDocument/2006/relationships/hyperlink" Target="http://s7d9.scene7.com/is/image/ScanSource/poly-savi8220" TargetMode="External"/><Relationship Id="rId2197" Type="http://schemas.openxmlformats.org/officeDocument/2006/relationships/hyperlink" Target="http://s7d9.scene7.com/is/image/ScanSource/eaton-epbz97" TargetMode="External"/><Relationship Id="rId3248" Type="http://schemas.openxmlformats.org/officeDocument/2006/relationships/hyperlink" Target="https://s7d5.scene7.com/is/image/ScanSource/photo-unavailable" TargetMode="External"/><Relationship Id="rId3662" Type="http://schemas.openxmlformats.org/officeDocument/2006/relationships/hyperlink" Target="http://s7d9.scene7.com/is/image/ScanSource/plantronics-8828401" TargetMode="External"/><Relationship Id="rId4713" Type="http://schemas.openxmlformats.org/officeDocument/2006/relationships/hyperlink" Target="http://s7d9.scene7.com/is/image/ScanSource/plantronics-20455601" TargetMode="External"/><Relationship Id="rId169" Type="http://schemas.openxmlformats.org/officeDocument/2006/relationships/hyperlink" Target="http://s7d5.scene7.com/is/image/ScanSource/icon-warranty2" TargetMode="External"/><Relationship Id="rId583" Type="http://schemas.openxmlformats.org/officeDocument/2006/relationships/hyperlink" Target="http://s7d9.scene7.com/is/image/ScanSource/valcom-vip432adf" TargetMode="External"/><Relationship Id="rId2264" Type="http://schemas.openxmlformats.org/officeDocument/2006/relationships/hyperlink" Target="http://s7d9.scene7.com/is/image/ScanSource/eaton-ecll1800pro" TargetMode="External"/><Relationship Id="rId3315" Type="http://schemas.openxmlformats.org/officeDocument/2006/relationships/hyperlink" Target="https://s7d5.scene7.com/is/image/ScanSource/photo-unavailable" TargetMode="External"/><Relationship Id="rId236" Type="http://schemas.openxmlformats.org/officeDocument/2006/relationships/hyperlink" Target="http://s7d5.scene7.com/is/image/ScanSource/icon-warranty2" TargetMode="External"/><Relationship Id="rId650" Type="http://schemas.openxmlformats.org/officeDocument/2006/relationships/hyperlink" Target="http://s7d9.scene7.com/is/image/ScanSource/vtech-vdp651" TargetMode="External"/><Relationship Id="rId1280" Type="http://schemas.openxmlformats.org/officeDocument/2006/relationships/hyperlink" Target="http://s7d9.scene7.com/is/image/ScanSource/apc-srt5krmxlt5ktf" TargetMode="External"/><Relationship Id="rId2331" Type="http://schemas.openxmlformats.org/officeDocument/2006/relationships/hyperlink" Target="http://s7d9.scene7.com/is/image/ScanSource/vtech-d7expansionmodule" TargetMode="External"/><Relationship Id="rId303" Type="http://schemas.openxmlformats.org/officeDocument/2006/relationships/hyperlink" Target="http://s7d5.scene7.com/is/image/ScanSource/icon-warranty2" TargetMode="External"/><Relationship Id="rId4089" Type="http://schemas.openxmlformats.org/officeDocument/2006/relationships/hyperlink" Target="http://s7d9.scene7.com/is/image/ScanSource/zebra-obsolete" TargetMode="External"/><Relationship Id="rId1000" Type="http://schemas.openxmlformats.org/officeDocument/2006/relationships/hyperlink" Target="http://s7d9.scene7.com/is/image/ScanSource/apc-sypm10kf2" TargetMode="External"/><Relationship Id="rId4156" Type="http://schemas.openxmlformats.org/officeDocument/2006/relationships/hyperlink" Target="https://s7d5.scene7.com/is/image/ScanSource/photo-unavailable" TargetMode="External"/><Relationship Id="rId4570" Type="http://schemas.openxmlformats.org/officeDocument/2006/relationships/hyperlink" Target="http://s7d9.scene7.com/is/image/ScanSource/poly-elara60" TargetMode="External"/><Relationship Id="rId5207" Type="http://schemas.openxmlformats.org/officeDocument/2006/relationships/hyperlink" Target="https://s7d5.scene7.com/is/image/ScanSource/photo-unavailable" TargetMode="External"/><Relationship Id="rId1817" Type="http://schemas.openxmlformats.org/officeDocument/2006/relationships/hyperlink" Target="http://s7d9.scene7.com/is/image/ScanSource/apc-p3u3" TargetMode="External"/><Relationship Id="rId3172" Type="http://schemas.openxmlformats.org/officeDocument/2006/relationships/hyperlink" Target="http://s7d5.scene7.com/is/image/ScanSource/Eaton-9390-UPS" TargetMode="External"/><Relationship Id="rId4223" Type="http://schemas.openxmlformats.org/officeDocument/2006/relationships/hyperlink" Target="https://s7d5.scene7.com/is/image/ScanSource/photo-unavailable" TargetMode="External"/><Relationship Id="rId160" Type="http://schemas.openxmlformats.org/officeDocument/2006/relationships/hyperlink" Target="http://s7d5.scene7.com/is/image/ScanSource/icon-warranty2" TargetMode="External"/><Relationship Id="rId3989" Type="http://schemas.openxmlformats.org/officeDocument/2006/relationships/hyperlink" Target="http://s7d5.scene7.com/is/image/ScanSource/icon-cables-and-adaptors" TargetMode="External"/><Relationship Id="rId5064" Type="http://schemas.openxmlformats.org/officeDocument/2006/relationships/hyperlink" Target="http://s7d9.scene7.com/is/image/ScanSource/jabra-1410117" TargetMode="External"/><Relationship Id="rId977" Type="http://schemas.openxmlformats.org/officeDocument/2006/relationships/hyperlink" Target="http://s7d9.scene7.com/is/image/ScanSource/eaton-t800f25000" TargetMode="External"/><Relationship Id="rId2658" Type="http://schemas.openxmlformats.org/officeDocument/2006/relationships/hyperlink" Target="http://s7d9.scene7.com/is/image/ScanSource/apc-ar3355" TargetMode="External"/><Relationship Id="rId3709" Type="http://schemas.openxmlformats.org/officeDocument/2006/relationships/hyperlink" Target="https://s7d5.scene7.com/is/image/ScanSource/photo-unavailable" TargetMode="External"/><Relationship Id="rId4080" Type="http://schemas.openxmlformats.org/officeDocument/2006/relationships/hyperlink" Target="https://s7d5.scene7.com/is/image/ScanSource/photo-unavailable" TargetMode="External"/><Relationship Id="rId1674" Type="http://schemas.openxmlformats.org/officeDocument/2006/relationships/hyperlink" Target="http://s7d9.scene7.com/is/image/ScanSource/eaton-pw306mo0u072" TargetMode="External"/><Relationship Id="rId2725" Type="http://schemas.openxmlformats.org/officeDocument/2006/relationships/hyperlink" Target="http://s7d5.scene7.com/is/image/ScanSource/APC-301_fam" TargetMode="External"/><Relationship Id="rId5131" Type="http://schemas.openxmlformats.org/officeDocument/2006/relationships/hyperlink" Target="https://s7d5.scene7.com/is/image/ScanSource/photo-unavailable" TargetMode="External"/><Relationship Id="rId1327" Type="http://schemas.openxmlformats.org/officeDocument/2006/relationships/hyperlink" Target="http://s7d9.scene7.com/is/image/ScanSource/apc-srt1000xla" TargetMode="External"/><Relationship Id="rId1741" Type="http://schemas.openxmlformats.org/officeDocument/2006/relationships/hyperlink" Target="http://s7d9.scene7.com/is/image/ScanSource/apc-pdw17l2120r" TargetMode="External"/><Relationship Id="rId4897" Type="http://schemas.openxmlformats.org/officeDocument/2006/relationships/hyperlink" Target="http://s7d9.scene7.com/is/image/ScanSource/jabra-1420767" TargetMode="External"/><Relationship Id="rId33" Type="http://schemas.openxmlformats.org/officeDocument/2006/relationships/hyperlink" Target="http://s7d9.scene7.com/is/image/ScanSource/eaton-zc1212600100000" TargetMode="External"/><Relationship Id="rId3499" Type="http://schemas.openxmlformats.org/officeDocument/2006/relationships/hyperlink" Target="http://s7d5.scene7.com/is/image/ScanSource/icon-software-services" TargetMode="External"/><Relationship Id="rId3566" Type="http://schemas.openxmlformats.org/officeDocument/2006/relationships/hyperlink" Target="http://s7d9.scene7.com/is/image/ScanSource/xpcc-90000112" TargetMode="External"/><Relationship Id="rId4964" Type="http://schemas.openxmlformats.org/officeDocument/2006/relationships/hyperlink" Target="http://s7d9.scene7.com/is/image/ScanSource/xpcc-90000551" TargetMode="External"/><Relationship Id="rId487" Type="http://schemas.openxmlformats.org/officeDocument/2006/relationships/hyperlink" Target="http://s7d5.scene7.com/is/image/ScanSource/icon-accessories" TargetMode="External"/><Relationship Id="rId2168" Type="http://schemas.openxmlformats.org/officeDocument/2006/relationships/hyperlink" Target="http://s7d9.scene7.com/is/image/ScanSource/eaton-etnrs19282u20" TargetMode="External"/><Relationship Id="rId3219" Type="http://schemas.openxmlformats.org/officeDocument/2006/relationships/hyperlink" Target="http://s7d9.scene7.com/is/image/ScanSource/plantronics-9269901" TargetMode="External"/><Relationship Id="rId3980" Type="http://schemas.openxmlformats.org/officeDocument/2006/relationships/hyperlink" Target="http://s7d9.scene7.com/is/image/ScanSource/plantronics-6187101" TargetMode="External"/><Relationship Id="rId4617" Type="http://schemas.openxmlformats.org/officeDocument/2006/relationships/hyperlink" Target="http://s7d9.scene7.com/is/image/ScanSource/poly-savi8240ucnew" TargetMode="External"/><Relationship Id="rId1184" Type="http://schemas.openxmlformats.org/officeDocument/2006/relationships/hyperlink" Target="http://s7d9.scene7.com/is/image/ScanSource/apc-surt002" TargetMode="External"/><Relationship Id="rId2582" Type="http://schemas.openxmlformats.org/officeDocument/2006/relationships/hyperlink" Target="http://s7d5.scene7.com/is/image/ScanSource/apc-325family" TargetMode="External"/><Relationship Id="rId3633" Type="http://schemas.openxmlformats.org/officeDocument/2006/relationships/hyperlink" Target="http://s7d9.scene7.com/is/image/ScanSource/plantronics-8903701" TargetMode="External"/><Relationship Id="rId554" Type="http://schemas.openxmlformats.org/officeDocument/2006/relationships/hyperlink" Target="http://s7d5.scene7.com/is/image/ScanSource/valcom-vip410" TargetMode="External"/><Relationship Id="rId2235" Type="http://schemas.openxmlformats.org/officeDocument/2006/relationships/hyperlink" Target="http://s7d5.scene7.com/is/image/ScanSource/Eaton-ePDUs" TargetMode="External"/><Relationship Id="rId3700" Type="http://schemas.openxmlformats.org/officeDocument/2006/relationships/hyperlink" Target="http://s7d9.scene7.com/is/image/ScanSource/plantronics-8732701" TargetMode="External"/><Relationship Id="rId207" Type="http://schemas.openxmlformats.org/officeDocument/2006/relationships/hyperlink" Target="http://s7d9.scene7.com/is/image/ScanSource/apc-wmbrs12mbt4" TargetMode="External"/><Relationship Id="rId621" Type="http://schemas.openxmlformats.org/officeDocument/2006/relationships/hyperlink" Target="http://s7d5.scene7.com/is/image/ScanSource/valcom-layinceiling" TargetMode="External"/><Relationship Id="rId1251" Type="http://schemas.openxmlformats.org/officeDocument/2006/relationships/hyperlink" Target="http://s7d9.scene7.com/is/image/ScanSource/apc-srt96bp" TargetMode="External"/><Relationship Id="rId2302" Type="http://schemas.openxmlformats.org/officeDocument/2006/relationships/hyperlink" Target="http://s7d9.scene7.com/is/image/ScanSource/apc-ddcc6033" TargetMode="External"/><Relationship Id="rId4474" Type="http://schemas.openxmlformats.org/officeDocument/2006/relationships/hyperlink" Target="http://s7d9.scene7.com/is/image/ScanSource/poly-savi8240" TargetMode="External"/><Relationship Id="rId3076" Type="http://schemas.openxmlformats.org/officeDocument/2006/relationships/hyperlink" Target="http://s7d5.scene7.com/is/image/ScanSource/icon-services" TargetMode="External"/><Relationship Id="rId3490" Type="http://schemas.openxmlformats.org/officeDocument/2006/relationships/hyperlink" Target="http://s7d5.scene7.com/is/image/ScanSource/icon-software-services" TargetMode="External"/><Relationship Id="rId4127" Type="http://schemas.openxmlformats.org/officeDocument/2006/relationships/hyperlink" Target="https://s7d5.scene7.com/is/image/ScanSource/photo-unavailable" TargetMode="External"/><Relationship Id="rId4541" Type="http://schemas.openxmlformats.org/officeDocument/2006/relationships/hyperlink" Target="http://s7d9.scene7.com/is/image/ScanSource/poly-voyageraccessories" TargetMode="External"/><Relationship Id="rId2092" Type="http://schemas.openxmlformats.org/officeDocument/2006/relationships/hyperlink" Target="https://s7d5.scene7.com/is/image/ScanSource/photo-unavailable" TargetMode="External"/><Relationship Id="rId3143" Type="http://schemas.openxmlformats.org/officeDocument/2006/relationships/hyperlink" Target="http://s7d5.scene7.com/is/image/ScanSource/Eaton-9390-UPS" TargetMode="External"/><Relationship Id="rId131" Type="http://schemas.openxmlformats.org/officeDocument/2006/relationships/hyperlink" Target="http://s7d5.scene7.com/is/image/ScanSource/icon-services" TargetMode="External"/><Relationship Id="rId3210" Type="http://schemas.openxmlformats.org/officeDocument/2006/relationships/hyperlink" Target="https://s7d5.scene7.com/is/image/ScanSource/photo-unavailable" TargetMode="External"/><Relationship Id="rId2976" Type="http://schemas.openxmlformats.org/officeDocument/2006/relationships/hyperlink" Target="http://s7d5.scene7.com/is/image/ScanSource/APC-2D60FA1456E54ED1852578560077A444_EWAR_8F2TL5_fam_h" TargetMode="External"/><Relationship Id="rId948" Type="http://schemas.openxmlformats.org/officeDocument/2006/relationships/hyperlink" Target="http://s7d5.scene7.com/is/image/ScanSource/icon-accessories" TargetMode="External"/><Relationship Id="rId1578" Type="http://schemas.openxmlformats.org/officeDocument/2006/relationships/hyperlink" Target="http://s7d9.scene7.com/is/image/ScanSource/valcom-s505" TargetMode="External"/><Relationship Id="rId1992" Type="http://schemas.openxmlformats.org/officeDocument/2006/relationships/hyperlink" Target="http://s7d5.scene7.com/is/image/ScanSource/Eaton-9130-Tower" TargetMode="External"/><Relationship Id="rId2629" Type="http://schemas.openxmlformats.org/officeDocument/2006/relationships/hyperlink" Target="http://s7d9.scene7.com/is/image/ScanSource/apc-ar7303" TargetMode="External"/><Relationship Id="rId5035" Type="http://schemas.openxmlformats.org/officeDocument/2006/relationships/hyperlink" Target="http://s7d9.scene7.com/is/image/ScanSource/jabra-1410172" TargetMode="External"/><Relationship Id="rId1645" Type="http://schemas.openxmlformats.org/officeDocument/2006/relationships/hyperlink" Target="http://s7d5.scene7.com/is/image/ScanSource/icon-services" TargetMode="External"/><Relationship Id="rId4051" Type="http://schemas.openxmlformats.org/officeDocument/2006/relationships/hyperlink" Target="http://s7d9.scene7.com/is/image/ScanSource/eaton-5p1000" TargetMode="External"/><Relationship Id="rId5102" Type="http://schemas.openxmlformats.org/officeDocument/2006/relationships/hyperlink" Target="http://s7d5.scene7.com/is/image/ScanSource/icon-chargers-and-cradles" TargetMode="External"/><Relationship Id="rId1712" Type="http://schemas.openxmlformats.org/officeDocument/2006/relationships/hyperlink" Target="http://s7d5.scene7.com/is/image/ScanSource/APC-172_fam" TargetMode="External"/><Relationship Id="rId4868" Type="http://schemas.openxmlformats.org/officeDocument/2006/relationships/hyperlink" Target="http://s7d9.scene7.com/is/image/ScanSource/jabra-1420821" TargetMode="External"/><Relationship Id="rId3884" Type="http://schemas.openxmlformats.org/officeDocument/2006/relationships/hyperlink" Target="http://s7d9.scene7.com/is/image/ScanSource/eaton-744a2278" TargetMode="External"/><Relationship Id="rId4935" Type="http://schemas.openxmlformats.org/officeDocument/2006/relationships/hyperlink" Target="http://s7d9.scene7.com/is/image/ScanSource/jabra-1420126" TargetMode="External"/><Relationship Id="rId2486" Type="http://schemas.openxmlformats.org/officeDocument/2006/relationships/hyperlink" Target="http://s7d5.scene7.com/is/image/ScanSource/icon-services" TargetMode="External"/><Relationship Id="rId3537" Type="http://schemas.openxmlformats.org/officeDocument/2006/relationships/hyperlink" Target="http://s7d5.scene7.com/is/image/ScanSource/icon-software-services" TargetMode="External"/><Relationship Id="rId3951" Type="http://schemas.openxmlformats.org/officeDocument/2006/relationships/hyperlink" Target="http://s7d9.scene7.com/is/image/ScanSource/jabra-6593823499" TargetMode="External"/><Relationship Id="rId458" Type="http://schemas.openxmlformats.org/officeDocument/2006/relationships/hyperlink" Target="http://s7d5.scene7.com/is/image/ScanSource/icon-services" TargetMode="External"/><Relationship Id="rId872" Type="http://schemas.openxmlformats.org/officeDocument/2006/relationships/hyperlink" Target="http://s7d9.scene7.com/is/image/ScanSource/valcom-v1060a" TargetMode="External"/><Relationship Id="rId1088" Type="http://schemas.openxmlformats.org/officeDocument/2006/relationships/hyperlink" Target="http://s7d9.scene7.com/is/image/ScanSource/apc-sy60k100f" TargetMode="External"/><Relationship Id="rId2139" Type="http://schemas.openxmlformats.org/officeDocument/2006/relationships/hyperlink" Target="http://s7d5.scene7.com/is/image/ScanSource/Eaton-FERRUPS" TargetMode="External"/><Relationship Id="rId2553" Type="http://schemas.openxmlformats.org/officeDocument/2006/relationships/hyperlink" Target="http://s7d9.scene7.com/is/image/ScanSource/apc-ar8164akit" TargetMode="External"/><Relationship Id="rId3604" Type="http://schemas.openxmlformats.org/officeDocument/2006/relationships/hyperlink" Target="http://s7d9.scene7.com/is/image/ScanSource/plantronics-8986201" TargetMode="External"/><Relationship Id="rId525" Type="http://schemas.openxmlformats.org/officeDocument/2006/relationships/hyperlink" Target="http://s7d5.scene7.com/is/image/ScanSource/valcom-v1991" TargetMode="External"/><Relationship Id="rId1155" Type="http://schemas.openxmlformats.org/officeDocument/2006/relationships/hyperlink" Target="http://s7d9.scene7.com/is/image/ScanSource/apc-surta1000rmxl2u" TargetMode="External"/><Relationship Id="rId2206" Type="http://schemas.openxmlformats.org/officeDocument/2006/relationships/hyperlink" Target="http://s7d5.scene7.com/is/image/ScanSource/icon-accessories" TargetMode="External"/><Relationship Id="rId2620" Type="http://schemas.openxmlformats.org/officeDocument/2006/relationships/hyperlink" Target="http://s7d5.scene7.com/is/image/ScanSource/apc-325family" TargetMode="External"/><Relationship Id="rId1222" Type="http://schemas.openxmlformats.org/officeDocument/2006/relationships/hyperlink" Target="http://s7d5.scene7.com/is/image/ScanSource/icon-services" TargetMode="External"/><Relationship Id="rId4378" Type="http://schemas.openxmlformats.org/officeDocument/2006/relationships/hyperlink" Target="http://s7d9.scene7.com/is/image/ScanSource/polycom-vvx300" TargetMode="External"/><Relationship Id="rId3394" Type="http://schemas.openxmlformats.org/officeDocument/2006/relationships/hyperlink" Target="http://s7d9.scene7.com/is/image/ScanSource/xpcc-90000833" TargetMode="External"/><Relationship Id="rId4792" Type="http://schemas.openxmlformats.org/officeDocument/2006/relationships/hyperlink" Target="http://s7d9.scene7.com/is/image/ScanSource/plantronics-20257801" TargetMode="External"/><Relationship Id="rId3047" Type="http://schemas.openxmlformats.org/officeDocument/2006/relationships/hyperlink" Target="http://s7d9.scene7.com/is/image/ScanSource/vtech-erisstationconferencebundle" TargetMode="External"/><Relationship Id="rId4445" Type="http://schemas.openxmlformats.org/officeDocument/2006/relationships/hyperlink" Target="http://s7d9.scene7.com/is/image/ScanSource/poly-saviaccessories" TargetMode="External"/><Relationship Id="rId3461" Type="http://schemas.openxmlformats.org/officeDocument/2006/relationships/hyperlink" Target="http://s7d5.scene7.com/is/image/ScanSource/icon-software-services" TargetMode="External"/><Relationship Id="rId4512" Type="http://schemas.openxmlformats.org/officeDocument/2006/relationships/hyperlink" Target="http://s7d9.scene7.com/is/image/ScanSource/plantronics-blackwire3315" TargetMode="External"/><Relationship Id="rId382" Type="http://schemas.openxmlformats.org/officeDocument/2006/relationships/hyperlink" Target="http://s7d5.scene7.com/is/image/ScanSource/icon-services" TargetMode="External"/><Relationship Id="rId2063" Type="http://schemas.openxmlformats.org/officeDocument/2006/relationships/hyperlink" Target="https://s7d5.scene7.com/is/image/ScanSource/photo-unavailable" TargetMode="External"/><Relationship Id="rId3114" Type="http://schemas.openxmlformats.org/officeDocument/2006/relationships/hyperlink" Target="http://s7d9.scene7.com/is/image/ScanSource/eaton-9pxebm36rt" TargetMode="External"/><Relationship Id="rId2130" Type="http://schemas.openxmlformats.org/officeDocument/2006/relationships/hyperlink" Target="http://s7d5.scene7.com/is/image/ScanSource/APC-AE603987B36182048525785B005475DD_SLIE_8F7L3H_fam_h" TargetMode="External"/><Relationship Id="rId102" Type="http://schemas.openxmlformats.org/officeDocument/2006/relationships/hyperlink" Target="http://s7d5.scene7.com/is/image/ScanSource/icon-warranty2" TargetMode="External"/><Relationship Id="rId1896" Type="http://schemas.openxmlformats.org/officeDocument/2006/relationships/hyperlink" Target="https://s7d5.scene7.com/is/image/ScanSource/photo-unavailable" TargetMode="External"/><Relationship Id="rId2947" Type="http://schemas.openxmlformats.org/officeDocument/2006/relationships/hyperlink" Target="http://s7d9.scene7.com/is/image/ScanSource/apc-ap7599" TargetMode="External"/><Relationship Id="rId5006" Type="http://schemas.openxmlformats.org/officeDocument/2006/relationships/hyperlink" Target="http://s7d9.scene7.com/is/image/ScanSource/jabra-1417404" TargetMode="External"/><Relationship Id="rId919" Type="http://schemas.openxmlformats.org/officeDocument/2006/relationships/hyperlink" Target="http://s7d5.scene7.com/is/image/ScanSource/icon-power-supplies-and-cords" TargetMode="External"/><Relationship Id="rId1549" Type="http://schemas.openxmlformats.org/officeDocument/2006/relationships/hyperlink" Target="http://s7d9.scene7.com/is/image/ScanSource/eaton-sb860fskfb" TargetMode="External"/><Relationship Id="rId1963" Type="http://schemas.openxmlformats.org/officeDocument/2006/relationships/hyperlink" Target="http://s7d9.scene7.com/is/image/ScanSource/apc-le600" TargetMode="External"/><Relationship Id="rId4022" Type="http://schemas.openxmlformats.org/officeDocument/2006/relationships/hyperlink" Target="http://s7d9.scene7.com/is/image/ScanSource/eaton-5px220rt" TargetMode="External"/><Relationship Id="rId1616" Type="http://schemas.openxmlformats.org/officeDocument/2006/relationships/hyperlink" Target="http://s7d5.scene7.com/is/image/ScanSource/APC-3B8DF882-5056-AE36-FE9C5C16702DBD65_f_h" TargetMode="External"/><Relationship Id="rId3788" Type="http://schemas.openxmlformats.org/officeDocument/2006/relationships/hyperlink" Target="http://s7d9.scene7.com/is/image/ScanSource/plantronics-8005711" TargetMode="External"/><Relationship Id="rId4839" Type="http://schemas.openxmlformats.org/officeDocument/2006/relationships/hyperlink" Target="http://s7d9.scene7.com/is/image/ScanSource/jabra-1440119" TargetMode="External"/><Relationship Id="rId3855" Type="http://schemas.openxmlformats.org/officeDocument/2006/relationships/hyperlink" Target="http://s7d9.scene7.com/is/image/ScanSource/jabra-7599838199" TargetMode="External"/><Relationship Id="rId776" Type="http://schemas.openxmlformats.org/officeDocument/2006/relationships/hyperlink" Target="http://s7d9.scene7.com/is/image/ScanSource/valcom-v9910bk" TargetMode="External"/><Relationship Id="rId2457" Type="http://schemas.openxmlformats.org/officeDocument/2006/relationships/hyperlink" Target="http://s7d9.scene7.com/is/image/ScanSource/apc-bk500ei" TargetMode="External"/><Relationship Id="rId3508" Type="http://schemas.openxmlformats.org/officeDocument/2006/relationships/hyperlink" Target="http://s7d5.scene7.com/is/image/ScanSource/icon-software-services" TargetMode="External"/><Relationship Id="rId4906" Type="http://schemas.openxmlformats.org/officeDocument/2006/relationships/hyperlink" Target="http://s7d9.scene7.com/is/image/ScanSource/jabra-1420755" TargetMode="External"/><Relationship Id="rId429" Type="http://schemas.openxmlformats.org/officeDocument/2006/relationships/hyperlink" Target="http://s7d5.scene7.com/is/image/ScanSource/icon-services" TargetMode="External"/><Relationship Id="rId1059" Type="http://schemas.openxmlformats.org/officeDocument/2006/relationships/hyperlink" Target="http://s7d9.scene7.com/is/image/ScanSource/apc-syafsu13" TargetMode="External"/><Relationship Id="rId1473" Type="http://schemas.openxmlformats.org/officeDocument/2006/relationships/hyperlink" Target="http://s7d5.scene7.com/is/image/ScanSource/icon-warranty2" TargetMode="External"/><Relationship Id="rId2871" Type="http://schemas.openxmlformats.org/officeDocument/2006/relationships/hyperlink" Target="http://s7d9.scene7.com/is/image/ScanSource/apc-ap8832" TargetMode="External"/><Relationship Id="rId3922" Type="http://schemas.openxmlformats.org/officeDocument/2006/relationships/hyperlink" Target="https://s7d5.scene7.com/is/image/ScanSource/photo-unavailable" TargetMode="External"/><Relationship Id="rId843" Type="http://schemas.openxmlformats.org/officeDocument/2006/relationships/hyperlink" Target="http://s7d9.scene7.com/is/image/ScanSource/valcom-v1422ec" TargetMode="External"/><Relationship Id="rId1126" Type="http://schemas.openxmlformats.org/officeDocument/2006/relationships/hyperlink" Target="http://s7d9.scene7.com/is/image/ScanSource/apc-suvtp20kf4b4s" TargetMode="External"/><Relationship Id="rId2524" Type="http://schemas.openxmlformats.org/officeDocument/2006/relationships/hyperlink" Target="http://s7d9.scene7.com/is/image/ScanSource/apc-ar8452" TargetMode="External"/><Relationship Id="rId910" Type="http://schemas.openxmlformats.org/officeDocument/2006/relationships/hyperlink" Target="http://s7d5.scene7.com/is/image/ScanSource/icon-accessories" TargetMode="External"/><Relationship Id="rId1540" Type="http://schemas.openxmlformats.org/officeDocument/2006/relationships/hyperlink" Target="http://s7d9.scene7.com/is/image/ScanSource/apc-sbp3000rm" TargetMode="External"/><Relationship Id="rId4696" Type="http://schemas.openxmlformats.org/officeDocument/2006/relationships/hyperlink" Target="http://s7d9.scene7.com/is/image/ScanSource/plantronics-20732201" TargetMode="External"/><Relationship Id="rId3298" Type="http://schemas.openxmlformats.org/officeDocument/2006/relationships/hyperlink" Target="http://s7d9.scene7.com/is/image/ScanSource/plantronics-9200502" TargetMode="External"/><Relationship Id="rId4349" Type="http://schemas.openxmlformats.org/officeDocument/2006/relationships/hyperlink" Target="http://s7d9.scene7.com/is/image/ScanSource/jabra-230382010588001" TargetMode="External"/><Relationship Id="rId4763" Type="http://schemas.openxmlformats.org/officeDocument/2006/relationships/hyperlink" Target="http://s7d9.scene7.com/is/image/ScanSource/jabra-203582" TargetMode="External"/><Relationship Id="rId3365" Type="http://schemas.openxmlformats.org/officeDocument/2006/relationships/hyperlink" Target="http://s7d9.scene7.com/is/image/ScanSource/xpcc-90000915" TargetMode="External"/><Relationship Id="rId4416" Type="http://schemas.openxmlformats.org/officeDocument/2006/relationships/hyperlink" Target="http://s7d9.scene7.com/is/image/ScanSource/poly-encorepro500" TargetMode="External"/><Relationship Id="rId4830" Type="http://schemas.openxmlformats.org/officeDocument/2006/relationships/hyperlink" Target="http://s7d9.scene7.com/is/image/ScanSource/eaton-153302035001" TargetMode="External"/><Relationship Id="rId286" Type="http://schemas.openxmlformats.org/officeDocument/2006/relationships/hyperlink" Target="http://s7d5.scene7.com/is/image/ScanSource/icon-services" TargetMode="External"/><Relationship Id="rId2381" Type="http://schemas.openxmlformats.org/officeDocument/2006/relationships/hyperlink" Target="http://s7d5.scene7.com/is/image/ScanSource/icon-warranty2" TargetMode="External"/><Relationship Id="rId3018" Type="http://schemas.openxmlformats.org/officeDocument/2006/relationships/hyperlink" Target="http://s7d9.scene7.com/is/image/ScanSource/apc-acf503" TargetMode="External"/><Relationship Id="rId3432" Type="http://schemas.openxmlformats.org/officeDocument/2006/relationships/hyperlink" Target="http://s7d9.scene7.com/is/image/ScanSource/xpcc-90000601" TargetMode="External"/><Relationship Id="rId353" Type="http://schemas.openxmlformats.org/officeDocument/2006/relationships/hyperlink" Target="https://s7d5.scene7.com/is/image/ScanSource/photo-unavailable" TargetMode="External"/><Relationship Id="rId2034" Type="http://schemas.openxmlformats.org/officeDocument/2006/relationships/hyperlink" Target="https://s7d5.scene7.com/is/image/ScanSource/photo-unavailable" TargetMode="External"/><Relationship Id="rId420" Type="http://schemas.openxmlformats.org/officeDocument/2006/relationships/hyperlink" Target="http://s7d5.scene7.com/is/image/ScanSource/icon-services" TargetMode="External"/><Relationship Id="rId1050" Type="http://schemas.openxmlformats.org/officeDocument/2006/relationships/hyperlink" Target="http://s7d9.scene7.com/is/image/ScanSource/apc-syaxr9b9" TargetMode="External"/><Relationship Id="rId2101" Type="http://schemas.openxmlformats.org/officeDocument/2006/relationships/hyperlink" Target="http://s7d9.scene7.com/is/image/ScanSource/jabra-gsa6393823109" TargetMode="External"/><Relationship Id="rId1867" Type="http://schemas.openxmlformats.org/officeDocument/2006/relationships/hyperlink" Target="http://s7d9.scene7.com/is/image/ScanSource/apc-nbes0309" TargetMode="External"/><Relationship Id="rId2918" Type="http://schemas.openxmlformats.org/officeDocument/2006/relationships/hyperlink" Target="http://s7d9.scene7.com/is/image/ScanSource/apc-ap7911b" TargetMode="External"/><Relationship Id="rId4273" Type="http://schemas.openxmlformats.org/officeDocument/2006/relationships/hyperlink" Target="http://s7d9.scene7.com/is/image/ScanSource/jabra-26599989988" TargetMode="External"/><Relationship Id="rId1934" Type="http://schemas.openxmlformats.org/officeDocument/2006/relationships/hyperlink" Target="http://s7d9.scene7.com/is/image/ScanSource/itwlinx-mco8110" TargetMode="External"/><Relationship Id="rId4340" Type="http://schemas.openxmlformats.org/officeDocument/2006/relationships/hyperlink" Target="https://s7d5.scene7.com/is/image/ScanSource/photo-unavailable" TargetMode="External"/><Relationship Id="rId3759" Type="http://schemas.openxmlformats.org/officeDocument/2006/relationships/hyperlink" Target="http://s7d9.scene7.com/is/image/ScanSource/plantronics-8377611" TargetMode="External"/><Relationship Id="rId5181" Type="http://schemas.openxmlformats.org/officeDocument/2006/relationships/hyperlink" Target="http://s7d5.scene7.com/is/image/ScanSource/apc-325family" TargetMode="External"/><Relationship Id="rId2775" Type="http://schemas.openxmlformats.org/officeDocument/2006/relationships/hyperlink" Target="http://s7d9.scene7.com/is/image/ScanSource/apc-ap9883" TargetMode="External"/><Relationship Id="rId3826" Type="http://schemas.openxmlformats.org/officeDocument/2006/relationships/hyperlink" Target="http://s7d9.scene7.com/is/image/ScanSource/plantronics-7888701" TargetMode="External"/><Relationship Id="rId747" Type="http://schemas.openxmlformats.org/officeDocument/2006/relationships/hyperlink" Target="http://s7d5.scene7.com/is/image/ScanSource/valcom-clock" TargetMode="External"/><Relationship Id="rId1377" Type="http://schemas.openxmlformats.org/officeDocument/2006/relationships/hyperlink" Target="https://s7d5.scene7.com/is/image/ScanSource/photo-unavailable" TargetMode="External"/><Relationship Id="rId1791" Type="http://schemas.openxmlformats.org/officeDocument/2006/relationships/hyperlink" Target="https://s7d5.scene7.com/is/image/ScanSource/photo-unavailable" TargetMode="External"/><Relationship Id="rId2428" Type="http://schemas.openxmlformats.org/officeDocument/2006/relationships/hyperlink" Target="http://s7d5.scene7.com/is/image/ScanSource/icon-mounts-stands-and-brackets" TargetMode="External"/><Relationship Id="rId2842" Type="http://schemas.openxmlformats.org/officeDocument/2006/relationships/hyperlink" Target="http://s7d5.scene7.com/is/image/ScanSource/APC-2D60FA1456E54ED1852578560077A444_EWAR_8F2TL5_fam_h" TargetMode="External"/><Relationship Id="rId83" Type="http://schemas.openxmlformats.org/officeDocument/2006/relationships/hyperlink" Target="https://s7d5.scene7.com/is/image/ScanSource/photo-unavailable" TargetMode="External"/><Relationship Id="rId814" Type="http://schemas.openxmlformats.org/officeDocument/2006/relationships/hyperlink" Target="http://s7d9.scene7.com/is/image/ScanSource/valcom-v450" TargetMode="External"/><Relationship Id="rId1444" Type="http://schemas.openxmlformats.org/officeDocument/2006/relationships/hyperlink" Target="http://s7d9.scene7.com/is/image/ScanSource/apc-smt1500nc" TargetMode="External"/><Relationship Id="rId1511" Type="http://schemas.openxmlformats.org/officeDocument/2006/relationships/hyperlink" Target="http://s7d5.scene7.com/is/image/ScanSource/icon-warranty2" TargetMode="External"/><Relationship Id="rId4667" Type="http://schemas.openxmlformats.org/officeDocument/2006/relationships/hyperlink" Target="http://s7d9.scene7.com/is/image/ScanSource/plantronics-blackwire3210" TargetMode="External"/><Relationship Id="rId3269" Type="http://schemas.openxmlformats.org/officeDocument/2006/relationships/hyperlink" Target="https://s7d5.scene7.com/is/image/ScanSource/photo-unavailable" TargetMode="External"/><Relationship Id="rId3683" Type="http://schemas.openxmlformats.org/officeDocument/2006/relationships/hyperlink" Target="http://s7d9.scene7.com/is/image/ScanSource/jabra-88000099" TargetMode="External"/><Relationship Id="rId2285" Type="http://schemas.openxmlformats.org/officeDocument/2006/relationships/hyperlink" Target="http://s7d5.scene7.com/is/image/ScanSource/Eaton-ePDUs" TargetMode="External"/><Relationship Id="rId3336" Type="http://schemas.openxmlformats.org/officeDocument/2006/relationships/hyperlink" Target="http://s7d9.scene7.com/is/image/ScanSource/plantronics-9002401" TargetMode="External"/><Relationship Id="rId4734" Type="http://schemas.openxmlformats.org/officeDocument/2006/relationships/hyperlink" Target="https://s7d5.scene7.com/is/image/ScanSource/photo-unavailable" TargetMode="External"/><Relationship Id="rId257" Type="http://schemas.openxmlformats.org/officeDocument/2006/relationships/hyperlink" Target="http://s7d5.scene7.com/is/image/ScanSource/icon-services" TargetMode="External"/><Relationship Id="rId3750" Type="http://schemas.openxmlformats.org/officeDocument/2006/relationships/hyperlink" Target="http://s7d9.scene7.com/is/image/ScanSource/plantronics-8459901" TargetMode="External"/><Relationship Id="rId4801" Type="http://schemas.openxmlformats.org/officeDocument/2006/relationships/hyperlink" Target="http://s7d9.scene7.com/is/image/ScanSource/plantronics-20185301" TargetMode="External"/><Relationship Id="rId671" Type="http://schemas.openxmlformats.org/officeDocument/2006/relationships/hyperlink" Target="http://s7d5.scene7.com/is/image/ScanSource/icon-accessories" TargetMode="External"/><Relationship Id="rId2352" Type="http://schemas.openxmlformats.org/officeDocument/2006/relationships/hyperlink" Target="http://s7d9.scene7.com/is/image/ScanSource/yealink-cpn10" TargetMode="External"/><Relationship Id="rId3403" Type="http://schemas.openxmlformats.org/officeDocument/2006/relationships/hyperlink" Target="https://s7d5.scene7.com/is/image/ScanSource/photo-unavailable" TargetMode="External"/><Relationship Id="rId324" Type="http://schemas.openxmlformats.org/officeDocument/2006/relationships/hyperlink" Target="http://s7d5.scene7.com/is/image/ScanSource/icon-services" TargetMode="External"/><Relationship Id="rId2005" Type="http://schemas.openxmlformats.org/officeDocument/2006/relationships/hyperlink" Target="http://s7d9.scene7.com/is/image/ScanSource/eaton-k41511000000000" TargetMode="External"/><Relationship Id="rId1021" Type="http://schemas.openxmlformats.org/officeDocument/2006/relationships/hyperlink" Target="http://s7d9.scene7.com/is/image/ScanSource/apc-syh4k6rmttf3" TargetMode="External"/><Relationship Id="rId4177" Type="http://schemas.openxmlformats.org/officeDocument/2006/relationships/hyperlink" Target="http://s7d9.scene7.com/is/image/ScanSource/eaton-3s550" TargetMode="External"/><Relationship Id="rId4591" Type="http://schemas.openxmlformats.org/officeDocument/2006/relationships/hyperlink" Target="https://s7d5.scene7.com/is/image/ScanSource/photo-unavailable" TargetMode="External"/><Relationship Id="rId5228" Type="http://schemas.openxmlformats.org/officeDocument/2006/relationships/hyperlink" Target="http://s7d5.scene7.com/is/image/ScanSource/icon-services" TargetMode="External"/><Relationship Id="rId3193" Type="http://schemas.openxmlformats.org/officeDocument/2006/relationships/hyperlink" Target="http://s7d9.scene7.com/is/image/ScanSource/jabra-9556583125" TargetMode="External"/><Relationship Id="rId4244" Type="http://schemas.openxmlformats.org/officeDocument/2006/relationships/hyperlink" Target="http://s7d9.scene7.com/is/image/ScanSource/plantronics-2770801" TargetMode="External"/><Relationship Id="rId1838" Type="http://schemas.openxmlformats.org/officeDocument/2006/relationships/hyperlink" Target="http://s7d9.scene7.com/is/image/ScanSource/apc-nbws100h" TargetMode="External"/><Relationship Id="rId3260" Type="http://schemas.openxmlformats.org/officeDocument/2006/relationships/hyperlink" Target="http://s7d9.scene7.com/is/image/ScanSource/plantronics-9238001" TargetMode="External"/><Relationship Id="rId4311" Type="http://schemas.openxmlformats.org/officeDocument/2006/relationships/hyperlink" Target="http://s7d9.scene7.com/is/image/ScanSource/jabra-24089989999" TargetMode="External"/><Relationship Id="rId181" Type="http://schemas.openxmlformats.org/officeDocument/2006/relationships/hyperlink" Target="http://s7d5.scene7.com/is/image/ScanSource/icon-warranty2" TargetMode="External"/><Relationship Id="rId1905" Type="http://schemas.openxmlformats.org/officeDocument/2006/relationships/hyperlink" Target="http://s7d9.scene7.com/is/image/ScanSource/itwlinx-mslptzutp" TargetMode="External"/><Relationship Id="rId5085" Type="http://schemas.openxmlformats.org/officeDocument/2006/relationships/hyperlink" Target="https://s7d5.scene7.com/is/image/ScanSource/photo-unavailable" TargetMode="External"/><Relationship Id="rId998" Type="http://schemas.openxmlformats.org/officeDocument/2006/relationships/hyperlink" Target="http://s7d9.scene7.com/is/image/ScanSource/apc-sypm2ku" TargetMode="External"/><Relationship Id="rId2679" Type="http://schemas.openxmlformats.org/officeDocument/2006/relationships/hyperlink" Target="http://s7d9.scene7.com/is/image/ScanSource/apc-ar3150hacs" TargetMode="External"/><Relationship Id="rId1695" Type="http://schemas.openxmlformats.org/officeDocument/2006/relationships/hyperlink" Target="http://s7d9.scene7.com/is/image/ScanSource/eaton-pspd160208y2k" TargetMode="External"/><Relationship Id="rId2746" Type="http://schemas.openxmlformats.org/officeDocument/2006/relationships/hyperlink" Target="http://s7d9.scene7.com/is/image/ScanSource/apc-apcrbc140" TargetMode="External"/><Relationship Id="rId5152" Type="http://schemas.openxmlformats.org/officeDocument/2006/relationships/hyperlink" Target="http://s7d9.scene7.com/is/image/ScanSource/eaton-103004336" TargetMode="External"/><Relationship Id="rId718" Type="http://schemas.openxmlformats.org/officeDocument/2006/relationships/hyperlink" Target="http://s7d9.scene7.com/is/image/ScanSource/valcom-vlpt" TargetMode="External"/><Relationship Id="rId1348" Type="http://schemas.openxmlformats.org/officeDocument/2006/relationships/hyperlink" Target="https://s7d5.scene7.com/is/image/ScanSource/photo-unavailable" TargetMode="External"/><Relationship Id="rId1762" Type="http://schemas.openxmlformats.org/officeDocument/2006/relationships/hyperlink" Target="http://s7d9.scene7.com/is/image/ScanSource/apc-pdm3530l2130380" TargetMode="External"/><Relationship Id="rId1415" Type="http://schemas.openxmlformats.org/officeDocument/2006/relationships/hyperlink" Target="http://s7d9.scene7.com/is/image/ScanSource/apc-smt3000rm2uc" TargetMode="External"/><Relationship Id="rId2813" Type="http://schemas.openxmlformats.org/officeDocument/2006/relationships/hyperlink" Target="http://s7d9.scene7.com/is/image/ScanSource/apc-ap9559" TargetMode="External"/><Relationship Id="rId54" Type="http://schemas.openxmlformats.org/officeDocument/2006/relationships/hyperlink" Target="http://s7d9.scene7.com/is/image/ScanSource/eaton-y03113022100000" TargetMode="External"/><Relationship Id="rId4985" Type="http://schemas.openxmlformats.org/officeDocument/2006/relationships/hyperlink" Target="http://s7d5.scene7.com/is/image/ScanSource/polycom-vvx500" TargetMode="External"/><Relationship Id="rId2189" Type="http://schemas.openxmlformats.org/officeDocument/2006/relationships/hyperlink" Target="http://s7d9.scene7.com/is/image/ScanSource/eaton-etncmdrnr032u" TargetMode="External"/><Relationship Id="rId3587" Type="http://schemas.openxmlformats.org/officeDocument/2006/relationships/hyperlink" Target="https://s7d5.scene7.com/is/image/ScanSource/photo-unavailable" TargetMode="External"/><Relationship Id="rId4638" Type="http://schemas.openxmlformats.org/officeDocument/2006/relationships/hyperlink" Target="http://s7d9.scene7.com/is/image/ScanSource/poly-blackwireaccessories" TargetMode="External"/><Relationship Id="rId3654" Type="http://schemas.openxmlformats.org/officeDocument/2006/relationships/hyperlink" Target="https://s7d5.scene7.com/is/image/ScanSource/photo-unavailable" TargetMode="External"/><Relationship Id="rId4705" Type="http://schemas.openxmlformats.org/officeDocument/2006/relationships/hyperlink" Target="http://s7d9.scene7.com/is/image/ScanSource/plantronics-20530101" TargetMode="External"/><Relationship Id="rId575" Type="http://schemas.openxmlformats.org/officeDocument/2006/relationships/hyperlink" Target="http://s7d9.scene7.com/is/image/ScanSource/valcom-vip480alwic" TargetMode="External"/><Relationship Id="rId2256" Type="http://schemas.openxmlformats.org/officeDocument/2006/relationships/hyperlink" Target="http://s7d9.scene7.com/is/image/ScanSource/vtech-snom7xxehsadaptercable" TargetMode="External"/><Relationship Id="rId2670" Type="http://schemas.openxmlformats.org/officeDocument/2006/relationships/hyperlink" Target="http://s7d5.scene7.com/is/image/ScanSource/APC-301_fam" TargetMode="External"/><Relationship Id="rId3307" Type="http://schemas.openxmlformats.org/officeDocument/2006/relationships/hyperlink" Target="http://s7d9.scene7.com/is/image/ScanSource/plantronics-9192610" TargetMode="External"/><Relationship Id="rId3721" Type="http://schemas.openxmlformats.org/officeDocument/2006/relationships/hyperlink" Target="https://s7d5.scene7.com/is/image/ScanSource/photo-unavailable" TargetMode="External"/><Relationship Id="rId228" Type="http://schemas.openxmlformats.org/officeDocument/2006/relationships/hyperlink" Target="http://s7d5.scene7.com/is/image/ScanSource/icon-services" TargetMode="External"/><Relationship Id="rId642" Type="http://schemas.openxmlformats.org/officeDocument/2006/relationships/hyperlink" Target="http://s7d9.scene7.com/is/image/ScanSource/vtech-vh6102" TargetMode="External"/><Relationship Id="rId1272" Type="http://schemas.openxmlformats.org/officeDocument/2006/relationships/hyperlink" Target="http://s7d5.scene7.com/is/image/ScanSource/APC-D624CB6DA231A7A6852578630056932D_SLIE_8FFLPR_fam_h" TargetMode="External"/><Relationship Id="rId2323" Type="http://schemas.openxmlformats.org/officeDocument/2006/relationships/hyperlink" Target="http://s7d9.scene7.com/is/image/ScanSource/eaton-dcd1m00" TargetMode="External"/><Relationship Id="rId4495" Type="http://schemas.openxmlformats.org/officeDocument/2006/relationships/hyperlink" Target="http://s7d9.scene7.com/is/image/ScanSource/poly-voyagerfocus2ucteamschargestand" TargetMode="External"/><Relationship Id="rId3097" Type="http://schemas.openxmlformats.org/officeDocument/2006/relationships/hyperlink" Target="http://s7d5.scene7.com/is/image/ScanSource/Eaton-9355-UPS" TargetMode="External"/><Relationship Id="rId4148" Type="http://schemas.openxmlformats.org/officeDocument/2006/relationships/hyperlink" Target="http://s7d9.scene7.com/is/image/ScanSource/plantronics-45671-01" TargetMode="External"/><Relationship Id="rId3164" Type="http://schemas.openxmlformats.org/officeDocument/2006/relationships/hyperlink" Target="http://s7d9.scene7.com/is/image/ScanSource/eaton-9px11k" TargetMode="External"/><Relationship Id="rId4562" Type="http://schemas.openxmlformats.org/officeDocument/2006/relationships/hyperlink" Target="http://s7d9.scene7.com/is/image/ScanSource/plantronics-212952301" TargetMode="External"/><Relationship Id="rId1809" Type="http://schemas.openxmlformats.org/officeDocument/2006/relationships/hyperlink" Target="http://s7d9.scene7.com/is/image/ScanSource/apc-p6v" TargetMode="External"/><Relationship Id="rId4215" Type="http://schemas.openxmlformats.org/officeDocument/2006/relationships/hyperlink" Target="https://s7d5.scene7.com/is/image/ScanSource/photo-unavailable" TargetMode="External"/><Relationship Id="rId2180" Type="http://schemas.openxmlformats.org/officeDocument/2006/relationships/hyperlink" Target="http://s7d9.scene7.com/is/image/ScanSource/eaton-etnenc423042s" TargetMode="External"/><Relationship Id="rId3231" Type="http://schemas.openxmlformats.org/officeDocument/2006/relationships/hyperlink" Target="https://s7d5.scene7.com/is/image/ScanSource/photo-unavailable" TargetMode="External"/><Relationship Id="rId152" Type="http://schemas.openxmlformats.org/officeDocument/2006/relationships/hyperlink" Target="http://s7d5.scene7.com/is/image/ScanSource/icon-warranty2" TargetMode="External"/><Relationship Id="rId2997" Type="http://schemas.openxmlformats.org/officeDocument/2006/relationships/hyperlink" Target="http://s7d9.scene7.com/is/image/ScanSource/apc-ap4450" TargetMode="External"/><Relationship Id="rId969" Type="http://schemas.openxmlformats.org/officeDocument/2006/relationships/hyperlink" Target="http://s7d5.scene7.com/is/image/ScanSource/Eaton-9390-UPS" TargetMode="External"/><Relationship Id="rId1599" Type="http://schemas.openxmlformats.org/officeDocument/2006/relationships/hyperlink" Target="http://s7d9.scene7.com/is/image/ScanSource/itwlinx-rm12cat675poe" TargetMode="External"/><Relationship Id="rId5056" Type="http://schemas.openxmlformats.org/officeDocument/2006/relationships/hyperlink" Target="http://s7d9.scene7.com/is/image/ScanSource/jabra-1410141" TargetMode="External"/><Relationship Id="rId4072" Type="http://schemas.openxmlformats.org/officeDocument/2006/relationships/hyperlink" Target="http://s7d9.scene7.com/is/image/ScanSource/valcom-logostockimage" TargetMode="External"/><Relationship Id="rId5123" Type="http://schemas.openxmlformats.org/officeDocument/2006/relationships/hyperlink" Target="http://s7d9.scene7.com/is/image/ScanSource/eaton-116750225001" TargetMode="External"/><Relationship Id="rId1666" Type="http://schemas.openxmlformats.org/officeDocument/2006/relationships/hyperlink" Target="http://s7d5.scene7.com/is/image/ScanSource/icon-accessories" TargetMode="External"/><Relationship Id="rId2717" Type="http://schemas.openxmlformats.org/officeDocument/2006/relationships/hyperlink" Target="http://s7d5.scene7.com/is/image/ScanSource/APC-301_fam" TargetMode="External"/><Relationship Id="rId1319" Type="http://schemas.openxmlformats.org/officeDocument/2006/relationships/hyperlink" Target="http://s7d9.scene7.com/is/image/ScanSource/apc-srt10kxlt" TargetMode="External"/><Relationship Id="rId1733" Type="http://schemas.openxmlformats.org/officeDocument/2006/relationships/hyperlink" Target="http://s7d9.scene7.com/is/image/ScanSource/apc-pdw30l2120xc" TargetMode="External"/><Relationship Id="rId4889" Type="http://schemas.openxmlformats.org/officeDocument/2006/relationships/hyperlink" Target="https://s7d5.scene7.com/is/image/ScanSource/photo-unavailable" TargetMode="External"/><Relationship Id="rId25" Type="http://schemas.openxmlformats.org/officeDocument/2006/relationships/hyperlink" Target="http://s7d5.scene7.com/is/image/ScanSource/Eaton-BladeUPS" TargetMode="External"/><Relationship Id="rId1800" Type="http://schemas.openxmlformats.org/officeDocument/2006/relationships/hyperlink" Target="http://s7d9.scene7.com/is/image/ScanSource/apc-p8u2" TargetMode="External"/><Relationship Id="rId4956" Type="http://schemas.openxmlformats.org/officeDocument/2006/relationships/hyperlink" Target="https://s7d5.scene7.com/is/image/ScanSource/photo-unavailable" TargetMode="External"/><Relationship Id="rId3558" Type="http://schemas.openxmlformats.org/officeDocument/2006/relationships/hyperlink" Target="http://s7d9.scene7.com/is/image/ScanSource/xpcc-90000164" TargetMode="External"/><Relationship Id="rId3972" Type="http://schemas.openxmlformats.org/officeDocument/2006/relationships/hyperlink" Target="http://s7d9.scene7.com/is/image/ScanSource/jabra-6393829209" TargetMode="External"/><Relationship Id="rId4609" Type="http://schemas.openxmlformats.org/officeDocument/2006/relationships/hyperlink" Target="http://s7d9.scene7.com/is/image/ScanSource/poly-saviaccessories" TargetMode="External"/><Relationship Id="rId479" Type="http://schemas.openxmlformats.org/officeDocument/2006/relationships/hyperlink" Target="http://s7d9.scene7.com/is/image/ScanSource/vtech-1vsp601r3q" TargetMode="External"/><Relationship Id="rId893" Type="http://schemas.openxmlformats.org/officeDocument/2006/relationships/hyperlink" Target="http://s7d9.scene7.com/is/image/ScanSource/valcom-v1030c" TargetMode="External"/><Relationship Id="rId2574" Type="http://schemas.openxmlformats.org/officeDocument/2006/relationships/hyperlink" Target="http://s7d9.scene7.com/is/image/ScanSource/apc-ar8101blk" TargetMode="External"/><Relationship Id="rId3625" Type="http://schemas.openxmlformats.org/officeDocument/2006/relationships/hyperlink" Target="http://s7d9.scene7.com/is/image/ScanSource/poly-calisto" TargetMode="External"/><Relationship Id="rId546" Type="http://schemas.openxmlformats.org/officeDocument/2006/relationships/hyperlink" Target="http://s7d9.scene7.com/is/image/ScanSource/valcom-vip9880ic" TargetMode="External"/><Relationship Id="rId1176" Type="http://schemas.openxmlformats.org/officeDocument/2006/relationships/hyperlink" Target="http://s7d9.scene7.com/is/image/ScanSource/apc-surt015" TargetMode="External"/><Relationship Id="rId2227" Type="http://schemas.openxmlformats.org/officeDocument/2006/relationships/hyperlink" Target="http://s7d9.scene7.com/is/image/ScanSource/eaton-emi31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29589-B3DD-41B2-A93C-287BE7DBF356}">
  <dimension ref="A1:M1906"/>
  <sheetViews>
    <sheetView tabSelected="1" workbookViewId="0">
      <selection activeCell="G2" sqref="G2"/>
    </sheetView>
  </sheetViews>
  <sheetFormatPr defaultRowHeight="14.4"/>
  <cols>
    <col min="1" max="1" width="7" bestFit="1" customWidth="1"/>
    <col min="2" max="2" width="7.33203125" bestFit="1" customWidth="1"/>
    <col min="3" max="3" width="108.21875" style="8" bestFit="1" customWidth="1"/>
    <col min="6" max="6" width="7.6640625" bestFit="1" customWidth="1"/>
    <col min="7" max="7" width="38.6640625" style="8" bestFit="1" customWidth="1"/>
    <col min="8" max="8" width="5.33203125" bestFit="1" customWidth="1"/>
    <col min="9" max="9" width="8.109375" style="88" bestFit="1" customWidth="1"/>
    <col min="12" max="12" width="8.77734375" bestFit="1" customWidth="1"/>
    <col min="13" max="13" width="8.5546875" style="58" bestFit="1" customWidth="1"/>
  </cols>
  <sheetData>
    <row r="1" spans="1:13" ht="21" thickBot="1">
      <c r="A1" s="1" t="s">
        <v>0</v>
      </c>
      <c r="B1" s="2" t="s">
        <v>1</v>
      </c>
      <c r="C1" s="6" t="s">
        <v>2</v>
      </c>
      <c r="D1" s="2" t="s">
        <v>3</v>
      </c>
      <c r="E1" s="2" t="s">
        <v>4</v>
      </c>
      <c r="F1" s="2" t="s">
        <v>5</v>
      </c>
      <c r="G1" s="6" t="s">
        <v>6</v>
      </c>
      <c r="H1" s="2" t="s">
        <v>7</v>
      </c>
      <c r="I1" s="2" t="s">
        <v>8</v>
      </c>
      <c r="J1" s="2" t="s">
        <v>9</v>
      </c>
      <c r="K1" s="2" t="s">
        <v>10</v>
      </c>
      <c r="L1" s="2" t="s">
        <v>11</v>
      </c>
      <c r="M1" s="2" t="s">
        <v>12</v>
      </c>
    </row>
    <row r="2" spans="1:13" ht="15" thickBot="1">
      <c r="A2">
        <f>ROW()-1</f>
        <v>1</v>
      </c>
      <c r="C2" s="4" t="s">
        <v>88</v>
      </c>
      <c r="G2" s="3" t="s">
        <v>13</v>
      </c>
      <c r="I2" s="80">
        <v>119</v>
      </c>
      <c r="M2">
        <v>38</v>
      </c>
    </row>
    <row r="3" spans="1:13" ht="15" thickBot="1">
      <c r="A3">
        <f t="shared" ref="A3:A66" si="0">ROW()-1</f>
        <v>2</v>
      </c>
      <c r="C3" s="4" t="s">
        <v>89</v>
      </c>
      <c r="G3" s="4" t="s">
        <v>14</v>
      </c>
      <c r="I3" s="81">
        <v>174</v>
      </c>
      <c r="M3">
        <v>32</v>
      </c>
    </row>
    <row r="4" spans="1:13" ht="15" thickBot="1">
      <c r="A4">
        <f t="shared" si="0"/>
        <v>3</v>
      </c>
      <c r="C4" s="4" t="s">
        <v>90</v>
      </c>
      <c r="G4" s="4" t="s">
        <v>15</v>
      </c>
      <c r="I4" s="81">
        <v>159</v>
      </c>
      <c r="L4" s="9"/>
      <c r="M4">
        <v>38</v>
      </c>
    </row>
    <row r="5" spans="1:13" ht="15" thickBot="1">
      <c r="A5">
        <f t="shared" si="0"/>
        <v>4</v>
      </c>
      <c r="C5" s="4" t="s">
        <v>91</v>
      </c>
      <c r="G5" s="4" t="s">
        <v>16</v>
      </c>
      <c r="I5" s="81">
        <v>379</v>
      </c>
      <c r="M5">
        <v>18</v>
      </c>
    </row>
    <row r="6" spans="1:13" ht="15" thickBot="1">
      <c r="A6">
        <f t="shared" si="0"/>
        <v>5</v>
      </c>
      <c r="C6" s="4" t="s">
        <v>92</v>
      </c>
      <c r="G6" s="4" t="s">
        <v>17</v>
      </c>
      <c r="I6" s="81">
        <v>105</v>
      </c>
      <c r="M6">
        <v>0</v>
      </c>
    </row>
    <row r="7" spans="1:13" ht="15" thickBot="1">
      <c r="A7">
        <f t="shared" si="0"/>
        <v>6</v>
      </c>
      <c r="C7" s="4" t="s">
        <v>93</v>
      </c>
      <c r="G7" s="4" t="s">
        <v>18</v>
      </c>
      <c r="I7" s="81">
        <v>225</v>
      </c>
      <c r="M7">
        <v>8</v>
      </c>
    </row>
    <row r="8" spans="1:13" ht="15" thickBot="1">
      <c r="A8">
        <f t="shared" si="0"/>
        <v>7</v>
      </c>
      <c r="C8" s="4" t="s">
        <v>94</v>
      </c>
      <c r="G8" s="4" t="s">
        <v>19</v>
      </c>
      <c r="I8" s="81">
        <v>209</v>
      </c>
      <c r="M8">
        <v>38</v>
      </c>
    </row>
    <row r="9" spans="1:13" ht="15" thickBot="1">
      <c r="A9">
        <f t="shared" si="0"/>
        <v>8</v>
      </c>
      <c r="C9" s="4" t="s">
        <v>95</v>
      </c>
      <c r="G9" s="4" t="s">
        <v>20</v>
      </c>
      <c r="I9" s="81">
        <v>194</v>
      </c>
      <c r="M9">
        <v>32</v>
      </c>
    </row>
    <row r="10" spans="1:13" ht="15" thickBot="1">
      <c r="A10">
        <f t="shared" si="0"/>
        <v>9</v>
      </c>
      <c r="C10" s="4" t="s">
        <v>96</v>
      </c>
      <c r="G10" s="4" t="s">
        <v>21</v>
      </c>
      <c r="I10" s="81">
        <v>179</v>
      </c>
      <c r="M10">
        <v>38</v>
      </c>
    </row>
    <row r="11" spans="1:13" ht="15" thickBot="1">
      <c r="A11">
        <f t="shared" si="0"/>
        <v>10</v>
      </c>
      <c r="C11" s="4" t="s">
        <v>97</v>
      </c>
      <c r="G11" s="4" t="s">
        <v>22</v>
      </c>
      <c r="I11" s="81">
        <v>234</v>
      </c>
      <c r="M11">
        <v>32</v>
      </c>
    </row>
    <row r="12" spans="1:13" ht="15" thickBot="1">
      <c r="A12">
        <f t="shared" si="0"/>
        <v>11</v>
      </c>
      <c r="C12" s="4" t="s">
        <v>98</v>
      </c>
      <c r="G12" s="4" t="s">
        <v>23</v>
      </c>
      <c r="I12" s="81">
        <v>219</v>
      </c>
      <c r="M12">
        <v>38</v>
      </c>
    </row>
    <row r="13" spans="1:13" ht="15" thickBot="1">
      <c r="A13">
        <f t="shared" si="0"/>
        <v>12</v>
      </c>
      <c r="C13" s="4" t="s">
        <v>99</v>
      </c>
      <c r="G13" s="4" t="s">
        <v>24</v>
      </c>
      <c r="I13" s="81">
        <v>289</v>
      </c>
      <c r="M13">
        <v>38</v>
      </c>
    </row>
    <row r="14" spans="1:13" ht="15" thickBot="1">
      <c r="A14">
        <f t="shared" si="0"/>
        <v>13</v>
      </c>
      <c r="C14" s="4" t="s">
        <v>100</v>
      </c>
      <c r="G14" s="4" t="s">
        <v>25</v>
      </c>
      <c r="I14" s="81">
        <v>274</v>
      </c>
      <c r="M14">
        <v>32</v>
      </c>
    </row>
    <row r="15" spans="1:13" ht="15" thickBot="1">
      <c r="A15">
        <f t="shared" si="0"/>
        <v>14</v>
      </c>
      <c r="C15" s="4" t="s">
        <v>101</v>
      </c>
      <c r="G15" s="4" t="s">
        <v>26</v>
      </c>
      <c r="I15" s="81">
        <v>259</v>
      </c>
      <c r="M15">
        <v>38</v>
      </c>
    </row>
    <row r="16" spans="1:13" ht="15" thickBot="1">
      <c r="A16">
        <f t="shared" si="0"/>
        <v>15</v>
      </c>
      <c r="C16" s="4" t="s">
        <v>102</v>
      </c>
      <c r="G16" s="4" t="s">
        <v>27</v>
      </c>
      <c r="I16" s="81">
        <v>329</v>
      </c>
      <c r="M16">
        <v>38</v>
      </c>
    </row>
    <row r="17" spans="1:13" ht="15" thickBot="1">
      <c r="A17">
        <f t="shared" si="0"/>
        <v>16</v>
      </c>
      <c r="C17" s="4" t="s">
        <v>103</v>
      </c>
      <c r="G17" s="4" t="s">
        <v>28</v>
      </c>
      <c r="I17" s="81">
        <v>314</v>
      </c>
      <c r="M17">
        <v>32</v>
      </c>
    </row>
    <row r="18" spans="1:13" ht="15" thickBot="1">
      <c r="A18">
        <f t="shared" si="0"/>
        <v>17</v>
      </c>
      <c r="C18" s="4" t="s">
        <v>104</v>
      </c>
      <c r="G18" s="4" t="s">
        <v>29</v>
      </c>
      <c r="I18" s="81">
        <v>299</v>
      </c>
      <c r="M18">
        <v>38</v>
      </c>
    </row>
    <row r="19" spans="1:13" ht="15" thickBot="1">
      <c r="A19">
        <f t="shared" si="0"/>
        <v>18</v>
      </c>
      <c r="C19" s="4" t="s">
        <v>105</v>
      </c>
      <c r="G19" s="4" t="s">
        <v>30</v>
      </c>
      <c r="I19" s="81">
        <v>409</v>
      </c>
      <c r="M19">
        <v>30</v>
      </c>
    </row>
    <row r="20" spans="1:13" ht="15" thickBot="1">
      <c r="A20">
        <f t="shared" si="0"/>
        <v>19</v>
      </c>
      <c r="C20" s="4" t="s">
        <v>106</v>
      </c>
      <c r="G20" s="4" t="s">
        <v>31</v>
      </c>
      <c r="I20" s="81">
        <v>394</v>
      </c>
      <c r="M20">
        <v>32</v>
      </c>
    </row>
    <row r="21" spans="1:13" ht="15" thickBot="1">
      <c r="A21">
        <f t="shared" si="0"/>
        <v>20</v>
      </c>
      <c r="C21" s="4" t="s">
        <v>107</v>
      </c>
      <c r="G21" s="4" t="s">
        <v>32</v>
      </c>
      <c r="I21" s="81">
        <v>379</v>
      </c>
      <c r="M21">
        <v>38</v>
      </c>
    </row>
    <row r="22" spans="1:13" ht="15" thickBot="1">
      <c r="A22">
        <f t="shared" si="0"/>
        <v>21</v>
      </c>
      <c r="C22" s="4" t="s">
        <v>108</v>
      </c>
      <c r="G22" s="4" t="s">
        <v>33</v>
      </c>
      <c r="I22" s="81">
        <v>509</v>
      </c>
      <c r="M22">
        <v>30</v>
      </c>
    </row>
    <row r="23" spans="1:13" ht="15" thickBot="1">
      <c r="A23">
        <f t="shared" si="0"/>
        <v>22</v>
      </c>
      <c r="C23" s="4" t="s">
        <v>109</v>
      </c>
      <c r="G23" s="4" t="s">
        <v>34</v>
      </c>
      <c r="I23" s="81">
        <v>494</v>
      </c>
      <c r="M23">
        <v>32</v>
      </c>
    </row>
    <row r="24" spans="1:13" ht="15" thickBot="1">
      <c r="A24">
        <f t="shared" si="0"/>
        <v>23</v>
      </c>
      <c r="C24" s="5" t="s">
        <v>110</v>
      </c>
      <c r="G24" s="5" t="s">
        <v>35</v>
      </c>
      <c r="I24" s="82">
        <v>479</v>
      </c>
      <c r="M24">
        <v>38</v>
      </c>
    </row>
    <row r="25" spans="1:13" ht="15" thickBot="1">
      <c r="A25">
        <f t="shared" si="0"/>
        <v>24</v>
      </c>
      <c r="C25" s="4" t="s">
        <v>111</v>
      </c>
      <c r="G25" s="3" t="s">
        <v>36</v>
      </c>
      <c r="I25" s="81">
        <v>209</v>
      </c>
      <c r="L25" s="9"/>
      <c r="M25">
        <v>8</v>
      </c>
    </row>
    <row r="26" spans="1:13" ht="15" thickBot="1">
      <c r="A26">
        <f t="shared" si="0"/>
        <v>25</v>
      </c>
      <c r="C26" s="5" t="s">
        <v>112</v>
      </c>
      <c r="G26" s="5" t="s">
        <v>37</v>
      </c>
      <c r="I26" s="82">
        <v>129</v>
      </c>
      <c r="M26">
        <v>8</v>
      </c>
    </row>
    <row r="27" spans="1:13" ht="15" thickBot="1">
      <c r="A27">
        <f t="shared" si="0"/>
        <v>26</v>
      </c>
      <c r="C27" s="4" t="s">
        <v>113</v>
      </c>
      <c r="G27" s="3" t="s">
        <v>38</v>
      </c>
      <c r="I27" s="81">
        <v>89</v>
      </c>
      <c r="M27">
        <v>32</v>
      </c>
    </row>
    <row r="28" spans="1:13" ht="15" thickBot="1">
      <c r="A28">
        <f t="shared" si="0"/>
        <v>27</v>
      </c>
      <c r="C28" s="4" t="s">
        <v>114</v>
      </c>
      <c r="G28" s="4" t="s">
        <v>39</v>
      </c>
      <c r="I28" s="81">
        <v>179</v>
      </c>
      <c r="M28">
        <v>35</v>
      </c>
    </row>
    <row r="29" spans="1:13" ht="15" thickBot="1">
      <c r="A29">
        <f t="shared" si="0"/>
        <v>28</v>
      </c>
      <c r="C29" s="4" t="s">
        <v>115</v>
      </c>
      <c r="G29" s="4" t="s">
        <v>40</v>
      </c>
      <c r="I29" s="81">
        <v>239</v>
      </c>
      <c r="M29">
        <v>35</v>
      </c>
    </row>
    <row r="30" spans="1:13" ht="15" thickBot="1">
      <c r="A30">
        <f t="shared" si="0"/>
        <v>29</v>
      </c>
      <c r="C30" s="4" t="s">
        <v>116</v>
      </c>
      <c r="G30" s="4" t="s">
        <v>41</v>
      </c>
      <c r="I30" s="81">
        <v>279</v>
      </c>
      <c r="M30">
        <v>35</v>
      </c>
    </row>
    <row r="31" spans="1:13" ht="15" thickBot="1">
      <c r="A31">
        <f t="shared" si="0"/>
        <v>30</v>
      </c>
      <c r="C31" s="5" t="s">
        <v>117</v>
      </c>
      <c r="G31" s="5" t="s">
        <v>42</v>
      </c>
      <c r="I31" s="82">
        <v>225</v>
      </c>
      <c r="M31">
        <v>8</v>
      </c>
    </row>
    <row r="32" spans="1:13" ht="15" thickBot="1">
      <c r="A32">
        <f t="shared" si="0"/>
        <v>31</v>
      </c>
      <c r="C32" s="4" t="s">
        <v>118</v>
      </c>
      <c r="G32" s="3" t="s">
        <v>43</v>
      </c>
      <c r="I32" s="81">
        <v>179</v>
      </c>
      <c r="M32">
        <v>35</v>
      </c>
    </row>
    <row r="33" spans="1:13" ht="15" thickBot="1">
      <c r="A33">
        <f t="shared" si="0"/>
        <v>32</v>
      </c>
      <c r="C33" s="4" t="s">
        <v>119</v>
      </c>
      <c r="G33" s="4" t="s">
        <v>44</v>
      </c>
      <c r="I33" s="81">
        <v>239</v>
      </c>
      <c r="M33">
        <v>35</v>
      </c>
    </row>
    <row r="34" spans="1:13" ht="15" thickBot="1">
      <c r="A34">
        <f t="shared" si="0"/>
        <v>33</v>
      </c>
      <c r="C34" s="4" t="s">
        <v>120</v>
      </c>
      <c r="G34" s="4" t="s">
        <v>45</v>
      </c>
      <c r="I34" s="81">
        <v>279</v>
      </c>
      <c r="M34">
        <v>35</v>
      </c>
    </row>
    <row r="35" spans="1:13" ht="15" thickBot="1">
      <c r="A35">
        <f t="shared" si="0"/>
        <v>34</v>
      </c>
      <c r="C35" s="5" t="s">
        <v>121</v>
      </c>
      <c r="G35" s="5" t="s">
        <v>46</v>
      </c>
      <c r="I35" s="82">
        <v>399</v>
      </c>
      <c r="M35">
        <v>38</v>
      </c>
    </row>
    <row r="36" spans="1:13" ht="15" thickBot="1">
      <c r="A36">
        <f t="shared" si="0"/>
        <v>35</v>
      </c>
      <c r="C36" s="4" t="s">
        <v>122</v>
      </c>
      <c r="G36" s="3" t="s">
        <v>47</v>
      </c>
      <c r="I36" s="81">
        <v>1599</v>
      </c>
      <c r="M36">
        <v>32</v>
      </c>
    </row>
    <row r="37" spans="1:13" ht="15" thickBot="1">
      <c r="A37">
        <f t="shared" si="0"/>
        <v>36</v>
      </c>
      <c r="C37" s="4" t="s">
        <v>123</v>
      </c>
      <c r="G37" s="4" t="s">
        <v>48</v>
      </c>
      <c r="I37" s="81">
        <v>1599</v>
      </c>
      <c r="M37">
        <v>32</v>
      </c>
    </row>
    <row r="38" spans="1:13" ht="15" thickBot="1">
      <c r="A38">
        <f t="shared" si="0"/>
        <v>37</v>
      </c>
      <c r="C38" s="7" t="s">
        <v>124</v>
      </c>
      <c r="G38" s="7" t="s">
        <v>49</v>
      </c>
      <c r="I38" s="83">
        <v>519</v>
      </c>
      <c r="M38">
        <v>35</v>
      </c>
    </row>
    <row r="39" spans="1:13" ht="15" thickBot="1">
      <c r="A39">
        <f t="shared" si="0"/>
        <v>38</v>
      </c>
      <c r="C39" s="4" t="s">
        <v>125</v>
      </c>
      <c r="G39" s="4" t="s">
        <v>50</v>
      </c>
      <c r="I39" s="81">
        <v>929</v>
      </c>
      <c r="M39">
        <v>38</v>
      </c>
    </row>
    <row r="40" spans="1:13" ht="15" thickBot="1">
      <c r="A40">
        <f t="shared" si="0"/>
        <v>39</v>
      </c>
      <c r="C40" s="7" t="s">
        <v>126</v>
      </c>
      <c r="G40" s="7" t="s">
        <v>51</v>
      </c>
      <c r="I40" s="83">
        <v>619</v>
      </c>
      <c r="M40">
        <v>35</v>
      </c>
    </row>
    <row r="41" spans="1:13" ht="15" thickBot="1">
      <c r="A41">
        <f t="shared" si="0"/>
        <v>40</v>
      </c>
      <c r="C41" s="7" t="s">
        <v>127</v>
      </c>
      <c r="G41" s="7" t="s">
        <v>52</v>
      </c>
      <c r="I41" s="83">
        <v>729</v>
      </c>
      <c r="M41">
        <v>35</v>
      </c>
    </row>
    <row r="42" spans="1:13" ht="15" thickBot="1">
      <c r="A42">
        <f t="shared" si="0"/>
        <v>41</v>
      </c>
      <c r="C42" s="4" t="s">
        <v>128</v>
      </c>
      <c r="G42" s="4" t="s">
        <v>53</v>
      </c>
      <c r="I42" s="81">
        <v>1859</v>
      </c>
      <c r="M42">
        <v>30</v>
      </c>
    </row>
    <row r="43" spans="1:13" ht="15" thickBot="1">
      <c r="A43">
        <f t="shared" si="0"/>
        <v>42</v>
      </c>
      <c r="C43" s="4" t="s">
        <v>129</v>
      </c>
      <c r="G43" s="4" t="s">
        <v>54</v>
      </c>
      <c r="I43" s="81">
        <v>1339</v>
      </c>
      <c r="M43">
        <v>55.000000000000007</v>
      </c>
    </row>
    <row r="44" spans="1:13" ht="15" thickBot="1">
      <c r="A44">
        <f t="shared" si="0"/>
        <v>43</v>
      </c>
      <c r="C44" s="7" t="s">
        <v>130</v>
      </c>
      <c r="G44" s="7" t="s">
        <v>55</v>
      </c>
      <c r="I44" s="83">
        <v>849</v>
      </c>
      <c r="M44">
        <v>35</v>
      </c>
    </row>
    <row r="45" spans="1:13" ht="15" thickBot="1">
      <c r="A45">
        <f t="shared" si="0"/>
        <v>44</v>
      </c>
      <c r="C45" s="7" t="s">
        <v>131</v>
      </c>
      <c r="G45" s="7" t="s">
        <v>56</v>
      </c>
      <c r="I45" s="83">
        <v>309</v>
      </c>
      <c r="M45">
        <v>0</v>
      </c>
    </row>
    <row r="46" spans="1:13" ht="15" thickBot="1">
      <c r="A46">
        <f t="shared" si="0"/>
        <v>45</v>
      </c>
      <c r="C46" s="4" t="s">
        <v>132</v>
      </c>
      <c r="G46" s="4" t="s">
        <v>57</v>
      </c>
      <c r="I46" s="81">
        <v>849</v>
      </c>
      <c r="M46">
        <v>22</v>
      </c>
    </row>
    <row r="47" spans="1:13" ht="15" thickBot="1">
      <c r="A47">
        <f t="shared" si="0"/>
        <v>46</v>
      </c>
      <c r="C47" s="4" t="s">
        <v>133</v>
      </c>
      <c r="G47" s="4" t="s">
        <v>58</v>
      </c>
      <c r="I47" s="81">
        <v>599</v>
      </c>
      <c r="M47">
        <v>38</v>
      </c>
    </row>
    <row r="48" spans="1:13" ht="15" thickBot="1">
      <c r="A48">
        <f t="shared" si="0"/>
        <v>47</v>
      </c>
      <c r="C48" s="5" t="s">
        <v>134</v>
      </c>
      <c r="G48" s="5" t="s">
        <v>59</v>
      </c>
      <c r="I48" s="82">
        <v>1339</v>
      </c>
      <c r="M48">
        <v>38</v>
      </c>
    </row>
    <row r="49" spans="1:13" ht="15" thickBot="1">
      <c r="A49">
        <f t="shared" si="0"/>
        <v>48</v>
      </c>
      <c r="C49" s="4" t="s">
        <v>135</v>
      </c>
      <c r="G49" s="3" t="s">
        <v>60</v>
      </c>
      <c r="I49" s="81">
        <v>90</v>
      </c>
      <c r="M49">
        <v>38</v>
      </c>
    </row>
    <row r="50" spans="1:13" ht="15" thickBot="1">
      <c r="A50">
        <f t="shared" si="0"/>
        <v>49</v>
      </c>
      <c r="C50" s="4" t="s">
        <v>136</v>
      </c>
      <c r="G50" s="4" t="s">
        <v>61</v>
      </c>
      <c r="I50" s="81">
        <v>110</v>
      </c>
      <c r="M50">
        <v>38</v>
      </c>
    </row>
    <row r="51" spans="1:13" ht="15" thickBot="1">
      <c r="A51">
        <f t="shared" si="0"/>
        <v>50</v>
      </c>
      <c r="C51" s="4" t="s">
        <v>137</v>
      </c>
      <c r="E51" s="11"/>
      <c r="G51" s="4" t="s">
        <v>62</v>
      </c>
      <c r="I51" s="81">
        <v>120</v>
      </c>
      <c r="M51">
        <v>38</v>
      </c>
    </row>
    <row r="52" spans="1:13" ht="15" thickBot="1">
      <c r="A52">
        <f t="shared" si="0"/>
        <v>51</v>
      </c>
      <c r="C52" s="4" t="s">
        <v>138</v>
      </c>
      <c r="G52" s="4" t="s">
        <v>63</v>
      </c>
      <c r="I52" s="81">
        <v>389</v>
      </c>
      <c r="M52">
        <v>38</v>
      </c>
    </row>
    <row r="53" spans="1:13" ht="15" thickBot="1">
      <c r="A53">
        <f t="shared" si="0"/>
        <v>52</v>
      </c>
      <c r="C53" s="5" t="s">
        <v>139</v>
      </c>
      <c r="G53" s="5" t="s">
        <v>64</v>
      </c>
      <c r="I53" s="82">
        <v>499</v>
      </c>
      <c r="M53">
        <v>38</v>
      </c>
    </row>
    <row r="54" spans="1:13" ht="15" thickBot="1">
      <c r="A54">
        <f t="shared" si="0"/>
        <v>53</v>
      </c>
      <c r="C54" s="4" t="s">
        <v>140</v>
      </c>
      <c r="G54" s="3" t="s">
        <v>65</v>
      </c>
      <c r="I54" s="81">
        <v>15</v>
      </c>
      <c r="M54">
        <v>0</v>
      </c>
    </row>
    <row r="55" spans="1:13" ht="15" thickBot="1">
      <c r="A55">
        <f t="shared" si="0"/>
        <v>54</v>
      </c>
      <c r="C55" s="4" t="s">
        <v>141</v>
      </c>
      <c r="G55" s="4" t="s">
        <v>66</v>
      </c>
      <c r="I55" s="81">
        <v>209</v>
      </c>
      <c r="M55">
        <v>0</v>
      </c>
    </row>
    <row r="56" spans="1:13" ht="15" thickBot="1">
      <c r="A56">
        <f t="shared" si="0"/>
        <v>55</v>
      </c>
      <c r="C56" s="4" t="s">
        <v>142</v>
      </c>
      <c r="G56" s="4" t="s">
        <v>67</v>
      </c>
      <c r="I56" s="81">
        <v>199</v>
      </c>
      <c r="M56">
        <v>0</v>
      </c>
    </row>
    <row r="57" spans="1:13" ht="15" thickBot="1">
      <c r="A57">
        <f t="shared" si="0"/>
        <v>56</v>
      </c>
      <c r="C57" s="4" t="s">
        <v>143</v>
      </c>
      <c r="G57" s="4" t="s">
        <v>68</v>
      </c>
      <c r="I57" s="81">
        <v>209</v>
      </c>
      <c r="M57">
        <v>0</v>
      </c>
    </row>
    <row r="58" spans="1:13" ht="15" thickBot="1">
      <c r="A58">
        <f t="shared" si="0"/>
        <v>57</v>
      </c>
      <c r="C58" s="4" t="s">
        <v>144</v>
      </c>
      <c r="G58" s="4" t="s">
        <v>69</v>
      </c>
      <c r="I58" s="81">
        <v>90</v>
      </c>
      <c r="M58">
        <v>0</v>
      </c>
    </row>
    <row r="59" spans="1:13" ht="15" thickBot="1">
      <c r="A59">
        <f t="shared" si="0"/>
        <v>58</v>
      </c>
      <c r="C59" s="4" t="s">
        <v>145</v>
      </c>
      <c r="G59" s="4" t="s">
        <v>70</v>
      </c>
      <c r="I59" s="81">
        <v>90</v>
      </c>
      <c r="M59">
        <v>0</v>
      </c>
    </row>
    <row r="60" spans="1:13" ht="15" thickBot="1">
      <c r="A60">
        <f t="shared" si="0"/>
        <v>59</v>
      </c>
      <c r="C60" s="4" t="s">
        <v>146</v>
      </c>
      <c r="G60" s="4" t="s">
        <v>71</v>
      </c>
      <c r="I60" s="81">
        <v>40</v>
      </c>
      <c r="M60">
        <v>0</v>
      </c>
    </row>
    <row r="61" spans="1:13" ht="15" thickBot="1">
      <c r="A61">
        <f t="shared" si="0"/>
        <v>60</v>
      </c>
      <c r="C61" s="4" t="s">
        <v>147</v>
      </c>
      <c r="G61" s="4" t="s">
        <v>72</v>
      </c>
      <c r="I61" s="81">
        <v>309</v>
      </c>
      <c r="M61">
        <v>0</v>
      </c>
    </row>
    <row r="62" spans="1:13" ht="15" thickBot="1">
      <c r="A62">
        <f t="shared" si="0"/>
        <v>61</v>
      </c>
      <c r="C62" s="4" t="s">
        <v>148</v>
      </c>
      <c r="G62" s="4" t="s">
        <v>73</v>
      </c>
      <c r="I62" s="81">
        <v>109</v>
      </c>
      <c r="M62">
        <v>0</v>
      </c>
    </row>
    <row r="63" spans="1:13" ht="15" thickBot="1">
      <c r="A63">
        <f t="shared" si="0"/>
        <v>62</v>
      </c>
      <c r="C63" s="4" t="s">
        <v>149</v>
      </c>
      <c r="G63" s="4" t="s">
        <v>74</v>
      </c>
      <c r="I63" s="81">
        <v>109</v>
      </c>
      <c r="M63">
        <v>0</v>
      </c>
    </row>
    <row r="64" spans="1:13" ht="15" thickBot="1">
      <c r="A64">
        <f t="shared" si="0"/>
        <v>63</v>
      </c>
      <c r="C64" s="4" t="s">
        <v>150</v>
      </c>
      <c r="G64" s="4" t="s">
        <v>75</v>
      </c>
      <c r="I64" s="81">
        <v>40</v>
      </c>
      <c r="M64">
        <v>0</v>
      </c>
    </row>
    <row r="65" spans="1:13" ht="15" thickBot="1">
      <c r="A65">
        <f t="shared" si="0"/>
        <v>64</v>
      </c>
      <c r="C65" s="4" t="s">
        <v>151</v>
      </c>
      <c r="G65" s="4" t="s">
        <v>76</v>
      </c>
      <c r="I65" s="81">
        <v>129</v>
      </c>
      <c r="M65">
        <v>8</v>
      </c>
    </row>
    <row r="66" spans="1:13" ht="15" thickBot="1">
      <c r="A66">
        <f t="shared" si="0"/>
        <v>65</v>
      </c>
      <c r="C66" s="4" t="s">
        <v>152</v>
      </c>
      <c r="G66" s="4" t="s">
        <v>77</v>
      </c>
      <c r="I66" s="81">
        <v>30</v>
      </c>
      <c r="M66">
        <v>25</v>
      </c>
    </row>
    <row r="67" spans="1:13" ht="15" thickBot="1">
      <c r="A67">
        <f t="shared" ref="A67:A130" si="1">ROW()-1</f>
        <v>66</v>
      </c>
      <c r="C67" s="4" t="s">
        <v>153</v>
      </c>
      <c r="G67" s="4" t="s">
        <v>78</v>
      </c>
      <c r="I67" s="81">
        <v>25</v>
      </c>
      <c r="M67">
        <v>8</v>
      </c>
    </row>
    <row r="68" spans="1:13" ht="15" thickBot="1">
      <c r="A68">
        <f t="shared" si="1"/>
        <v>67</v>
      </c>
      <c r="C68" s="4" t="s">
        <v>154</v>
      </c>
      <c r="G68" s="4" t="s">
        <v>79</v>
      </c>
      <c r="I68" s="81">
        <v>20</v>
      </c>
      <c r="M68">
        <v>0</v>
      </c>
    </row>
    <row r="69" spans="1:13" ht="15" thickBot="1">
      <c r="A69">
        <f t="shared" si="1"/>
        <v>68</v>
      </c>
      <c r="C69" s="4" t="s">
        <v>155</v>
      </c>
      <c r="G69" s="4" t="s">
        <v>80</v>
      </c>
      <c r="I69" s="81">
        <v>20</v>
      </c>
      <c r="M69">
        <v>0</v>
      </c>
    </row>
    <row r="70" spans="1:13" ht="15" thickBot="1">
      <c r="A70">
        <f t="shared" si="1"/>
        <v>69</v>
      </c>
      <c r="C70" s="4" t="s">
        <v>156</v>
      </c>
      <c r="G70" s="4" t="s">
        <v>81</v>
      </c>
      <c r="I70" s="81">
        <v>20</v>
      </c>
      <c r="M70">
        <v>0</v>
      </c>
    </row>
    <row r="71" spans="1:13" ht="15" thickBot="1">
      <c r="A71">
        <f t="shared" si="1"/>
        <v>70</v>
      </c>
      <c r="C71" s="4" t="s">
        <v>157</v>
      </c>
      <c r="G71" s="4" t="s">
        <v>82</v>
      </c>
      <c r="I71" s="81">
        <v>18</v>
      </c>
      <c r="M71">
        <v>5</v>
      </c>
    </row>
    <row r="72" spans="1:13" ht="15" thickBot="1">
      <c r="A72">
        <f t="shared" si="1"/>
        <v>71</v>
      </c>
      <c r="C72" s="4" t="s">
        <v>158</v>
      </c>
      <c r="G72" s="4" t="s">
        <v>83</v>
      </c>
      <c r="I72" s="81">
        <v>139</v>
      </c>
      <c r="M72">
        <v>5</v>
      </c>
    </row>
    <row r="73" spans="1:13" ht="15" thickBot="1">
      <c r="A73">
        <f t="shared" si="1"/>
        <v>72</v>
      </c>
      <c r="C73" s="4" t="s">
        <v>159</v>
      </c>
      <c r="G73" s="4" t="s">
        <v>84</v>
      </c>
      <c r="I73" s="81">
        <v>2190</v>
      </c>
      <c r="M73">
        <v>15</v>
      </c>
    </row>
    <row r="74" spans="1:13" ht="15" thickBot="1">
      <c r="A74">
        <f t="shared" si="1"/>
        <v>73</v>
      </c>
      <c r="C74" s="4" t="s">
        <v>160</v>
      </c>
      <c r="G74" s="4" t="s">
        <v>85</v>
      </c>
      <c r="I74" s="81">
        <v>2190</v>
      </c>
      <c r="M74">
        <v>20</v>
      </c>
    </row>
    <row r="75" spans="1:13" ht="15" thickBot="1">
      <c r="A75">
        <f t="shared" si="1"/>
        <v>74</v>
      </c>
      <c r="C75" s="4" t="s">
        <v>161</v>
      </c>
      <c r="G75" s="4" t="s">
        <v>86</v>
      </c>
      <c r="I75" s="81">
        <v>309</v>
      </c>
      <c r="M75">
        <v>5</v>
      </c>
    </row>
    <row r="76" spans="1:13" ht="15" thickBot="1">
      <c r="A76">
        <f t="shared" si="1"/>
        <v>75</v>
      </c>
      <c r="C76" s="4" t="s">
        <v>162</v>
      </c>
      <c r="G76" s="4" t="s">
        <v>87</v>
      </c>
      <c r="I76" s="81">
        <v>309</v>
      </c>
      <c r="M76">
        <v>5</v>
      </c>
    </row>
    <row r="77" spans="1:13">
      <c r="A77">
        <f t="shared" si="1"/>
        <v>76</v>
      </c>
      <c r="C77" s="10" t="s">
        <v>163</v>
      </c>
      <c r="G77" s="17" t="s">
        <v>491</v>
      </c>
      <c r="I77" s="84">
        <v>279</v>
      </c>
      <c r="M77">
        <v>12</v>
      </c>
    </row>
    <row r="78" spans="1:13">
      <c r="A78">
        <f t="shared" si="1"/>
        <v>77</v>
      </c>
      <c r="C78" s="12" t="s">
        <v>163</v>
      </c>
      <c r="G78" s="18" t="s">
        <v>492</v>
      </c>
      <c r="I78" s="85">
        <v>279</v>
      </c>
      <c r="M78">
        <v>12</v>
      </c>
    </row>
    <row r="79" spans="1:13">
      <c r="A79">
        <f t="shared" si="1"/>
        <v>78</v>
      </c>
      <c r="C79" s="10" t="str">
        <f>"JABRA EVOLVE 65 MS MONO"</f>
        <v>JABRA EVOLVE 65 MS MONO</v>
      </c>
      <c r="G79" s="17" t="str">
        <f>"GN-6593-823-309"</f>
        <v>GN-6593-823-309</v>
      </c>
      <c r="I79" s="59">
        <v>189</v>
      </c>
      <c r="M79">
        <v>12</v>
      </c>
    </row>
    <row r="80" spans="1:13">
      <c r="A80">
        <f t="shared" si="1"/>
        <v>79</v>
      </c>
      <c r="C80" s="10" t="str">
        <f>"JABRA EVOLVE 65 MS STEREO"</f>
        <v>JABRA EVOLVE 65 MS STEREO</v>
      </c>
      <c r="G80" s="17" t="str">
        <f>"GN-6599-823-309"</f>
        <v>GN-6599-823-309</v>
      </c>
      <c r="I80" s="59">
        <v>210</v>
      </c>
      <c r="M80">
        <v>12</v>
      </c>
    </row>
    <row r="81" spans="1:13">
      <c r="A81">
        <f t="shared" si="1"/>
        <v>80</v>
      </c>
      <c r="C81" s="10" t="str">
        <f>"JABRA EVOLVE 65 UC MONO"</f>
        <v>JABRA EVOLVE 65 UC MONO</v>
      </c>
      <c r="G81" s="17" t="str">
        <f>"GN-6593-829-409"</f>
        <v>GN-6593-829-409</v>
      </c>
      <c r="I81" s="59">
        <v>189</v>
      </c>
      <c r="M81">
        <v>12</v>
      </c>
    </row>
    <row r="82" spans="1:13">
      <c r="A82">
        <f t="shared" si="1"/>
        <v>81</v>
      </c>
      <c r="C82" s="10" t="str">
        <f>"JABRA EVOLVE 65 UC STEREO"</f>
        <v>JABRA EVOLVE 65 UC STEREO</v>
      </c>
      <c r="G82" s="17" t="str">
        <f>"GN-6599-829-409"</f>
        <v>GN-6599-829-409</v>
      </c>
      <c r="I82" s="59">
        <v>210</v>
      </c>
      <c r="M82">
        <v>12</v>
      </c>
    </row>
    <row r="83" spans="1:13">
      <c r="A83">
        <f t="shared" si="1"/>
        <v>82</v>
      </c>
      <c r="C83" s="12" t="s">
        <v>164</v>
      </c>
      <c r="G83" s="18" t="s">
        <v>493</v>
      </c>
      <c r="I83" s="60">
        <v>242</v>
      </c>
      <c r="M83">
        <v>12</v>
      </c>
    </row>
    <row r="84" spans="1:13">
      <c r="A84">
        <f t="shared" si="1"/>
        <v>83</v>
      </c>
      <c r="C84" s="12" t="s">
        <v>165</v>
      </c>
      <c r="G84" s="18" t="s">
        <v>494</v>
      </c>
      <c r="I84" s="60">
        <v>242</v>
      </c>
      <c r="M84">
        <v>12</v>
      </c>
    </row>
    <row r="85" spans="1:13">
      <c r="A85">
        <f t="shared" si="1"/>
        <v>84</v>
      </c>
      <c r="C85" s="12" t="s">
        <v>166</v>
      </c>
      <c r="G85" s="18" t="s">
        <v>495</v>
      </c>
      <c r="I85" s="60">
        <v>263</v>
      </c>
      <c r="M85">
        <v>12</v>
      </c>
    </row>
    <row r="86" spans="1:13">
      <c r="A86">
        <f t="shared" si="1"/>
        <v>85</v>
      </c>
      <c r="C86" s="12" t="s">
        <v>167</v>
      </c>
      <c r="G86" s="18" t="s">
        <v>496</v>
      </c>
      <c r="I86" s="60">
        <v>263</v>
      </c>
      <c r="M86">
        <v>12</v>
      </c>
    </row>
    <row r="87" spans="1:13">
      <c r="A87">
        <f t="shared" si="1"/>
        <v>86</v>
      </c>
      <c r="C87" s="12" t="s">
        <v>168</v>
      </c>
      <c r="G87" s="18" t="s">
        <v>497</v>
      </c>
      <c r="I87" s="60">
        <v>272</v>
      </c>
      <c r="M87">
        <v>12</v>
      </c>
    </row>
    <row r="88" spans="1:13">
      <c r="A88">
        <f t="shared" si="1"/>
        <v>87</v>
      </c>
      <c r="C88" s="12" t="s">
        <v>169</v>
      </c>
      <c r="G88" s="18" t="s">
        <v>498</v>
      </c>
      <c r="I88" s="60">
        <v>272</v>
      </c>
      <c r="M88">
        <v>12</v>
      </c>
    </row>
    <row r="89" spans="1:13">
      <c r="A89">
        <f t="shared" si="1"/>
        <v>88</v>
      </c>
      <c r="C89" s="10" t="s">
        <v>170</v>
      </c>
      <c r="G89" s="17" t="s">
        <v>499</v>
      </c>
      <c r="I89" s="59">
        <v>293</v>
      </c>
      <c r="M89">
        <v>12</v>
      </c>
    </row>
    <row r="90" spans="1:13">
      <c r="A90">
        <f t="shared" si="1"/>
        <v>89</v>
      </c>
      <c r="C90" s="12" t="s">
        <v>171</v>
      </c>
      <c r="G90" s="18" t="s">
        <v>500</v>
      </c>
      <c r="I90" s="60">
        <v>346</v>
      </c>
      <c r="M90">
        <v>12</v>
      </c>
    </row>
    <row r="91" spans="1:13">
      <c r="A91">
        <f t="shared" si="1"/>
        <v>90</v>
      </c>
      <c r="C91" s="10" t="s">
        <v>172</v>
      </c>
      <c r="G91" s="17" t="s">
        <v>501</v>
      </c>
      <c r="I91" s="59">
        <v>293</v>
      </c>
      <c r="M91">
        <v>12</v>
      </c>
    </row>
    <row r="92" spans="1:13">
      <c r="A92">
        <f t="shared" si="1"/>
        <v>91</v>
      </c>
      <c r="C92" s="13" t="s">
        <v>173</v>
      </c>
      <c r="G92" s="19" t="s">
        <v>502</v>
      </c>
      <c r="I92" s="61">
        <v>346</v>
      </c>
      <c r="M92">
        <v>12</v>
      </c>
    </row>
    <row r="93" spans="1:13">
      <c r="A93">
        <f t="shared" si="1"/>
        <v>92</v>
      </c>
      <c r="C93" s="10" t="s">
        <v>174</v>
      </c>
      <c r="G93" s="17" t="s">
        <v>503</v>
      </c>
      <c r="I93" s="59">
        <v>14</v>
      </c>
      <c r="M93">
        <v>20</v>
      </c>
    </row>
    <row r="94" spans="1:13">
      <c r="A94">
        <f t="shared" si="1"/>
        <v>93</v>
      </c>
      <c r="C94" s="10" t="str">
        <f>"Jabra Evolve 75 Charging Stand"</f>
        <v>Jabra Evolve 75 Charging Stand</v>
      </c>
      <c r="G94" s="17" t="str">
        <f>"GN-14207-40"</f>
        <v>GN-14207-40</v>
      </c>
      <c r="I94" s="59">
        <v>62</v>
      </c>
      <c r="M94">
        <v>20</v>
      </c>
    </row>
    <row r="95" spans="1:13">
      <c r="A95">
        <f t="shared" si="1"/>
        <v>94</v>
      </c>
      <c r="C95" s="10" t="s">
        <v>175</v>
      </c>
      <c r="G95" s="17" t="s">
        <v>504</v>
      </c>
      <c r="I95" s="59">
        <v>0</v>
      </c>
      <c r="M95">
        <v>20</v>
      </c>
    </row>
    <row r="96" spans="1:13">
      <c r="A96">
        <f t="shared" si="1"/>
        <v>95</v>
      </c>
      <c r="C96" s="10" t="s">
        <v>176</v>
      </c>
      <c r="G96" s="17" t="s">
        <v>505</v>
      </c>
      <c r="I96" s="59">
        <v>75</v>
      </c>
      <c r="M96">
        <v>20</v>
      </c>
    </row>
    <row r="97" spans="1:13">
      <c r="A97">
        <f t="shared" si="1"/>
        <v>96</v>
      </c>
      <c r="C97" s="10" t="str">
        <f>"Jabra Evolve 65 Charging Stand"</f>
        <v>Jabra Evolve 65 Charging Stand</v>
      </c>
      <c r="G97" s="17" t="str">
        <f>"GN-14207-39"</f>
        <v>GN-14207-39</v>
      </c>
      <c r="I97" s="59">
        <v>62</v>
      </c>
      <c r="M97">
        <v>20</v>
      </c>
    </row>
    <row r="98" spans="1:13">
      <c r="A98">
        <f t="shared" si="1"/>
        <v>97</v>
      </c>
      <c r="C98" s="10" t="s">
        <v>177</v>
      </c>
      <c r="G98" s="17" t="s">
        <v>506</v>
      </c>
      <c r="I98" s="59">
        <v>79</v>
      </c>
      <c r="M98">
        <v>20</v>
      </c>
    </row>
    <row r="99" spans="1:13">
      <c r="A99">
        <f t="shared" si="1"/>
        <v>98</v>
      </c>
      <c r="C99" s="10" t="s">
        <v>178</v>
      </c>
      <c r="G99" s="17" t="s">
        <v>507</v>
      </c>
      <c r="I99" s="59">
        <v>79</v>
      </c>
      <c r="M99">
        <v>20</v>
      </c>
    </row>
    <row r="100" spans="1:13" ht="15" thickBot="1">
      <c r="A100">
        <f t="shared" si="1"/>
        <v>99</v>
      </c>
      <c r="C100" s="14" t="s">
        <v>179</v>
      </c>
      <c r="G100" s="20" t="s">
        <v>508</v>
      </c>
      <c r="I100" s="62">
        <v>13</v>
      </c>
      <c r="M100">
        <v>20</v>
      </c>
    </row>
    <row r="101" spans="1:13">
      <c r="A101">
        <f t="shared" si="1"/>
        <v>100</v>
      </c>
      <c r="C101" s="10" t="s">
        <v>180</v>
      </c>
      <c r="G101" s="17" t="s">
        <v>509</v>
      </c>
      <c r="I101" s="59">
        <v>348</v>
      </c>
      <c r="M101">
        <v>20</v>
      </c>
    </row>
    <row r="102" spans="1:13">
      <c r="A102">
        <f t="shared" si="1"/>
        <v>101</v>
      </c>
      <c r="C102" s="10" t="s">
        <v>181</v>
      </c>
      <c r="G102" s="17" t="s">
        <v>510</v>
      </c>
      <c r="I102" s="59">
        <v>368</v>
      </c>
      <c r="M102">
        <v>20</v>
      </c>
    </row>
    <row r="103" spans="1:13">
      <c r="A103">
        <f t="shared" si="1"/>
        <v>102</v>
      </c>
      <c r="C103" s="10" t="s">
        <v>182</v>
      </c>
      <c r="G103" s="17" t="s">
        <v>511</v>
      </c>
      <c r="I103" s="59">
        <v>375</v>
      </c>
      <c r="M103">
        <v>20</v>
      </c>
    </row>
    <row r="104" spans="1:13">
      <c r="A104">
        <f t="shared" si="1"/>
        <v>103</v>
      </c>
      <c r="C104" s="10" t="s">
        <v>183</v>
      </c>
      <c r="G104" s="17" t="s">
        <v>512</v>
      </c>
      <c r="I104" s="59">
        <v>420</v>
      </c>
      <c r="M104">
        <v>20</v>
      </c>
    </row>
    <row r="105" spans="1:13">
      <c r="A105">
        <f t="shared" si="1"/>
        <v>104</v>
      </c>
      <c r="C105" s="10" t="s">
        <v>184</v>
      </c>
      <c r="G105" s="17" t="s">
        <v>513</v>
      </c>
      <c r="I105" s="59">
        <v>440</v>
      </c>
      <c r="M105">
        <v>20</v>
      </c>
    </row>
    <row r="106" spans="1:13">
      <c r="A106">
        <f t="shared" si="1"/>
        <v>105</v>
      </c>
      <c r="C106" s="15" t="str">
        <f>"Jabra Engage 75 Stereo"</f>
        <v>Jabra Engage 75 Stereo</v>
      </c>
      <c r="G106" s="21" t="str">
        <f>"GN-9559-583-125"</f>
        <v>GN-9559-583-125</v>
      </c>
      <c r="I106" s="63">
        <v>440</v>
      </c>
      <c r="M106">
        <v>20</v>
      </c>
    </row>
    <row r="107" spans="1:13">
      <c r="A107">
        <f t="shared" si="1"/>
        <v>106</v>
      </c>
      <c r="C107" s="10" t="s">
        <v>185</v>
      </c>
      <c r="G107" s="17" t="s">
        <v>514</v>
      </c>
      <c r="I107" s="59">
        <v>90</v>
      </c>
      <c r="M107">
        <v>20</v>
      </c>
    </row>
    <row r="108" spans="1:13">
      <c r="A108">
        <f t="shared" si="1"/>
        <v>107</v>
      </c>
      <c r="C108" s="10" t="s">
        <v>186</v>
      </c>
      <c r="G108" s="17" t="s">
        <v>515</v>
      </c>
      <c r="I108" s="59">
        <v>90</v>
      </c>
      <c r="M108">
        <v>20</v>
      </c>
    </row>
    <row r="109" spans="1:13">
      <c r="A109">
        <f t="shared" si="1"/>
        <v>108</v>
      </c>
      <c r="C109" s="10" t="s">
        <v>187</v>
      </c>
      <c r="G109" s="17" t="s">
        <v>516</v>
      </c>
      <c r="I109" s="59">
        <v>18</v>
      </c>
      <c r="M109">
        <v>20</v>
      </c>
    </row>
    <row r="110" spans="1:13">
      <c r="A110">
        <f t="shared" si="1"/>
        <v>109</v>
      </c>
      <c r="C110" s="10" t="s">
        <v>188</v>
      </c>
      <c r="G110" s="17" t="s">
        <v>517</v>
      </c>
      <c r="I110" s="59">
        <v>18</v>
      </c>
      <c r="M110">
        <v>20</v>
      </c>
    </row>
    <row r="111" spans="1:13">
      <c r="A111">
        <f t="shared" si="1"/>
        <v>110</v>
      </c>
      <c r="C111" s="10" t="s">
        <v>189</v>
      </c>
      <c r="G111" s="17" t="s">
        <v>518</v>
      </c>
      <c r="I111" s="59">
        <v>35</v>
      </c>
      <c r="M111">
        <v>20</v>
      </c>
    </row>
    <row r="112" spans="1:13">
      <c r="A112">
        <f t="shared" si="1"/>
        <v>111</v>
      </c>
      <c r="C112" s="10" t="s">
        <v>190</v>
      </c>
      <c r="G112" s="17" t="s">
        <v>519</v>
      </c>
      <c r="I112" s="84">
        <v>20</v>
      </c>
      <c r="M112">
        <v>20</v>
      </c>
    </row>
    <row r="113" spans="1:13">
      <c r="A113">
        <f t="shared" si="1"/>
        <v>112</v>
      </c>
      <c r="C113" s="10" t="s">
        <v>191</v>
      </c>
      <c r="G113" s="17" t="s">
        <v>520</v>
      </c>
      <c r="I113" s="84">
        <v>20</v>
      </c>
      <c r="M113">
        <v>20</v>
      </c>
    </row>
    <row r="114" spans="1:13">
      <c r="A114">
        <f t="shared" si="1"/>
        <v>113</v>
      </c>
      <c r="C114" s="10" t="s">
        <v>192</v>
      </c>
      <c r="G114" s="17" t="s">
        <v>521</v>
      </c>
      <c r="I114" s="84">
        <v>20</v>
      </c>
      <c r="M114">
        <v>20</v>
      </c>
    </row>
    <row r="115" spans="1:13">
      <c r="A115">
        <f t="shared" si="1"/>
        <v>114</v>
      </c>
      <c r="C115" s="10" t="s">
        <v>193</v>
      </c>
      <c r="G115" s="17" t="s">
        <v>522</v>
      </c>
      <c r="I115" s="84">
        <v>20</v>
      </c>
      <c r="M115">
        <v>20</v>
      </c>
    </row>
    <row r="116" spans="1:13">
      <c r="A116">
        <f t="shared" si="1"/>
        <v>115</v>
      </c>
      <c r="C116" s="10" t="s">
        <v>194</v>
      </c>
      <c r="G116" s="17" t="s">
        <v>523</v>
      </c>
      <c r="I116" s="84">
        <v>25</v>
      </c>
      <c r="M116">
        <v>20</v>
      </c>
    </row>
    <row r="117" spans="1:13">
      <c r="A117">
        <f t="shared" si="1"/>
        <v>116</v>
      </c>
      <c r="C117" s="10" t="s">
        <v>195</v>
      </c>
      <c r="G117" s="17" t="s">
        <v>524</v>
      </c>
      <c r="I117" s="84">
        <v>30</v>
      </c>
      <c r="M117">
        <v>20</v>
      </c>
    </row>
    <row r="118" spans="1:13">
      <c r="A118">
        <f t="shared" si="1"/>
        <v>117</v>
      </c>
      <c r="C118" s="10" t="s">
        <v>196</v>
      </c>
      <c r="G118" s="17" t="s">
        <v>525</v>
      </c>
      <c r="I118" s="84">
        <v>190</v>
      </c>
      <c r="M118">
        <v>20</v>
      </c>
    </row>
    <row r="119" spans="1:13">
      <c r="A119">
        <f t="shared" si="1"/>
        <v>118</v>
      </c>
      <c r="C119" s="10" t="s">
        <v>197</v>
      </c>
      <c r="G119" s="17" t="s">
        <v>526</v>
      </c>
      <c r="I119" s="84">
        <v>200</v>
      </c>
      <c r="M119">
        <v>20</v>
      </c>
    </row>
    <row r="120" spans="1:13">
      <c r="A120">
        <f t="shared" si="1"/>
        <v>119</v>
      </c>
      <c r="C120" s="10" t="s">
        <v>198</v>
      </c>
      <c r="G120" s="17" t="s">
        <v>527</v>
      </c>
      <c r="I120" s="84">
        <v>200</v>
      </c>
      <c r="M120">
        <v>20</v>
      </c>
    </row>
    <row r="121" spans="1:13" ht="15" thickBot="1">
      <c r="A121">
        <f t="shared" si="1"/>
        <v>120</v>
      </c>
      <c r="C121" s="14" t="s">
        <v>199</v>
      </c>
      <c r="G121" s="20" t="s">
        <v>528</v>
      </c>
      <c r="I121" s="86">
        <v>30</v>
      </c>
      <c r="M121">
        <v>20</v>
      </c>
    </row>
    <row r="122" spans="1:13">
      <c r="A122">
        <f t="shared" si="1"/>
        <v>121</v>
      </c>
      <c r="C122" s="10" t="str">
        <f>"JABRA PRO 9450 MONO BT HEADSET"</f>
        <v>JABRA PRO 9450 MONO BT HEADSET</v>
      </c>
      <c r="G122" s="17" t="str">
        <f>"GN-9450-65-507-105"</f>
        <v>GN-9450-65-507-105</v>
      </c>
      <c r="I122" s="59">
        <v>348</v>
      </c>
      <c r="M122">
        <v>20</v>
      </c>
    </row>
    <row r="123" spans="1:13">
      <c r="A123">
        <f t="shared" si="1"/>
        <v>122</v>
      </c>
      <c r="C123" s="10" t="str">
        <f>"JABRA PRO 9450 NCSA MONO BT HEADSET"</f>
        <v>JABRA PRO 9450 NCSA MONO BT HEADSET</v>
      </c>
      <c r="G123" s="17" t="str">
        <f>"GN--GSA9450-65-507-105"</f>
        <v>GN--GSA9450-65-507-105</v>
      </c>
      <c r="I123" s="59">
        <v>348</v>
      </c>
      <c r="M123">
        <v>20</v>
      </c>
    </row>
    <row r="124" spans="1:13">
      <c r="A124">
        <f t="shared" si="1"/>
        <v>123</v>
      </c>
      <c r="C124" s="10" t="s">
        <v>200</v>
      </c>
      <c r="G124" s="17" t="s">
        <v>529</v>
      </c>
      <c r="I124" s="59">
        <v>375</v>
      </c>
      <c r="M124">
        <v>20</v>
      </c>
    </row>
    <row r="125" spans="1:13">
      <c r="A125">
        <f t="shared" si="1"/>
        <v>124</v>
      </c>
      <c r="C125" s="10" t="str">
        <f>"JABRA PRO 9450 FLEX MONO WL"</f>
        <v>JABRA PRO 9450 FLEX MONO WL</v>
      </c>
      <c r="G125" s="17" t="str">
        <f>"GN-9450-65-707-105"</f>
        <v>GN-9450-65-707-105</v>
      </c>
      <c r="I125" s="59">
        <v>348</v>
      </c>
      <c r="M125">
        <v>20</v>
      </c>
    </row>
    <row r="126" spans="1:13">
      <c r="A126">
        <f t="shared" si="1"/>
        <v>125</v>
      </c>
      <c r="C126" s="10" t="s">
        <v>201</v>
      </c>
      <c r="G126" s="17" t="str">
        <f>"GN-9450-65-707-105-DC"</f>
        <v>GN-9450-65-707-105-DC</v>
      </c>
      <c r="I126" s="59">
        <v>348</v>
      </c>
      <c r="M126">
        <v>20</v>
      </c>
    </row>
    <row r="127" spans="1:13">
      <c r="A127">
        <f t="shared" si="1"/>
        <v>126</v>
      </c>
      <c r="C127" s="10" t="s">
        <v>202</v>
      </c>
      <c r="G127" s="17" t="s">
        <v>530</v>
      </c>
      <c r="I127" s="59">
        <v>375</v>
      </c>
      <c r="M127">
        <v>20</v>
      </c>
    </row>
    <row r="128" spans="1:13">
      <c r="A128">
        <f t="shared" si="1"/>
        <v>127</v>
      </c>
      <c r="C128" s="10" t="s">
        <v>203</v>
      </c>
      <c r="G128" s="17" t="s">
        <v>531</v>
      </c>
      <c r="I128" s="59">
        <v>410</v>
      </c>
      <c r="M128">
        <v>20</v>
      </c>
    </row>
    <row r="129" spans="1:13">
      <c r="A129">
        <f t="shared" si="1"/>
        <v>128</v>
      </c>
      <c r="C129" s="10" t="str">
        <f>"JABRA PRO 9460 NC 400FT DESK"</f>
        <v>JABRA PRO 9460 NC 400FT DESK</v>
      </c>
      <c r="G129" s="17" t="str">
        <f>"GN-9460-65-707-105"</f>
        <v>GN-9460-65-707-105</v>
      </c>
      <c r="I129" s="59">
        <v>392</v>
      </c>
      <c r="M129">
        <v>20</v>
      </c>
    </row>
    <row r="130" spans="1:13">
      <c r="A130">
        <f t="shared" si="1"/>
        <v>129</v>
      </c>
      <c r="C130" s="10" t="s">
        <v>204</v>
      </c>
      <c r="G130" s="17" t="s">
        <v>532</v>
      </c>
      <c r="I130" s="59">
        <v>392</v>
      </c>
      <c r="M130">
        <v>20</v>
      </c>
    </row>
    <row r="131" spans="1:13">
      <c r="A131">
        <f t="shared" ref="A131:A194" si="2">ROW()-1</f>
        <v>130</v>
      </c>
      <c r="C131" s="10" t="s">
        <v>205</v>
      </c>
      <c r="G131" s="17" t="s">
        <v>533</v>
      </c>
      <c r="I131" s="59">
        <v>439.95</v>
      </c>
      <c r="M131">
        <v>20</v>
      </c>
    </row>
    <row r="132" spans="1:13">
      <c r="A132">
        <f t="shared" si="2"/>
        <v>131</v>
      </c>
      <c r="C132" s="10" t="str">
        <f>"JABRA PRO 9470 1.9G TRILINK SYS"</f>
        <v>JABRA PRO 9470 1.9G TRILINK SYS</v>
      </c>
      <c r="G132" s="17" t="str">
        <f>"GN-9470-66-904-105"</f>
        <v>GN-9470-66-904-105</v>
      </c>
      <c r="I132" s="59">
        <v>419.95</v>
      </c>
      <c r="M132">
        <v>20</v>
      </c>
    </row>
    <row r="133" spans="1:13">
      <c r="A133">
        <f t="shared" si="2"/>
        <v>132</v>
      </c>
      <c r="C133" s="15" t="s">
        <v>206</v>
      </c>
      <c r="G133" s="21" t="s">
        <v>534</v>
      </c>
      <c r="I133" s="63">
        <v>419.95</v>
      </c>
      <c r="M133">
        <v>20</v>
      </c>
    </row>
    <row r="134" spans="1:13">
      <c r="A134">
        <f t="shared" si="2"/>
        <v>133</v>
      </c>
      <c r="C134" s="10" t="str">
        <f>"REPLACEMENT PRO 9470 MONAURAL NC"</f>
        <v>REPLACEMENT PRO 9470 MONAURAL NC</v>
      </c>
      <c r="G134" s="17" t="str">
        <f>"GN-14401-01"</f>
        <v>GN-14401-01</v>
      </c>
      <c r="I134" s="59">
        <v>150</v>
      </c>
      <c r="M134">
        <v>20</v>
      </c>
    </row>
    <row r="135" spans="1:13">
      <c r="A135">
        <f t="shared" si="2"/>
        <v>134</v>
      </c>
      <c r="C135" s="10" t="str">
        <f>"REPLACEMENT PRO 9460/9465 MONAURAL DUO"</f>
        <v>REPLACEMENT PRO 9460/9465 MONAURAL DUO</v>
      </c>
      <c r="G135" s="17" t="str">
        <f>"GN-14401-03"</f>
        <v>GN-14401-03</v>
      </c>
      <c r="I135" s="59">
        <v>150</v>
      </c>
      <c r="M135">
        <v>20</v>
      </c>
    </row>
    <row r="136" spans="1:13">
      <c r="A136">
        <f t="shared" si="2"/>
        <v>135</v>
      </c>
      <c r="C136" s="10" t="str">
        <f>"REPLACEMENT PRO 9460 MONAURAL NC FLEX-BOOM"</f>
        <v>REPLACEMENT PRO 9460 MONAURAL NC FLEX-BOOM</v>
      </c>
      <c r="G136" s="17" t="str">
        <f>"GN-14401-05"</f>
        <v>GN-14401-05</v>
      </c>
      <c r="I136" s="59">
        <v>150</v>
      </c>
      <c r="M136">
        <v>20</v>
      </c>
    </row>
    <row r="137" spans="1:13">
      <c r="A137">
        <f t="shared" si="2"/>
        <v>136</v>
      </c>
      <c r="C137" s="10" t="str">
        <f>"REPLACEMENT PRO 9450 MONAURAL NC MIDI-BOOM"</f>
        <v>REPLACEMENT PRO 9450 MONAURAL NC MIDI-BOOM</v>
      </c>
      <c r="G137" s="17" t="s">
        <v>535</v>
      </c>
      <c r="I137" s="59">
        <v>150</v>
      </c>
      <c r="M137">
        <v>20</v>
      </c>
    </row>
    <row r="138" spans="1:13">
      <c r="A138">
        <f t="shared" si="2"/>
        <v>137</v>
      </c>
      <c r="C138" s="10" t="s">
        <v>207</v>
      </c>
      <c r="G138" s="17" t="s">
        <v>536</v>
      </c>
      <c r="I138" s="59">
        <v>12</v>
      </c>
      <c r="M138">
        <v>20</v>
      </c>
    </row>
    <row r="139" spans="1:13">
      <c r="A139">
        <f t="shared" si="2"/>
        <v>138</v>
      </c>
      <c r="C139" s="10" t="s">
        <v>208</v>
      </c>
      <c r="G139" s="17" t="s">
        <v>537</v>
      </c>
      <c r="I139" s="59">
        <v>25</v>
      </c>
      <c r="M139">
        <v>20</v>
      </c>
    </row>
    <row r="140" spans="1:13">
      <c r="A140">
        <f t="shared" si="2"/>
        <v>139</v>
      </c>
      <c r="C140" s="10" t="str">
        <f>"Jabra A Neckband PRO900 and 9400 Series"</f>
        <v>Jabra A Neckband PRO900 and 9400 Series</v>
      </c>
      <c r="G140" s="17" t="str">
        <f>"GN-14121-24"</f>
        <v>GN-14121-24</v>
      </c>
      <c r="I140" s="59">
        <v>19</v>
      </c>
      <c r="M140">
        <v>20</v>
      </c>
    </row>
    <row r="141" spans="1:13">
      <c r="A141">
        <f t="shared" si="2"/>
        <v>140</v>
      </c>
      <c r="C141" s="10" t="str">
        <f>"Jabra A Headband PRO900 and 9400 Series"</f>
        <v>Jabra A Headband PRO900 and 9400 Series</v>
      </c>
      <c r="G141" s="17" t="str">
        <f>"GN-14121-25"</f>
        <v>GN-14121-25</v>
      </c>
      <c r="I141" s="59">
        <v>19</v>
      </c>
      <c r="M141">
        <v>20</v>
      </c>
    </row>
    <row r="142" spans="1:13">
      <c r="A142">
        <f t="shared" si="2"/>
        <v>141</v>
      </c>
      <c r="C142" s="10" t="str">
        <f>"Earhook for PRO 900 and PRO 9400 Series"</f>
        <v>Earhook for PRO 900 and PRO 9400 Series</v>
      </c>
      <c r="G142" s="17" t="str">
        <f>"GN-14121-26"</f>
        <v>GN-14121-26</v>
      </c>
      <c r="I142" s="59">
        <v>19</v>
      </c>
      <c r="M142">
        <v>20</v>
      </c>
    </row>
    <row r="143" spans="1:13">
      <c r="A143">
        <f t="shared" si="2"/>
        <v>142</v>
      </c>
      <c r="C143" s="10" t="s">
        <v>209</v>
      </c>
      <c r="G143" s="17" t="s">
        <v>538</v>
      </c>
      <c r="I143" s="59">
        <v>19</v>
      </c>
      <c r="M143">
        <v>20</v>
      </c>
    </row>
    <row r="144" spans="1:13">
      <c r="A144">
        <f t="shared" si="2"/>
        <v>143</v>
      </c>
      <c r="C144" s="10" t="s">
        <v>210</v>
      </c>
      <c r="G144" s="17" t="s">
        <v>539</v>
      </c>
      <c r="I144" s="59">
        <v>40</v>
      </c>
      <c r="M144">
        <v>20</v>
      </c>
    </row>
    <row r="145" spans="1:13">
      <c r="A145">
        <f t="shared" si="2"/>
        <v>144</v>
      </c>
      <c r="C145" s="10" t="s">
        <v>211</v>
      </c>
      <c r="G145" s="17" t="s">
        <v>540</v>
      </c>
      <c r="I145" s="59">
        <v>22</v>
      </c>
      <c r="M145">
        <v>20</v>
      </c>
    </row>
    <row r="146" spans="1:13">
      <c r="A146">
        <f t="shared" si="2"/>
        <v>145</v>
      </c>
      <c r="C146" s="10" t="str">
        <f>"JABRA BUSYLIGHT"</f>
        <v>JABRA BUSYLIGHT</v>
      </c>
      <c r="G146" s="17" t="str">
        <f>"GN-14207-10"</f>
        <v>GN-14207-10</v>
      </c>
      <c r="I146" s="59">
        <v>39</v>
      </c>
      <c r="M146">
        <v>20</v>
      </c>
    </row>
    <row r="147" spans="1:13">
      <c r="A147">
        <f t="shared" si="2"/>
        <v>146</v>
      </c>
      <c r="C147" s="10" t="s">
        <v>212</v>
      </c>
      <c r="G147" s="17" t="s">
        <v>541</v>
      </c>
      <c r="I147" s="59">
        <v>50</v>
      </c>
      <c r="M147">
        <v>20</v>
      </c>
    </row>
    <row r="148" spans="1:13">
      <c r="A148">
        <f t="shared" si="2"/>
        <v>147</v>
      </c>
      <c r="C148" s="10" t="s">
        <v>213</v>
      </c>
      <c r="G148" s="17" t="s">
        <v>542</v>
      </c>
      <c r="I148" s="59">
        <v>79</v>
      </c>
      <c r="M148">
        <v>20</v>
      </c>
    </row>
    <row r="149" spans="1:13" ht="15" thickBot="1">
      <c r="A149">
        <f t="shared" si="2"/>
        <v>148</v>
      </c>
      <c r="C149" s="14" t="s">
        <v>214</v>
      </c>
      <c r="G149" s="20" t="s">
        <v>543</v>
      </c>
      <c r="I149" s="62">
        <v>10</v>
      </c>
      <c r="M149">
        <v>30</v>
      </c>
    </row>
    <row r="150" spans="1:13">
      <c r="A150">
        <f t="shared" si="2"/>
        <v>149</v>
      </c>
      <c r="C150" s="10" t="str">
        <f>"JABRA PRO 920  HEADSET; MONO"</f>
        <v>JABRA PRO 920  HEADSET; MONO</v>
      </c>
      <c r="G150" s="17" t="str">
        <f>"GN-920-65-508-105"</f>
        <v>GN-920-65-508-105</v>
      </c>
      <c r="I150" s="59">
        <v>271</v>
      </c>
      <c r="M150">
        <v>20</v>
      </c>
    </row>
    <row r="151" spans="1:13">
      <c r="A151">
        <f t="shared" si="2"/>
        <v>150</v>
      </c>
      <c r="C151" s="10" t="str">
        <f>"JABRA PRO 920  HEADSET;GSA MONO"</f>
        <v>JABRA PRO 920  HEADSET;GSA MONO</v>
      </c>
      <c r="G151" s="17" t="str">
        <f>"GN-GSA920-65-508-105"</f>
        <v>GN-GSA920-65-508-105</v>
      </c>
      <c r="I151" s="59">
        <v>271</v>
      </c>
      <c r="M151">
        <v>20</v>
      </c>
    </row>
    <row r="152" spans="1:13">
      <c r="A152">
        <f t="shared" si="2"/>
        <v>151</v>
      </c>
      <c r="C152" s="10" t="s">
        <v>215</v>
      </c>
      <c r="G152" s="17" t="s">
        <v>544</v>
      </c>
      <c r="I152" s="59">
        <v>279</v>
      </c>
      <c r="M152">
        <v>20</v>
      </c>
    </row>
    <row r="153" spans="1:13">
      <c r="A153">
        <f t="shared" si="2"/>
        <v>152</v>
      </c>
      <c r="C153" s="10" t="str">
        <f>"JABRA PRO 925 BT SINGLE"</f>
        <v>JABRA PRO 925 BT SINGLE</v>
      </c>
      <c r="G153" s="17" t="str">
        <f>"GN-925-15-508-185"</f>
        <v>GN-925-15-508-185</v>
      </c>
      <c r="I153" s="59">
        <v>271</v>
      </c>
      <c r="M153">
        <v>20</v>
      </c>
    </row>
    <row r="154" spans="1:13">
      <c r="A154">
        <f t="shared" si="2"/>
        <v>153</v>
      </c>
      <c r="C154" s="10" t="str">
        <f>"JABRA PRO 925 BT DUAL CONNEC"</f>
        <v>JABRA PRO 925 BT DUAL CONNEC</v>
      </c>
      <c r="G154" s="17" t="str">
        <f>"GN-925-15-508-205"</f>
        <v>GN-925-15-508-205</v>
      </c>
      <c r="I154" s="59">
        <v>313</v>
      </c>
      <c r="M154">
        <v>20</v>
      </c>
    </row>
    <row r="155" spans="1:13">
      <c r="A155">
        <f t="shared" si="2"/>
        <v>154</v>
      </c>
      <c r="C155" s="10" t="s">
        <v>216</v>
      </c>
      <c r="G155" s="17" t="s">
        <v>545</v>
      </c>
      <c r="I155" s="59">
        <v>271</v>
      </c>
      <c r="M155">
        <v>20</v>
      </c>
    </row>
    <row r="156" spans="1:13">
      <c r="A156">
        <f t="shared" si="2"/>
        <v>155</v>
      </c>
      <c r="C156" s="10" t="s">
        <v>217</v>
      </c>
      <c r="G156" s="17" t="s">
        <v>546</v>
      </c>
      <c r="I156" s="59">
        <v>271</v>
      </c>
      <c r="M156">
        <v>20</v>
      </c>
    </row>
    <row r="157" spans="1:13">
      <c r="A157">
        <f t="shared" si="2"/>
        <v>156</v>
      </c>
      <c r="C157" s="10" t="s">
        <v>218</v>
      </c>
      <c r="G157" s="17" t="s">
        <v>547</v>
      </c>
      <c r="I157" s="59">
        <v>279</v>
      </c>
      <c r="M157">
        <v>20</v>
      </c>
    </row>
    <row r="158" spans="1:13">
      <c r="A158">
        <f t="shared" si="2"/>
        <v>157</v>
      </c>
      <c r="C158" s="10" t="s">
        <v>219</v>
      </c>
      <c r="G158" s="17" t="s">
        <v>548</v>
      </c>
      <c r="I158" s="59">
        <v>271</v>
      </c>
      <c r="M158">
        <v>20</v>
      </c>
    </row>
    <row r="159" spans="1:13">
      <c r="A159">
        <f t="shared" si="2"/>
        <v>158</v>
      </c>
      <c r="C159" s="10" t="str">
        <f>"JABRA PRO 930 DUO MS"</f>
        <v>JABRA PRO 930 DUO MS</v>
      </c>
      <c r="G159" s="17" t="str">
        <f>"GN-930-69-503-105"</f>
        <v>GN-930-69-503-105</v>
      </c>
      <c r="I159" s="59">
        <v>279</v>
      </c>
      <c r="M159">
        <v>20</v>
      </c>
    </row>
    <row r="160" spans="1:13">
      <c r="A160">
        <f t="shared" si="2"/>
        <v>159</v>
      </c>
      <c r="C160" s="15" t="s">
        <v>220</v>
      </c>
      <c r="G160" s="21" t="s">
        <v>549</v>
      </c>
      <c r="I160" s="63">
        <v>313</v>
      </c>
      <c r="M160">
        <v>30</v>
      </c>
    </row>
    <row r="161" spans="1:13">
      <c r="A161">
        <f t="shared" si="2"/>
        <v>160</v>
      </c>
      <c r="C161" s="10" t="s">
        <v>221</v>
      </c>
      <c r="G161" s="17" t="s">
        <v>538</v>
      </c>
      <c r="I161" s="59">
        <v>19</v>
      </c>
      <c r="M161">
        <v>20</v>
      </c>
    </row>
    <row r="162" spans="1:13">
      <c r="A162">
        <f t="shared" si="2"/>
        <v>161</v>
      </c>
      <c r="C162" s="10" t="s">
        <v>222</v>
      </c>
      <c r="G162" s="17" t="s">
        <v>550</v>
      </c>
      <c r="I162" s="59">
        <v>19</v>
      </c>
      <c r="M162">
        <v>20</v>
      </c>
    </row>
    <row r="163" spans="1:13">
      <c r="A163">
        <f t="shared" si="2"/>
        <v>162</v>
      </c>
      <c r="C163" s="10" t="s">
        <v>223</v>
      </c>
      <c r="G163" s="17" t="s">
        <v>551</v>
      </c>
      <c r="I163" s="59">
        <v>19</v>
      </c>
      <c r="M163">
        <v>20</v>
      </c>
    </row>
    <row r="164" spans="1:13">
      <c r="A164">
        <f t="shared" si="2"/>
        <v>163</v>
      </c>
      <c r="C164" s="10" t="s">
        <v>224</v>
      </c>
      <c r="G164" s="17" t="s">
        <v>536</v>
      </c>
      <c r="I164" s="59">
        <v>12</v>
      </c>
      <c r="M164">
        <v>20</v>
      </c>
    </row>
    <row r="165" spans="1:13">
      <c r="A165">
        <f t="shared" si="2"/>
        <v>164</v>
      </c>
      <c r="C165" s="10" t="s">
        <v>225</v>
      </c>
      <c r="G165" s="17" t="s">
        <v>552</v>
      </c>
      <c r="I165" s="59">
        <v>26</v>
      </c>
      <c r="M165">
        <v>20</v>
      </c>
    </row>
    <row r="166" spans="1:13">
      <c r="A166">
        <f t="shared" si="2"/>
        <v>165</v>
      </c>
      <c r="C166" s="10" t="s">
        <v>226</v>
      </c>
      <c r="G166" s="17" t="s">
        <v>553</v>
      </c>
      <c r="I166" s="59">
        <v>49</v>
      </c>
      <c r="M166">
        <v>20</v>
      </c>
    </row>
    <row r="167" spans="1:13">
      <c r="A167">
        <f t="shared" si="2"/>
        <v>166</v>
      </c>
      <c r="C167" s="10" t="s">
        <v>227</v>
      </c>
      <c r="G167" s="17" t="s">
        <v>554</v>
      </c>
      <c r="I167" s="59">
        <v>49</v>
      </c>
      <c r="M167">
        <v>20</v>
      </c>
    </row>
    <row r="168" spans="1:13">
      <c r="A168">
        <f t="shared" si="2"/>
        <v>167</v>
      </c>
      <c r="C168" s="10" t="s">
        <v>228</v>
      </c>
      <c r="G168" s="17" t="s">
        <v>555</v>
      </c>
      <c r="I168" s="59">
        <v>25</v>
      </c>
      <c r="M168">
        <v>20</v>
      </c>
    </row>
    <row r="169" spans="1:13">
      <c r="A169">
        <f t="shared" si="2"/>
        <v>168</v>
      </c>
      <c r="C169" s="10" t="s">
        <v>229</v>
      </c>
      <c r="G169" s="17" t="s">
        <v>556</v>
      </c>
      <c r="I169" s="59">
        <v>99</v>
      </c>
      <c r="M169">
        <v>20</v>
      </c>
    </row>
    <row r="170" spans="1:13">
      <c r="A170">
        <f t="shared" si="2"/>
        <v>169</v>
      </c>
      <c r="C170" s="10" t="s">
        <v>230</v>
      </c>
      <c r="G170" s="17" t="s">
        <v>557</v>
      </c>
      <c r="I170" s="59">
        <v>139</v>
      </c>
      <c r="M170">
        <v>20</v>
      </c>
    </row>
    <row r="171" spans="1:13">
      <c r="A171">
        <f t="shared" si="2"/>
        <v>170</v>
      </c>
      <c r="C171" s="10" t="s">
        <v>231</v>
      </c>
      <c r="G171" s="17" t="s">
        <v>558</v>
      </c>
      <c r="I171" s="59">
        <v>129</v>
      </c>
      <c r="M171">
        <v>20</v>
      </c>
    </row>
    <row r="172" spans="1:13">
      <c r="A172">
        <f t="shared" si="2"/>
        <v>171</v>
      </c>
      <c r="C172" s="10" t="s">
        <v>232</v>
      </c>
      <c r="G172" s="17" t="s">
        <v>559</v>
      </c>
      <c r="I172" s="59">
        <v>129</v>
      </c>
      <c r="M172">
        <v>20</v>
      </c>
    </row>
    <row r="173" spans="1:13">
      <c r="A173">
        <f t="shared" si="2"/>
        <v>172</v>
      </c>
      <c r="C173" s="16" t="s">
        <v>175</v>
      </c>
      <c r="G173" s="17" t="s">
        <v>504</v>
      </c>
      <c r="I173" s="59">
        <v>75</v>
      </c>
      <c r="M173">
        <v>20</v>
      </c>
    </row>
    <row r="174" spans="1:13">
      <c r="A174">
        <f t="shared" si="2"/>
        <v>173</v>
      </c>
      <c r="C174" s="10" t="s">
        <v>176</v>
      </c>
      <c r="G174" s="17" t="s">
        <v>505</v>
      </c>
      <c r="I174" s="59">
        <v>75</v>
      </c>
      <c r="M174">
        <v>20</v>
      </c>
    </row>
    <row r="175" spans="1:13">
      <c r="A175">
        <f t="shared" si="2"/>
        <v>174</v>
      </c>
      <c r="C175" s="10" t="s">
        <v>177</v>
      </c>
      <c r="G175" s="17" t="s">
        <v>506</v>
      </c>
      <c r="I175" s="59">
        <v>75</v>
      </c>
      <c r="M175">
        <v>20</v>
      </c>
    </row>
    <row r="176" spans="1:13" ht="15" thickBot="1">
      <c r="A176">
        <f t="shared" si="2"/>
        <v>175</v>
      </c>
      <c r="C176" s="14" t="s">
        <v>233</v>
      </c>
      <c r="G176" s="20" t="s">
        <v>507</v>
      </c>
      <c r="I176" s="62">
        <v>75</v>
      </c>
      <c r="M176">
        <v>25</v>
      </c>
    </row>
    <row r="177" spans="1:13">
      <c r="A177">
        <f t="shared" si="2"/>
        <v>176</v>
      </c>
      <c r="C177" s="10" t="s">
        <v>234</v>
      </c>
      <c r="G177" s="17" t="s">
        <v>560</v>
      </c>
      <c r="I177" s="59">
        <v>179.99</v>
      </c>
      <c r="M177">
        <v>20</v>
      </c>
    </row>
    <row r="178" spans="1:13">
      <c r="A178">
        <f t="shared" si="2"/>
        <v>177</v>
      </c>
      <c r="C178" s="10" t="s">
        <v>235</v>
      </c>
      <c r="G178" s="17" t="s">
        <v>561</v>
      </c>
      <c r="I178" s="59">
        <v>149.99</v>
      </c>
      <c r="M178">
        <v>20</v>
      </c>
    </row>
    <row r="179" spans="1:13" ht="15" thickBot="1">
      <c r="A179">
        <f t="shared" si="2"/>
        <v>178</v>
      </c>
      <c r="C179" s="14" t="s">
        <v>236</v>
      </c>
      <c r="G179" s="20" t="s">
        <v>562</v>
      </c>
      <c r="I179" s="62">
        <v>129.99</v>
      </c>
      <c r="M179">
        <v>10</v>
      </c>
    </row>
    <row r="180" spans="1:13">
      <c r="A180">
        <f t="shared" si="2"/>
        <v>179</v>
      </c>
      <c r="C180" s="12" t="str">
        <f>"JABRA MOTION OFFICE"</f>
        <v>JABRA MOTION OFFICE</v>
      </c>
      <c r="G180" s="18" t="str">
        <f>"GN-6670-904-105"</f>
        <v>GN-6670-904-105</v>
      </c>
      <c r="I180" s="60">
        <v>380</v>
      </c>
      <c r="M180">
        <v>20</v>
      </c>
    </row>
    <row r="181" spans="1:13">
      <c r="A181">
        <f t="shared" si="2"/>
        <v>180</v>
      </c>
      <c r="C181" s="10" t="s">
        <v>237</v>
      </c>
      <c r="G181" s="17" t="str">
        <f>"GN-GSA6670-904-105"</f>
        <v>GN-GSA6670-904-105</v>
      </c>
      <c r="I181" s="59">
        <v>380</v>
      </c>
      <c r="M181">
        <v>20</v>
      </c>
    </row>
    <row r="182" spans="1:13">
      <c r="A182">
        <f t="shared" si="2"/>
        <v>181</v>
      </c>
      <c r="C182" s="12" t="str">
        <f>"JABRA MOTION OFFICE MS"</f>
        <v>JABRA MOTION OFFICE MS</v>
      </c>
      <c r="G182" s="18" t="str">
        <f>"GN-6670-904-305"</f>
        <v>GN-6670-904-305</v>
      </c>
      <c r="I182" s="60">
        <v>380</v>
      </c>
      <c r="M182">
        <v>25</v>
      </c>
    </row>
    <row r="183" spans="1:13">
      <c r="A183">
        <f t="shared" si="2"/>
        <v>182</v>
      </c>
      <c r="C183" s="10" t="str">
        <f>"Jabra Motion UC BT Headset"</f>
        <v>Jabra Motion UC BT Headset</v>
      </c>
      <c r="G183" s="17" t="str">
        <f>"GN-6630-900-105"</f>
        <v>GN-6630-900-105</v>
      </c>
      <c r="I183" s="59">
        <v>199.99</v>
      </c>
      <c r="M183">
        <v>20</v>
      </c>
    </row>
    <row r="184" spans="1:13">
      <c r="A184">
        <f t="shared" si="2"/>
        <v>183</v>
      </c>
      <c r="C184" s="10" t="str">
        <f>"Jabra Motion UC BT Headset for MS Lync"</f>
        <v>Jabra Motion UC BT Headset for MS Lync</v>
      </c>
      <c r="G184" s="17" t="str">
        <f>"GN-6630-900-305"</f>
        <v>GN-6630-900-305</v>
      </c>
      <c r="I184" s="59">
        <v>199.99</v>
      </c>
      <c r="M184">
        <v>20</v>
      </c>
    </row>
    <row r="185" spans="1:13">
      <c r="A185">
        <f t="shared" si="2"/>
        <v>184</v>
      </c>
      <c r="C185" s="10" t="str">
        <f>"JABRA MOTION UC PLUSBT HEADSET"</f>
        <v>JABRA MOTION UC PLUSBT HEADSET</v>
      </c>
      <c r="G185" s="17" t="str">
        <f>"GN-6640-906-105"</f>
        <v>GN-6640-906-105</v>
      </c>
      <c r="I185" s="59">
        <v>219.99</v>
      </c>
      <c r="M185">
        <v>20</v>
      </c>
    </row>
    <row r="186" spans="1:13">
      <c r="A186">
        <f t="shared" si="2"/>
        <v>185</v>
      </c>
      <c r="C186" s="15" t="str">
        <f>"Jabra Motion UC Plus BT Headset for Lync"</f>
        <v>Jabra Motion UC Plus BT Headset for Lync</v>
      </c>
      <c r="G186" s="21" t="str">
        <f>"GN-6640-906-305"</f>
        <v>GN-6640-906-305</v>
      </c>
      <c r="I186" s="63">
        <v>219.99</v>
      </c>
      <c r="M186">
        <v>35</v>
      </c>
    </row>
    <row r="187" spans="1:13">
      <c r="A187">
        <f t="shared" si="2"/>
        <v>186</v>
      </c>
      <c r="C187" s="10" t="s">
        <v>238</v>
      </c>
      <c r="G187" s="17" t="s">
        <v>563</v>
      </c>
      <c r="I187" s="59">
        <v>50</v>
      </c>
      <c r="M187">
        <v>20</v>
      </c>
    </row>
    <row r="188" spans="1:13">
      <c r="A188">
        <f t="shared" si="2"/>
        <v>187</v>
      </c>
      <c r="C188" s="10" t="s">
        <v>239</v>
      </c>
      <c r="G188" s="17" t="s">
        <v>564</v>
      </c>
      <c r="I188" s="59">
        <v>50</v>
      </c>
      <c r="M188">
        <v>20</v>
      </c>
    </row>
    <row r="189" spans="1:13">
      <c r="A189">
        <f t="shared" si="2"/>
        <v>188</v>
      </c>
      <c r="C189" s="10" t="s">
        <v>240</v>
      </c>
      <c r="G189" s="17" t="s">
        <v>537</v>
      </c>
      <c r="I189" s="59">
        <v>25</v>
      </c>
      <c r="M189">
        <v>20</v>
      </c>
    </row>
    <row r="190" spans="1:13">
      <c r="A190">
        <f t="shared" si="2"/>
        <v>189</v>
      </c>
      <c r="C190" s="10" t="s">
        <v>241</v>
      </c>
      <c r="G190" s="17" t="s">
        <v>565</v>
      </c>
      <c r="I190" s="59">
        <v>21</v>
      </c>
      <c r="M190">
        <v>20</v>
      </c>
    </row>
    <row r="191" spans="1:13">
      <c r="A191">
        <f t="shared" si="2"/>
        <v>190</v>
      </c>
      <c r="C191" s="10" t="s">
        <v>242</v>
      </c>
      <c r="G191" s="17" t="s">
        <v>566</v>
      </c>
      <c r="I191" s="59">
        <v>25</v>
      </c>
      <c r="M191">
        <v>20</v>
      </c>
    </row>
    <row r="192" spans="1:13">
      <c r="A192">
        <f t="shared" si="2"/>
        <v>191</v>
      </c>
      <c r="C192" s="10" t="s">
        <v>243</v>
      </c>
      <c r="G192" s="17" t="s">
        <v>567</v>
      </c>
      <c r="I192" s="59">
        <v>39</v>
      </c>
      <c r="M192">
        <v>20</v>
      </c>
    </row>
    <row r="193" spans="1:13">
      <c r="A193">
        <f t="shared" si="2"/>
        <v>192</v>
      </c>
      <c r="C193" s="10" t="s">
        <v>244</v>
      </c>
      <c r="G193" s="17" t="s">
        <v>504</v>
      </c>
      <c r="I193" s="59">
        <v>75</v>
      </c>
      <c r="M193">
        <v>20</v>
      </c>
    </row>
    <row r="194" spans="1:13" ht="15" thickBot="1">
      <c r="A194">
        <f t="shared" si="2"/>
        <v>193</v>
      </c>
      <c r="C194" s="14" t="s">
        <v>245</v>
      </c>
      <c r="G194" s="20" t="s">
        <v>505</v>
      </c>
      <c r="I194" s="62">
        <v>75</v>
      </c>
      <c r="M194">
        <v>25</v>
      </c>
    </row>
    <row r="195" spans="1:13">
      <c r="A195">
        <f t="shared" ref="A195:A258" si="3">ROW()-1</f>
        <v>194</v>
      </c>
      <c r="C195" s="10" t="str">
        <f>"JABRA STEALTH UC BT HEADSET"</f>
        <v>JABRA STEALTH UC BT HEADSET</v>
      </c>
      <c r="G195" s="17" t="str">
        <f>"GN-5578-230-109"</f>
        <v>GN-5578-230-109</v>
      </c>
      <c r="I195" s="59">
        <v>150</v>
      </c>
      <c r="M195">
        <v>20</v>
      </c>
    </row>
    <row r="196" spans="1:13" ht="15" thickBot="1">
      <c r="A196">
        <f t="shared" si="3"/>
        <v>195</v>
      </c>
      <c r="C196" s="14" t="str">
        <f>"JABRA STEALTH UC MS BT HEADSET"</f>
        <v>JABRA STEALTH UC MS BT HEADSET</v>
      </c>
      <c r="G196" s="20" t="str">
        <f>"GN-5578-230-309"</f>
        <v>GN-5578-230-309</v>
      </c>
      <c r="I196" s="62">
        <v>150</v>
      </c>
      <c r="M196">
        <v>25</v>
      </c>
    </row>
    <row r="197" spans="1:13">
      <c r="A197">
        <f t="shared" si="3"/>
        <v>196</v>
      </c>
      <c r="C197" s="10" t="str">
        <f>"JABRA EVOLVE 20 MS MONO"</f>
        <v>JABRA EVOLVE 20 MS MONO</v>
      </c>
      <c r="G197" s="17" t="str">
        <f>"GN-4993-823-109"</f>
        <v>GN-4993-823-109</v>
      </c>
      <c r="I197" s="59">
        <v>50</v>
      </c>
      <c r="M197">
        <v>20</v>
      </c>
    </row>
    <row r="198" spans="1:13">
      <c r="A198">
        <f t="shared" si="3"/>
        <v>197</v>
      </c>
      <c r="C198" s="10" t="str">
        <f>"JABRA EVOLVE 20 MS STEREO"</f>
        <v>JABRA EVOLVE 20 MS STEREO</v>
      </c>
      <c r="G198" s="17" t="str">
        <f>"GN-4999-823-109"</f>
        <v>GN-4999-823-109</v>
      </c>
      <c r="I198" s="59">
        <v>55</v>
      </c>
      <c r="M198">
        <v>20</v>
      </c>
    </row>
    <row r="199" spans="1:13">
      <c r="A199">
        <f t="shared" si="3"/>
        <v>198</v>
      </c>
      <c r="C199" s="10" t="s">
        <v>246</v>
      </c>
      <c r="G199" s="17" t="s">
        <v>568</v>
      </c>
      <c r="I199" s="59">
        <v>50</v>
      </c>
      <c r="M199">
        <v>20</v>
      </c>
    </row>
    <row r="200" spans="1:13">
      <c r="A200">
        <f t="shared" si="3"/>
        <v>199</v>
      </c>
      <c r="C200" s="10" t="str">
        <f>"JABRA EVOLVE 20 UC STEREO"</f>
        <v>JABRA EVOLVE 20 UC STEREO</v>
      </c>
      <c r="G200" s="17" t="str">
        <f>"GN-4999-829-209"</f>
        <v>GN-4999-829-209</v>
      </c>
      <c r="I200" s="59">
        <v>55</v>
      </c>
      <c r="M200">
        <v>20</v>
      </c>
    </row>
    <row r="201" spans="1:13">
      <c r="A201">
        <f t="shared" si="3"/>
        <v>200</v>
      </c>
      <c r="C201" s="10" t="s">
        <v>247</v>
      </c>
      <c r="G201" s="17" t="s">
        <v>569</v>
      </c>
      <c r="I201" s="59">
        <v>56</v>
      </c>
      <c r="M201">
        <v>20</v>
      </c>
    </row>
    <row r="202" spans="1:13">
      <c r="A202">
        <f t="shared" si="3"/>
        <v>201</v>
      </c>
      <c r="C202" s="10" t="s">
        <v>248</v>
      </c>
      <c r="G202" s="17" t="s">
        <v>570</v>
      </c>
      <c r="I202" s="59">
        <v>61</v>
      </c>
      <c r="M202">
        <v>20</v>
      </c>
    </row>
    <row r="203" spans="1:13">
      <c r="A203">
        <f t="shared" si="3"/>
        <v>202</v>
      </c>
      <c r="C203" s="10" t="s">
        <v>249</v>
      </c>
      <c r="G203" s="17" t="s">
        <v>571</v>
      </c>
      <c r="I203" s="59">
        <v>56</v>
      </c>
      <c r="M203">
        <v>20</v>
      </c>
    </row>
    <row r="204" spans="1:13">
      <c r="A204">
        <f t="shared" si="3"/>
        <v>203</v>
      </c>
      <c r="C204" s="10" t="s">
        <v>250</v>
      </c>
      <c r="G204" s="17" t="s">
        <v>572</v>
      </c>
      <c r="I204" s="59">
        <v>61</v>
      </c>
      <c r="M204">
        <v>20</v>
      </c>
    </row>
    <row r="205" spans="1:13">
      <c r="A205">
        <f t="shared" si="3"/>
        <v>204</v>
      </c>
      <c r="C205" s="10" t="str">
        <f>"EVOLVE 30 II MS MONO"</f>
        <v>EVOLVE 30 II MS MONO</v>
      </c>
      <c r="G205" s="17" t="str">
        <f>"GN-5393-823-309"</f>
        <v>GN-5393-823-309</v>
      </c>
      <c r="I205" s="59">
        <v>77</v>
      </c>
      <c r="M205">
        <v>20</v>
      </c>
    </row>
    <row r="206" spans="1:13">
      <c r="A206">
        <f t="shared" si="3"/>
        <v>205</v>
      </c>
      <c r="C206" s="10" t="str">
        <f>"EVOLVE 30 II MS DUO"</f>
        <v>EVOLVE 30 II MS DUO</v>
      </c>
      <c r="G206" s="17" t="str">
        <f>"GN-5399-823-309"</f>
        <v>GN-5399-823-309</v>
      </c>
      <c r="I206" s="59">
        <v>83</v>
      </c>
      <c r="M206">
        <v>20</v>
      </c>
    </row>
    <row r="207" spans="1:13">
      <c r="A207">
        <f t="shared" si="3"/>
        <v>206</v>
      </c>
      <c r="C207" s="10" t="s">
        <v>251</v>
      </c>
      <c r="G207" s="17" t="s">
        <v>573</v>
      </c>
      <c r="I207" s="59">
        <v>77</v>
      </c>
      <c r="M207">
        <v>20</v>
      </c>
    </row>
    <row r="208" spans="1:13">
      <c r="A208">
        <f t="shared" si="3"/>
        <v>207</v>
      </c>
      <c r="C208" s="10" t="str">
        <f>"EVOLVE 30 II UC DUO"</f>
        <v>EVOLVE 30 II UC DUO</v>
      </c>
      <c r="G208" s="17" t="str">
        <f>"GN-5399-829-309"</f>
        <v>GN-5399-829-309</v>
      </c>
      <c r="I208" s="59">
        <v>83</v>
      </c>
      <c r="M208">
        <v>20</v>
      </c>
    </row>
    <row r="209" spans="1:13">
      <c r="A209">
        <f t="shared" si="3"/>
        <v>208</v>
      </c>
      <c r="C209" s="10" t="s">
        <v>252</v>
      </c>
      <c r="G209" s="17" t="s">
        <v>574</v>
      </c>
      <c r="I209" s="59">
        <v>105</v>
      </c>
      <c r="M209">
        <v>20</v>
      </c>
    </row>
    <row r="210" spans="1:13">
      <c r="A210">
        <f t="shared" si="3"/>
        <v>209</v>
      </c>
      <c r="C210" s="10" t="s">
        <v>253</v>
      </c>
      <c r="G210" s="17" t="s">
        <v>575</v>
      </c>
      <c r="I210" s="59">
        <v>120</v>
      </c>
      <c r="M210">
        <v>20</v>
      </c>
    </row>
    <row r="211" spans="1:13">
      <c r="A211">
        <f t="shared" si="3"/>
        <v>210</v>
      </c>
      <c r="C211" s="10" t="s">
        <v>254</v>
      </c>
      <c r="G211" s="17" t="s">
        <v>576</v>
      </c>
      <c r="I211" s="59">
        <v>120</v>
      </c>
      <c r="M211">
        <v>20</v>
      </c>
    </row>
    <row r="212" spans="1:13">
      <c r="A212">
        <f t="shared" si="3"/>
        <v>211</v>
      </c>
      <c r="C212" s="10" t="str">
        <f>"JABRA EVOLVE 40 MS MONO"</f>
        <v>JABRA EVOLVE 40 MS MONO</v>
      </c>
      <c r="G212" s="17" t="str">
        <f>"GN-6393-823-109"</f>
        <v>GN-6393-823-109</v>
      </c>
      <c r="I212" s="59">
        <v>105</v>
      </c>
      <c r="M212">
        <v>20</v>
      </c>
    </row>
    <row r="213" spans="1:13">
      <c r="A213">
        <f t="shared" si="3"/>
        <v>212</v>
      </c>
      <c r="C213" s="10" t="str">
        <f>"JABRA EVOLVE 40 MS STEREO"</f>
        <v>JABRA EVOLVE 40 MS STEREO</v>
      </c>
      <c r="G213" s="17" t="str">
        <f>"GN-6399-823-109"</f>
        <v>GN-6399-823-109</v>
      </c>
      <c r="I213" s="59">
        <v>109</v>
      </c>
      <c r="M213">
        <v>20</v>
      </c>
    </row>
    <row r="214" spans="1:13">
      <c r="A214">
        <f t="shared" si="3"/>
        <v>213</v>
      </c>
      <c r="C214" s="10" t="str">
        <f>"JABRA EVOLVE 40 UC MONO"</f>
        <v>JABRA EVOLVE 40 UC MONO</v>
      </c>
      <c r="G214" s="17" t="str">
        <f>"GN-6393-829-209"</f>
        <v>GN-6393-829-209</v>
      </c>
      <c r="I214" s="59">
        <v>95</v>
      </c>
      <c r="M214">
        <v>20</v>
      </c>
    </row>
    <row r="215" spans="1:13">
      <c r="A215">
        <f t="shared" si="3"/>
        <v>214</v>
      </c>
      <c r="C215" s="10" t="str">
        <f>"JABRA EVOLVE 40 UC STEREO"</f>
        <v>JABRA EVOLVE 40 UC STEREO</v>
      </c>
      <c r="G215" s="17" t="str">
        <f>"GN-6399-829-209"</f>
        <v>GN-6399-829-209</v>
      </c>
      <c r="I215" s="59">
        <v>109</v>
      </c>
      <c r="M215">
        <v>20</v>
      </c>
    </row>
    <row r="216" spans="1:13">
      <c r="A216">
        <f t="shared" si="3"/>
        <v>215</v>
      </c>
      <c r="C216" s="10" t="str">
        <f>"JABRA EVOLVE 80 MS STEREO"</f>
        <v>JABRA EVOLVE 80 MS STEREO</v>
      </c>
      <c r="G216" s="17" t="str">
        <f>"GN-7899-823-109"</f>
        <v>GN-7899-823-109</v>
      </c>
      <c r="I216" s="59">
        <v>346</v>
      </c>
      <c r="M216">
        <v>20</v>
      </c>
    </row>
    <row r="217" spans="1:13">
      <c r="A217">
        <f t="shared" si="3"/>
        <v>216</v>
      </c>
      <c r="C217" s="15" t="str">
        <f>"JABRA EVOLVE 80 UC STEREO"</f>
        <v>JABRA EVOLVE 80 UC STEREO</v>
      </c>
      <c r="G217" s="21" t="str">
        <f>"GN-7899-829-209"</f>
        <v>GN-7899-829-209</v>
      </c>
      <c r="I217" s="63">
        <v>346</v>
      </c>
      <c r="M217">
        <v>25</v>
      </c>
    </row>
    <row r="218" spans="1:13">
      <c r="A218">
        <f t="shared" si="3"/>
        <v>217</v>
      </c>
      <c r="C218" s="10" t="s">
        <v>255</v>
      </c>
      <c r="G218" s="17" t="s">
        <v>577</v>
      </c>
      <c r="I218" s="59">
        <v>20</v>
      </c>
      <c r="M218">
        <v>20</v>
      </c>
    </row>
    <row r="219" spans="1:13">
      <c r="A219">
        <f t="shared" si="3"/>
        <v>218</v>
      </c>
      <c r="C219" s="10" t="s">
        <v>256</v>
      </c>
      <c r="G219" s="17" t="s">
        <v>578</v>
      </c>
      <c r="I219" s="59">
        <v>30</v>
      </c>
      <c r="M219">
        <v>20</v>
      </c>
    </row>
    <row r="220" spans="1:13">
      <c r="A220">
        <f t="shared" si="3"/>
        <v>219</v>
      </c>
      <c r="C220" s="10" t="s">
        <v>257</v>
      </c>
      <c r="G220" s="17" t="s">
        <v>579</v>
      </c>
      <c r="I220" s="59">
        <v>100</v>
      </c>
      <c r="M220">
        <v>20</v>
      </c>
    </row>
    <row r="221" spans="1:13">
      <c r="A221">
        <f t="shared" si="3"/>
        <v>220</v>
      </c>
      <c r="C221" s="10" t="s">
        <v>258</v>
      </c>
      <c r="G221" s="17" t="s">
        <v>580</v>
      </c>
      <c r="I221" s="59">
        <v>21</v>
      </c>
      <c r="M221">
        <v>20</v>
      </c>
    </row>
    <row r="222" spans="1:13">
      <c r="A222">
        <f t="shared" si="3"/>
        <v>221</v>
      </c>
      <c r="C222" s="10" t="s">
        <v>259</v>
      </c>
      <c r="G222" s="17" t="s">
        <v>581</v>
      </c>
      <c r="I222" s="59">
        <v>50</v>
      </c>
      <c r="M222">
        <v>20</v>
      </c>
    </row>
    <row r="223" spans="1:13">
      <c r="A223">
        <f t="shared" si="3"/>
        <v>222</v>
      </c>
      <c r="C223" s="10" t="s">
        <v>260</v>
      </c>
      <c r="G223" s="17" t="s">
        <v>582</v>
      </c>
      <c r="I223" s="59">
        <v>89</v>
      </c>
      <c r="M223">
        <v>20</v>
      </c>
    </row>
    <row r="224" spans="1:13">
      <c r="A224">
        <f t="shared" si="3"/>
        <v>223</v>
      </c>
      <c r="C224" s="10" t="s">
        <v>261</v>
      </c>
      <c r="G224" s="17" t="s">
        <v>583</v>
      </c>
      <c r="I224" s="59">
        <v>60</v>
      </c>
      <c r="M224">
        <v>20</v>
      </c>
    </row>
    <row r="225" spans="1:13">
      <c r="A225">
        <f t="shared" si="3"/>
        <v>224</v>
      </c>
      <c r="C225" s="10" t="s">
        <v>262</v>
      </c>
      <c r="G225" s="17" t="s">
        <v>584</v>
      </c>
      <c r="I225" s="59">
        <v>100</v>
      </c>
      <c r="M225">
        <v>20</v>
      </c>
    </row>
    <row r="226" spans="1:13">
      <c r="A226">
        <f t="shared" si="3"/>
        <v>225</v>
      </c>
      <c r="C226" s="10" t="s">
        <v>263</v>
      </c>
      <c r="G226" s="17" t="s">
        <v>585</v>
      </c>
      <c r="I226" s="59">
        <v>50</v>
      </c>
      <c r="M226">
        <v>20</v>
      </c>
    </row>
    <row r="227" spans="1:13">
      <c r="A227">
        <f t="shared" si="3"/>
        <v>226</v>
      </c>
      <c r="C227" s="10" t="s">
        <v>264</v>
      </c>
      <c r="G227" s="17" t="s">
        <v>586</v>
      </c>
      <c r="I227" s="59">
        <v>50</v>
      </c>
      <c r="M227">
        <v>20</v>
      </c>
    </row>
    <row r="228" spans="1:13">
      <c r="A228">
        <f t="shared" si="3"/>
        <v>227</v>
      </c>
      <c r="C228" s="10" t="s">
        <v>265</v>
      </c>
      <c r="G228" s="17" t="s">
        <v>541</v>
      </c>
      <c r="I228" s="59">
        <v>50</v>
      </c>
      <c r="M228">
        <v>20</v>
      </c>
    </row>
    <row r="229" spans="1:13">
      <c r="A229">
        <f t="shared" si="3"/>
        <v>228</v>
      </c>
      <c r="C229" s="10" t="s">
        <v>266</v>
      </c>
      <c r="G229" s="17" t="s">
        <v>587</v>
      </c>
      <c r="I229" s="59">
        <v>50</v>
      </c>
      <c r="M229">
        <v>20</v>
      </c>
    </row>
    <row r="230" spans="1:13">
      <c r="A230">
        <f t="shared" si="3"/>
        <v>229</v>
      </c>
      <c r="C230" s="10" t="s">
        <v>267</v>
      </c>
      <c r="G230" s="17" t="s">
        <v>588</v>
      </c>
      <c r="I230" s="59">
        <v>55</v>
      </c>
      <c r="M230">
        <v>20</v>
      </c>
    </row>
    <row r="231" spans="1:13">
      <c r="A231">
        <f t="shared" si="3"/>
        <v>230</v>
      </c>
      <c r="C231" s="10" t="s">
        <v>268</v>
      </c>
      <c r="G231" s="17" t="s">
        <v>589</v>
      </c>
      <c r="I231" s="59">
        <v>55</v>
      </c>
      <c r="M231">
        <v>20</v>
      </c>
    </row>
    <row r="232" spans="1:13">
      <c r="A232">
        <f t="shared" si="3"/>
        <v>231</v>
      </c>
      <c r="C232" s="10" t="s">
        <v>269</v>
      </c>
      <c r="G232" s="17" t="s">
        <v>590</v>
      </c>
      <c r="I232" s="59">
        <v>75</v>
      </c>
      <c r="M232">
        <v>20</v>
      </c>
    </row>
    <row r="233" spans="1:13">
      <c r="A233">
        <f t="shared" si="3"/>
        <v>232</v>
      </c>
      <c r="C233" s="10" t="s">
        <v>270</v>
      </c>
      <c r="G233" s="17" t="str">
        <f>"GN-14401-10"</f>
        <v>GN-14401-10</v>
      </c>
      <c r="I233" s="59">
        <v>75</v>
      </c>
      <c r="M233">
        <v>20</v>
      </c>
    </row>
    <row r="234" spans="1:13">
      <c r="A234">
        <f t="shared" si="3"/>
        <v>233</v>
      </c>
      <c r="C234" s="10" t="str">
        <f>"Jabra EVOLVE 80 Stereo HS"</f>
        <v>Jabra EVOLVE 80 Stereo HS</v>
      </c>
      <c r="G234" s="17" t="str">
        <f>"GN-14401-11"</f>
        <v>GN-14401-11</v>
      </c>
      <c r="I234" s="59">
        <v>300</v>
      </c>
      <c r="M234">
        <v>20</v>
      </c>
    </row>
    <row r="235" spans="1:13">
      <c r="A235">
        <f t="shared" si="3"/>
        <v>234</v>
      </c>
      <c r="C235" s="10" t="s">
        <v>271</v>
      </c>
      <c r="G235" s="17" t="s">
        <v>591</v>
      </c>
      <c r="I235" s="59">
        <v>35</v>
      </c>
      <c r="M235">
        <v>20</v>
      </c>
    </row>
    <row r="236" spans="1:13">
      <c r="A236">
        <f t="shared" si="3"/>
        <v>235</v>
      </c>
      <c r="C236" s="15" t="s">
        <v>272</v>
      </c>
      <c r="G236" s="21" t="s">
        <v>592</v>
      </c>
      <c r="I236" s="63">
        <v>40</v>
      </c>
      <c r="M236">
        <v>35</v>
      </c>
    </row>
    <row r="237" spans="1:13">
      <c r="A237">
        <f t="shared" si="3"/>
        <v>236</v>
      </c>
      <c r="C237" s="10" t="s">
        <v>273</v>
      </c>
      <c r="G237" s="17" t="s">
        <v>593</v>
      </c>
      <c r="I237" s="59">
        <v>190</v>
      </c>
      <c r="M237">
        <v>20</v>
      </c>
    </row>
    <row r="238" spans="1:13">
      <c r="A238">
        <f t="shared" si="3"/>
        <v>237</v>
      </c>
      <c r="C238" s="15" t="s">
        <v>274</v>
      </c>
      <c r="G238" s="21" t="s">
        <v>594</v>
      </c>
      <c r="I238" s="63">
        <v>210</v>
      </c>
      <c r="M238">
        <v>30</v>
      </c>
    </row>
    <row r="239" spans="1:13">
      <c r="A239">
        <f t="shared" si="3"/>
        <v>238</v>
      </c>
      <c r="C239" s="10" t="s">
        <v>275</v>
      </c>
      <c r="G239" s="17" t="s">
        <v>595</v>
      </c>
      <c r="I239" s="59">
        <v>95</v>
      </c>
      <c r="M239">
        <v>20</v>
      </c>
    </row>
    <row r="240" spans="1:13">
      <c r="A240">
        <f t="shared" si="3"/>
        <v>239</v>
      </c>
      <c r="C240" s="10" t="s">
        <v>276</v>
      </c>
      <c r="G240" s="17" t="s">
        <v>596</v>
      </c>
      <c r="I240" s="59">
        <v>95</v>
      </c>
      <c r="M240">
        <v>20</v>
      </c>
    </row>
    <row r="241" spans="1:13">
      <c r="A241">
        <f t="shared" si="3"/>
        <v>240</v>
      </c>
      <c r="C241" s="10" t="s">
        <v>277</v>
      </c>
      <c r="G241" s="17" t="s">
        <v>597</v>
      </c>
      <c r="I241" s="59">
        <v>95</v>
      </c>
      <c r="M241">
        <v>20</v>
      </c>
    </row>
    <row r="242" spans="1:13">
      <c r="A242">
        <f t="shared" si="3"/>
        <v>241</v>
      </c>
      <c r="C242" s="10" t="s">
        <v>278</v>
      </c>
      <c r="G242" s="17" t="s">
        <v>598</v>
      </c>
      <c r="I242" s="59">
        <v>95</v>
      </c>
      <c r="M242">
        <v>20</v>
      </c>
    </row>
    <row r="243" spans="1:13">
      <c r="A243">
        <f t="shared" si="3"/>
        <v>242</v>
      </c>
      <c r="C243" s="10" t="s">
        <v>279</v>
      </c>
      <c r="G243" s="17" t="s">
        <v>599</v>
      </c>
      <c r="I243" s="59">
        <v>60</v>
      </c>
      <c r="M243">
        <v>20</v>
      </c>
    </row>
    <row r="244" spans="1:13">
      <c r="A244">
        <f t="shared" si="3"/>
        <v>243</v>
      </c>
      <c r="C244" s="10" t="s">
        <v>280</v>
      </c>
      <c r="G244" s="17" t="s">
        <v>600</v>
      </c>
      <c r="I244" s="59">
        <v>12</v>
      </c>
      <c r="M244">
        <v>20</v>
      </c>
    </row>
    <row r="245" spans="1:13">
      <c r="A245">
        <f t="shared" si="3"/>
        <v>244</v>
      </c>
      <c r="C245" s="10" t="s">
        <v>281</v>
      </c>
      <c r="G245" s="17" t="s">
        <v>601</v>
      </c>
      <c r="I245" s="59">
        <v>30</v>
      </c>
      <c r="M245">
        <v>20</v>
      </c>
    </row>
    <row r="246" spans="1:13">
      <c r="A246">
        <f t="shared" si="3"/>
        <v>245</v>
      </c>
      <c r="C246" s="10" t="s">
        <v>281</v>
      </c>
      <c r="G246" s="17" t="s">
        <v>602</v>
      </c>
      <c r="I246" s="59">
        <v>30</v>
      </c>
      <c r="M246">
        <v>20</v>
      </c>
    </row>
    <row r="247" spans="1:13" ht="15" thickBot="1">
      <c r="A247">
        <f t="shared" si="3"/>
        <v>246</v>
      </c>
      <c r="C247" s="14" t="s">
        <v>282</v>
      </c>
      <c r="G247" s="20" t="s">
        <v>603</v>
      </c>
      <c r="I247" s="62">
        <v>25</v>
      </c>
      <c r="M247">
        <v>30</v>
      </c>
    </row>
    <row r="248" spans="1:13">
      <c r="A248">
        <f t="shared" si="3"/>
        <v>247</v>
      </c>
      <c r="C248" s="10" t="s">
        <v>283</v>
      </c>
      <c r="G248" s="17" t="s">
        <v>604</v>
      </c>
      <c r="I248" s="59">
        <v>90</v>
      </c>
      <c r="M248">
        <v>20</v>
      </c>
    </row>
    <row r="249" spans="1:13">
      <c r="A249">
        <f t="shared" si="3"/>
        <v>248</v>
      </c>
      <c r="C249" s="10" t="s">
        <v>284</v>
      </c>
      <c r="G249" s="17" t="s">
        <v>605</v>
      </c>
      <c r="I249" s="59">
        <v>100</v>
      </c>
      <c r="M249">
        <v>20</v>
      </c>
    </row>
    <row r="250" spans="1:13">
      <c r="A250">
        <f t="shared" si="3"/>
        <v>249</v>
      </c>
      <c r="C250" s="10" t="s">
        <v>285</v>
      </c>
      <c r="G250" s="17" t="s">
        <v>606</v>
      </c>
      <c r="I250" s="59">
        <v>65</v>
      </c>
      <c r="M250">
        <v>20</v>
      </c>
    </row>
    <row r="251" spans="1:13">
      <c r="A251">
        <f t="shared" si="3"/>
        <v>250</v>
      </c>
      <c r="C251" s="10" t="s">
        <v>286</v>
      </c>
      <c r="G251" s="17" t="s">
        <v>607</v>
      </c>
      <c r="I251" s="59">
        <v>70</v>
      </c>
      <c r="M251">
        <v>20</v>
      </c>
    </row>
    <row r="252" spans="1:13">
      <c r="A252">
        <f t="shared" si="3"/>
        <v>251</v>
      </c>
      <c r="C252" s="10" t="s">
        <v>287</v>
      </c>
      <c r="G252" s="17" t="s">
        <v>608</v>
      </c>
      <c r="I252" s="59">
        <v>35</v>
      </c>
      <c r="M252">
        <v>15</v>
      </c>
    </row>
    <row r="253" spans="1:13" ht="15" thickBot="1">
      <c r="A253">
        <f t="shared" si="3"/>
        <v>252</v>
      </c>
      <c r="C253" s="14" t="s">
        <v>288</v>
      </c>
      <c r="G253" s="20" t="s">
        <v>609</v>
      </c>
      <c r="I253" s="62">
        <v>40</v>
      </c>
      <c r="M253">
        <v>15</v>
      </c>
    </row>
    <row r="254" spans="1:13">
      <c r="A254">
        <f t="shared" si="3"/>
        <v>253</v>
      </c>
      <c r="C254" s="10" t="s">
        <v>289</v>
      </c>
      <c r="G254" s="17" t="s">
        <v>610</v>
      </c>
      <c r="I254" s="59">
        <v>112</v>
      </c>
      <c r="M254">
        <v>20</v>
      </c>
    </row>
    <row r="255" spans="1:13">
      <c r="A255">
        <f t="shared" si="3"/>
        <v>254</v>
      </c>
      <c r="C255" s="10" t="s">
        <v>290</v>
      </c>
      <c r="G255" s="17" t="s">
        <v>611</v>
      </c>
      <c r="I255" s="59">
        <v>112</v>
      </c>
      <c r="M255">
        <v>20</v>
      </c>
    </row>
    <row r="256" spans="1:13">
      <c r="A256">
        <f t="shared" si="3"/>
        <v>255</v>
      </c>
      <c r="C256" s="10" t="s">
        <v>291</v>
      </c>
      <c r="G256" s="17" t="s">
        <v>612</v>
      </c>
      <c r="I256" s="59">
        <v>122</v>
      </c>
      <c r="M256">
        <v>20</v>
      </c>
    </row>
    <row r="257" spans="1:13">
      <c r="A257">
        <f t="shared" si="3"/>
        <v>256</v>
      </c>
      <c r="C257" s="10" t="s">
        <v>292</v>
      </c>
      <c r="G257" s="17" t="s">
        <v>613</v>
      </c>
      <c r="I257" s="59">
        <v>112</v>
      </c>
      <c r="M257">
        <v>20</v>
      </c>
    </row>
    <row r="258" spans="1:13">
      <c r="A258">
        <f t="shared" si="3"/>
        <v>257</v>
      </c>
      <c r="C258" s="10" t="s">
        <v>293</v>
      </c>
      <c r="G258" s="17" t="s">
        <v>614</v>
      </c>
      <c r="I258" s="59">
        <v>122</v>
      </c>
      <c r="M258">
        <v>20</v>
      </c>
    </row>
    <row r="259" spans="1:13" ht="15" thickBot="1">
      <c r="A259">
        <f t="shared" ref="A259:A322" si="4">ROW()-1</f>
        <v>258</v>
      </c>
      <c r="C259" s="14" t="s">
        <v>289</v>
      </c>
      <c r="G259" s="20" t="s">
        <v>610</v>
      </c>
      <c r="I259" s="62">
        <v>112</v>
      </c>
      <c r="M259">
        <v>55.000000000000007</v>
      </c>
    </row>
    <row r="260" spans="1:13">
      <c r="A260">
        <f t="shared" si="4"/>
        <v>259</v>
      </c>
      <c r="C260" s="10" t="s">
        <v>294</v>
      </c>
      <c r="G260" s="17" t="s">
        <v>615</v>
      </c>
      <c r="I260" s="59">
        <v>108</v>
      </c>
      <c r="M260">
        <v>20</v>
      </c>
    </row>
    <row r="261" spans="1:13">
      <c r="A261">
        <f t="shared" si="4"/>
        <v>260</v>
      </c>
      <c r="C261" s="10" t="s">
        <v>295</v>
      </c>
      <c r="G261" s="17" t="s">
        <v>616</v>
      </c>
      <c r="I261" s="59">
        <v>114</v>
      </c>
      <c r="M261">
        <v>20</v>
      </c>
    </row>
    <row r="262" spans="1:13">
      <c r="A262">
        <f t="shared" si="4"/>
        <v>261</v>
      </c>
      <c r="C262" s="10" t="s">
        <v>296</v>
      </c>
      <c r="G262" s="17" t="s">
        <v>617</v>
      </c>
      <c r="I262" s="59">
        <v>114</v>
      </c>
      <c r="M262">
        <v>20</v>
      </c>
    </row>
    <row r="263" spans="1:13">
      <c r="A263">
        <f t="shared" si="4"/>
        <v>262</v>
      </c>
      <c r="C263" s="10" t="s">
        <v>297</v>
      </c>
      <c r="G263" s="17" t="s">
        <v>618</v>
      </c>
      <c r="I263" s="59">
        <v>126</v>
      </c>
      <c r="M263">
        <v>20</v>
      </c>
    </row>
    <row r="264" spans="1:13">
      <c r="A264">
        <f t="shared" si="4"/>
        <v>263</v>
      </c>
      <c r="C264" s="10" t="s">
        <v>298</v>
      </c>
      <c r="G264" s="17" t="s">
        <v>619</v>
      </c>
      <c r="I264" s="59">
        <v>114</v>
      </c>
      <c r="M264">
        <v>20</v>
      </c>
    </row>
    <row r="265" spans="1:13">
      <c r="A265">
        <f t="shared" si="4"/>
        <v>264</v>
      </c>
      <c r="C265" s="15" t="s">
        <v>299</v>
      </c>
      <c r="G265" s="21" t="s">
        <v>620</v>
      </c>
      <c r="I265" s="63">
        <v>126</v>
      </c>
      <c r="M265">
        <v>45</v>
      </c>
    </row>
    <row r="266" spans="1:13">
      <c r="A266">
        <f t="shared" si="4"/>
        <v>265</v>
      </c>
      <c r="C266" s="10" t="s">
        <v>300</v>
      </c>
      <c r="G266" s="17" t="s">
        <v>621</v>
      </c>
      <c r="I266" s="59">
        <v>9.9499999999999993</v>
      </c>
      <c r="M266">
        <v>20</v>
      </c>
    </row>
    <row r="267" spans="1:13" ht="15" thickBot="1">
      <c r="A267">
        <f t="shared" si="4"/>
        <v>266</v>
      </c>
      <c r="C267" s="14" t="s">
        <v>301</v>
      </c>
      <c r="G267" s="20" t="s">
        <v>622</v>
      </c>
      <c r="I267" s="62">
        <v>8</v>
      </c>
      <c r="M267">
        <v>35</v>
      </c>
    </row>
    <row r="268" spans="1:13">
      <c r="A268">
        <f t="shared" si="4"/>
        <v>267</v>
      </c>
      <c r="C268" s="10" t="str">
        <f>"JABRA BIZ 2400 II MONO NC"</f>
        <v>JABRA BIZ 2400 II MONO NC</v>
      </c>
      <c r="G268" s="17" t="str">
        <f>"GN-2403-820-205"</f>
        <v>GN-2403-820-205</v>
      </c>
      <c r="I268" s="59">
        <v>179</v>
      </c>
      <c r="M268">
        <v>20</v>
      </c>
    </row>
    <row r="269" spans="1:13">
      <c r="A269">
        <f t="shared" si="4"/>
        <v>268</v>
      </c>
      <c r="C269" s="10" t="str">
        <f>"JABRA BIZ 2400 II MONO 3-1 UNC"</f>
        <v>JABRA BIZ 2400 II MONO 3-1 UNC</v>
      </c>
      <c r="G269" s="17" t="str">
        <f>"GN-2406-720-209"</f>
        <v>GN-2406-720-209</v>
      </c>
      <c r="I269" s="59">
        <v>199</v>
      </c>
      <c r="M269">
        <v>20</v>
      </c>
    </row>
    <row r="270" spans="1:13">
      <c r="A270">
        <f t="shared" si="4"/>
        <v>269</v>
      </c>
      <c r="C270" s="10" t="str">
        <f>"JABRA BIZ 2400 II MONO 3-1 NC"</f>
        <v>JABRA BIZ 2400 II MONO 3-1 NC</v>
      </c>
      <c r="G270" s="17" t="str">
        <f>"GN-2406-820-205"</f>
        <v>GN-2406-820-205</v>
      </c>
      <c r="I270" s="59">
        <v>189</v>
      </c>
      <c r="M270">
        <v>20</v>
      </c>
    </row>
    <row r="271" spans="1:13">
      <c r="A271">
        <f t="shared" si="4"/>
        <v>270</v>
      </c>
      <c r="C271" s="10" t="s">
        <v>302</v>
      </c>
      <c r="G271" s="17" t="s">
        <v>623</v>
      </c>
      <c r="I271" s="59">
        <v>189</v>
      </c>
      <c r="M271">
        <v>20</v>
      </c>
    </row>
    <row r="272" spans="1:13">
      <c r="A272">
        <f t="shared" si="4"/>
        <v>271</v>
      </c>
      <c r="C272" s="10" t="s">
        <v>303</v>
      </c>
      <c r="G272" s="17" t="s">
        <v>624</v>
      </c>
      <c r="I272" s="59">
        <v>199</v>
      </c>
      <c r="M272">
        <v>20</v>
      </c>
    </row>
    <row r="273" spans="1:13">
      <c r="A273">
        <f t="shared" si="4"/>
        <v>272</v>
      </c>
      <c r="C273" s="10" t="s">
        <v>304</v>
      </c>
      <c r="G273" s="17" t="s">
        <v>625</v>
      </c>
      <c r="I273" s="59">
        <v>189</v>
      </c>
      <c r="M273">
        <v>20</v>
      </c>
    </row>
    <row r="274" spans="1:13">
      <c r="A274">
        <f t="shared" si="4"/>
        <v>273</v>
      </c>
      <c r="C274" s="10" t="s">
        <v>305</v>
      </c>
      <c r="G274" s="17" t="s">
        <v>626</v>
      </c>
      <c r="I274" s="59">
        <v>199</v>
      </c>
      <c r="M274">
        <v>20</v>
      </c>
    </row>
    <row r="275" spans="1:13">
      <c r="A275">
        <f t="shared" si="4"/>
        <v>274</v>
      </c>
      <c r="C275" s="10" t="str">
        <f>"JABRA BIZ 2400 II MONO USB 3-1"</f>
        <v>JABRA BIZ 2400 II MONO USB 3-1</v>
      </c>
      <c r="G275" s="17" t="str">
        <f>"GN-2496-829-309"</f>
        <v>GN-2496-829-309</v>
      </c>
      <c r="I275" s="59">
        <v>189</v>
      </c>
      <c r="M275">
        <v>20</v>
      </c>
    </row>
    <row r="276" spans="1:13">
      <c r="A276">
        <f t="shared" si="4"/>
        <v>275</v>
      </c>
      <c r="C276" s="10" t="str">
        <f>"JABRA BIZ 2400 II DUO UNC"</f>
        <v>JABRA BIZ 2400 II DUO UNC</v>
      </c>
      <c r="G276" s="17" t="str">
        <f>"GN-2409-720-209"</f>
        <v>GN-2409-720-209</v>
      </c>
      <c r="I276" s="59">
        <v>209</v>
      </c>
      <c r="M276">
        <v>20</v>
      </c>
    </row>
    <row r="277" spans="1:13">
      <c r="A277">
        <f t="shared" si="4"/>
        <v>276</v>
      </c>
      <c r="C277" s="10" t="str">
        <f>"JABRA BIZ 2400 II DUO NC"</f>
        <v>JABRA BIZ 2400 II DUO NC</v>
      </c>
      <c r="G277" s="17" t="s">
        <v>627</v>
      </c>
      <c r="I277" s="59">
        <v>199</v>
      </c>
      <c r="M277">
        <v>20</v>
      </c>
    </row>
    <row r="278" spans="1:13">
      <c r="A278">
        <f t="shared" si="4"/>
        <v>277</v>
      </c>
      <c r="C278" s="10" t="str">
        <f>"JABRA BIZ 2400 II DUO NC IP"</f>
        <v>JABRA BIZ 2400 II DUO NC IP</v>
      </c>
      <c r="G278" s="17" t="str">
        <f>"GN-2489-820-209"</f>
        <v>GN-2489-820-209</v>
      </c>
      <c r="I278" s="59">
        <v>199</v>
      </c>
      <c r="M278">
        <v>20</v>
      </c>
    </row>
    <row r="279" spans="1:13">
      <c r="A279">
        <f t="shared" si="4"/>
        <v>278</v>
      </c>
      <c r="C279" s="10" t="str">
        <f>"JABRA BIZ 2400 II DUO USB NC MS"</f>
        <v>JABRA BIZ 2400 II DUO USB NC MS</v>
      </c>
      <c r="G279" s="17" t="str">
        <f>"GN-2499-823-209"</f>
        <v>GN-2499-823-209</v>
      </c>
      <c r="I279" s="59">
        <v>209</v>
      </c>
      <c r="M279">
        <v>20</v>
      </c>
    </row>
    <row r="280" spans="1:13">
      <c r="A280">
        <f t="shared" si="4"/>
        <v>279</v>
      </c>
      <c r="C280" s="10" t="str">
        <f>"JABRA BIZ 2400 II DUO USB CC MS"</f>
        <v>JABRA BIZ 2400 II DUO USB CC MS</v>
      </c>
      <c r="G280" s="17" t="s">
        <v>628</v>
      </c>
      <c r="I280" s="59">
        <v>199</v>
      </c>
      <c r="M280">
        <v>20</v>
      </c>
    </row>
    <row r="281" spans="1:13">
      <c r="A281">
        <f t="shared" si="4"/>
        <v>280</v>
      </c>
      <c r="C281" s="10" t="str">
        <f>"JABRA BIZ 2400 II DUO USB NC BT UC"</f>
        <v>JABRA BIZ 2400 II DUO USB NC BT UC</v>
      </c>
      <c r="G281" s="17" t="str">
        <f>"GN-2499-829-209"</f>
        <v>GN-2499-829-209</v>
      </c>
      <c r="I281" s="59">
        <v>209</v>
      </c>
      <c r="M281">
        <v>20</v>
      </c>
    </row>
    <row r="282" spans="1:13">
      <c r="A282">
        <f t="shared" si="4"/>
        <v>281</v>
      </c>
      <c r="C282" s="15" t="str">
        <f>"JABRA BIZ 2400 II DUO USB NC CC UC"</f>
        <v>JABRA BIZ 2400 II DUO USB NC CC UC</v>
      </c>
      <c r="G282" s="21" t="s">
        <v>629</v>
      </c>
      <c r="I282" s="63">
        <v>199</v>
      </c>
      <c r="M282">
        <v>30</v>
      </c>
    </row>
    <row r="283" spans="1:13">
      <c r="A283">
        <f t="shared" si="4"/>
        <v>282</v>
      </c>
      <c r="C283" s="10" t="s">
        <v>306</v>
      </c>
      <c r="G283" s="17" t="s">
        <v>630</v>
      </c>
      <c r="I283" s="59">
        <v>99</v>
      </c>
      <c r="M283">
        <v>20</v>
      </c>
    </row>
    <row r="284" spans="1:13">
      <c r="A284">
        <f t="shared" si="4"/>
        <v>283</v>
      </c>
      <c r="C284" s="10" t="s">
        <v>307</v>
      </c>
      <c r="G284" s="17" t="s">
        <v>631</v>
      </c>
      <c r="I284" s="59">
        <v>20</v>
      </c>
      <c r="M284">
        <v>20</v>
      </c>
    </row>
    <row r="285" spans="1:13">
      <c r="A285">
        <f t="shared" si="4"/>
        <v>284</v>
      </c>
      <c r="C285" s="10" t="s">
        <v>308</v>
      </c>
      <c r="G285" s="17" t="s">
        <v>632</v>
      </c>
      <c r="I285" s="59">
        <v>20</v>
      </c>
      <c r="M285">
        <v>20</v>
      </c>
    </row>
    <row r="286" spans="1:13">
      <c r="A286">
        <f t="shared" si="4"/>
        <v>285</v>
      </c>
      <c r="C286" s="10" t="s">
        <v>309</v>
      </c>
      <c r="G286" s="17" t="s">
        <v>633</v>
      </c>
      <c r="I286" s="59">
        <v>20</v>
      </c>
      <c r="M286">
        <v>20</v>
      </c>
    </row>
    <row r="287" spans="1:13">
      <c r="A287">
        <f t="shared" si="4"/>
        <v>286</v>
      </c>
      <c r="C287" s="10" t="s">
        <v>310</v>
      </c>
      <c r="G287" s="17" t="s">
        <v>634</v>
      </c>
      <c r="I287" s="59">
        <v>10</v>
      </c>
      <c r="M287">
        <v>20</v>
      </c>
    </row>
    <row r="288" spans="1:13">
      <c r="A288">
        <f t="shared" si="4"/>
        <v>287</v>
      </c>
      <c r="C288" s="10" t="s">
        <v>311</v>
      </c>
      <c r="G288" s="17" t="s">
        <v>635</v>
      </c>
      <c r="I288" s="59">
        <v>30</v>
      </c>
      <c r="M288">
        <v>20</v>
      </c>
    </row>
    <row r="289" spans="1:13">
      <c r="A289">
        <f t="shared" si="4"/>
        <v>288</v>
      </c>
      <c r="C289" s="10" t="s">
        <v>312</v>
      </c>
      <c r="G289" s="17" t="s">
        <v>636</v>
      </c>
      <c r="I289" s="59">
        <v>40</v>
      </c>
      <c r="M289">
        <v>20</v>
      </c>
    </row>
    <row r="290" spans="1:13">
      <c r="A290">
        <f t="shared" si="4"/>
        <v>289</v>
      </c>
      <c r="C290" s="10" t="s">
        <v>313</v>
      </c>
      <c r="G290" s="17" t="s">
        <v>637</v>
      </c>
      <c r="I290" s="59">
        <v>35</v>
      </c>
      <c r="M290">
        <v>20</v>
      </c>
    </row>
    <row r="291" spans="1:13">
      <c r="A291">
        <f t="shared" si="4"/>
        <v>290</v>
      </c>
      <c r="C291" s="10" t="s">
        <v>314</v>
      </c>
      <c r="G291" s="17" t="s">
        <v>638</v>
      </c>
      <c r="I291" s="59">
        <v>80</v>
      </c>
      <c r="M291">
        <v>20</v>
      </c>
    </row>
    <row r="292" spans="1:13">
      <c r="A292">
        <f t="shared" si="4"/>
        <v>291</v>
      </c>
      <c r="C292" s="10" t="s">
        <v>315</v>
      </c>
      <c r="G292" s="17" t="s">
        <v>639</v>
      </c>
      <c r="I292" s="59">
        <v>15</v>
      </c>
      <c r="M292">
        <v>20</v>
      </c>
    </row>
    <row r="293" spans="1:13">
      <c r="A293">
        <f t="shared" si="4"/>
        <v>292</v>
      </c>
      <c r="C293" s="10" t="s">
        <v>316</v>
      </c>
      <c r="G293" s="17" t="s">
        <v>640</v>
      </c>
      <c r="I293" s="59">
        <v>25</v>
      </c>
      <c r="M293">
        <v>20</v>
      </c>
    </row>
    <row r="294" spans="1:13" ht="15" thickBot="1">
      <c r="A294">
        <f t="shared" si="4"/>
        <v>293</v>
      </c>
      <c r="C294" s="14" t="s">
        <v>317</v>
      </c>
      <c r="G294" s="20" t="s">
        <v>641</v>
      </c>
      <c r="I294" s="62">
        <v>10</v>
      </c>
      <c r="M294">
        <v>30</v>
      </c>
    </row>
    <row r="295" spans="1:13">
      <c r="A295">
        <f t="shared" si="4"/>
        <v>294</v>
      </c>
      <c r="C295" s="10" t="str">
        <f>"JABRA BIZ 2300 MONO NC"</f>
        <v>JABRA BIZ 2300 MONO NC</v>
      </c>
      <c r="G295" s="17" t="str">
        <f>"GN-2303-820-105"</f>
        <v>GN-2303-820-105</v>
      </c>
      <c r="I295" s="59">
        <v>108</v>
      </c>
      <c r="M295">
        <v>20</v>
      </c>
    </row>
    <row r="296" spans="1:13">
      <c r="A296">
        <f t="shared" si="4"/>
        <v>295</v>
      </c>
      <c r="C296" s="10" t="str">
        <f>"JABRA BIZ 2300 DUO NC"</f>
        <v>JABRA BIZ 2300 DUO NC</v>
      </c>
      <c r="G296" s="17" t="str">
        <f>"GN-2309-820-105"</f>
        <v>GN-2309-820-105</v>
      </c>
      <c r="I296" s="59">
        <v>135</v>
      </c>
      <c r="M296">
        <v>20</v>
      </c>
    </row>
    <row r="297" spans="1:13">
      <c r="A297">
        <f t="shared" si="4"/>
        <v>296</v>
      </c>
      <c r="C297" s="10" t="str">
        <f>"JABRA BIZ 2300 MONO USB MS"</f>
        <v>JABRA BIZ 2300 MONO USB MS</v>
      </c>
      <c r="G297" s="17" t="str">
        <f>"GN-2393-823-109"</f>
        <v>GN-2393-823-109</v>
      </c>
      <c r="I297" s="59">
        <v>140</v>
      </c>
      <c r="M297">
        <v>20</v>
      </c>
    </row>
    <row r="298" spans="1:13">
      <c r="A298">
        <f t="shared" si="4"/>
        <v>297</v>
      </c>
      <c r="C298" s="10" t="str">
        <f>"JABRA BIZ 2300 DUO USB MS"</f>
        <v>JABRA BIZ 2300 DUO USB MS</v>
      </c>
      <c r="G298" s="17" t="str">
        <f>"GN-2399-823-109"</f>
        <v>GN-2399-823-109</v>
      </c>
      <c r="I298" s="59">
        <v>160</v>
      </c>
      <c r="M298">
        <v>20</v>
      </c>
    </row>
    <row r="299" spans="1:13">
      <c r="A299">
        <f t="shared" si="4"/>
        <v>298</v>
      </c>
      <c r="C299" s="10" t="str">
        <f>"JABRA BIZ 2300 MONO USB UC"</f>
        <v>JABRA BIZ 2300 MONO USB UC</v>
      </c>
      <c r="G299" s="17" t="str">
        <f>"GN-2393-829-109"</f>
        <v>GN-2393-829-109</v>
      </c>
      <c r="I299" s="59">
        <v>140</v>
      </c>
      <c r="M299">
        <v>20</v>
      </c>
    </row>
    <row r="300" spans="1:13">
      <c r="A300">
        <f t="shared" si="4"/>
        <v>299</v>
      </c>
      <c r="C300" s="10" t="str">
        <f>"JABRA BIZ 2300 MONO USB UC GSA"</f>
        <v>JABRA BIZ 2300 MONO USB UC GSA</v>
      </c>
      <c r="G300" s="17" t="str">
        <f>"GN-GSA2393-829-109"</f>
        <v>GN-GSA2393-829-109</v>
      </c>
      <c r="I300" s="59">
        <v>140</v>
      </c>
      <c r="M300">
        <v>20</v>
      </c>
    </row>
    <row r="301" spans="1:13">
      <c r="A301">
        <f t="shared" si="4"/>
        <v>300</v>
      </c>
      <c r="C301" s="15" t="str">
        <f>"JABRA BIZ 2300 DUO USB UC"</f>
        <v>JABRA BIZ 2300 DUO USB UC</v>
      </c>
      <c r="G301" s="21" t="str">
        <f>"GN-2399-829-109"</f>
        <v>GN-2399-829-109</v>
      </c>
      <c r="I301" s="63">
        <v>160</v>
      </c>
      <c r="M301">
        <v>30</v>
      </c>
    </row>
    <row r="302" spans="1:13">
      <c r="A302">
        <f t="shared" si="4"/>
        <v>301</v>
      </c>
      <c r="C302" s="10" t="s">
        <v>306</v>
      </c>
      <c r="G302" s="17" t="s">
        <v>630</v>
      </c>
      <c r="I302" s="59">
        <v>99</v>
      </c>
      <c r="M302">
        <v>20</v>
      </c>
    </row>
    <row r="303" spans="1:13">
      <c r="A303">
        <f t="shared" si="4"/>
        <v>302</v>
      </c>
      <c r="C303" s="10" t="s">
        <v>318</v>
      </c>
      <c r="G303" s="17" t="s">
        <v>642</v>
      </c>
      <c r="I303" s="59">
        <v>20</v>
      </c>
      <c r="M303">
        <v>20</v>
      </c>
    </row>
    <row r="304" spans="1:13">
      <c r="A304">
        <f t="shared" si="4"/>
        <v>303</v>
      </c>
      <c r="C304" s="10" t="s">
        <v>319</v>
      </c>
      <c r="G304" s="17" t="s">
        <v>637</v>
      </c>
      <c r="I304" s="59">
        <v>35</v>
      </c>
      <c r="M304">
        <v>20</v>
      </c>
    </row>
    <row r="305" spans="1:13">
      <c r="A305">
        <f t="shared" si="4"/>
        <v>304</v>
      </c>
      <c r="C305" s="10" t="s">
        <v>320</v>
      </c>
      <c r="G305" s="17" t="s">
        <v>640</v>
      </c>
      <c r="I305" s="59">
        <v>25</v>
      </c>
      <c r="M305">
        <v>20</v>
      </c>
    </row>
    <row r="306" spans="1:13">
      <c r="A306">
        <f t="shared" si="4"/>
        <v>305</v>
      </c>
      <c r="C306" s="10" t="s">
        <v>321</v>
      </c>
      <c r="G306" s="17" t="s">
        <v>638</v>
      </c>
      <c r="I306" s="59">
        <v>80</v>
      </c>
      <c r="M306">
        <v>20</v>
      </c>
    </row>
    <row r="307" spans="1:13" ht="15" thickBot="1">
      <c r="A307">
        <f t="shared" si="4"/>
        <v>306</v>
      </c>
      <c r="C307" s="14" t="s">
        <v>317</v>
      </c>
      <c r="G307" s="20" t="s">
        <v>641</v>
      </c>
      <c r="I307" s="62">
        <v>10</v>
      </c>
      <c r="M307">
        <v>30</v>
      </c>
    </row>
    <row r="308" spans="1:13">
      <c r="A308">
        <f t="shared" si="4"/>
        <v>307</v>
      </c>
      <c r="C308" s="10" t="str">
        <f>"Jabra BIZ 1500 Mono QD NA;APAC"</f>
        <v>Jabra BIZ 1500 Mono QD NA;APAC</v>
      </c>
      <c r="G308" s="17" t="str">
        <f>"GN-1513-0157"</f>
        <v>GN-1513-0157</v>
      </c>
      <c r="I308" s="59">
        <v>78</v>
      </c>
      <c r="M308">
        <v>20</v>
      </c>
    </row>
    <row r="309" spans="1:13">
      <c r="A309">
        <f t="shared" si="4"/>
        <v>308</v>
      </c>
      <c r="C309" s="10" t="str">
        <f>"Jabra BIZ 1500 Duo QD NA/APAC"</f>
        <v>Jabra BIZ 1500 Duo QD NA/APAC</v>
      </c>
      <c r="G309" s="17" t="str">
        <f>"GN-1519-0157"</f>
        <v>GN-1519-0157</v>
      </c>
      <c r="I309" s="59">
        <v>65</v>
      </c>
      <c r="M309">
        <v>20</v>
      </c>
    </row>
    <row r="310" spans="1:13">
      <c r="A310">
        <f t="shared" si="4"/>
        <v>309</v>
      </c>
      <c r="C310" s="10" t="str">
        <f>"JABRA BIZ 1500 MONO USB"</f>
        <v>JABRA BIZ 1500 MONO USB</v>
      </c>
      <c r="G310" s="17" t="str">
        <f>"GN-1553-0159"</f>
        <v>GN-1553-0159</v>
      </c>
      <c r="I310" s="59">
        <v>79</v>
      </c>
      <c r="M310">
        <v>20</v>
      </c>
    </row>
    <row r="311" spans="1:13">
      <c r="A311">
        <f t="shared" si="4"/>
        <v>310</v>
      </c>
      <c r="C311" s="10" t="str">
        <f>"JABRA BIZ 1500 MONO USB GSA"</f>
        <v>JABRA BIZ 1500 MONO USB GSA</v>
      </c>
      <c r="G311" s="17" t="str">
        <f>"GN-GSA1553-0159"</f>
        <v>GN-GSA1553-0159</v>
      </c>
      <c r="I311" s="59">
        <v>79</v>
      </c>
      <c r="M311">
        <v>20</v>
      </c>
    </row>
    <row r="312" spans="1:13">
      <c r="A312">
        <f t="shared" si="4"/>
        <v>311</v>
      </c>
      <c r="C312" s="10" t="s">
        <v>322</v>
      </c>
      <c r="G312" s="17" t="str">
        <f>"GN-1559-0159"</f>
        <v>GN-1559-0159</v>
      </c>
      <c r="I312" s="59">
        <v>99</v>
      </c>
      <c r="M312">
        <v>20</v>
      </c>
    </row>
    <row r="313" spans="1:13">
      <c r="A313">
        <f t="shared" si="4"/>
        <v>312</v>
      </c>
      <c r="C313" s="15" t="s">
        <v>323</v>
      </c>
      <c r="G313" s="21" t="str">
        <f>"GN-GSA1559-0159"</f>
        <v>GN-GSA1559-0159</v>
      </c>
      <c r="I313" s="63">
        <v>99</v>
      </c>
      <c r="M313">
        <v>30</v>
      </c>
    </row>
    <row r="314" spans="1:13">
      <c r="A314">
        <f t="shared" si="4"/>
        <v>313</v>
      </c>
      <c r="C314" s="10" t="s">
        <v>324</v>
      </c>
      <c r="G314" s="17" t="s">
        <v>643</v>
      </c>
      <c r="I314" s="59">
        <v>20</v>
      </c>
      <c r="M314">
        <v>20</v>
      </c>
    </row>
    <row r="315" spans="1:13">
      <c r="A315">
        <f t="shared" si="4"/>
        <v>314</v>
      </c>
      <c r="C315" s="10" t="s">
        <v>325</v>
      </c>
      <c r="G315" s="17" t="s">
        <v>644</v>
      </c>
      <c r="I315" s="59">
        <v>25</v>
      </c>
      <c r="M315">
        <v>20</v>
      </c>
    </row>
    <row r="316" spans="1:13" ht="15" thickBot="1">
      <c r="A316">
        <f t="shared" si="4"/>
        <v>315</v>
      </c>
      <c r="C316" s="14" t="s">
        <v>326</v>
      </c>
      <c r="G316" s="20" t="s">
        <v>645</v>
      </c>
      <c r="I316" s="62">
        <v>15</v>
      </c>
      <c r="M316">
        <v>30</v>
      </c>
    </row>
    <row r="317" spans="1:13">
      <c r="A317">
        <f t="shared" si="4"/>
        <v>316</v>
      </c>
      <c r="C317" s="10" t="s">
        <v>327</v>
      </c>
      <c r="G317" s="17" t="s">
        <v>646</v>
      </c>
      <c r="I317" s="59">
        <v>96</v>
      </c>
      <c r="M317">
        <v>20</v>
      </c>
    </row>
    <row r="318" spans="1:13">
      <c r="A318">
        <f t="shared" si="4"/>
        <v>317</v>
      </c>
      <c r="C318" s="10" t="s">
        <v>328</v>
      </c>
      <c r="G318" s="17" t="s">
        <v>647</v>
      </c>
      <c r="I318" s="59">
        <v>96</v>
      </c>
      <c r="M318">
        <v>20</v>
      </c>
    </row>
    <row r="319" spans="1:13">
      <c r="A319">
        <f t="shared" si="4"/>
        <v>318</v>
      </c>
      <c r="C319" s="15" t="s">
        <v>329</v>
      </c>
      <c r="G319" s="21" t="s">
        <v>648</v>
      </c>
      <c r="I319" s="63">
        <v>96</v>
      </c>
      <c r="M319">
        <v>50</v>
      </c>
    </row>
    <row r="320" spans="1:13">
      <c r="A320">
        <f t="shared" si="4"/>
        <v>319</v>
      </c>
      <c r="C320" s="10" t="s">
        <v>330</v>
      </c>
      <c r="G320" s="17" t="s">
        <v>649</v>
      </c>
      <c r="I320" s="59">
        <v>15</v>
      </c>
      <c r="M320">
        <v>20</v>
      </c>
    </row>
    <row r="321" spans="1:13">
      <c r="A321">
        <f t="shared" si="4"/>
        <v>320</v>
      </c>
      <c r="C321" s="10" t="s">
        <v>331</v>
      </c>
      <c r="G321" s="17" t="s">
        <v>650</v>
      </c>
      <c r="I321" s="59">
        <v>30</v>
      </c>
      <c r="M321">
        <v>20</v>
      </c>
    </row>
    <row r="322" spans="1:13" ht="15" thickBot="1">
      <c r="A322">
        <f t="shared" si="4"/>
        <v>321</v>
      </c>
      <c r="C322" s="14" t="s">
        <v>301</v>
      </c>
      <c r="G322" s="20" t="s">
        <v>622</v>
      </c>
      <c r="I322" s="62">
        <v>8</v>
      </c>
      <c r="M322">
        <v>35</v>
      </c>
    </row>
    <row r="323" spans="1:13">
      <c r="A323">
        <f t="shared" ref="A323:A386" si="5">ROW()-1</f>
        <v>322</v>
      </c>
      <c r="C323" s="10" t="s">
        <v>289</v>
      </c>
      <c r="G323" s="17" t="s">
        <v>651</v>
      </c>
      <c r="I323" s="59">
        <v>96</v>
      </c>
      <c r="M323">
        <v>20</v>
      </c>
    </row>
    <row r="324" spans="1:13">
      <c r="A324">
        <f t="shared" si="5"/>
        <v>323</v>
      </c>
      <c r="C324" s="10" t="s">
        <v>332</v>
      </c>
      <c r="G324" s="17" t="s">
        <v>652</v>
      </c>
      <c r="I324" s="59">
        <v>110</v>
      </c>
      <c r="M324">
        <v>20</v>
      </c>
    </row>
    <row r="325" spans="1:13">
      <c r="A325">
        <f t="shared" si="5"/>
        <v>324</v>
      </c>
      <c r="C325" s="10" t="s">
        <v>290</v>
      </c>
      <c r="G325" s="17" t="s">
        <v>653</v>
      </c>
      <c r="I325" s="59">
        <v>96</v>
      </c>
      <c r="M325">
        <v>20</v>
      </c>
    </row>
    <row r="326" spans="1:13">
      <c r="A326">
        <f t="shared" si="5"/>
        <v>325</v>
      </c>
      <c r="C326" s="10" t="s">
        <v>291</v>
      </c>
      <c r="G326" s="17" t="s">
        <v>654</v>
      </c>
      <c r="I326" s="59">
        <v>110</v>
      </c>
      <c r="M326">
        <v>20</v>
      </c>
    </row>
    <row r="327" spans="1:13">
      <c r="A327">
        <f t="shared" si="5"/>
        <v>326</v>
      </c>
      <c r="C327" s="10" t="s">
        <v>292</v>
      </c>
      <c r="G327" s="17" t="s">
        <v>655</v>
      </c>
      <c r="I327" s="59">
        <v>96</v>
      </c>
      <c r="M327">
        <v>20</v>
      </c>
    </row>
    <row r="328" spans="1:13">
      <c r="A328">
        <f t="shared" si="5"/>
        <v>327</v>
      </c>
      <c r="C328" s="15" t="s">
        <v>293</v>
      </c>
      <c r="G328" s="21" t="s">
        <v>656</v>
      </c>
      <c r="I328" s="63">
        <v>110</v>
      </c>
      <c r="M328">
        <v>50</v>
      </c>
    </row>
    <row r="329" spans="1:13">
      <c r="A329">
        <f t="shared" si="5"/>
        <v>328</v>
      </c>
      <c r="C329" s="10" t="s">
        <v>333</v>
      </c>
      <c r="G329" s="17" t="s">
        <v>657</v>
      </c>
      <c r="I329" s="59">
        <v>15</v>
      </c>
      <c r="M329">
        <v>20</v>
      </c>
    </row>
    <row r="330" spans="1:13">
      <c r="A330">
        <f t="shared" si="5"/>
        <v>329</v>
      </c>
      <c r="C330" s="10" t="s">
        <v>334</v>
      </c>
      <c r="G330" s="17" t="s">
        <v>621</v>
      </c>
      <c r="I330" s="59">
        <v>9.9499999999999993</v>
      </c>
      <c r="M330">
        <v>20</v>
      </c>
    </row>
    <row r="331" spans="1:13" ht="15" thickBot="1">
      <c r="A331">
        <f t="shared" si="5"/>
        <v>330</v>
      </c>
      <c r="C331" s="14" t="s">
        <v>301</v>
      </c>
      <c r="G331" s="20" t="s">
        <v>622</v>
      </c>
      <c r="I331" s="62">
        <v>8</v>
      </c>
      <c r="M331">
        <v>35</v>
      </c>
    </row>
    <row r="332" spans="1:13">
      <c r="A332">
        <f t="shared" si="5"/>
        <v>331</v>
      </c>
      <c r="C332" s="10" t="str">
        <f>"JABRA UC VOICE 250 USB MONO MS"</f>
        <v>JABRA UC VOICE 250 USB MONO MS</v>
      </c>
      <c r="G332" s="17" t="str">
        <f>"GN-2507-823-109"</f>
        <v>GN-2507-823-109</v>
      </c>
      <c r="I332" s="59">
        <v>49</v>
      </c>
      <c r="M332">
        <v>20</v>
      </c>
    </row>
    <row r="333" spans="1:13">
      <c r="A333">
        <f t="shared" si="5"/>
        <v>332</v>
      </c>
      <c r="C333" s="10" t="str">
        <f>"JABRA UC VOICE 250 USB MONO"</f>
        <v>JABRA UC VOICE 250 USB MONO</v>
      </c>
      <c r="G333" s="17" t="str">
        <f>"GN-2507-829-209"</f>
        <v>GN-2507-829-209</v>
      </c>
      <c r="I333" s="59">
        <v>49</v>
      </c>
      <c r="M333">
        <v>20</v>
      </c>
    </row>
    <row r="334" spans="1:13">
      <c r="A334">
        <f t="shared" si="5"/>
        <v>333</v>
      </c>
      <c r="C334" s="15" t="str">
        <f>"JABRA UC VOICE 750 DUO HEADBAND"</f>
        <v>JABRA UC VOICE 750 DUO HEADBAND</v>
      </c>
      <c r="G334" s="21" t="str">
        <f>"GN-7599-829-409"</f>
        <v>GN-7599-829-409</v>
      </c>
      <c r="I334" s="63">
        <v>79</v>
      </c>
      <c r="M334">
        <v>25</v>
      </c>
    </row>
    <row r="335" spans="1:13">
      <c r="A335">
        <f t="shared" si="5"/>
        <v>334</v>
      </c>
      <c r="C335" s="10" t="s">
        <v>335</v>
      </c>
      <c r="G335" s="17" t="s">
        <v>658</v>
      </c>
      <c r="I335" s="59">
        <v>18</v>
      </c>
      <c r="M335">
        <v>20</v>
      </c>
    </row>
    <row r="336" spans="1:13">
      <c r="A336">
        <f t="shared" si="5"/>
        <v>335</v>
      </c>
      <c r="C336" s="10" t="s">
        <v>336</v>
      </c>
      <c r="G336" s="17" t="s">
        <v>659</v>
      </c>
      <c r="I336" s="59">
        <v>10</v>
      </c>
      <c r="M336">
        <v>20</v>
      </c>
    </row>
    <row r="337" spans="1:13">
      <c r="A337">
        <f t="shared" si="5"/>
        <v>336</v>
      </c>
      <c r="C337" s="10" t="s">
        <v>337</v>
      </c>
      <c r="G337" s="17" t="s">
        <v>660</v>
      </c>
      <c r="I337" s="59">
        <v>18</v>
      </c>
      <c r="M337">
        <v>20</v>
      </c>
    </row>
    <row r="338" spans="1:13">
      <c r="A338">
        <f t="shared" si="5"/>
        <v>337</v>
      </c>
      <c r="C338" s="10" t="s">
        <v>338</v>
      </c>
      <c r="G338" s="17" t="s">
        <v>661</v>
      </c>
      <c r="I338" s="59">
        <v>50</v>
      </c>
      <c r="M338">
        <v>20</v>
      </c>
    </row>
    <row r="339" spans="1:13">
      <c r="A339">
        <f t="shared" si="5"/>
        <v>338</v>
      </c>
      <c r="C339" s="10" t="s">
        <v>339</v>
      </c>
      <c r="G339" s="17" t="s">
        <v>662</v>
      </c>
      <c r="I339" s="59">
        <v>10</v>
      </c>
      <c r="M339">
        <v>20</v>
      </c>
    </row>
    <row r="340" spans="1:13">
      <c r="A340">
        <f t="shared" si="5"/>
        <v>339</v>
      </c>
      <c r="C340" s="10" t="s">
        <v>340</v>
      </c>
      <c r="G340" s="17" t="s">
        <v>638</v>
      </c>
      <c r="I340" s="59">
        <v>80</v>
      </c>
      <c r="M340">
        <v>20</v>
      </c>
    </row>
    <row r="341" spans="1:13">
      <c r="A341">
        <f t="shared" si="5"/>
        <v>340</v>
      </c>
      <c r="C341" s="10" t="s">
        <v>341</v>
      </c>
      <c r="G341" s="17" t="s">
        <v>663</v>
      </c>
      <c r="I341" s="59">
        <v>50</v>
      </c>
      <c r="M341">
        <v>20</v>
      </c>
    </row>
    <row r="342" spans="1:13" ht="15" thickBot="1">
      <c r="A342">
        <f t="shared" si="5"/>
        <v>341</v>
      </c>
      <c r="C342" s="14" t="s">
        <v>342</v>
      </c>
      <c r="G342" s="20" t="s">
        <v>664</v>
      </c>
      <c r="I342" s="62">
        <v>10</v>
      </c>
      <c r="M342">
        <v>20</v>
      </c>
    </row>
    <row r="343" spans="1:13">
      <c r="A343">
        <f t="shared" si="5"/>
        <v>342</v>
      </c>
      <c r="C343" s="10" t="s">
        <v>343</v>
      </c>
      <c r="G343" s="17" t="s">
        <v>665</v>
      </c>
      <c r="I343" s="59">
        <v>163</v>
      </c>
      <c r="M343">
        <v>20</v>
      </c>
    </row>
    <row r="344" spans="1:13">
      <c r="A344">
        <f t="shared" si="5"/>
        <v>343</v>
      </c>
      <c r="C344" s="10" t="s">
        <v>344</v>
      </c>
      <c r="G344" s="17" t="s">
        <v>666</v>
      </c>
      <c r="I344" s="59">
        <v>225</v>
      </c>
      <c r="M344">
        <v>20</v>
      </c>
    </row>
    <row r="345" spans="1:13">
      <c r="A345">
        <f t="shared" si="5"/>
        <v>344</v>
      </c>
      <c r="C345" s="10" t="s">
        <v>345</v>
      </c>
      <c r="G345" s="17" t="s">
        <v>667</v>
      </c>
      <c r="I345" s="59">
        <v>150</v>
      </c>
      <c r="M345">
        <v>20</v>
      </c>
    </row>
    <row r="346" spans="1:13">
      <c r="A346">
        <f t="shared" si="5"/>
        <v>345</v>
      </c>
      <c r="C346" s="15" t="s">
        <v>346</v>
      </c>
      <c r="G346" s="21" t="s">
        <v>668</v>
      </c>
      <c r="I346" s="63">
        <v>150</v>
      </c>
      <c r="M346">
        <v>20</v>
      </c>
    </row>
    <row r="347" spans="1:13">
      <c r="A347">
        <f t="shared" si="5"/>
        <v>346</v>
      </c>
      <c r="C347" s="10" t="s">
        <v>347</v>
      </c>
      <c r="G347" s="17" t="s">
        <v>669</v>
      </c>
      <c r="I347" s="59">
        <v>3</v>
      </c>
      <c r="M347">
        <v>20</v>
      </c>
    </row>
    <row r="348" spans="1:13">
      <c r="A348">
        <f t="shared" si="5"/>
        <v>347</v>
      </c>
      <c r="C348" s="10" t="str">
        <f>"Microphone Foam Cover for GN 2100;2200"</f>
        <v>Microphone Foam Cover for GN 2100;2200</v>
      </c>
      <c r="G348" s="17" t="str">
        <f>"GN-0436-869"</f>
        <v>GN-0436-869</v>
      </c>
      <c r="I348" s="59">
        <v>3</v>
      </c>
      <c r="M348">
        <v>20</v>
      </c>
    </row>
    <row r="349" spans="1:13">
      <c r="A349">
        <f t="shared" si="5"/>
        <v>348</v>
      </c>
      <c r="C349" s="10" t="s">
        <v>348</v>
      </c>
      <c r="G349" s="17" t="s">
        <v>670</v>
      </c>
      <c r="I349" s="59">
        <v>1.5</v>
      </c>
      <c r="M349">
        <v>20</v>
      </c>
    </row>
    <row r="350" spans="1:13">
      <c r="A350">
        <f t="shared" si="5"/>
        <v>349</v>
      </c>
      <c r="C350" s="10" t="s">
        <v>349</v>
      </c>
      <c r="G350" s="17" t="s">
        <v>671</v>
      </c>
      <c r="I350" s="59">
        <v>5</v>
      </c>
      <c r="M350">
        <v>20</v>
      </c>
    </row>
    <row r="351" spans="1:13">
      <c r="A351">
        <f t="shared" si="5"/>
        <v>350</v>
      </c>
      <c r="C351" s="10" t="s">
        <v>350</v>
      </c>
      <c r="G351" s="17" t="s">
        <v>672</v>
      </c>
      <c r="I351" s="59">
        <v>16</v>
      </c>
      <c r="M351">
        <v>20</v>
      </c>
    </row>
    <row r="352" spans="1:13">
      <c r="A352">
        <f t="shared" si="5"/>
        <v>351</v>
      </c>
      <c r="C352" s="10" t="s">
        <v>351</v>
      </c>
      <c r="G352" s="17" t="s">
        <v>673</v>
      </c>
      <c r="I352" s="59">
        <v>10</v>
      </c>
      <c r="M352">
        <v>20</v>
      </c>
    </row>
    <row r="353" spans="1:13">
      <c r="A353">
        <f t="shared" si="5"/>
        <v>352</v>
      </c>
      <c r="C353" s="10" t="s">
        <v>352</v>
      </c>
      <c r="G353" s="17" t="s">
        <v>674</v>
      </c>
      <c r="I353" s="59">
        <v>5</v>
      </c>
      <c r="M353">
        <v>20</v>
      </c>
    </row>
    <row r="354" spans="1:13">
      <c r="A354">
        <f t="shared" si="5"/>
        <v>353</v>
      </c>
      <c r="C354" s="10" t="s">
        <v>353</v>
      </c>
      <c r="G354" s="17" t="s">
        <v>675</v>
      </c>
      <c r="I354" s="59">
        <v>1</v>
      </c>
      <c r="M354">
        <v>20</v>
      </c>
    </row>
    <row r="355" spans="1:13">
      <c r="A355">
        <f t="shared" si="5"/>
        <v>354</v>
      </c>
      <c r="C355" s="10" t="s">
        <v>354</v>
      </c>
      <c r="G355" s="17" t="s">
        <v>676</v>
      </c>
      <c r="I355" s="59">
        <v>10</v>
      </c>
      <c r="M355">
        <v>20</v>
      </c>
    </row>
    <row r="356" spans="1:13">
      <c r="A356">
        <f t="shared" si="5"/>
        <v>355</v>
      </c>
      <c r="C356" s="10" t="s">
        <v>355</v>
      </c>
      <c r="G356" s="17" t="s">
        <v>677</v>
      </c>
      <c r="I356" s="59">
        <v>10</v>
      </c>
      <c r="M356">
        <v>20</v>
      </c>
    </row>
    <row r="357" spans="1:13" ht="15" thickBot="1">
      <c r="A357">
        <f t="shared" si="5"/>
        <v>356</v>
      </c>
      <c r="C357" s="14" t="s">
        <v>356</v>
      </c>
      <c r="G357" s="22" t="s">
        <v>678</v>
      </c>
      <c r="I357" s="62">
        <v>15</v>
      </c>
      <c r="M357">
        <v>20</v>
      </c>
    </row>
    <row r="358" spans="1:13">
      <c r="A358">
        <f t="shared" si="5"/>
        <v>357</v>
      </c>
      <c r="C358" s="10" t="s">
        <v>357</v>
      </c>
      <c r="G358" s="17" t="s">
        <v>679</v>
      </c>
      <c r="I358" s="59">
        <v>80</v>
      </c>
      <c r="M358">
        <v>20</v>
      </c>
    </row>
    <row r="359" spans="1:13" ht="15" thickBot="1">
      <c r="A359">
        <f t="shared" si="5"/>
        <v>358</v>
      </c>
      <c r="C359" s="14" t="s">
        <v>358</v>
      </c>
      <c r="G359" s="20" t="s">
        <v>680</v>
      </c>
      <c r="I359" s="62">
        <v>199</v>
      </c>
      <c r="M359">
        <v>20</v>
      </c>
    </row>
    <row r="360" spans="1:13">
      <c r="A360">
        <f t="shared" si="5"/>
        <v>359</v>
      </c>
      <c r="C360" s="10" t="s">
        <v>359</v>
      </c>
      <c r="G360" s="17" t="s">
        <v>681</v>
      </c>
      <c r="I360" s="59">
        <v>129</v>
      </c>
      <c r="M360">
        <v>20</v>
      </c>
    </row>
    <row r="361" spans="1:13">
      <c r="A361">
        <f t="shared" si="5"/>
        <v>360</v>
      </c>
      <c r="C361" s="10" t="s">
        <v>360</v>
      </c>
      <c r="G361" s="17" t="s">
        <v>682</v>
      </c>
      <c r="I361" s="59">
        <v>129.94999999999999</v>
      </c>
      <c r="M361">
        <v>20</v>
      </c>
    </row>
    <row r="362" spans="1:13">
      <c r="A362">
        <f t="shared" si="5"/>
        <v>361</v>
      </c>
      <c r="C362" s="10" t="str">
        <f>"JABRA SPEAK 410 OC SPEAKERPHONE"</f>
        <v>JABRA SPEAK 410 OC SPEAKERPHONE</v>
      </c>
      <c r="G362" s="17" t="str">
        <f>"GN-7410-109"</f>
        <v>GN-7410-109</v>
      </c>
      <c r="I362" s="59">
        <v>159</v>
      </c>
      <c r="M362">
        <v>20</v>
      </c>
    </row>
    <row r="363" spans="1:13">
      <c r="A363">
        <f t="shared" si="5"/>
        <v>362</v>
      </c>
      <c r="C363" s="10" t="str">
        <f>"JABRA SPEAK 510 UC"</f>
        <v>JABRA SPEAK 510 UC</v>
      </c>
      <c r="G363" s="17" t="str">
        <f>"GN-7510-209"</f>
        <v>GN-7510-209</v>
      </c>
      <c r="I363" s="59">
        <v>149.94999999999999</v>
      </c>
      <c r="M363">
        <v>20</v>
      </c>
    </row>
    <row r="364" spans="1:13">
      <c r="A364">
        <f t="shared" si="5"/>
        <v>363</v>
      </c>
      <c r="C364" s="10" t="s">
        <v>361</v>
      </c>
      <c r="G364" s="17" t="s">
        <v>683</v>
      </c>
      <c r="I364" s="59">
        <v>149.94999999999999</v>
      </c>
      <c r="M364">
        <v>20</v>
      </c>
    </row>
    <row r="365" spans="1:13">
      <c r="A365">
        <f t="shared" si="5"/>
        <v>364</v>
      </c>
      <c r="C365" s="10" t="str">
        <f>"JABRA SPEAK 510 MS"</f>
        <v>JABRA SPEAK 510 MS</v>
      </c>
      <c r="G365" s="17" t="str">
        <f>"GN-7510-109"</f>
        <v>GN-7510-109</v>
      </c>
      <c r="I365" s="59">
        <v>149.94999999999999</v>
      </c>
      <c r="M365">
        <v>20</v>
      </c>
    </row>
    <row r="366" spans="1:13">
      <c r="A366">
        <f t="shared" si="5"/>
        <v>365</v>
      </c>
      <c r="C366" s="10" t="str">
        <f>"JABRA SPEAK 510+ FOR UC"</f>
        <v>JABRA SPEAK 510+ FOR UC</v>
      </c>
      <c r="G366" s="17" t="str">
        <f>"GN-7510-409"</f>
        <v>GN-7510-409</v>
      </c>
      <c r="I366" s="59">
        <v>179.95</v>
      </c>
      <c r="M366">
        <v>20</v>
      </c>
    </row>
    <row r="367" spans="1:13">
      <c r="A367">
        <f t="shared" si="5"/>
        <v>366</v>
      </c>
      <c r="C367" s="10" t="str">
        <f>"JABRA SPEAK 510+ FOR UC GSA"</f>
        <v>JABRA SPEAK 510+ FOR UC GSA</v>
      </c>
      <c r="G367" s="17" t="s">
        <v>684</v>
      </c>
      <c r="I367" s="59">
        <v>179.95</v>
      </c>
      <c r="M367">
        <v>20</v>
      </c>
    </row>
    <row r="368" spans="1:13">
      <c r="A368">
        <f t="shared" si="5"/>
        <v>367</v>
      </c>
      <c r="C368" s="10" t="str">
        <f>"JABRA SPEAK 510+ FOR MS LYNC"</f>
        <v>JABRA SPEAK 510+ FOR MS LYNC</v>
      </c>
      <c r="G368" s="17" t="str">
        <f>"GN-7510-309"</f>
        <v>GN-7510-309</v>
      </c>
      <c r="I368" s="59">
        <v>179.95</v>
      </c>
      <c r="M368">
        <v>20</v>
      </c>
    </row>
    <row r="369" spans="1:13">
      <c r="A369">
        <f t="shared" si="5"/>
        <v>368</v>
      </c>
      <c r="C369" s="10" t="str">
        <f>"Jabra SPEAK 710 MS USB/BT and Link 370"</f>
        <v>Jabra SPEAK 710 MS USB/BT and Link 370</v>
      </c>
      <c r="G369" s="17" t="str">
        <f>"GN-7710-309"</f>
        <v>GN-7710-309</v>
      </c>
      <c r="I369" s="59">
        <v>299</v>
      </c>
      <c r="M369">
        <v>20</v>
      </c>
    </row>
    <row r="370" spans="1:13">
      <c r="A370">
        <f t="shared" si="5"/>
        <v>369</v>
      </c>
      <c r="C370" s="10" t="str">
        <f>"Jabra SPEAK 710 UC SUB/BT and Link 370"</f>
        <v>Jabra SPEAK 710 UC SUB/BT and Link 370</v>
      </c>
      <c r="G370" s="17" t="str">
        <f>"GN-7710-409"</f>
        <v>GN-7710-409</v>
      </c>
      <c r="I370" s="59">
        <v>299</v>
      </c>
      <c r="M370">
        <v>20</v>
      </c>
    </row>
    <row r="371" spans="1:13">
      <c r="A371">
        <f t="shared" si="5"/>
        <v>370</v>
      </c>
      <c r="C371" s="10" t="s">
        <v>362</v>
      </c>
      <c r="G371" s="17" t="str">
        <f>"GN-7810-209"</f>
        <v>GN-7810-209</v>
      </c>
      <c r="I371" s="59">
        <v>599</v>
      </c>
      <c r="M371">
        <v>20</v>
      </c>
    </row>
    <row r="372" spans="1:13">
      <c r="A372">
        <f t="shared" si="5"/>
        <v>371</v>
      </c>
      <c r="C372" s="15" t="str">
        <f>"JABRA SPEAK 810 MS"</f>
        <v>JABRA SPEAK 810 MS</v>
      </c>
      <c r="G372" s="21" t="str">
        <f>"GN-7810-109"</f>
        <v>GN-7810-109</v>
      </c>
      <c r="I372" s="63">
        <v>599</v>
      </c>
      <c r="M372">
        <v>20</v>
      </c>
    </row>
    <row r="373" spans="1:13">
      <c r="A373">
        <f t="shared" si="5"/>
        <v>372</v>
      </c>
      <c r="C373" s="10" t="s">
        <v>363</v>
      </c>
      <c r="G373" s="17" t="s">
        <v>504</v>
      </c>
      <c r="I373" s="59">
        <v>75</v>
      </c>
      <c r="M373">
        <v>20</v>
      </c>
    </row>
    <row r="374" spans="1:13">
      <c r="A374">
        <f t="shared" si="5"/>
        <v>373</v>
      </c>
      <c r="C374" s="10" t="s">
        <v>364</v>
      </c>
      <c r="G374" s="17" t="s">
        <v>505</v>
      </c>
      <c r="I374" s="59">
        <v>75</v>
      </c>
      <c r="M374">
        <v>20</v>
      </c>
    </row>
    <row r="375" spans="1:13">
      <c r="A375">
        <f t="shared" si="5"/>
        <v>374</v>
      </c>
      <c r="C375" s="10" t="s">
        <v>365</v>
      </c>
      <c r="G375" s="17" t="s">
        <v>685</v>
      </c>
      <c r="I375" s="59">
        <v>23</v>
      </c>
      <c r="M375">
        <v>20</v>
      </c>
    </row>
    <row r="376" spans="1:13">
      <c r="A376">
        <f t="shared" si="5"/>
        <v>375</v>
      </c>
      <c r="C376" s="10" t="s">
        <v>366</v>
      </c>
      <c r="G376" s="17" t="s">
        <v>686</v>
      </c>
      <c r="I376" s="59">
        <v>19</v>
      </c>
      <c r="M376">
        <v>20</v>
      </c>
    </row>
    <row r="377" spans="1:13">
      <c r="A377">
        <f t="shared" si="5"/>
        <v>376</v>
      </c>
      <c r="C377" s="10" t="s">
        <v>367</v>
      </c>
      <c r="G377" s="17" t="s">
        <v>687</v>
      </c>
      <c r="I377" s="59">
        <v>20</v>
      </c>
      <c r="M377">
        <v>20</v>
      </c>
    </row>
    <row r="378" spans="1:13">
      <c r="A378">
        <f t="shared" si="5"/>
        <v>377</v>
      </c>
      <c r="C378" s="10" t="s">
        <v>368</v>
      </c>
      <c r="G378" s="17" t="s">
        <v>506</v>
      </c>
      <c r="I378" s="59">
        <v>75</v>
      </c>
      <c r="M378">
        <v>20</v>
      </c>
    </row>
    <row r="379" spans="1:13">
      <c r="A379">
        <f t="shared" si="5"/>
        <v>378</v>
      </c>
      <c r="C379" s="10" t="s">
        <v>369</v>
      </c>
      <c r="G379" s="17" t="s">
        <v>507</v>
      </c>
      <c r="I379" s="59">
        <v>75</v>
      </c>
      <c r="M379">
        <v>20</v>
      </c>
    </row>
    <row r="380" spans="1:13" ht="15" thickBot="1">
      <c r="A380">
        <f t="shared" si="5"/>
        <v>379</v>
      </c>
      <c r="C380" s="14" t="s">
        <v>370</v>
      </c>
      <c r="G380" s="20" t="s">
        <v>688</v>
      </c>
      <c r="I380" s="62">
        <v>5</v>
      </c>
      <c r="M380">
        <v>20</v>
      </c>
    </row>
    <row r="381" spans="1:13">
      <c r="A381">
        <f t="shared" si="5"/>
        <v>380</v>
      </c>
      <c r="C381" s="10" t="s">
        <v>371</v>
      </c>
      <c r="G381" s="23" t="s">
        <v>689</v>
      </c>
      <c r="I381" s="59">
        <v>249</v>
      </c>
      <c r="M381">
        <v>20</v>
      </c>
    </row>
    <row r="382" spans="1:13">
      <c r="A382">
        <f t="shared" si="5"/>
        <v>381</v>
      </c>
      <c r="C382" s="15" t="s">
        <v>372</v>
      </c>
      <c r="G382" s="24" t="s">
        <v>690</v>
      </c>
      <c r="I382" s="63">
        <v>229</v>
      </c>
      <c r="M382">
        <v>20</v>
      </c>
    </row>
    <row r="383" spans="1:13">
      <c r="A383">
        <f t="shared" si="5"/>
        <v>382</v>
      </c>
      <c r="C383" s="10" t="s">
        <v>373</v>
      </c>
      <c r="G383" s="17" t="s">
        <v>691</v>
      </c>
      <c r="I383" s="59">
        <v>15</v>
      </c>
      <c r="M383">
        <v>20</v>
      </c>
    </row>
    <row r="384" spans="1:13">
      <c r="A384">
        <f t="shared" si="5"/>
        <v>383</v>
      </c>
      <c r="C384" s="10" t="s">
        <v>374</v>
      </c>
      <c r="G384" s="23" t="s">
        <v>692</v>
      </c>
      <c r="I384" s="59">
        <v>15</v>
      </c>
      <c r="M384">
        <v>20</v>
      </c>
    </row>
    <row r="385" spans="1:13" ht="15" thickBot="1">
      <c r="A385">
        <f t="shared" si="5"/>
        <v>384</v>
      </c>
      <c r="C385" s="14" t="s">
        <v>375</v>
      </c>
      <c r="G385" s="25" t="s">
        <v>693</v>
      </c>
      <c r="I385" s="62">
        <v>149</v>
      </c>
      <c r="M385">
        <v>20</v>
      </c>
    </row>
    <row r="386" spans="1:13">
      <c r="A386">
        <f t="shared" si="5"/>
        <v>385</v>
      </c>
      <c r="C386" s="15" t="s">
        <v>376</v>
      </c>
      <c r="G386" s="24" t="s">
        <v>694</v>
      </c>
      <c r="I386" s="63">
        <v>139.99</v>
      </c>
      <c r="M386">
        <v>20</v>
      </c>
    </row>
    <row r="387" spans="1:13">
      <c r="A387">
        <f t="shared" ref="A387:A450" si="6">ROW()-1</f>
        <v>386</v>
      </c>
      <c r="C387" s="10" t="s">
        <v>377</v>
      </c>
      <c r="G387" s="23" t="s">
        <v>695</v>
      </c>
      <c r="I387" s="59">
        <v>19.989999999999998</v>
      </c>
      <c r="M387">
        <v>20</v>
      </c>
    </row>
    <row r="388" spans="1:13">
      <c r="A388">
        <f t="shared" si="6"/>
        <v>387</v>
      </c>
      <c r="C388" s="10" t="s">
        <v>378</v>
      </c>
      <c r="G388" s="23" t="s">
        <v>696</v>
      </c>
      <c r="I388" s="59">
        <v>9.99</v>
      </c>
      <c r="M388">
        <v>20</v>
      </c>
    </row>
    <row r="389" spans="1:13">
      <c r="A389">
        <f t="shared" si="6"/>
        <v>388</v>
      </c>
      <c r="C389" s="10" t="s">
        <v>379</v>
      </c>
      <c r="G389" s="23" t="s">
        <v>697</v>
      </c>
      <c r="I389" s="59">
        <v>10</v>
      </c>
      <c r="M389">
        <v>20</v>
      </c>
    </row>
    <row r="390" spans="1:13">
      <c r="A390">
        <f t="shared" si="6"/>
        <v>389</v>
      </c>
      <c r="C390" s="10" t="s">
        <v>380</v>
      </c>
      <c r="G390" s="23" t="s">
        <v>698</v>
      </c>
      <c r="I390" s="59">
        <v>20</v>
      </c>
      <c r="M390">
        <v>20</v>
      </c>
    </row>
    <row r="391" spans="1:13" ht="15" thickBot="1">
      <c r="A391">
        <f t="shared" si="6"/>
        <v>390</v>
      </c>
      <c r="C391" s="14" t="s">
        <v>381</v>
      </c>
      <c r="G391" s="25" t="s">
        <v>699</v>
      </c>
      <c r="I391" s="62">
        <v>12</v>
      </c>
      <c r="M391">
        <v>20</v>
      </c>
    </row>
    <row r="392" spans="1:13">
      <c r="A392">
        <f t="shared" si="6"/>
        <v>391</v>
      </c>
      <c r="C392" s="15" t="s">
        <v>382</v>
      </c>
      <c r="G392" s="24" t="s">
        <v>700</v>
      </c>
      <c r="I392" s="63">
        <v>149.99</v>
      </c>
      <c r="M392">
        <v>20</v>
      </c>
    </row>
    <row r="393" spans="1:13" ht="15" thickBot="1">
      <c r="A393">
        <f t="shared" si="6"/>
        <v>392</v>
      </c>
      <c r="C393" s="14" t="s">
        <v>383</v>
      </c>
      <c r="G393" s="25" t="s">
        <v>701</v>
      </c>
      <c r="I393" s="62">
        <v>17.95</v>
      </c>
      <c r="M393">
        <v>20</v>
      </c>
    </row>
    <row r="394" spans="1:13">
      <c r="A394">
        <f t="shared" si="6"/>
        <v>393</v>
      </c>
      <c r="C394" s="15" t="s">
        <v>384</v>
      </c>
      <c r="G394" s="24" t="s">
        <v>702</v>
      </c>
      <c r="I394" s="63">
        <v>129.99</v>
      </c>
      <c r="M394">
        <v>20</v>
      </c>
    </row>
    <row r="395" spans="1:13">
      <c r="A395">
        <f t="shared" si="6"/>
        <v>394</v>
      </c>
      <c r="C395" s="10" t="s">
        <v>385</v>
      </c>
      <c r="G395" s="23" t="s">
        <v>621</v>
      </c>
      <c r="I395" s="59">
        <v>9.9499999999999993</v>
      </c>
      <c r="M395">
        <v>20</v>
      </c>
    </row>
    <row r="396" spans="1:13" ht="15" thickBot="1">
      <c r="A396">
        <f t="shared" si="6"/>
        <v>395</v>
      </c>
      <c r="C396" s="14" t="s">
        <v>386</v>
      </c>
      <c r="G396" s="25" t="s">
        <v>703</v>
      </c>
      <c r="I396" s="62">
        <v>17.95</v>
      </c>
      <c r="M396">
        <v>20</v>
      </c>
    </row>
    <row r="397" spans="1:13">
      <c r="A397">
        <f t="shared" si="6"/>
        <v>396</v>
      </c>
      <c r="C397" s="10" t="s">
        <v>387</v>
      </c>
      <c r="G397" s="17" t="s">
        <v>704</v>
      </c>
      <c r="I397" s="59">
        <v>720</v>
      </c>
      <c r="M397">
        <v>20</v>
      </c>
    </row>
    <row r="398" spans="1:13">
      <c r="A398">
        <f t="shared" si="6"/>
        <v>397</v>
      </c>
      <c r="C398" s="10" t="s">
        <v>388</v>
      </c>
      <c r="G398" s="17" t="s">
        <v>705</v>
      </c>
      <c r="I398" s="59">
        <v>55</v>
      </c>
      <c r="M398">
        <v>20</v>
      </c>
    </row>
    <row r="399" spans="1:13" ht="15" thickBot="1">
      <c r="A399">
        <f t="shared" si="6"/>
        <v>398</v>
      </c>
      <c r="C399" s="14" t="s">
        <v>389</v>
      </c>
      <c r="G399" s="20" t="s">
        <v>706</v>
      </c>
      <c r="I399" s="62">
        <v>55</v>
      </c>
      <c r="M399">
        <v>20</v>
      </c>
    </row>
    <row r="400" spans="1:13">
      <c r="A400">
        <f t="shared" si="6"/>
        <v>399</v>
      </c>
      <c r="C400" s="10" t="str">
        <f>"100Jabra LINK 860"</f>
        <v>100Jabra LINK 860</v>
      </c>
      <c r="G400" s="17" t="str">
        <f>"GN-860-09"</f>
        <v>GN-860-09</v>
      </c>
      <c r="I400" s="59">
        <v>135</v>
      </c>
      <c r="M400">
        <v>20</v>
      </c>
    </row>
    <row r="401" spans="1:13">
      <c r="A401">
        <f t="shared" si="6"/>
        <v>400</v>
      </c>
      <c r="C401" s="10" t="s">
        <v>390</v>
      </c>
      <c r="G401" s="17" t="s">
        <v>707</v>
      </c>
      <c r="I401" s="59">
        <v>20</v>
      </c>
      <c r="M401">
        <v>20</v>
      </c>
    </row>
    <row r="402" spans="1:13">
      <c r="A402">
        <f t="shared" si="6"/>
        <v>401</v>
      </c>
      <c r="C402" s="10" t="s">
        <v>391</v>
      </c>
      <c r="G402" s="17" t="s">
        <v>708</v>
      </c>
      <c r="I402" s="59">
        <v>15</v>
      </c>
      <c r="M402">
        <v>20</v>
      </c>
    </row>
    <row r="403" spans="1:13">
      <c r="A403">
        <f t="shared" si="6"/>
        <v>402</v>
      </c>
      <c r="C403" s="10" t="s">
        <v>392</v>
      </c>
      <c r="G403" s="17" t="s">
        <v>566</v>
      </c>
      <c r="I403" s="59">
        <v>25</v>
      </c>
      <c r="M403">
        <v>20</v>
      </c>
    </row>
    <row r="404" spans="1:13">
      <c r="A404">
        <f t="shared" si="6"/>
        <v>403</v>
      </c>
      <c r="C404" s="10" t="s">
        <v>393</v>
      </c>
      <c r="G404" s="17" t="s">
        <v>709</v>
      </c>
      <c r="I404" s="59">
        <v>6</v>
      </c>
      <c r="M404">
        <v>20</v>
      </c>
    </row>
    <row r="405" spans="1:13" ht="15" thickBot="1">
      <c r="A405">
        <f t="shared" si="6"/>
        <v>404</v>
      </c>
      <c r="C405" s="14" t="s">
        <v>394</v>
      </c>
      <c r="G405" s="26" t="s">
        <v>710</v>
      </c>
      <c r="I405" s="62">
        <v>30</v>
      </c>
      <c r="M405">
        <v>20</v>
      </c>
    </row>
    <row r="406" spans="1:13">
      <c r="A406">
        <f t="shared" si="6"/>
        <v>405</v>
      </c>
      <c r="C406" s="10" t="str">
        <f>"Jabra Link 180 Switch Desk Phone and PC"</f>
        <v>Jabra Link 180 Switch Desk Phone and PC</v>
      </c>
      <c r="G406" s="17" t="str">
        <f>"GN-180-09"</f>
        <v>GN-180-09</v>
      </c>
      <c r="I406" s="59">
        <v>65</v>
      </c>
      <c r="M406">
        <v>20</v>
      </c>
    </row>
    <row r="407" spans="1:13">
      <c r="A407">
        <f t="shared" si="6"/>
        <v>406</v>
      </c>
      <c r="C407" s="10" t="s">
        <v>395</v>
      </c>
      <c r="G407" s="17" t="s">
        <v>711</v>
      </c>
      <c r="I407" s="59">
        <v>59</v>
      </c>
      <c r="M407">
        <v>20</v>
      </c>
    </row>
    <row r="408" spans="1:13">
      <c r="A408">
        <f t="shared" si="6"/>
        <v>407</v>
      </c>
      <c r="C408" s="10" t="s">
        <v>396</v>
      </c>
      <c r="G408" s="17" t="s">
        <v>712</v>
      </c>
      <c r="I408" s="59">
        <v>99</v>
      </c>
      <c r="M408">
        <v>20</v>
      </c>
    </row>
    <row r="409" spans="1:13">
      <c r="A409">
        <f t="shared" si="6"/>
        <v>408</v>
      </c>
      <c r="C409" s="10" t="s">
        <v>397</v>
      </c>
      <c r="G409" s="17" t="s">
        <v>630</v>
      </c>
      <c r="I409" s="59">
        <v>99</v>
      </c>
      <c r="M409">
        <v>20</v>
      </c>
    </row>
    <row r="410" spans="1:13">
      <c r="A410">
        <f t="shared" si="6"/>
        <v>409</v>
      </c>
      <c r="C410" s="10" t="str">
        <f>"Jabra Link 265"</f>
        <v>Jabra Link 265</v>
      </c>
      <c r="G410" s="17" t="str">
        <f>"GN-265-09"</f>
        <v>GN-265-09</v>
      </c>
      <c r="I410" s="59">
        <v>119</v>
      </c>
      <c r="M410">
        <v>20</v>
      </c>
    </row>
    <row r="411" spans="1:13">
      <c r="A411">
        <f t="shared" si="6"/>
        <v>410</v>
      </c>
      <c r="C411" s="10" t="str">
        <f>"JABRA LINK 280 USB CORD - GN QD"</f>
        <v>JABRA LINK 280 USB CORD - GN QD</v>
      </c>
      <c r="G411" s="17" t="str">
        <f>"GN-280-09"</f>
        <v>GN-280-09</v>
      </c>
      <c r="I411" s="59">
        <v>139</v>
      </c>
      <c r="M411">
        <v>20</v>
      </c>
    </row>
    <row r="412" spans="1:13">
      <c r="A412">
        <f t="shared" si="6"/>
        <v>411</v>
      </c>
      <c r="C412" s="10" t="str">
        <f>"QUICK DISCONNECT TO RJ-9 COILED"</f>
        <v>QUICK DISCONNECT TO RJ-9 COILED</v>
      </c>
      <c r="G412" s="17" t="str">
        <f>"GN-8800-01-37"</f>
        <v>GN-8800-01-37</v>
      </c>
      <c r="I412" s="59">
        <v>15</v>
      </c>
      <c r="M412">
        <v>20</v>
      </c>
    </row>
    <row r="413" spans="1:13">
      <c r="A413">
        <f t="shared" si="6"/>
        <v>412</v>
      </c>
      <c r="C413" s="10" t="str">
        <f>"GN Netcom 2.5MM to RJ-9 Audio Cord"</f>
        <v>GN Netcom 2.5MM to RJ-9 Audio Cord</v>
      </c>
      <c r="G413" s="17" t="str">
        <f>"GN-8800-00-75"</f>
        <v>GN-8800-00-75</v>
      </c>
      <c r="I413" s="59">
        <v>15</v>
      </c>
      <c r="M413">
        <v>20</v>
      </c>
    </row>
    <row r="414" spans="1:13">
      <c r="A414">
        <f t="shared" si="6"/>
        <v>413</v>
      </c>
      <c r="C414" s="10" t="str">
        <f>"Jabra QD to RJ-45 Coiled Cord Siemens"</f>
        <v>Jabra QD to RJ-45 Coiled Cord Siemens</v>
      </c>
      <c r="G414" s="17" t="str">
        <f>"GN-8800-01-94"</f>
        <v>GN-8800-01-94</v>
      </c>
      <c r="I414" s="59">
        <v>30</v>
      </c>
      <c r="M414">
        <v>20</v>
      </c>
    </row>
    <row r="415" spans="1:13">
      <c r="A415">
        <f t="shared" si="6"/>
        <v>414</v>
      </c>
      <c r="C415" s="10" t="s">
        <v>398</v>
      </c>
      <c r="G415" s="17" t="s">
        <v>713</v>
      </c>
      <c r="I415" s="59">
        <v>30</v>
      </c>
      <c r="M415">
        <v>20</v>
      </c>
    </row>
    <row r="416" spans="1:13">
      <c r="A416">
        <f t="shared" si="6"/>
        <v>415</v>
      </c>
      <c r="C416" s="10" t="s">
        <v>399</v>
      </c>
      <c r="G416" s="27" t="s">
        <v>714</v>
      </c>
      <c r="I416" s="59">
        <v>15</v>
      </c>
      <c r="M416">
        <v>20</v>
      </c>
    </row>
    <row r="417" spans="1:13">
      <c r="A417">
        <f t="shared" si="6"/>
        <v>416</v>
      </c>
      <c r="C417" s="10" t="s">
        <v>399</v>
      </c>
      <c r="G417" s="17" t="s">
        <v>715</v>
      </c>
      <c r="I417" s="59">
        <v>15</v>
      </c>
      <c r="M417">
        <v>20</v>
      </c>
    </row>
    <row r="418" spans="1:13">
      <c r="A418">
        <f t="shared" si="6"/>
        <v>417</v>
      </c>
      <c r="C418" s="10" t="s">
        <v>400</v>
      </c>
      <c r="G418" s="17" t="s">
        <v>716</v>
      </c>
      <c r="I418" s="59">
        <v>39</v>
      </c>
      <c r="M418">
        <v>20</v>
      </c>
    </row>
    <row r="419" spans="1:13">
      <c r="A419">
        <f t="shared" si="6"/>
        <v>418</v>
      </c>
      <c r="C419" s="10" t="s">
        <v>401</v>
      </c>
      <c r="G419" s="17" t="s">
        <v>717</v>
      </c>
      <c r="I419" s="59">
        <v>39</v>
      </c>
      <c r="M419">
        <v>20</v>
      </c>
    </row>
    <row r="420" spans="1:13">
      <c r="A420">
        <f t="shared" si="6"/>
        <v>419</v>
      </c>
      <c r="C420" s="10" t="s">
        <v>402</v>
      </c>
      <c r="G420" s="17" t="s">
        <v>718</v>
      </c>
      <c r="I420" s="59">
        <v>39</v>
      </c>
      <c r="M420">
        <v>20</v>
      </c>
    </row>
    <row r="421" spans="1:13">
      <c r="A421">
        <f t="shared" si="6"/>
        <v>420</v>
      </c>
      <c r="C421" s="10" t="str">
        <f>"GN 1200 Smart Cord; QD to RJ9; 20 Inch"</f>
        <v>GN 1200 Smart Cord; QD to RJ9; 20 Inch</v>
      </c>
      <c r="G421" s="17" t="str">
        <f>"GN-88001-99"</f>
        <v>GN-88001-99</v>
      </c>
      <c r="I421" s="59">
        <v>30</v>
      </c>
      <c r="M421">
        <v>20</v>
      </c>
    </row>
    <row r="422" spans="1:13">
      <c r="A422">
        <f t="shared" si="6"/>
        <v>421</v>
      </c>
      <c r="C422" s="10" t="str">
        <f>"GN 1200 CC 2m Coiled QD to Mod Plug"</f>
        <v>GN 1200 CC 2m Coiled QD to Mod Plug</v>
      </c>
      <c r="G422" s="17" t="str">
        <f>"GN-88011-99"</f>
        <v>GN-88011-99</v>
      </c>
      <c r="I422" s="59">
        <v>30</v>
      </c>
      <c r="M422">
        <v>20</v>
      </c>
    </row>
    <row r="423" spans="1:13">
      <c r="A423">
        <f t="shared" si="6"/>
        <v>422</v>
      </c>
      <c r="C423" s="10" t="s">
        <v>403</v>
      </c>
      <c r="G423" s="17" t="s">
        <v>719</v>
      </c>
      <c r="I423" s="59">
        <v>49</v>
      </c>
      <c r="M423">
        <v>20</v>
      </c>
    </row>
    <row r="424" spans="1:13">
      <c r="A424">
        <f t="shared" si="6"/>
        <v>423</v>
      </c>
      <c r="C424" s="10" t="str">
        <f>"JABRA GN1218 AC 2M LINK CABLE"</f>
        <v>JABRA GN1218 AC 2M LINK CABLE</v>
      </c>
      <c r="G424" s="17" t="str">
        <f>"GN-88011-102"</f>
        <v>GN-88011-102</v>
      </c>
      <c r="I424" s="59">
        <v>30</v>
      </c>
      <c r="M424">
        <v>20</v>
      </c>
    </row>
    <row r="425" spans="1:13">
      <c r="A425">
        <f t="shared" si="6"/>
        <v>424</v>
      </c>
      <c r="C425" s="10" t="s">
        <v>404</v>
      </c>
      <c r="G425" s="17" t="s">
        <v>720</v>
      </c>
      <c r="I425" s="59">
        <v>50</v>
      </c>
      <c r="M425">
        <v>20</v>
      </c>
    </row>
    <row r="426" spans="1:13">
      <c r="A426">
        <f t="shared" si="6"/>
        <v>425</v>
      </c>
      <c r="C426" s="10" t="s">
        <v>405</v>
      </c>
      <c r="G426" s="17" t="s">
        <v>721</v>
      </c>
      <c r="I426" s="59">
        <v>40</v>
      </c>
      <c r="M426">
        <v>20</v>
      </c>
    </row>
    <row r="427" spans="1:13">
      <c r="A427">
        <f t="shared" si="6"/>
        <v>426</v>
      </c>
      <c r="C427" s="10" t="s">
        <v>406</v>
      </c>
      <c r="G427" s="17" t="s">
        <v>722</v>
      </c>
      <c r="I427" s="59">
        <v>40</v>
      </c>
      <c r="M427">
        <v>20</v>
      </c>
    </row>
    <row r="428" spans="1:13">
      <c r="A428">
        <f t="shared" si="6"/>
        <v>427</v>
      </c>
      <c r="C428" s="10" t="s">
        <v>407</v>
      </c>
      <c r="G428" s="17" t="s">
        <v>723</v>
      </c>
      <c r="I428" s="59">
        <v>40</v>
      </c>
      <c r="M428">
        <v>20</v>
      </c>
    </row>
    <row r="429" spans="1:13">
      <c r="A429">
        <f t="shared" si="6"/>
        <v>428</v>
      </c>
      <c r="C429" s="10" t="str">
        <f>"Polycom EHS"</f>
        <v>Polycom EHS</v>
      </c>
      <c r="G429" s="17" t="str">
        <f>"GN-14201-17"</f>
        <v>GN-14201-17</v>
      </c>
      <c r="I429" s="59">
        <v>40</v>
      </c>
      <c r="M429">
        <v>20</v>
      </c>
    </row>
    <row r="430" spans="1:13">
      <c r="A430">
        <f t="shared" si="6"/>
        <v>429</v>
      </c>
      <c r="C430" s="10" t="s">
        <v>408</v>
      </c>
      <c r="G430" s="17" t="s">
        <v>724</v>
      </c>
      <c r="I430" s="59">
        <v>40</v>
      </c>
      <c r="M430">
        <v>20</v>
      </c>
    </row>
    <row r="431" spans="1:13">
      <c r="A431">
        <f t="shared" si="6"/>
        <v>430</v>
      </c>
      <c r="C431" s="10" t="s">
        <v>409</v>
      </c>
      <c r="G431" s="17" t="s">
        <v>725</v>
      </c>
      <c r="I431" s="59">
        <v>50</v>
      </c>
      <c r="M431">
        <v>20</v>
      </c>
    </row>
    <row r="432" spans="1:13">
      <c r="A432">
        <f t="shared" si="6"/>
        <v>431</v>
      </c>
      <c r="C432" s="10" t="s">
        <v>410</v>
      </c>
      <c r="G432" s="17" t="str">
        <f>"GN-14201-22"</f>
        <v>GN-14201-22</v>
      </c>
      <c r="I432" s="59">
        <v>40</v>
      </c>
      <c r="M432">
        <v>20</v>
      </c>
    </row>
    <row r="433" spans="1:13">
      <c r="A433">
        <f t="shared" si="6"/>
        <v>432</v>
      </c>
      <c r="C433" s="10" t="s">
        <v>411</v>
      </c>
      <c r="G433" s="17" t="s">
        <v>726</v>
      </c>
      <c r="I433" s="59">
        <v>49</v>
      </c>
      <c r="M433">
        <v>20</v>
      </c>
    </row>
    <row r="434" spans="1:13">
      <c r="A434">
        <f t="shared" si="6"/>
        <v>433</v>
      </c>
      <c r="C434" s="10" t="s">
        <v>412</v>
      </c>
      <c r="G434" s="17" t="s">
        <v>727</v>
      </c>
      <c r="I434" s="59">
        <v>49</v>
      </c>
      <c r="M434">
        <v>20</v>
      </c>
    </row>
    <row r="435" spans="1:13">
      <c r="A435">
        <f t="shared" si="6"/>
        <v>434</v>
      </c>
      <c r="C435" s="10" t="s">
        <v>413</v>
      </c>
      <c r="G435" s="17" t="str">
        <f>"GN-14201-31"</f>
        <v>GN-14201-31</v>
      </c>
      <c r="I435" s="59">
        <v>49</v>
      </c>
      <c r="M435">
        <v>20</v>
      </c>
    </row>
    <row r="436" spans="1:13">
      <c r="A436">
        <f t="shared" si="6"/>
        <v>435</v>
      </c>
      <c r="C436" s="10" t="s">
        <v>414</v>
      </c>
      <c r="G436" s="17" t="s">
        <v>728</v>
      </c>
      <c r="I436" s="59">
        <v>49</v>
      </c>
      <c r="M436">
        <v>20</v>
      </c>
    </row>
    <row r="437" spans="1:13">
      <c r="A437">
        <f t="shared" si="6"/>
        <v>436</v>
      </c>
      <c r="C437" s="10" t="str">
        <f>"JABRA LINK 14201-33 for Avaya"</f>
        <v>JABRA LINK 14201-33 for Avaya</v>
      </c>
      <c r="G437" s="17" t="str">
        <f>"GN-14201-33"</f>
        <v>GN-14201-33</v>
      </c>
      <c r="I437" s="59">
        <v>49</v>
      </c>
      <c r="M437">
        <v>20</v>
      </c>
    </row>
    <row r="438" spans="1:13">
      <c r="A438">
        <f t="shared" si="6"/>
        <v>437</v>
      </c>
      <c r="C438" s="10" t="str">
        <f>"Avaya EHS adapter"</f>
        <v>Avaya EHS adapter</v>
      </c>
      <c r="G438" s="17" t="str">
        <f>"GN-14201-35"</f>
        <v>GN-14201-35</v>
      </c>
      <c r="I438" s="59">
        <v>49</v>
      </c>
      <c r="M438">
        <v>20</v>
      </c>
    </row>
    <row r="439" spans="1:13">
      <c r="A439">
        <f t="shared" si="6"/>
        <v>438</v>
      </c>
      <c r="C439" s="10" t="s">
        <v>415</v>
      </c>
      <c r="G439" s="17" t="s">
        <v>729</v>
      </c>
      <c r="I439" s="59">
        <v>40</v>
      </c>
      <c r="M439">
        <v>20</v>
      </c>
    </row>
    <row r="440" spans="1:13">
      <c r="A440">
        <f t="shared" si="6"/>
        <v>439</v>
      </c>
      <c r="C440" s="10" t="s">
        <v>416</v>
      </c>
      <c r="G440" s="17" t="str">
        <f>"GN-14201-40"</f>
        <v>GN-14201-40</v>
      </c>
      <c r="I440" s="59">
        <v>49</v>
      </c>
      <c r="M440">
        <v>20</v>
      </c>
    </row>
    <row r="441" spans="1:13">
      <c r="A441">
        <f t="shared" si="6"/>
        <v>440</v>
      </c>
      <c r="C441" s="10" t="s">
        <v>417</v>
      </c>
      <c r="G441" s="17" t="s">
        <v>730</v>
      </c>
      <c r="I441" s="59">
        <v>49</v>
      </c>
      <c r="M441">
        <v>20</v>
      </c>
    </row>
    <row r="442" spans="1:13">
      <c r="A442">
        <f t="shared" si="6"/>
        <v>441</v>
      </c>
      <c r="C442" s="10" t="s">
        <v>418</v>
      </c>
      <c r="G442" s="17" t="str">
        <f>"GN-14201-43"</f>
        <v>GN-14201-43</v>
      </c>
      <c r="I442" s="59">
        <v>49</v>
      </c>
      <c r="M442">
        <v>20</v>
      </c>
    </row>
    <row r="443" spans="1:13">
      <c r="A443">
        <f t="shared" si="6"/>
        <v>442</v>
      </c>
      <c r="C443" s="10" t="s">
        <v>419</v>
      </c>
      <c r="G443" s="17" t="s">
        <v>731</v>
      </c>
      <c r="I443" s="59">
        <v>49</v>
      </c>
      <c r="M443">
        <v>20</v>
      </c>
    </row>
    <row r="444" spans="1:13" ht="15" thickBot="1">
      <c r="A444">
        <f t="shared" si="6"/>
        <v>443</v>
      </c>
      <c r="C444" s="14" t="s">
        <v>420</v>
      </c>
      <c r="G444" s="20" t="s">
        <v>732</v>
      </c>
      <c r="I444" s="62">
        <v>75</v>
      </c>
      <c r="M444">
        <v>20</v>
      </c>
    </row>
    <row r="445" spans="1:13">
      <c r="A445">
        <f t="shared" si="6"/>
        <v>444</v>
      </c>
      <c r="C445" s="10" t="s">
        <v>421</v>
      </c>
      <c r="G445" s="23" t="s">
        <v>733</v>
      </c>
      <c r="I445" s="59">
        <v>49</v>
      </c>
      <c r="M445">
        <v>20</v>
      </c>
    </row>
    <row r="446" spans="1:13">
      <c r="A446">
        <f t="shared" si="6"/>
        <v>445</v>
      </c>
      <c r="C446" s="10" t="s">
        <v>422</v>
      </c>
      <c r="G446" s="23" t="s">
        <v>734</v>
      </c>
      <c r="I446" s="59">
        <v>49</v>
      </c>
      <c r="M446">
        <v>20</v>
      </c>
    </row>
    <row r="447" spans="1:13">
      <c r="A447">
        <f t="shared" si="6"/>
        <v>446</v>
      </c>
      <c r="C447" s="10" t="s">
        <v>423</v>
      </c>
      <c r="G447" s="23" t="s">
        <v>735</v>
      </c>
      <c r="I447" s="59">
        <v>49</v>
      </c>
      <c r="M447">
        <v>20</v>
      </c>
    </row>
    <row r="448" spans="1:13">
      <c r="A448">
        <f t="shared" si="6"/>
        <v>447</v>
      </c>
      <c r="C448" s="10" t="s">
        <v>424</v>
      </c>
      <c r="G448" s="23" t="s">
        <v>736</v>
      </c>
      <c r="I448" s="59">
        <v>70</v>
      </c>
      <c r="M448">
        <v>20</v>
      </c>
    </row>
    <row r="449" spans="1:13">
      <c r="A449">
        <f t="shared" si="6"/>
        <v>448</v>
      </c>
      <c r="C449" s="10" t="s">
        <v>425</v>
      </c>
      <c r="G449" s="23" t="s">
        <v>737</v>
      </c>
      <c r="I449" s="59">
        <v>70</v>
      </c>
      <c r="M449">
        <v>20</v>
      </c>
    </row>
    <row r="450" spans="1:13">
      <c r="A450">
        <f t="shared" si="6"/>
        <v>449</v>
      </c>
      <c r="C450" s="10" t="s">
        <v>426</v>
      </c>
      <c r="G450" s="23" t="s">
        <v>738</v>
      </c>
      <c r="I450" s="59">
        <v>70</v>
      </c>
      <c r="M450">
        <v>20</v>
      </c>
    </row>
    <row r="451" spans="1:13">
      <c r="A451">
        <f t="shared" ref="A451:A514" si="7">ROW()-1</f>
        <v>450</v>
      </c>
      <c r="C451" s="10" t="s">
        <v>427</v>
      </c>
      <c r="G451" s="23" t="s">
        <v>739</v>
      </c>
      <c r="I451" s="59">
        <v>90</v>
      </c>
      <c r="M451">
        <v>20</v>
      </c>
    </row>
    <row r="452" spans="1:13">
      <c r="A452">
        <f t="shared" si="7"/>
        <v>451</v>
      </c>
      <c r="C452" s="10" t="s">
        <v>428</v>
      </c>
      <c r="G452" s="23" t="s">
        <v>740</v>
      </c>
      <c r="I452" s="59">
        <v>90</v>
      </c>
      <c r="M452">
        <v>20</v>
      </c>
    </row>
    <row r="453" spans="1:13">
      <c r="A453">
        <f t="shared" si="7"/>
        <v>452</v>
      </c>
      <c r="C453" s="10" t="s">
        <v>429</v>
      </c>
      <c r="G453" s="23" t="s">
        <v>741</v>
      </c>
      <c r="I453" s="59">
        <v>90</v>
      </c>
      <c r="M453">
        <v>20</v>
      </c>
    </row>
    <row r="454" spans="1:13">
      <c r="A454">
        <f t="shared" si="7"/>
        <v>453</v>
      </c>
      <c r="C454" s="10" t="s">
        <v>430</v>
      </c>
      <c r="G454" s="23" t="s">
        <v>742</v>
      </c>
      <c r="I454" s="59">
        <v>80</v>
      </c>
      <c r="M454">
        <v>20</v>
      </c>
    </row>
    <row r="455" spans="1:13">
      <c r="A455">
        <f t="shared" si="7"/>
        <v>454</v>
      </c>
      <c r="C455" s="10" t="s">
        <v>431</v>
      </c>
      <c r="G455" s="23" t="s">
        <v>743</v>
      </c>
      <c r="I455" s="59">
        <v>80</v>
      </c>
      <c r="M455">
        <v>20</v>
      </c>
    </row>
    <row r="456" spans="1:13">
      <c r="A456">
        <f t="shared" si="7"/>
        <v>455</v>
      </c>
      <c r="C456" s="10" t="s">
        <v>432</v>
      </c>
      <c r="G456" s="23" t="s">
        <v>744</v>
      </c>
      <c r="I456" s="59">
        <v>80</v>
      </c>
      <c r="M456">
        <v>20</v>
      </c>
    </row>
    <row r="457" spans="1:13">
      <c r="A457">
        <f t="shared" si="7"/>
        <v>456</v>
      </c>
      <c r="C457" s="10" t="s">
        <v>433</v>
      </c>
      <c r="G457" s="23" t="s">
        <v>745</v>
      </c>
      <c r="I457" s="59">
        <v>15</v>
      </c>
      <c r="M457">
        <v>20</v>
      </c>
    </row>
    <row r="458" spans="1:13">
      <c r="A458">
        <f t="shared" si="7"/>
        <v>457</v>
      </c>
      <c r="C458" s="10" t="s">
        <v>434</v>
      </c>
      <c r="G458" s="23" t="s">
        <v>746</v>
      </c>
      <c r="I458" s="59">
        <v>15</v>
      </c>
      <c r="M458">
        <v>20</v>
      </c>
    </row>
    <row r="459" spans="1:13">
      <c r="A459">
        <f t="shared" si="7"/>
        <v>458</v>
      </c>
      <c r="C459" s="10" t="s">
        <v>435</v>
      </c>
      <c r="G459" s="23" t="s">
        <v>747</v>
      </c>
      <c r="I459" s="59">
        <v>15</v>
      </c>
      <c r="M459">
        <v>20</v>
      </c>
    </row>
    <row r="460" spans="1:13">
      <c r="A460">
        <f t="shared" si="7"/>
        <v>459</v>
      </c>
      <c r="C460" s="10" t="s">
        <v>436</v>
      </c>
      <c r="G460" s="23" t="s">
        <v>748</v>
      </c>
      <c r="I460" s="59">
        <v>15</v>
      </c>
      <c r="M460">
        <v>20</v>
      </c>
    </row>
    <row r="461" spans="1:13">
      <c r="A461">
        <f t="shared" si="7"/>
        <v>460</v>
      </c>
      <c r="C461" s="10" t="s">
        <v>437</v>
      </c>
      <c r="G461" s="23" t="s">
        <v>749</v>
      </c>
      <c r="I461" s="59">
        <v>15</v>
      </c>
      <c r="M461">
        <v>20</v>
      </c>
    </row>
    <row r="462" spans="1:13">
      <c r="A462">
        <f t="shared" si="7"/>
        <v>461</v>
      </c>
      <c r="C462" s="10" t="s">
        <v>438</v>
      </c>
      <c r="G462" s="23" t="s">
        <v>750</v>
      </c>
      <c r="I462" s="59">
        <v>15</v>
      </c>
      <c r="M462">
        <v>20</v>
      </c>
    </row>
    <row r="463" spans="1:13">
      <c r="A463">
        <f t="shared" si="7"/>
        <v>462</v>
      </c>
      <c r="C463" s="10" t="s">
        <v>439</v>
      </c>
      <c r="G463" s="23" t="s">
        <v>751</v>
      </c>
      <c r="I463" s="59">
        <v>15</v>
      </c>
      <c r="M463">
        <v>20</v>
      </c>
    </row>
    <row r="464" spans="1:13">
      <c r="A464">
        <f t="shared" si="7"/>
        <v>463</v>
      </c>
      <c r="C464" s="10" t="s">
        <v>440</v>
      </c>
      <c r="G464" s="23" t="s">
        <v>752</v>
      </c>
      <c r="I464" s="59">
        <v>15</v>
      </c>
      <c r="M464">
        <v>20</v>
      </c>
    </row>
    <row r="465" spans="1:13">
      <c r="A465">
        <f t="shared" si="7"/>
        <v>464</v>
      </c>
      <c r="C465" s="10" t="s">
        <v>441</v>
      </c>
      <c r="G465" s="23" t="s">
        <v>753</v>
      </c>
      <c r="I465" s="59">
        <v>15</v>
      </c>
      <c r="M465">
        <v>20</v>
      </c>
    </row>
    <row r="466" spans="1:13">
      <c r="A466">
        <f t="shared" si="7"/>
        <v>465</v>
      </c>
      <c r="C466" s="10" t="s">
        <v>442</v>
      </c>
      <c r="G466" s="23" t="s">
        <v>754</v>
      </c>
      <c r="I466" s="59">
        <v>15</v>
      </c>
      <c r="M466">
        <v>20</v>
      </c>
    </row>
    <row r="467" spans="1:13">
      <c r="A467">
        <f t="shared" si="7"/>
        <v>466</v>
      </c>
      <c r="C467" s="10" t="s">
        <v>443</v>
      </c>
      <c r="G467" s="23" t="s">
        <v>755</v>
      </c>
      <c r="I467" s="59">
        <v>15</v>
      </c>
      <c r="M467">
        <v>20</v>
      </c>
    </row>
    <row r="468" spans="1:13">
      <c r="A468">
        <f t="shared" si="7"/>
        <v>467</v>
      </c>
      <c r="C468" s="10" t="s">
        <v>444</v>
      </c>
      <c r="G468" s="23" t="s">
        <v>756</v>
      </c>
      <c r="I468" s="59">
        <v>15</v>
      </c>
      <c r="M468">
        <v>20</v>
      </c>
    </row>
    <row r="469" spans="1:13">
      <c r="A469">
        <f t="shared" si="7"/>
        <v>468</v>
      </c>
      <c r="C469" s="10" t="s">
        <v>445</v>
      </c>
      <c r="G469" s="23" t="s">
        <v>757</v>
      </c>
      <c r="I469" s="59">
        <v>15</v>
      </c>
      <c r="M469">
        <v>20</v>
      </c>
    </row>
    <row r="470" spans="1:13">
      <c r="A470">
        <f t="shared" si="7"/>
        <v>469</v>
      </c>
      <c r="C470" s="10" t="s">
        <v>446</v>
      </c>
      <c r="G470" s="23" t="s">
        <v>758</v>
      </c>
      <c r="I470" s="59">
        <v>15</v>
      </c>
      <c r="M470">
        <v>20</v>
      </c>
    </row>
    <row r="471" spans="1:13">
      <c r="A471">
        <f t="shared" si="7"/>
        <v>470</v>
      </c>
      <c r="C471" s="10" t="s">
        <v>447</v>
      </c>
      <c r="G471" s="23" t="s">
        <v>759</v>
      </c>
      <c r="I471" s="59">
        <v>15</v>
      </c>
      <c r="M471">
        <v>20</v>
      </c>
    </row>
    <row r="472" spans="1:13">
      <c r="A472">
        <f t="shared" si="7"/>
        <v>471</v>
      </c>
      <c r="C472" s="10" t="s">
        <v>448</v>
      </c>
      <c r="G472" s="23" t="s">
        <v>760</v>
      </c>
      <c r="I472" s="59">
        <v>15</v>
      </c>
      <c r="M472">
        <v>20</v>
      </c>
    </row>
    <row r="473" spans="1:13">
      <c r="A473">
        <f t="shared" si="7"/>
        <v>472</v>
      </c>
      <c r="C473" s="10" t="s">
        <v>449</v>
      </c>
      <c r="G473" s="23" t="s">
        <v>761</v>
      </c>
      <c r="I473" s="59">
        <v>15</v>
      </c>
      <c r="M473">
        <v>20</v>
      </c>
    </row>
    <row r="474" spans="1:13">
      <c r="A474">
        <f t="shared" si="7"/>
        <v>473</v>
      </c>
      <c r="C474" s="10" t="s">
        <v>450</v>
      </c>
      <c r="G474" s="23" t="s">
        <v>762</v>
      </c>
      <c r="I474" s="59">
        <v>15</v>
      </c>
      <c r="M474">
        <v>20</v>
      </c>
    </row>
    <row r="475" spans="1:13">
      <c r="A475">
        <f t="shared" si="7"/>
        <v>474</v>
      </c>
      <c r="C475" s="10" t="s">
        <v>451</v>
      </c>
      <c r="G475" s="23" t="s">
        <v>763</v>
      </c>
      <c r="I475" s="59">
        <v>36</v>
      </c>
      <c r="M475">
        <v>20</v>
      </c>
    </row>
    <row r="476" spans="1:13">
      <c r="A476">
        <f t="shared" si="7"/>
        <v>475</v>
      </c>
      <c r="C476" s="10" t="s">
        <v>452</v>
      </c>
      <c r="G476" s="23" t="s">
        <v>764</v>
      </c>
      <c r="I476" s="59">
        <v>27</v>
      </c>
      <c r="M476">
        <v>20</v>
      </c>
    </row>
    <row r="477" spans="1:13">
      <c r="A477">
        <f t="shared" si="7"/>
        <v>476</v>
      </c>
      <c r="C477" s="10" t="s">
        <v>453</v>
      </c>
      <c r="G477" s="23" t="s">
        <v>765</v>
      </c>
      <c r="I477" s="59">
        <v>27</v>
      </c>
      <c r="M477">
        <v>20</v>
      </c>
    </row>
    <row r="478" spans="1:13">
      <c r="A478">
        <f t="shared" si="7"/>
        <v>477</v>
      </c>
      <c r="C478" s="10" t="s">
        <v>454</v>
      </c>
      <c r="G478" s="23" t="s">
        <v>766</v>
      </c>
      <c r="I478" s="59">
        <v>27</v>
      </c>
      <c r="M478">
        <v>20</v>
      </c>
    </row>
    <row r="479" spans="1:13">
      <c r="A479">
        <f t="shared" si="7"/>
        <v>478</v>
      </c>
      <c r="C479" s="10" t="s">
        <v>455</v>
      </c>
      <c r="G479" s="23" t="s">
        <v>767</v>
      </c>
      <c r="I479" s="59">
        <v>38</v>
      </c>
      <c r="M479">
        <v>20</v>
      </c>
    </row>
    <row r="480" spans="1:13">
      <c r="A480">
        <f t="shared" si="7"/>
        <v>479</v>
      </c>
      <c r="C480" s="10" t="s">
        <v>456</v>
      </c>
      <c r="G480" s="23" t="s">
        <v>768</v>
      </c>
      <c r="I480" s="59">
        <v>38</v>
      </c>
      <c r="M480">
        <v>20</v>
      </c>
    </row>
    <row r="481" spans="1:13">
      <c r="A481">
        <f t="shared" si="7"/>
        <v>480</v>
      </c>
      <c r="C481" s="10" t="s">
        <v>457</v>
      </c>
      <c r="G481" s="23" t="s">
        <v>769</v>
      </c>
      <c r="I481" s="59">
        <v>38</v>
      </c>
      <c r="M481">
        <v>20</v>
      </c>
    </row>
    <row r="482" spans="1:13">
      <c r="A482">
        <f t="shared" si="7"/>
        <v>481</v>
      </c>
      <c r="C482" s="10" t="s">
        <v>458</v>
      </c>
      <c r="G482" s="23" t="s">
        <v>770</v>
      </c>
      <c r="I482" s="59">
        <v>36</v>
      </c>
      <c r="M482">
        <v>20</v>
      </c>
    </row>
    <row r="483" spans="1:13">
      <c r="A483">
        <f t="shared" si="7"/>
        <v>482</v>
      </c>
      <c r="C483" s="10" t="s">
        <v>459</v>
      </c>
      <c r="G483" s="23" t="s">
        <v>771</v>
      </c>
      <c r="I483" s="59">
        <v>36</v>
      </c>
      <c r="M483">
        <v>20</v>
      </c>
    </row>
    <row r="484" spans="1:13" ht="15" thickBot="1">
      <c r="A484">
        <f t="shared" si="7"/>
        <v>483</v>
      </c>
      <c r="C484" s="14" t="s">
        <v>460</v>
      </c>
      <c r="G484" s="25" t="s">
        <v>772</v>
      </c>
      <c r="I484" s="62">
        <v>36</v>
      </c>
      <c r="M484">
        <v>20</v>
      </c>
    </row>
    <row r="485" spans="1:13">
      <c r="A485">
        <f t="shared" si="7"/>
        <v>484</v>
      </c>
      <c r="C485" s="10" t="s">
        <v>461</v>
      </c>
      <c r="G485" s="23" t="s">
        <v>773</v>
      </c>
      <c r="I485" s="59">
        <v>62</v>
      </c>
      <c r="M485">
        <v>20</v>
      </c>
    </row>
    <row r="486" spans="1:13">
      <c r="A486">
        <f t="shared" si="7"/>
        <v>485</v>
      </c>
      <c r="C486" s="10" t="s">
        <v>462</v>
      </c>
      <c r="G486" s="23" t="s">
        <v>774</v>
      </c>
      <c r="I486" s="59">
        <v>62</v>
      </c>
      <c r="M486">
        <v>20</v>
      </c>
    </row>
    <row r="487" spans="1:13">
      <c r="A487">
        <f t="shared" si="7"/>
        <v>486</v>
      </c>
      <c r="C487" s="10" t="s">
        <v>463</v>
      </c>
      <c r="G487" s="23" t="s">
        <v>775</v>
      </c>
      <c r="I487" s="59">
        <v>62</v>
      </c>
      <c r="M487">
        <v>20</v>
      </c>
    </row>
    <row r="488" spans="1:13" ht="15" thickBot="1">
      <c r="A488">
        <f t="shared" si="7"/>
        <v>487</v>
      </c>
      <c r="C488" s="14" t="s">
        <v>464</v>
      </c>
      <c r="G488" s="25" t="s">
        <v>776</v>
      </c>
      <c r="I488" s="62">
        <v>62</v>
      </c>
      <c r="M488">
        <v>20</v>
      </c>
    </row>
    <row r="489" spans="1:13">
      <c r="A489">
        <f t="shared" si="7"/>
        <v>488</v>
      </c>
      <c r="C489" s="16" t="s">
        <v>465</v>
      </c>
      <c r="G489" s="28" t="s">
        <v>777</v>
      </c>
      <c r="I489" s="64">
        <v>30</v>
      </c>
      <c r="M489">
        <v>20</v>
      </c>
    </row>
    <row r="490" spans="1:13">
      <c r="A490">
        <f t="shared" si="7"/>
        <v>489</v>
      </c>
      <c r="C490" s="10" t="s">
        <v>466</v>
      </c>
      <c r="G490" s="17" t="str">
        <f>"GN-1005143"</f>
        <v>GN-1005143</v>
      </c>
      <c r="I490" s="59">
        <v>15</v>
      </c>
      <c r="M490">
        <v>20</v>
      </c>
    </row>
    <row r="491" spans="1:13">
      <c r="A491">
        <f t="shared" si="7"/>
        <v>490</v>
      </c>
      <c r="C491" s="10" t="s">
        <v>467</v>
      </c>
      <c r="G491" s="17" t="str">
        <f>"GN-8800-02-01"</f>
        <v>GN-8800-02-01</v>
      </c>
      <c r="I491" s="59">
        <v>35</v>
      </c>
      <c r="M491">
        <v>20</v>
      </c>
    </row>
    <row r="492" spans="1:13">
      <c r="A492">
        <f t="shared" si="7"/>
        <v>491</v>
      </c>
      <c r="C492" s="10" t="s">
        <v>468</v>
      </c>
      <c r="G492" s="17" t="s">
        <v>778</v>
      </c>
      <c r="I492" s="59">
        <v>175</v>
      </c>
      <c r="M492">
        <v>20</v>
      </c>
    </row>
    <row r="493" spans="1:13">
      <c r="A493">
        <f t="shared" si="7"/>
        <v>492</v>
      </c>
      <c r="C493" s="10" t="s">
        <v>469</v>
      </c>
      <c r="G493" s="17" t="s">
        <v>779</v>
      </c>
      <c r="I493" s="59">
        <v>5</v>
      </c>
      <c r="M493">
        <v>20</v>
      </c>
    </row>
    <row r="494" spans="1:13">
      <c r="A494">
        <f t="shared" si="7"/>
        <v>493</v>
      </c>
      <c r="C494" s="10" t="s">
        <v>469</v>
      </c>
      <c r="G494" s="17" t="s">
        <v>709</v>
      </c>
      <c r="I494" s="59">
        <v>6</v>
      </c>
      <c r="M494">
        <v>20</v>
      </c>
    </row>
    <row r="495" spans="1:13">
      <c r="A495">
        <f t="shared" si="7"/>
        <v>494</v>
      </c>
      <c r="C495" s="10" t="s">
        <v>470</v>
      </c>
      <c r="G495" s="17" t="s">
        <v>780</v>
      </c>
      <c r="I495" s="59">
        <v>10</v>
      </c>
      <c r="M495">
        <v>20</v>
      </c>
    </row>
    <row r="496" spans="1:13">
      <c r="A496">
        <f t="shared" si="7"/>
        <v>495</v>
      </c>
      <c r="C496" s="10" t="s">
        <v>471</v>
      </c>
      <c r="G496" s="17" t="s">
        <v>781</v>
      </c>
      <c r="I496" s="59">
        <v>15</v>
      </c>
      <c r="M496">
        <v>20</v>
      </c>
    </row>
    <row r="497" spans="1:13">
      <c r="A497">
        <f t="shared" si="7"/>
        <v>496</v>
      </c>
      <c r="C497" s="10" t="s">
        <v>472</v>
      </c>
      <c r="G497" s="17" t="s">
        <v>782</v>
      </c>
      <c r="I497" s="59">
        <v>100</v>
      </c>
      <c r="M497">
        <v>20</v>
      </c>
    </row>
    <row r="498" spans="1:13">
      <c r="A498">
        <f t="shared" si="7"/>
        <v>497</v>
      </c>
      <c r="C498" s="10" t="s">
        <v>473</v>
      </c>
      <c r="G498" s="17" t="s">
        <v>783</v>
      </c>
      <c r="I498" s="59">
        <v>19.25</v>
      </c>
      <c r="M498">
        <v>20</v>
      </c>
    </row>
    <row r="499" spans="1:13">
      <c r="A499">
        <f t="shared" si="7"/>
        <v>498</v>
      </c>
      <c r="C499" s="10" t="s">
        <v>474</v>
      </c>
      <c r="G499" s="17" t="s">
        <v>784</v>
      </c>
      <c r="I499" s="59">
        <v>22</v>
      </c>
      <c r="M499">
        <v>20</v>
      </c>
    </row>
    <row r="500" spans="1:13">
      <c r="A500">
        <f t="shared" si="7"/>
        <v>499</v>
      </c>
      <c r="C500" s="10" t="s">
        <v>475</v>
      </c>
      <c r="G500" s="17" t="s">
        <v>785</v>
      </c>
      <c r="I500" s="59">
        <v>30</v>
      </c>
      <c r="M500">
        <v>20</v>
      </c>
    </row>
    <row r="501" spans="1:13">
      <c r="A501">
        <f t="shared" si="7"/>
        <v>500</v>
      </c>
      <c r="C501" s="10" t="s">
        <v>476</v>
      </c>
      <c r="G501" s="17" t="s">
        <v>786</v>
      </c>
      <c r="I501" s="59">
        <v>15</v>
      </c>
      <c r="M501">
        <v>20</v>
      </c>
    </row>
    <row r="502" spans="1:13">
      <c r="A502">
        <f t="shared" si="7"/>
        <v>501</v>
      </c>
      <c r="C502" s="10" t="s">
        <v>477</v>
      </c>
      <c r="G502" s="17" t="s">
        <v>787</v>
      </c>
      <c r="I502" s="59">
        <v>30</v>
      </c>
      <c r="M502">
        <v>20</v>
      </c>
    </row>
    <row r="503" spans="1:13">
      <c r="A503">
        <f t="shared" si="7"/>
        <v>502</v>
      </c>
      <c r="C503" s="10" t="s">
        <v>478</v>
      </c>
      <c r="G503" s="17" t="s">
        <v>788</v>
      </c>
      <c r="I503" s="59">
        <v>15</v>
      </c>
      <c r="M503">
        <v>20</v>
      </c>
    </row>
    <row r="504" spans="1:13">
      <c r="A504">
        <f t="shared" si="7"/>
        <v>503</v>
      </c>
      <c r="C504" s="10" t="s">
        <v>479</v>
      </c>
      <c r="G504" s="17" t="s">
        <v>789</v>
      </c>
      <c r="I504" s="59">
        <v>15</v>
      </c>
      <c r="M504">
        <v>20</v>
      </c>
    </row>
    <row r="505" spans="1:13">
      <c r="A505">
        <f t="shared" si="7"/>
        <v>504</v>
      </c>
      <c r="C505" s="10" t="s">
        <v>480</v>
      </c>
      <c r="G505" s="17" t="s">
        <v>790</v>
      </c>
      <c r="I505" s="59">
        <v>30</v>
      </c>
      <c r="M505">
        <v>20</v>
      </c>
    </row>
    <row r="506" spans="1:13">
      <c r="A506">
        <f t="shared" si="7"/>
        <v>505</v>
      </c>
      <c r="C506" s="10" t="s">
        <v>481</v>
      </c>
      <c r="G506" s="17" t="s">
        <v>791</v>
      </c>
      <c r="I506" s="59">
        <v>30</v>
      </c>
      <c r="M506">
        <v>20</v>
      </c>
    </row>
    <row r="507" spans="1:13">
      <c r="A507">
        <f t="shared" si="7"/>
        <v>506</v>
      </c>
      <c r="C507" s="10" t="s">
        <v>482</v>
      </c>
      <c r="G507" s="17" t="s">
        <v>792</v>
      </c>
      <c r="I507" s="59">
        <v>15</v>
      </c>
      <c r="M507">
        <v>20</v>
      </c>
    </row>
    <row r="508" spans="1:13">
      <c r="A508">
        <f t="shared" si="7"/>
        <v>507</v>
      </c>
      <c r="C508" s="10" t="s">
        <v>483</v>
      </c>
      <c r="G508" s="17" t="s">
        <v>793</v>
      </c>
      <c r="I508" s="59">
        <v>15</v>
      </c>
      <c r="M508">
        <v>20</v>
      </c>
    </row>
    <row r="509" spans="1:13">
      <c r="A509">
        <f t="shared" si="7"/>
        <v>508</v>
      </c>
      <c r="C509" s="10" t="s">
        <v>484</v>
      </c>
      <c r="G509" s="17" t="s">
        <v>794</v>
      </c>
      <c r="I509" s="59">
        <v>30</v>
      </c>
      <c r="M509">
        <v>20</v>
      </c>
    </row>
    <row r="510" spans="1:13">
      <c r="A510">
        <f t="shared" si="7"/>
        <v>509</v>
      </c>
      <c r="C510" s="10" t="s">
        <v>485</v>
      </c>
      <c r="G510" s="17" t="s">
        <v>795</v>
      </c>
      <c r="I510" s="59">
        <v>30</v>
      </c>
      <c r="M510">
        <v>20</v>
      </c>
    </row>
    <row r="511" spans="1:13">
      <c r="A511">
        <f t="shared" si="7"/>
        <v>510</v>
      </c>
      <c r="C511" s="10" t="s">
        <v>486</v>
      </c>
      <c r="G511" s="17" t="str">
        <f>"GN-8800-01-46"</f>
        <v>GN-8800-01-46</v>
      </c>
      <c r="I511" s="59">
        <v>30</v>
      </c>
      <c r="M511">
        <v>20</v>
      </c>
    </row>
    <row r="512" spans="1:13">
      <c r="A512">
        <f t="shared" si="7"/>
        <v>511</v>
      </c>
      <c r="C512" s="10" t="s">
        <v>487</v>
      </c>
      <c r="G512" s="17" t="s">
        <v>796</v>
      </c>
      <c r="I512" s="59">
        <v>36</v>
      </c>
      <c r="M512">
        <v>20</v>
      </c>
    </row>
    <row r="513" spans="1:13">
      <c r="A513">
        <f t="shared" si="7"/>
        <v>512</v>
      </c>
      <c r="C513" s="10" t="s">
        <v>488</v>
      </c>
      <c r="G513" s="23" t="s">
        <v>797</v>
      </c>
      <c r="I513" s="59">
        <v>85</v>
      </c>
      <c r="M513">
        <v>20</v>
      </c>
    </row>
    <row r="514" spans="1:13">
      <c r="A514">
        <f t="shared" si="7"/>
        <v>513</v>
      </c>
      <c r="C514" s="10" t="s">
        <v>489</v>
      </c>
      <c r="G514" s="17" t="s">
        <v>798</v>
      </c>
      <c r="I514" s="59">
        <v>249</v>
      </c>
      <c r="M514">
        <v>10</v>
      </c>
    </row>
    <row r="515" spans="1:13">
      <c r="A515">
        <f t="shared" ref="A515:A578" si="8">ROW()-1</f>
        <v>514</v>
      </c>
      <c r="C515" s="10" t="s">
        <v>490</v>
      </c>
      <c r="G515" s="17" t="s">
        <v>799</v>
      </c>
      <c r="I515" s="59">
        <v>79</v>
      </c>
      <c r="M515">
        <v>25</v>
      </c>
    </row>
    <row r="516" spans="1:13">
      <c r="A516">
        <f t="shared" si="8"/>
        <v>515</v>
      </c>
      <c r="C516" s="10" t="s">
        <v>800</v>
      </c>
      <c r="G516" s="10" t="s">
        <v>1176</v>
      </c>
      <c r="I516" s="59">
        <v>354.95</v>
      </c>
      <c r="M516">
        <v>20</v>
      </c>
    </row>
    <row r="517" spans="1:13">
      <c r="A517">
        <f t="shared" si="8"/>
        <v>516</v>
      </c>
      <c r="C517" s="10" t="s">
        <v>801</v>
      </c>
      <c r="G517" s="10" t="s">
        <v>1177</v>
      </c>
      <c r="I517" s="59">
        <v>304.95</v>
      </c>
      <c r="M517">
        <v>20</v>
      </c>
    </row>
    <row r="518" spans="1:13">
      <c r="A518">
        <f t="shared" si="8"/>
        <v>517</v>
      </c>
      <c r="C518" s="10" t="s">
        <v>802</v>
      </c>
      <c r="G518" s="10" t="s">
        <v>1178</v>
      </c>
      <c r="I518" s="59">
        <v>304.95</v>
      </c>
      <c r="M518">
        <v>20</v>
      </c>
    </row>
    <row r="519" spans="1:13">
      <c r="A519">
        <f t="shared" si="8"/>
        <v>518</v>
      </c>
      <c r="C519" s="10" t="s">
        <v>803</v>
      </c>
      <c r="G519" s="29" t="s">
        <v>1179</v>
      </c>
      <c r="I519" s="59">
        <v>324.95</v>
      </c>
      <c r="M519">
        <v>20</v>
      </c>
    </row>
    <row r="520" spans="1:13">
      <c r="A520">
        <f t="shared" si="8"/>
        <v>519</v>
      </c>
      <c r="C520" s="15" t="s">
        <v>804</v>
      </c>
      <c r="G520" s="30" t="s">
        <v>1180</v>
      </c>
      <c r="I520" s="63">
        <v>304.95</v>
      </c>
      <c r="M520">
        <v>20</v>
      </c>
    </row>
    <row r="521" spans="1:13">
      <c r="A521">
        <f t="shared" si="8"/>
        <v>520</v>
      </c>
      <c r="C521" s="12" t="s">
        <v>805</v>
      </c>
      <c r="G521" s="12" t="s">
        <v>1181</v>
      </c>
      <c r="I521" s="60">
        <v>359.95</v>
      </c>
      <c r="M521">
        <v>30</v>
      </c>
    </row>
    <row r="522" spans="1:13">
      <c r="A522">
        <f t="shared" si="8"/>
        <v>521</v>
      </c>
      <c r="C522" s="12" t="s">
        <v>806</v>
      </c>
      <c r="G522" s="12" t="s">
        <v>1182</v>
      </c>
      <c r="I522" s="60">
        <v>359.95</v>
      </c>
      <c r="M522">
        <v>30</v>
      </c>
    </row>
    <row r="523" spans="1:13">
      <c r="A523">
        <f t="shared" si="8"/>
        <v>522</v>
      </c>
      <c r="C523" s="12" t="s">
        <v>807</v>
      </c>
      <c r="G523" s="12" t="s">
        <v>1183</v>
      </c>
      <c r="I523" s="60">
        <v>309.95</v>
      </c>
      <c r="M523">
        <v>30</v>
      </c>
    </row>
    <row r="524" spans="1:13">
      <c r="A524">
        <f t="shared" si="8"/>
        <v>523</v>
      </c>
      <c r="C524" s="12" t="s">
        <v>808</v>
      </c>
      <c r="G524" s="12" t="s">
        <v>1184</v>
      </c>
      <c r="I524" s="60">
        <v>309.95</v>
      </c>
      <c r="M524">
        <v>30</v>
      </c>
    </row>
    <row r="525" spans="1:13">
      <c r="A525">
        <f t="shared" si="8"/>
        <v>524</v>
      </c>
      <c r="C525" s="12" t="s">
        <v>809</v>
      </c>
      <c r="G525" s="12" t="s">
        <v>1185</v>
      </c>
      <c r="I525" s="60">
        <v>339.95</v>
      </c>
      <c r="M525">
        <v>30</v>
      </c>
    </row>
    <row r="526" spans="1:13">
      <c r="A526">
        <f t="shared" si="8"/>
        <v>525</v>
      </c>
      <c r="C526" s="12" t="s">
        <v>810</v>
      </c>
      <c r="G526" s="12" t="s">
        <v>1186</v>
      </c>
      <c r="I526" s="60">
        <v>339.95</v>
      </c>
      <c r="M526">
        <v>30</v>
      </c>
    </row>
    <row r="527" spans="1:13">
      <c r="A527">
        <f t="shared" si="8"/>
        <v>526</v>
      </c>
      <c r="C527" s="12" t="s">
        <v>811</v>
      </c>
      <c r="G527" s="12" t="s">
        <v>1187</v>
      </c>
      <c r="I527" s="60">
        <v>319.95</v>
      </c>
      <c r="M527">
        <v>30</v>
      </c>
    </row>
    <row r="528" spans="1:13">
      <c r="A528">
        <f t="shared" si="8"/>
        <v>527</v>
      </c>
      <c r="C528" s="13" t="s">
        <v>812</v>
      </c>
      <c r="G528" s="13" t="s">
        <v>1188</v>
      </c>
      <c r="I528" s="60">
        <v>319.95</v>
      </c>
      <c r="M528">
        <v>30</v>
      </c>
    </row>
    <row r="529" spans="1:13">
      <c r="A529">
        <f t="shared" si="8"/>
        <v>528</v>
      </c>
      <c r="C529" s="10" t="s">
        <v>813</v>
      </c>
      <c r="G529" s="10" t="s">
        <v>1189</v>
      </c>
      <c r="I529" s="59">
        <v>14.95</v>
      </c>
      <c r="M529">
        <v>20</v>
      </c>
    </row>
    <row r="530" spans="1:13">
      <c r="A530">
        <f t="shared" si="8"/>
        <v>529</v>
      </c>
      <c r="C530" s="10" t="s">
        <v>814</v>
      </c>
      <c r="G530" s="29" t="s">
        <v>1190</v>
      </c>
      <c r="I530" s="59">
        <v>4.95</v>
      </c>
      <c r="M530">
        <v>20</v>
      </c>
    </row>
    <row r="531" spans="1:13">
      <c r="A531">
        <f t="shared" si="8"/>
        <v>530</v>
      </c>
      <c r="C531" s="10" t="s">
        <v>815</v>
      </c>
      <c r="G531" s="29" t="s">
        <v>1191</v>
      </c>
      <c r="I531" s="59">
        <v>19.95</v>
      </c>
      <c r="M531">
        <v>20</v>
      </c>
    </row>
    <row r="532" spans="1:13">
      <c r="A532">
        <f t="shared" si="8"/>
        <v>531</v>
      </c>
      <c r="C532" s="10" t="s">
        <v>816</v>
      </c>
      <c r="G532" s="10" t="s">
        <v>1192</v>
      </c>
      <c r="I532" s="59">
        <v>179.95</v>
      </c>
      <c r="M532">
        <v>20</v>
      </c>
    </row>
    <row r="533" spans="1:13">
      <c r="A533">
        <f t="shared" si="8"/>
        <v>532</v>
      </c>
      <c r="C533" s="10" t="s">
        <v>817</v>
      </c>
      <c r="G533" s="10" t="s">
        <v>1193</v>
      </c>
      <c r="I533" s="59">
        <v>199.95</v>
      </c>
      <c r="M533">
        <v>20</v>
      </c>
    </row>
    <row r="534" spans="1:13">
      <c r="A534">
        <f t="shared" si="8"/>
        <v>533</v>
      </c>
      <c r="C534" s="10" t="s">
        <v>818</v>
      </c>
      <c r="G534" s="10" t="s">
        <v>1194</v>
      </c>
      <c r="I534" s="59">
        <v>179.95</v>
      </c>
      <c r="M534">
        <v>20</v>
      </c>
    </row>
    <row r="535" spans="1:13">
      <c r="A535">
        <f t="shared" si="8"/>
        <v>534</v>
      </c>
      <c r="C535" s="10" t="s">
        <v>819</v>
      </c>
      <c r="G535" s="10" t="s">
        <v>1195</v>
      </c>
      <c r="I535" s="59">
        <v>179.95</v>
      </c>
      <c r="M535">
        <v>20</v>
      </c>
    </row>
    <row r="536" spans="1:13">
      <c r="A536">
        <f t="shared" si="8"/>
        <v>535</v>
      </c>
      <c r="C536" s="10" t="s">
        <v>820</v>
      </c>
      <c r="G536" s="10" t="s">
        <v>1196</v>
      </c>
      <c r="I536" s="59">
        <v>120</v>
      </c>
      <c r="M536">
        <v>20</v>
      </c>
    </row>
    <row r="537" spans="1:13">
      <c r="A537">
        <f t="shared" si="8"/>
        <v>536</v>
      </c>
      <c r="C537" s="10" t="s">
        <v>821</v>
      </c>
      <c r="G537" s="10" t="s">
        <v>1197</v>
      </c>
      <c r="I537" s="59">
        <v>19.95</v>
      </c>
      <c r="M537">
        <v>12</v>
      </c>
    </row>
    <row r="538" spans="1:13">
      <c r="A538">
        <f t="shared" si="8"/>
        <v>537</v>
      </c>
      <c r="C538" s="10" t="s">
        <v>822</v>
      </c>
      <c r="G538" s="29" t="s">
        <v>1198</v>
      </c>
      <c r="I538" s="59">
        <v>19.95</v>
      </c>
      <c r="M538">
        <v>12</v>
      </c>
    </row>
    <row r="539" spans="1:13">
      <c r="A539">
        <f t="shared" si="8"/>
        <v>538</v>
      </c>
      <c r="C539" s="10" t="s">
        <v>823</v>
      </c>
      <c r="G539" s="29" t="s">
        <v>1199</v>
      </c>
      <c r="I539" s="59">
        <v>120</v>
      </c>
      <c r="M539">
        <v>20</v>
      </c>
    </row>
    <row r="540" spans="1:13">
      <c r="A540">
        <f t="shared" si="8"/>
        <v>539</v>
      </c>
      <c r="C540" s="10" t="s">
        <v>824</v>
      </c>
      <c r="G540" s="29" t="s">
        <v>1200</v>
      </c>
      <c r="I540" s="59">
        <v>39.950000000000003</v>
      </c>
      <c r="M540">
        <v>20</v>
      </c>
    </row>
    <row r="541" spans="1:13">
      <c r="A541">
        <f t="shared" si="8"/>
        <v>540</v>
      </c>
      <c r="C541" s="10" t="s">
        <v>825</v>
      </c>
      <c r="G541" s="10" t="s">
        <v>1201</v>
      </c>
      <c r="I541" s="59">
        <v>19.95</v>
      </c>
      <c r="M541">
        <v>12</v>
      </c>
    </row>
    <row r="542" spans="1:13">
      <c r="A542">
        <f t="shared" si="8"/>
        <v>541</v>
      </c>
      <c r="C542" s="10" t="s">
        <v>826</v>
      </c>
      <c r="G542" s="10" t="s">
        <v>1202</v>
      </c>
      <c r="I542" s="59">
        <v>29.95</v>
      </c>
      <c r="M542">
        <v>12</v>
      </c>
    </row>
    <row r="543" spans="1:13">
      <c r="A543">
        <f t="shared" si="8"/>
        <v>542</v>
      </c>
      <c r="C543" s="10" t="s">
        <v>827</v>
      </c>
      <c r="G543" s="10" t="s">
        <v>1203</v>
      </c>
      <c r="I543" s="59">
        <v>14.95</v>
      </c>
      <c r="M543">
        <v>12</v>
      </c>
    </row>
    <row r="544" spans="1:13">
      <c r="A544">
        <f t="shared" si="8"/>
        <v>543</v>
      </c>
      <c r="C544" s="10" t="s">
        <v>828</v>
      </c>
      <c r="G544" s="10" t="s">
        <v>1204</v>
      </c>
      <c r="I544" s="59">
        <v>19.95</v>
      </c>
      <c r="M544">
        <v>12</v>
      </c>
    </row>
    <row r="545" spans="1:13">
      <c r="A545">
        <f t="shared" si="8"/>
        <v>544</v>
      </c>
      <c r="C545" s="10" t="s">
        <v>829</v>
      </c>
      <c r="G545" s="10" t="s">
        <v>1205</v>
      </c>
      <c r="I545" s="59">
        <v>14.95</v>
      </c>
      <c r="M545">
        <v>12</v>
      </c>
    </row>
    <row r="546" spans="1:13">
      <c r="A546">
        <f t="shared" si="8"/>
        <v>545</v>
      </c>
      <c r="C546" s="10" t="s">
        <v>830</v>
      </c>
      <c r="G546" s="10" t="s">
        <v>1206</v>
      </c>
      <c r="I546" s="59">
        <v>29.95</v>
      </c>
      <c r="M546">
        <v>20</v>
      </c>
    </row>
    <row r="547" spans="1:13">
      <c r="A547">
        <f t="shared" si="8"/>
        <v>546</v>
      </c>
      <c r="C547" s="10" t="s">
        <v>831</v>
      </c>
      <c r="G547" s="10" t="s">
        <v>1207</v>
      </c>
      <c r="I547" s="59">
        <v>14.95</v>
      </c>
      <c r="M547">
        <v>12</v>
      </c>
    </row>
    <row r="548" spans="1:13">
      <c r="A548">
        <f t="shared" si="8"/>
        <v>547</v>
      </c>
      <c r="C548" s="10" t="s">
        <v>832</v>
      </c>
      <c r="G548" s="10" t="s">
        <v>1208</v>
      </c>
      <c r="I548" s="59">
        <v>14.95</v>
      </c>
      <c r="M548">
        <v>12</v>
      </c>
    </row>
    <row r="549" spans="1:13">
      <c r="A549">
        <f t="shared" si="8"/>
        <v>548</v>
      </c>
      <c r="C549" s="10" t="s">
        <v>833</v>
      </c>
      <c r="G549" s="10" t="s">
        <v>1209</v>
      </c>
      <c r="I549" s="59">
        <v>14.95</v>
      </c>
      <c r="M549">
        <v>12</v>
      </c>
    </row>
    <row r="550" spans="1:13">
      <c r="A550">
        <f t="shared" si="8"/>
        <v>549</v>
      </c>
      <c r="C550" s="15" t="s">
        <v>834</v>
      </c>
      <c r="G550" s="15" t="s">
        <v>1210</v>
      </c>
      <c r="I550" s="63">
        <v>39.950000000000003</v>
      </c>
      <c r="M550">
        <v>20</v>
      </c>
    </row>
    <row r="551" spans="1:13">
      <c r="A551">
        <f t="shared" si="8"/>
        <v>550</v>
      </c>
      <c r="C551" s="10" t="s">
        <v>835</v>
      </c>
      <c r="G551" s="10" t="s">
        <v>1211</v>
      </c>
      <c r="I551" s="59">
        <v>29.95</v>
      </c>
      <c r="M551">
        <v>12</v>
      </c>
    </row>
    <row r="552" spans="1:13">
      <c r="A552">
        <f t="shared" si="8"/>
        <v>551</v>
      </c>
      <c r="C552" s="10" t="s">
        <v>836</v>
      </c>
      <c r="G552" s="10" t="s">
        <v>1212</v>
      </c>
      <c r="I552" s="59">
        <v>49.95</v>
      </c>
      <c r="M552">
        <v>20</v>
      </c>
    </row>
    <row r="553" spans="1:13">
      <c r="A553">
        <f t="shared" si="8"/>
        <v>552</v>
      </c>
      <c r="C553" s="10" t="s">
        <v>837</v>
      </c>
      <c r="G553" s="10" t="s">
        <v>1213</v>
      </c>
      <c r="I553" s="59">
        <v>19.95</v>
      </c>
      <c r="M553">
        <v>12</v>
      </c>
    </row>
    <row r="554" spans="1:13">
      <c r="A554">
        <f t="shared" si="8"/>
        <v>553</v>
      </c>
      <c r="C554" s="10" t="s">
        <v>838</v>
      </c>
      <c r="G554" s="10" t="s">
        <v>1214</v>
      </c>
      <c r="I554" s="59">
        <v>45</v>
      </c>
      <c r="M554">
        <v>20</v>
      </c>
    </row>
    <row r="555" spans="1:13">
      <c r="A555">
        <f t="shared" si="8"/>
        <v>554</v>
      </c>
      <c r="C555" s="10" t="s">
        <v>839</v>
      </c>
      <c r="G555" s="10" t="s">
        <v>1215</v>
      </c>
      <c r="I555" s="59">
        <v>14.95</v>
      </c>
      <c r="M555">
        <v>12</v>
      </c>
    </row>
    <row r="556" spans="1:13">
      <c r="A556">
        <f t="shared" si="8"/>
        <v>555</v>
      </c>
      <c r="C556" s="10" t="s">
        <v>840</v>
      </c>
      <c r="G556" s="10" t="s">
        <v>1216</v>
      </c>
      <c r="I556" s="59">
        <v>14.95</v>
      </c>
      <c r="M556">
        <v>12</v>
      </c>
    </row>
    <row r="557" spans="1:13" ht="15" thickBot="1">
      <c r="A557">
        <f t="shared" si="8"/>
        <v>556</v>
      </c>
      <c r="C557" s="14" t="s">
        <v>841</v>
      </c>
      <c r="G557" s="14" t="s">
        <v>1217</v>
      </c>
      <c r="I557" s="62">
        <v>14.95</v>
      </c>
      <c r="M557">
        <v>12</v>
      </c>
    </row>
    <row r="558" spans="1:13">
      <c r="A558">
        <f t="shared" si="8"/>
        <v>557</v>
      </c>
      <c r="C558" s="10" t="s">
        <v>842</v>
      </c>
      <c r="G558" s="10" t="s">
        <v>1218</v>
      </c>
      <c r="I558" s="59">
        <v>415.95</v>
      </c>
      <c r="M558">
        <v>20</v>
      </c>
    </row>
    <row r="559" spans="1:13">
      <c r="A559">
        <f t="shared" si="8"/>
        <v>558</v>
      </c>
      <c r="C559" s="10" t="s">
        <v>843</v>
      </c>
      <c r="G559" s="10" t="s">
        <v>1219</v>
      </c>
      <c r="I559" s="59">
        <v>437.95</v>
      </c>
      <c r="M559">
        <v>20</v>
      </c>
    </row>
    <row r="560" spans="1:13">
      <c r="A560">
        <f t="shared" si="8"/>
        <v>559</v>
      </c>
      <c r="C560" s="10" t="s">
        <v>844</v>
      </c>
      <c r="G560" s="10" t="s">
        <v>1220</v>
      </c>
      <c r="I560" s="59">
        <v>415.95</v>
      </c>
      <c r="M560">
        <v>20</v>
      </c>
    </row>
    <row r="561" spans="1:13">
      <c r="A561">
        <f t="shared" si="8"/>
        <v>560</v>
      </c>
      <c r="C561" s="10" t="s">
        <v>845</v>
      </c>
      <c r="G561" s="29" t="s">
        <v>1221</v>
      </c>
      <c r="I561" s="59">
        <v>415.95</v>
      </c>
      <c r="M561">
        <v>20</v>
      </c>
    </row>
    <row r="562" spans="1:13">
      <c r="A562">
        <f t="shared" si="8"/>
        <v>561</v>
      </c>
      <c r="C562" s="15" t="s">
        <v>846</v>
      </c>
      <c r="G562" s="15" t="s">
        <v>1222</v>
      </c>
      <c r="I562" s="63">
        <v>465.95</v>
      </c>
      <c r="M562">
        <v>20</v>
      </c>
    </row>
    <row r="563" spans="1:13">
      <c r="A563">
        <f t="shared" si="8"/>
        <v>562</v>
      </c>
      <c r="C563" s="12" t="s">
        <v>847</v>
      </c>
      <c r="G563" s="12" t="s">
        <v>1223</v>
      </c>
      <c r="I563" s="60">
        <v>439.95</v>
      </c>
      <c r="M563">
        <v>30</v>
      </c>
    </row>
    <row r="564" spans="1:13">
      <c r="A564">
        <f t="shared" si="8"/>
        <v>563</v>
      </c>
      <c r="C564" s="12" t="s">
        <v>848</v>
      </c>
      <c r="G564" s="12" t="s">
        <v>1224</v>
      </c>
      <c r="I564" s="60">
        <v>439.95</v>
      </c>
      <c r="M564">
        <v>30</v>
      </c>
    </row>
    <row r="565" spans="1:13">
      <c r="A565">
        <f t="shared" si="8"/>
        <v>564</v>
      </c>
      <c r="C565" s="10" t="s">
        <v>849</v>
      </c>
      <c r="G565" s="10" t="s">
        <v>1225</v>
      </c>
      <c r="I565" s="59">
        <v>459.95</v>
      </c>
      <c r="M565">
        <v>20</v>
      </c>
    </row>
    <row r="566" spans="1:13">
      <c r="A566">
        <f t="shared" si="8"/>
        <v>565</v>
      </c>
      <c r="C566" s="10" t="s">
        <v>850</v>
      </c>
      <c r="G566" s="10" t="s">
        <v>1226</v>
      </c>
      <c r="I566" s="59">
        <v>459.95</v>
      </c>
      <c r="M566">
        <v>20</v>
      </c>
    </row>
    <row r="567" spans="1:13">
      <c r="A567">
        <f t="shared" si="8"/>
        <v>566</v>
      </c>
      <c r="C567" s="10" t="s">
        <v>851</v>
      </c>
      <c r="G567" s="10" t="s">
        <v>1227</v>
      </c>
      <c r="I567" s="59">
        <v>423.95</v>
      </c>
      <c r="M567">
        <v>20</v>
      </c>
    </row>
    <row r="568" spans="1:13">
      <c r="A568">
        <f t="shared" si="8"/>
        <v>567</v>
      </c>
      <c r="C568" s="10" t="s">
        <v>852</v>
      </c>
      <c r="G568" s="10" t="s">
        <v>1228</v>
      </c>
      <c r="I568" s="59">
        <v>423.95</v>
      </c>
      <c r="M568">
        <v>20</v>
      </c>
    </row>
    <row r="569" spans="1:13">
      <c r="A569">
        <f t="shared" si="8"/>
        <v>568</v>
      </c>
      <c r="C569" s="10" t="s">
        <v>853</v>
      </c>
      <c r="G569" s="10" t="s">
        <v>1229</v>
      </c>
      <c r="I569" s="59">
        <v>473.95</v>
      </c>
      <c r="M569">
        <v>20</v>
      </c>
    </row>
    <row r="570" spans="1:13">
      <c r="A570">
        <f t="shared" si="8"/>
        <v>569</v>
      </c>
      <c r="C570" s="15" t="s">
        <v>854</v>
      </c>
      <c r="G570" s="15" t="s">
        <v>1230</v>
      </c>
      <c r="I570" s="59">
        <v>473.95</v>
      </c>
      <c r="M570">
        <v>20</v>
      </c>
    </row>
    <row r="571" spans="1:13">
      <c r="A571">
        <f t="shared" si="8"/>
        <v>570</v>
      </c>
      <c r="C571" s="10" t="s">
        <v>855</v>
      </c>
      <c r="G571" s="10" t="s">
        <v>1231</v>
      </c>
      <c r="I571" s="59">
        <v>9.9499999999999993</v>
      </c>
      <c r="M571">
        <v>20</v>
      </c>
    </row>
    <row r="572" spans="1:13">
      <c r="A572">
        <f t="shared" si="8"/>
        <v>571</v>
      </c>
      <c r="C572" s="10" t="s">
        <v>856</v>
      </c>
      <c r="G572" s="10" t="s">
        <v>1232</v>
      </c>
      <c r="I572" s="59">
        <v>9.9499999999999993</v>
      </c>
      <c r="M572">
        <v>20</v>
      </c>
    </row>
    <row r="573" spans="1:13">
      <c r="A573">
        <f t="shared" si="8"/>
        <v>572</v>
      </c>
      <c r="C573" s="10" t="s">
        <v>857</v>
      </c>
      <c r="G573" s="10" t="s">
        <v>1190</v>
      </c>
      <c r="I573" s="59">
        <v>4.95</v>
      </c>
      <c r="M573">
        <v>20</v>
      </c>
    </row>
    <row r="574" spans="1:13">
      <c r="A574">
        <f t="shared" si="8"/>
        <v>573</v>
      </c>
      <c r="C574" s="10" t="s">
        <v>858</v>
      </c>
      <c r="G574" s="10" t="s">
        <v>1191</v>
      </c>
      <c r="I574" s="59">
        <v>19.95</v>
      </c>
      <c r="M574">
        <v>20</v>
      </c>
    </row>
    <row r="575" spans="1:13">
      <c r="A575">
        <f t="shared" si="8"/>
        <v>574</v>
      </c>
      <c r="C575" s="10" t="s">
        <v>859</v>
      </c>
      <c r="G575" s="10" t="s">
        <v>1192</v>
      </c>
      <c r="I575" s="59">
        <v>179.95</v>
      </c>
      <c r="M575">
        <v>20</v>
      </c>
    </row>
    <row r="576" spans="1:13">
      <c r="A576">
        <f t="shared" si="8"/>
        <v>575</v>
      </c>
      <c r="C576" s="10" t="s">
        <v>860</v>
      </c>
      <c r="G576" s="10" t="s">
        <v>1193</v>
      </c>
      <c r="I576" s="59">
        <v>199.95</v>
      </c>
      <c r="M576">
        <v>20</v>
      </c>
    </row>
    <row r="577" spans="1:13">
      <c r="A577">
        <f t="shared" si="8"/>
        <v>576</v>
      </c>
      <c r="C577" s="10" t="s">
        <v>861</v>
      </c>
      <c r="G577" s="10" t="s">
        <v>1194</v>
      </c>
      <c r="I577" s="59">
        <v>179.95</v>
      </c>
      <c r="M577">
        <v>20</v>
      </c>
    </row>
    <row r="578" spans="1:13">
      <c r="A578">
        <f t="shared" si="8"/>
        <v>577</v>
      </c>
      <c r="C578" s="10" t="s">
        <v>862</v>
      </c>
      <c r="G578" s="10" t="s">
        <v>1195</v>
      </c>
      <c r="I578" s="59">
        <v>179.95</v>
      </c>
      <c r="M578">
        <v>20</v>
      </c>
    </row>
    <row r="579" spans="1:13">
      <c r="A579">
        <f t="shared" ref="A579:A642" si="9">ROW()-1</f>
        <v>578</v>
      </c>
      <c r="C579" s="10" t="s">
        <v>863</v>
      </c>
      <c r="G579" s="10" t="s">
        <v>1197</v>
      </c>
      <c r="I579" s="59">
        <v>19.95</v>
      </c>
      <c r="M579">
        <v>10</v>
      </c>
    </row>
    <row r="580" spans="1:13">
      <c r="A580">
        <f t="shared" si="9"/>
        <v>579</v>
      </c>
      <c r="C580" s="10" t="s">
        <v>864</v>
      </c>
      <c r="G580" s="10" t="s">
        <v>1198</v>
      </c>
      <c r="I580" s="59">
        <v>19.95</v>
      </c>
      <c r="M580">
        <v>10</v>
      </c>
    </row>
    <row r="581" spans="1:13">
      <c r="A581">
        <f t="shared" si="9"/>
        <v>580</v>
      </c>
      <c r="C581" s="10" t="s">
        <v>865</v>
      </c>
      <c r="G581" s="10" t="s">
        <v>1233</v>
      </c>
      <c r="I581" s="59">
        <v>34.950000000000003</v>
      </c>
      <c r="M581">
        <v>20</v>
      </c>
    </row>
    <row r="582" spans="1:13">
      <c r="A582">
        <f t="shared" si="9"/>
        <v>581</v>
      </c>
      <c r="C582" s="10" t="s">
        <v>866</v>
      </c>
      <c r="G582" s="10" t="s">
        <v>1234</v>
      </c>
      <c r="I582" s="59">
        <v>19.95</v>
      </c>
      <c r="M582">
        <v>10</v>
      </c>
    </row>
    <row r="583" spans="1:13">
      <c r="A583">
        <f t="shared" si="9"/>
        <v>582</v>
      </c>
      <c r="C583" s="10" t="s">
        <v>867</v>
      </c>
      <c r="G583" s="10" t="s">
        <v>1200</v>
      </c>
      <c r="I583" s="59">
        <v>39.950000000000003</v>
      </c>
      <c r="M583">
        <v>20</v>
      </c>
    </row>
    <row r="584" spans="1:13">
      <c r="A584">
        <f t="shared" si="9"/>
        <v>583</v>
      </c>
      <c r="C584" s="10" t="s">
        <v>868</v>
      </c>
      <c r="G584" s="10" t="s">
        <v>1202</v>
      </c>
      <c r="I584" s="59">
        <v>29.95</v>
      </c>
      <c r="M584">
        <v>10</v>
      </c>
    </row>
    <row r="585" spans="1:13">
      <c r="A585">
        <f t="shared" si="9"/>
        <v>584</v>
      </c>
      <c r="C585" s="10" t="s">
        <v>869</v>
      </c>
      <c r="G585" s="10" t="s">
        <v>1203</v>
      </c>
      <c r="I585" s="59">
        <v>14.95</v>
      </c>
      <c r="M585">
        <v>10</v>
      </c>
    </row>
    <row r="586" spans="1:13">
      <c r="A586">
        <f t="shared" si="9"/>
        <v>585</v>
      </c>
      <c r="C586" s="10" t="s">
        <v>870</v>
      </c>
      <c r="G586" s="10" t="s">
        <v>1204</v>
      </c>
      <c r="I586" s="59">
        <v>19.95</v>
      </c>
      <c r="M586">
        <v>10</v>
      </c>
    </row>
    <row r="587" spans="1:13">
      <c r="A587">
        <f t="shared" si="9"/>
        <v>586</v>
      </c>
      <c r="C587" s="10" t="s">
        <v>871</v>
      </c>
      <c r="G587" s="10" t="s">
        <v>1205</v>
      </c>
      <c r="I587" s="59">
        <v>14.95</v>
      </c>
      <c r="M587">
        <v>12</v>
      </c>
    </row>
    <row r="588" spans="1:13">
      <c r="A588">
        <f t="shared" si="9"/>
        <v>587</v>
      </c>
      <c r="C588" s="10" t="s">
        <v>872</v>
      </c>
      <c r="G588" s="10" t="s">
        <v>1235</v>
      </c>
      <c r="I588" s="59">
        <v>14.95</v>
      </c>
      <c r="M588">
        <v>12</v>
      </c>
    </row>
    <row r="589" spans="1:13">
      <c r="A589">
        <f t="shared" si="9"/>
        <v>588</v>
      </c>
      <c r="C589" s="10" t="s">
        <v>873</v>
      </c>
      <c r="G589" s="10" t="s">
        <v>1236</v>
      </c>
      <c r="I589" s="59">
        <v>9.9499999999999993</v>
      </c>
      <c r="M589">
        <v>20</v>
      </c>
    </row>
    <row r="590" spans="1:13">
      <c r="A590">
        <f t="shared" si="9"/>
        <v>589</v>
      </c>
      <c r="C590" s="15" t="s">
        <v>874</v>
      </c>
      <c r="G590" s="15" t="s">
        <v>1208</v>
      </c>
      <c r="I590" s="63">
        <v>14.95</v>
      </c>
      <c r="M590">
        <v>12</v>
      </c>
    </row>
    <row r="591" spans="1:13">
      <c r="A591">
        <f t="shared" si="9"/>
        <v>590</v>
      </c>
      <c r="C591" s="10" t="s">
        <v>875</v>
      </c>
      <c r="G591" s="10" t="s">
        <v>1237</v>
      </c>
      <c r="I591" s="59">
        <v>4.95</v>
      </c>
      <c r="M591">
        <v>20</v>
      </c>
    </row>
    <row r="592" spans="1:13">
      <c r="A592">
        <f t="shared" si="9"/>
        <v>591</v>
      </c>
      <c r="C592" s="10" t="s">
        <v>876</v>
      </c>
      <c r="G592" s="10" t="s">
        <v>1238</v>
      </c>
      <c r="I592" s="59">
        <v>4.95</v>
      </c>
      <c r="M592">
        <v>20</v>
      </c>
    </row>
    <row r="593" spans="1:13">
      <c r="A593">
        <f t="shared" si="9"/>
        <v>592</v>
      </c>
      <c r="C593" s="10" t="s">
        <v>877</v>
      </c>
      <c r="G593" s="10" t="s">
        <v>1192</v>
      </c>
      <c r="I593" s="59">
        <v>179.95</v>
      </c>
      <c r="M593">
        <v>20</v>
      </c>
    </row>
    <row r="594" spans="1:13">
      <c r="A594">
        <f t="shared" si="9"/>
        <v>593</v>
      </c>
      <c r="C594" s="10" t="s">
        <v>878</v>
      </c>
      <c r="G594" s="10" t="s">
        <v>1193</v>
      </c>
      <c r="I594" s="59">
        <v>199.95</v>
      </c>
      <c r="M594">
        <v>20</v>
      </c>
    </row>
    <row r="595" spans="1:13">
      <c r="A595">
        <f t="shared" si="9"/>
        <v>594</v>
      </c>
      <c r="C595" s="10" t="s">
        <v>861</v>
      </c>
      <c r="G595" s="10" t="s">
        <v>1194</v>
      </c>
      <c r="I595" s="59">
        <v>179.95</v>
      </c>
      <c r="M595">
        <v>20</v>
      </c>
    </row>
    <row r="596" spans="1:13">
      <c r="A596">
        <f t="shared" si="9"/>
        <v>595</v>
      </c>
      <c r="C596" s="10" t="s">
        <v>862</v>
      </c>
      <c r="G596" s="10" t="s">
        <v>1195</v>
      </c>
      <c r="I596" s="59">
        <v>179.95</v>
      </c>
      <c r="M596">
        <v>20</v>
      </c>
    </row>
    <row r="597" spans="1:13">
      <c r="A597">
        <f t="shared" si="9"/>
        <v>596</v>
      </c>
      <c r="C597" s="10" t="s">
        <v>879</v>
      </c>
      <c r="G597" s="10" t="s">
        <v>1212</v>
      </c>
      <c r="I597" s="59">
        <v>49.95</v>
      </c>
      <c r="M597">
        <v>20</v>
      </c>
    </row>
    <row r="598" spans="1:13">
      <c r="A598">
        <f t="shared" si="9"/>
        <v>597</v>
      </c>
      <c r="C598" s="10" t="s">
        <v>880</v>
      </c>
      <c r="G598" s="10" t="s">
        <v>1213</v>
      </c>
      <c r="I598" s="59">
        <v>19.95</v>
      </c>
      <c r="M598">
        <v>12</v>
      </c>
    </row>
    <row r="599" spans="1:13">
      <c r="A599">
        <f t="shared" si="9"/>
        <v>598</v>
      </c>
      <c r="C599" s="10" t="s">
        <v>881</v>
      </c>
      <c r="G599" s="10" t="s">
        <v>1214</v>
      </c>
      <c r="I599" s="59">
        <v>45</v>
      </c>
      <c r="M599">
        <v>20</v>
      </c>
    </row>
    <row r="600" spans="1:13">
      <c r="A600">
        <f t="shared" si="9"/>
        <v>599</v>
      </c>
      <c r="C600" s="10" t="s">
        <v>882</v>
      </c>
      <c r="G600" s="10" t="s">
        <v>1239</v>
      </c>
      <c r="I600" s="59">
        <v>99.95</v>
      </c>
      <c r="M600">
        <v>20</v>
      </c>
    </row>
    <row r="601" spans="1:13">
      <c r="A601">
        <f t="shared" si="9"/>
        <v>600</v>
      </c>
      <c r="C601" s="10" t="s">
        <v>830</v>
      </c>
      <c r="G601" s="10" t="s">
        <v>1206</v>
      </c>
      <c r="I601" s="59">
        <v>29.95</v>
      </c>
      <c r="M601">
        <v>20</v>
      </c>
    </row>
    <row r="602" spans="1:13">
      <c r="A602">
        <f t="shared" si="9"/>
        <v>601</v>
      </c>
      <c r="C602" s="10" t="s">
        <v>883</v>
      </c>
      <c r="G602" s="10" t="s">
        <v>1215</v>
      </c>
      <c r="I602" s="59">
        <v>14.95</v>
      </c>
      <c r="M602">
        <v>12</v>
      </c>
    </row>
    <row r="603" spans="1:13">
      <c r="A603">
        <f t="shared" si="9"/>
        <v>602</v>
      </c>
      <c r="C603" s="10" t="s">
        <v>884</v>
      </c>
      <c r="G603" s="10" t="s">
        <v>1216</v>
      </c>
      <c r="I603" s="59">
        <v>14.95</v>
      </c>
      <c r="M603">
        <v>12</v>
      </c>
    </row>
    <row r="604" spans="1:13">
      <c r="A604">
        <f t="shared" si="9"/>
        <v>603</v>
      </c>
      <c r="C604" s="10" t="s">
        <v>885</v>
      </c>
      <c r="G604" s="10" t="s">
        <v>1217</v>
      </c>
      <c r="I604" s="59">
        <v>14.95</v>
      </c>
      <c r="M604">
        <v>12</v>
      </c>
    </row>
    <row r="605" spans="1:13">
      <c r="A605">
        <f t="shared" si="9"/>
        <v>604</v>
      </c>
      <c r="C605" s="15" t="s">
        <v>886</v>
      </c>
      <c r="G605" s="15" t="s">
        <v>1210</v>
      </c>
      <c r="I605" s="63">
        <v>39.950000000000003</v>
      </c>
      <c r="M605">
        <v>20</v>
      </c>
    </row>
    <row r="606" spans="1:13">
      <c r="A606">
        <f t="shared" si="9"/>
        <v>605</v>
      </c>
      <c r="C606" s="10" t="s">
        <v>887</v>
      </c>
      <c r="G606" s="10" t="s">
        <v>1240</v>
      </c>
      <c r="I606" s="59">
        <v>79.95</v>
      </c>
      <c r="M606">
        <v>20</v>
      </c>
    </row>
    <row r="607" spans="1:13">
      <c r="A607">
        <f t="shared" si="9"/>
        <v>606</v>
      </c>
      <c r="C607" s="10" t="s">
        <v>888</v>
      </c>
      <c r="G607" s="10" t="s">
        <v>1241</v>
      </c>
      <c r="I607" s="59">
        <v>79.95</v>
      </c>
      <c r="M607">
        <v>20</v>
      </c>
    </row>
    <row r="608" spans="1:13">
      <c r="A608">
        <f t="shared" si="9"/>
        <v>607</v>
      </c>
      <c r="C608" s="10" t="s">
        <v>889</v>
      </c>
      <c r="G608" s="10" t="s">
        <v>1242</v>
      </c>
      <c r="I608" s="59">
        <v>79.95</v>
      </c>
      <c r="M608">
        <v>20</v>
      </c>
    </row>
    <row r="609" spans="1:13">
      <c r="A609">
        <f t="shared" si="9"/>
        <v>608</v>
      </c>
      <c r="C609" s="10" t="s">
        <v>890</v>
      </c>
      <c r="G609" s="10" t="s">
        <v>1243</v>
      </c>
      <c r="I609" s="59">
        <v>79.95</v>
      </c>
      <c r="M609">
        <v>20</v>
      </c>
    </row>
    <row r="610" spans="1:13">
      <c r="A610">
        <f t="shared" si="9"/>
        <v>609</v>
      </c>
      <c r="C610" s="10" t="s">
        <v>891</v>
      </c>
      <c r="G610" s="10" t="s">
        <v>1244</v>
      </c>
      <c r="I610" s="59">
        <v>79.95</v>
      </c>
      <c r="M610">
        <v>20</v>
      </c>
    </row>
    <row r="611" spans="1:13">
      <c r="A611">
        <f t="shared" si="9"/>
        <v>610</v>
      </c>
      <c r="C611" s="10" t="s">
        <v>892</v>
      </c>
      <c r="G611" s="10" t="s">
        <v>1245</v>
      </c>
      <c r="I611" s="59">
        <v>79.95</v>
      </c>
      <c r="M611">
        <v>20</v>
      </c>
    </row>
    <row r="612" spans="1:13">
      <c r="A612">
        <f t="shared" si="9"/>
        <v>611</v>
      </c>
      <c r="C612" s="10" t="s">
        <v>893</v>
      </c>
      <c r="G612" s="10" t="s">
        <v>1246</v>
      </c>
      <c r="I612" s="59">
        <v>79.95</v>
      </c>
      <c r="M612">
        <v>20</v>
      </c>
    </row>
    <row r="613" spans="1:13">
      <c r="A613">
        <f t="shared" si="9"/>
        <v>612</v>
      </c>
      <c r="C613" s="10" t="s">
        <v>894</v>
      </c>
      <c r="G613" s="10" t="s">
        <v>1247</v>
      </c>
      <c r="I613" s="59">
        <v>24.99</v>
      </c>
      <c r="M613">
        <v>20</v>
      </c>
    </row>
    <row r="614" spans="1:13">
      <c r="A614">
        <f t="shared" si="9"/>
        <v>613</v>
      </c>
      <c r="C614" s="10" t="s">
        <v>895</v>
      </c>
      <c r="G614" s="10" t="s">
        <v>1248</v>
      </c>
      <c r="I614" s="59">
        <v>14.95</v>
      </c>
      <c r="M614">
        <v>20</v>
      </c>
    </row>
    <row r="615" spans="1:13">
      <c r="A615">
        <f t="shared" si="9"/>
        <v>614</v>
      </c>
      <c r="C615" s="10" t="s">
        <v>896</v>
      </c>
      <c r="G615" s="10" t="s">
        <v>1249</v>
      </c>
      <c r="I615" s="59">
        <v>86</v>
      </c>
      <c r="M615">
        <v>20</v>
      </c>
    </row>
    <row r="616" spans="1:13">
      <c r="A616">
        <f t="shared" si="9"/>
        <v>615</v>
      </c>
      <c r="C616" s="10" t="s">
        <v>897</v>
      </c>
      <c r="G616" s="10" t="s">
        <v>1250</v>
      </c>
      <c r="I616" s="59">
        <v>79.95</v>
      </c>
      <c r="M616">
        <v>20</v>
      </c>
    </row>
    <row r="617" spans="1:13">
      <c r="A617">
        <f t="shared" si="9"/>
        <v>616</v>
      </c>
      <c r="C617" s="10" t="s">
        <v>898</v>
      </c>
      <c r="G617" s="10" t="s">
        <v>1251</v>
      </c>
      <c r="I617" s="59">
        <v>79.95</v>
      </c>
      <c r="M617">
        <v>20</v>
      </c>
    </row>
    <row r="618" spans="1:13">
      <c r="A618">
        <f t="shared" si="9"/>
        <v>617</v>
      </c>
      <c r="C618" s="10" t="s">
        <v>899</v>
      </c>
      <c r="G618" s="10" t="s">
        <v>1252</v>
      </c>
      <c r="I618" s="59">
        <v>79.95</v>
      </c>
      <c r="M618">
        <v>20</v>
      </c>
    </row>
    <row r="619" spans="1:13">
      <c r="A619">
        <f t="shared" si="9"/>
        <v>618</v>
      </c>
      <c r="C619" s="10" t="s">
        <v>900</v>
      </c>
      <c r="G619" s="10" t="s">
        <v>1253</v>
      </c>
      <c r="I619" s="59">
        <v>79.95</v>
      </c>
      <c r="M619">
        <v>20</v>
      </c>
    </row>
    <row r="620" spans="1:13">
      <c r="A620">
        <f t="shared" si="9"/>
        <v>619</v>
      </c>
      <c r="C620" s="10" t="s">
        <v>901</v>
      </c>
      <c r="G620" s="10" t="s">
        <v>1254</v>
      </c>
      <c r="I620" s="59">
        <v>79.95</v>
      </c>
      <c r="M620">
        <v>20</v>
      </c>
    </row>
    <row r="621" spans="1:13" ht="15" thickBot="1">
      <c r="A621">
        <f t="shared" si="9"/>
        <v>620</v>
      </c>
      <c r="C621" s="14" t="s">
        <v>902</v>
      </c>
      <c r="G621" s="14" t="s">
        <v>1255</v>
      </c>
      <c r="I621" s="62">
        <v>79.95</v>
      </c>
      <c r="M621">
        <v>20</v>
      </c>
    </row>
    <row r="622" spans="1:13">
      <c r="A622">
        <f t="shared" si="9"/>
        <v>621</v>
      </c>
      <c r="C622" s="10" t="s">
        <v>903</v>
      </c>
      <c r="G622" s="10" t="s">
        <v>1256</v>
      </c>
      <c r="I622" s="59">
        <v>99.95</v>
      </c>
      <c r="M622">
        <v>20</v>
      </c>
    </row>
    <row r="623" spans="1:13">
      <c r="A623">
        <f t="shared" si="9"/>
        <v>622</v>
      </c>
      <c r="C623" s="10" t="s">
        <v>904</v>
      </c>
      <c r="G623" s="10" t="s">
        <v>1257</v>
      </c>
      <c r="I623" s="59">
        <v>179.95</v>
      </c>
      <c r="M623">
        <v>20</v>
      </c>
    </row>
    <row r="624" spans="1:13" ht="15" thickBot="1">
      <c r="A624">
        <f t="shared" si="9"/>
        <v>623</v>
      </c>
      <c r="C624" s="14" t="s">
        <v>905</v>
      </c>
      <c r="G624" s="14" t="s">
        <v>1258</v>
      </c>
      <c r="I624" s="62">
        <v>39.950000000000003</v>
      </c>
      <c r="M624">
        <v>20</v>
      </c>
    </row>
    <row r="625" spans="1:13">
      <c r="A625">
        <f t="shared" si="9"/>
        <v>624</v>
      </c>
      <c r="C625" s="10" t="s">
        <v>906</v>
      </c>
      <c r="G625" s="10" t="s">
        <v>1259</v>
      </c>
      <c r="I625" s="59">
        <v>329.95</v>
      </c>
      <c r="M625">
        <v>20</v>
      </c>
    </row>
    <row r="626" spans="1:13">
      <c r="A626">
        <f t="shared" si="9"/>
        <v>625</v>
      </c>
      <c r="C626" s="12" t="s">
        <v>907</v>
      </c>
      <c r="G626" s="12" t="s">
        <v>1260</v>
      </c>
      <c r="I626" s="60">
        <v>329.95</v>
      </c>
      <c r="M626">
        <v>30</v>
      </c>
    </row>
    <row r="627" spans="1:13">
      <c r="A627">
        <f t="shared" si="9"/>
        <v>626</v>
      </c>
      <c r="C627" s="10" t="s">
        <v>908</v>
      </c>
      <c r="G627" s="10" t="s">
        <v>1261</v>
      </c>
      <c r="I627" s="59">
        <v>409.95</v>
      </c>
      <c r="M627">
        <v>20</v>
      </c>
    </row>
    <row r="628" spans="1:13">
      <c r="A628">
        <f t="shared" si="9"/>
        <v>627</v>
      </c>
      <c r="C628" s="10" t="s">
        <v>909</v>
      </c>
      <c r="G628" s="10" t="s">
        <v>1262</v>
      </c>
      <c r="I628" s="59">
        <v>429.95</v>
      </c>
      <c r="M628">
        <v>20</v>
      </c>
    </row>
    <row r="629" spans="1:13">
      <c r="A629">
        <f t="shared" si="9"/>
        <v>628</v>
      </c>
      <c r="C629" s="12" t="s">
        <v>910</v>
      </c>
      <c r="G629" s="12" t="s">
        <v>1263</v>
      </c>
      <c r="I629" s="60">
        <v>349.95</v>
      </c>
      <c r="M629">
        <v>30</v>
      </c>
    </row>
    <row r="630" spans="1:13">
      <c r="A630">
        <f t="shared" si="9"/>
        <v>629</v>
      </c>
      <c r="C630" s="10" t="s">
        <v>911</v>
      </c>
      <c r="G630" s="10" t="s">
        <v>1264</v>
      </c>
      <c r="I630" s="59">
        <v>329.95</v>
      </c>
      <c r="M630">
        <v>20</v>
      </c>
    </row>
    <row r="631" spans="1:13">
      <c r="A631">
        <f t="shared" si="9"/>
        <v>630</v>
      </c>
      <c r="C631" s="12" t="s">
        <v>912</v>
      </c>
      <c r="G631" s="12" t="s">
        <v>1265</v>
      </c>
      <c r="I631" s="60">
        <v>279.95</v>
      </c>
      <c r="M631">
        <v>25</v>
      </c>
    </row>
    <row r="632" spans="1:13">
      <c r="A632">
        <f t="shared" si="9"/>
        <v>631</v>
      </c>
      <c r="C632" s="10" t="s">
        <v>913</v>
      </c>
      <c r="G632" s="10" t="s">
        <v>1266</v>
      </c>
      <c r="I632" s="59">
        <v>409.95</v>
      </c>
      <c r="M632">
        <v>20</v>
      </c>
    </row>
    <row r="633" spans="1:13">
      <c r="A633">
        <f t="shared" si="9"/>
        <v>632</v>
      </c>
      <c r="C633" s="10" t="s">
        <v>914</v>
      </c>
      <c r="G633" s="10" t="s">
        <v>1267</v>
      </c>
      <c r="I633" s="59">
        <v>399.95</v>
      </c>
      <c r="M633">
        <v>20</v>
      </c>
    </row>
    <row r="634" spans="1:13">
      <c r="A634">
        <f t="shared" si="9"/>
        <v>633</v>
      </c>
      <c r="C634" s="10" t="s">
        <v>915</v>
      </c>
      <c r="G634" s="10" t="s">
        <v>1268</v>
      </c>
      <c r="I634" s="59">
        <v>349.95</v>
      </c>
      <c r="M634">
        <v>20</v>
      </c>
    </row>
    <row r="635" spans="1:13">
      <c r="A635">
        <f t="shared" si="9"/>
        <v>634</v>
      </c>
      <c r="C635" s="10" t="s">
        <v>916</v>
      </c>
      <c r="G635" s="10" t="s">
        <v>1269</v>
      </c>
      <c r="I635" s="59">
        <v>379.95</v>
      </c>
      <c r="M635">
        <v>20</v>
      </c>
    </row>
    <row r="636" spans="1:13">
      <c r="A636">
        <f t="shared" si="9"/>
        <v>635</v>
      </c>
      <c r="C636" s="15" t="s">
        <v>917</v>
      </c>
      <c r="G636" s="15" t="s">
        <v>1270</v>
      </c>
      <c r="I636" s="63">
        <v>359.95</v>
      </c>
      <c r="M636">
        <v>20</v>
      </c>
    </row>
    <row r="637" spans="1:13">
      <c r="A637">
        <f t="shared" si="9"/>
        <v>636</v>
      </c>
      <c r="C637" s="10" t="s">
        <v>918</v>
      </c>
      <c r="G637" s="10" t="s">
        <v>1231</v>
      </c>
      <c r="I637" s="59">
        <v>9.9499999999999993</v>
      </c>
      <c r="M637">
        <v>20</v>
      </c>
    </row>
    <row r="638" spans="1:13">
      <c r="A638">
        <f t="shared" si="9"/>
        <v>637</v>
      </c>
      <c r="C638" s="10" t="s">
        <v>919</v>
      </c>
      <c r="G638" s="10" t="s">
        <v>1232</v>
      </c>
      <c r="I638" s="59">
        <v>9.9499999999999993</v>
      </c>
      <c r="M638">
        <v>20</v>
      </c>
    </row>
    <row r="639" spans="1:13">
      <c r="A639">
        <f t="shared" si="9"/>
        <v>638</v>
      </c>
      <c r="C639" s="10" t="s">
        <v>920</v>
      </c>
      <c r="G639" s="10" t="s">
        <v>1190</v>
      </c>
      <c r="I639" s="59">
        <v>4.95</v>
      </c>
      <c r="M639">
        <v>20</v>
      </c>
    </row>
    <row r="640" spans="1:13">
      <c r="A640">
        <f t="shared" si="9"/>
        <v>639</v>
      </c>
      <c r="C640" s="10" t="s">
        <v>858</v>
      </c>
      <c r="G640" s="10" t="s">
        <v>1191</v>
      </c>
      <c r="I640" s="59">
        <v>19.95</v>
      </c>
      <c r="M640">
        <v>20</v>
      </c>
    </row>
    <row r="641" spans="1:13">
      <c r="A641">
        <f t="shared" si="9"/>
        <v>640</v>
      </c>
      <c r="C641" s="10" t="s">
        <v>921</v>
      </c>
      <c r="G641" s="10" t="s">
        <v>1233</v>
      </c>
      <c r="I641" s="59">
        <v>34.950000000000003</v>
      </c>
      <c r="M641">
        <v>20</v>
      </c>
    </row>
    <row r="642" spans="1:13">
      <c r="A642">
        <f t="shared" si="9"/>
        <v>641</v>
      </c>
      <c r="C642" s="10" t="s">
        <v>922</v>
      </c>
      <c r="G642" s="10" t="s">
        <v>1203</v>
      </c>
      <c r="I642" s="59">
        <v>14.95</v>
      </c>
      <c r="M642">
        <v>12</v>
      </c>
    </row>
    <row r="643" spans="1:13">
      <c r="A643">
        <f t="shared" ref="A643:A706" si="10">ROW()-1</f>
        <v>642</v>
      </c>
      <c r="C643" s="10" t="s">
        <v>923</v>
      </c>
      <c r="G643" s="10" t="s">
        <v>1204</v>
      </c>
      <c r="I643" s="59">
        <v>19.95</v>
      </c>
      <c r="M643">
        <v>12</v>
      </c>
    </row>
    <row r="644" spans="1:13">
      <c r="A644">
        <f t="shared" si="10"/>
        <v>643</v>
      </c>
      <c r="C644" s="10" t="s">
        <v>872</v>
      </c>
      <c r="G644" s="10" t="s">
        <v>1271</v>
      </c>
      <c r="I644" s="59">
        <v>14.95</v>
      </c>
      <c r="M644">
        <v>12</v>
      </c>
    </row>
    <row r="645" spans="1:13">
      <c r="A645">
        <f t="shared" si="10"/>
        <v>644</v>
      </c>
      <c r="C645" s="10" t="s">
        <v>924</v>
      </c>
      <c r="G645" s="10" t="s">
        <v>1272</v>
      </c>
      <c r="I645" s="59">
        <v>12.95</v>
      </c>
      <c r="M645">
        <v>20</v>
      </c>
    </row>
    <row r="646" spans="1:13">
      <c r="A646">
        <f t="shared" si="10"/>
        <v>645</v>
      </c>
      <c r="C646" s="10" t="s">
        <v>925</v>
      </c>
      <c r="G646" s="10" t="s">
        <v>1273</v>
      </c>
      <c r="I646" s="59">
        <v>159.94999999999999</v>
      </c>
      <c r="M646">
        <v>20</v>
      </c>
    </row>
    <row r="647" spans="1:13">
      <c r="A647">
        <f t="shared" si="10"/>
        <v>646</v>
      </c>
      <c r="C647" s="10" t="s">
        <v>926</v>
      </c>
      <c r="G647" s="10" t="s">
        <v>1274</v>
      </c>
      <c r="I647" s="59">
        <v>40</v>
      </c>
      <c r="M647">
        <v>5</v>
      </c>
    </row>
    <row r="648" spans="1:13">
      <c r="A648">
        <f t="shared" si="10"/>
        <v>647</v>
      </c>
      <c r="C648" s="10" t="s">
        <v>927</v>
      </c>
      <c r="G648" s="10" t="s">
        <v>1272</v>
      </c>
      <c r="I648" s="59">
        <v>12.95</v>
      </c>
      <c r="M648">
        <v>20</v>
      </c>
    </row>
    <row r="649" spans="1:13">
      <c r="A649">
        <f t="shared" si="10"/>
        <v>648</v>
      </c>
      <c r="C649" s="10" t="s">
        <v>928</v>
      </c>
      <c r="G649" s="10" t="s">
        <v>1275</v>
      </c>
      <c r="I649" s="59">
        <v>169.95</v>
      </c>
      <c r="M649">
        <v>20</v>
      </c>
    </row>
    <row r="650" spans="1:13">
      <c r="A650">
        <f t="shared" si="10"/>
        <v>649</v>
      </c>
      <c r="C650" s="10" t="s">
        <v>929</v>
      </c>
      <c r="G650" s="10" t="s">
        <v>1276</v>
      </c>
      <c r="I650" s="59">
        <v>189.95</v>
      </c>
      <c r="M650">
        <v>20</v>
      </c>
    </row>
    <row r="651" spans="1:13">
      <c r="A651">
        <f t="shared" si="10"/>
        <v>650</v>
      </c>
      <c r="C651" s="10" t="s">
        <v>930</v>
      </c>
      <c r="G651" s="10" t="s">
        <v>1277</v>
      </c>
      <c r="I651" s="59">
        <v>179.95</v>
      </c>
      <c r="M651">
        <v>20</v>
      </c>
    </row>
    <row r="652" spans="1:13">
      <c r="A652">
        <f t="shared" si="10"/>
        <v>651</v>
      </c>
      <c r="C652" s="10" t="s">
        <v>931</v>
      </c>
      <c r="G652" s="10" t="s">
        <v>1278</v>
      </c>
      <c r="I652" s="59">
        <v>39.950000000000003</v>
      </c>
      <c r="M652">
        <v>20</v>
      </c>
    </row>
    <row r="653" spans="1:13">
      <c r="A653">
        <f t="shared" si="10"/>
        <v>652</v>
      </c>
      <c r="C653" s="10" t="s">
        <v>932</v>
      </c>
      <c r="G653" s="10" t="s">
        <v>1279</v>
      </c>
      <c r="I653" s="59">
        <v>19.95</v>
      </c>
      <c r="M653">
        <v>12</v>
      </c>
    </row>
    <row r="654" spans="1:13">
      <c r="A654">
        <f t="shared" si="10"/>
        <v>653</v>
      </c>
      <c r="C654" s="10" t="s">
        <v>933</v>
      </c>
      <c r="G654" s="10" t="s">
        <v>1280</v>
      </c>
      <c r="I654" s="59">
        <v>179.95</v>
      </c>
      <c r="M654">
        <v>20</v>
      </c>
    </row>
    <row r="655" spans="1:13">
      <c r="A655">
        <f t="shared" si="10"/>
        <v>654</v>
      </c>
      <c r="C655" s="10" t="s">
        <v>934</v>
      </c>
      <c r="G655" s="10" t="s">
        <v>1281</v>
      </c>
      <c r="I655" s="59">
        <v>199.95</v>
      </c>
      <c r="M655">
        <v>20</v>
      </c>
    </row>
    <row r="656" spans="1:13">
      <c r="A656">
        <f t="shared" si="10"/>
        <v>655</v>
      </c>
      <c r="C656" s="10" t="s">
        <v>935</v>
      </c>
      <c r="G656" s="10" t="s">
        <v>1282</v>
      </c>
      <c r="I656" s="59">
        <v>169.95</v>
      </c>
      <c r="M656">
        <v>20</v>
      </c>
    </row>
    <row r="657" spans="1:13">
      <c r="A657">
        <f t="shared" si="10"/>
        <v>656</v>
      </c>
      <c r="C657" s="10" t="s">
        <v>936</v>
      </c>
      <c r="G657" s="10" t="s">
        <v>1283</v>
      </c>
      <c r="I657" s="59">
        <v>44.95</v>
      </c>
      <c r="M657">
        <v>20</v>
      </c>
    </row>
    <row r="658" spans="1:13">
      <c r="A658">
        <f t="shared" si="10"/>
        <v>657</v>
      </c>
      <c r="C658" s="10" t="s">
        <v>937</v>
      </c>
      <c r="G658" s="10" t="s">
        <v>1284</v>
      </c>
      <c r="I658" s="59">
        <v>79.95</v>
      </c>
      <c r="M658">
        <v>20</v>
      </c>
    </row>
    <row r="659" spans="1:13">
      <c r="A659">
        <f t="shared" si="10"/>
        <v>658</v>
      </c>
      <c r="C659" s="15" t="s">
        <v>938</v>
      </c>
      <c r="G659" s="15" t="s">
        <v>1200</v>
      </c>
      <c r="I659" s="63">
        <v>39.950000000000003</v>
      </c>
      <c r="M659">
        <v>20</v>
      </c>
    </row>
    <row r="660" spans="1:13">
      <c r="A660">
        <f t="shared" si="10"/>
        <v>659</v>
      </c>
      <c r="C660" s="10" t="s">
        <v>939</v>
      </c>
      <c r="G660" s="10" t="s">
        <v>1285</v>
      </c>
      <c r="I660" s="59">
        <v>29.95</v>
      </c>
      <c r="M660">
        <v>20</v>
      </c>
    </row>
    <row r="661" spans="1:13">
      <c r="A661">
        <f t="shared" si="10"/>
        <v>660</v>
      </c>
      <c r="C661" s="10" t="s">
        <v>940</v>
      </c>
      <c r="G661" s="10" t="s">
        <v>1237</v>
      </c>
      <c r="I661" s="59">
        <v>4.95</v>
      </c>
      <c r="M661">
        <v>20</v>
      </c>
    </row>
    <row r="662" spans="1:13">
      <c r="A662">
        <f t="shared" si="10"/>
        <v>661</v>
      </c>
      <c r="C662" s="10" t="s">
        <v>876</v>
      </c>
      <c r="G662" s="10" t="s">
        <v>1238</v>
      </c>
      <c r="I662" s="59">
        <v>29.95</v>
      </c>
      <c r="M662">
        <v>20</v>
      </c>
    </row>
    <row r="663" spans="1:13">
      <c r="A663">
        <f t="shared" si="10"/>
        <v>662</v>
      </c>
      <c r="C663" s="10" t="s">
        <v>941</v>
      </c>
      <c r="G663" s="10" t="s">
        <v>1205</v>
      </c>
      <c r="I663" s="59">
        <v>14.95</v>
      </c>
      <c r="M663">
        <v>12</v>
      </c>
    </row>
    <row r="664" spans="1:13">
      <c r="A664">
        <f t="shared" si="10"/>
        <v>663</v>
      </c>
      <c r="C664" s="10" t="s">
        <v>942</v>
      </c>
      <c r="G664" s="10" t="s">
        <v>1215</v>
      </c>
      <c r="I664" s="59">
        <v>14.95</v>
      </c>
      <c r="M664">
        <v>12</v>
      </c>
    </row>
    <row r="665" spans="1:13">
      <c r="A665">
        <f t="shared" si="10"/>
        <v>664</v>
      </c>
      <c r="C665" s="10" t="s">
        <v>943</v>
      </c>
      <c r="G665" s="10" t="s">
        <v>1216</v>
      </c>
      <c r="I665" s="59">
        <v>14.95</v>
      </c>
      <c r="M665">
        <v>12</v>
      </c>
    </row>
    <row r="666" spans="1:13">
      <c r="A666">
        <f t="shared" si="10"/>
        <v>665</v>
      </c>
      <c r="C666" s="15" t="s">
        <v>944</v>
      </c>
      <c r="G666" s="15" t="s">
        <v>1217</v>
      </c>
      <c r="I666" s="63">
        <v>14.95</v>
      </c>
      <c r="M666">
        <v>12</v>
      </c>
    </row>
    <row r="667" spans="1:13">
      <c r="A667">
        <f t="shared" si="10"/>
        <v>666</v>
      </c>
      <c r="C667" s="10" t="s">
        <v>945</v>
      </c>
      <c r="G667" s="10" t="s">
        <v>1197</v>
      </c>
      <c r="I667" s="59">
        <v>19.95</v>
      </c>
      <c r="M667">
        <v>12</v>
      </c>
    </row>
    <row r="668" spans="1:13">
      <c r="A668">
        <f t="shared" si="10"/>
        <v>667</v>
      </c>
      <c r="C668" s="10" t="s">
        <v>946</v>
      </c>
      <c r="G668" s="10" t="s">
        <v>1198</v>
      </c>
      <c r="I668" s="59">
        <v>19.95</v>
      </c>
      <c r="M668">
        <v>12</v>
      </c>
    </row>
    <row r="669" spans="1:13">
      <c r="A669">
        <f t="shared" si="10"/>
        <v>668</v>
      </c>
      <c r="C669" s="10" t="s">
        <v>947</v>
      </c>
      <c r="G669" s="10" t="s">
        <v>1233</v>
      </c>
      <c r="I669" s="59">
        <v>34.950000000000003</v>
      </c>
      <c r="M669">
        <v>20</v>
      </c>
    </row>
    <row r="670" spans="1:13">
      <c r="A670">
        <f t="shared" si="10"/>
        <v>669</v>
      </c>
      <c r="C670" s="10" t="s">
        <v>948</v>
      </c>
      <c r="G670" s="10" t="s">
        <v>1234</v>
      </c>
      <c r="I670" s="59">
        <v>19.95</v>
      </c>
      <c r="M670">
        <v>12</v>
      </c>
    </row>
    <row r="671" spans="1:13">
      <c r="A671">
        <f t="shared" si="10"/>
        <v>670</v>
      </c>
      <c r="C671" s="10" t="s">
        <v>949</v>
      </c>
      <c r="G671" s="10" t="s">
        <v>1202</v>
      </c>
      <c r="I671" s="59">
        <v>29.95</v>
      </c>
      <c r="M671">
        <v>12</v>
      </c>
    </row>
    <row r="672" spans="1:13">
      <c r="A672">
        <f t="shared" si="10"/>
        <v>671</v>
      </c>
      <c r="C672" s="10" t="s">
        <v>882</v>
      </c>
      <c r="G672" s="10" t="s">
        <v>1239</v>
      </c>
      <c r="I672" s="59">
        <v>99.95</v>
      </c>
      <c r="M672">
        <v>20</v>
      </c>
    </row>
    <row r="673" spans="1:13">
      <c r="A673">
        <f t="shared" si="10"/>
        <v>672</v>
      </c>
      <c r="C673" s="15" t="s">
        <v>830</v>
      </c>
      <c r="G673" s="15" t="s">
        <v>1206</v>
      </c>
      <c r="I673" s="63">
        <v>29.95</v>
      </c>
      <c r="M673">
        <v>20</v>
      </c>
    </row>
    <row r="674" spans="1:13">
      <c r="A674">
        <f t="shared" si="10"/>
        <v>673</v>
      </c>
      <c r="C674" s="10" t="s">
        <v>950</v>
      </c>
      <c r="G674" s="10" t="s">
        <v>1240</v>
      </c>
      <c r="I674" s="59">
        <v>79.95</v>
      </c>
      <c r="M674">
        <v>20</v>
      </c>
    </row>
    <row r="675" spans="1:13">
      <c r="A675">
        <f t="shared" si="10"/>
        <v>674</v>
      </c>
      <c r="C675" s="10" t="s">
        <v>888</v>
      </c>
      <c r="G675" s="10" t="s">
        <v>1241</v>
      </c>
      <c r="I675" s="59">
        <v>79.95</v>
      </c>
      <c r="M675">
        <v>20</v>
      </c>
    </row>
    <row r="676" spans="1:13">
      <c r="A676">
        <f t="shared" si="10"/>
        <v>675</v>
      </c>
      <c r="C676" s="10" t="s">
        <v>889</v>
      </c>
      <c r="G676" s="10" t="s">
        <v>1242</v>
      </c>
      <c r="I676" s="59">
        <v>79.95</v>
      </c>
      <c r="M676">
        <v>20</v>
      </c>
    </row>
    <row r="677" spans="1:13">
      <c r="A677">
        <f t="shared" si="10"/>
        <v>676</v>
      </c>
      <c r="C677" s="10" t="s">
        <v>890</v>
      </c>
      <c r="G677" s="10" t="s">
        <v>1243</v>
      </c>
      <c r="I677" s="59">
        <v>79.95</v>
      </c>
      <c r="M677">
        <v>20</v>
      </c>
    </row>
    <row r="678" spans="1:13">
      <c r="A678">
        <f t="shared" si="10"/>
        <v>677</v>
      </c>
      <c r="C678" s="10" t="s">
        <v>891</v>
      </c>
      <c r="G678" s="10" t="s">
        <v>1244</v>
      </c>
      <c r="I678" s="59">
        <v>79.95</v>
      </c>
      <c r="M678">
        <v>20</v>
      </c>
    </row>
    <row r="679" spans="1:13">
      <c r="A679">
        <f t="shared" si="10"/>
        <v>678</v>
      </c>
      <c r="C679" s="10" t="s">
        <v>892</v>
      </c>
      <c r="G679" s="10" t="s">
        <v>1286</v>
      </c>
      <c r="I679" s="59">
        <v>79.95</v>
      </c>
      <c r="M679">
        <v>20</v>
      </c>
    </row>
    <row r="680" spans="1:13">
      <c r="A680">
        <f t="shared" si="10"/>
        <v>679</v>
      </c>
      <c r="C680" s="10" t="s">
        <v>893</v>
      </c>
      <c r="G680" s="10" t="s">
        <v>1246</v>
      </c>
      <c r="I680" s="59">
        <v>79.95</v>
      </c>
      <c r="M680">
        <v>20</v>
      </c>
    </row>
    <row r="681" spans="1:13">
      <c r="A681">
        <f t="shared" si="10"/>
        <v>680</v>
      </c>
      <c r="C681" s="10" t="s">
        <v>894</v>
      </c>
      <c r="G681" s="10" t="s">
        <v>1247</v>
      </c>
      <c r="I681" s="59">
        <v>24.99</v>
      </c>
      <c r="M681">
        <v>20</v>
      </c>
    </row>
    <row r="682" spans="1:13">
      <c r="A682">
        <f t="shared" si="10"/>
        <v>681</v>
      </c>
      <c r="C682" s="10" t="s">
        <v>895</v>
      </c>
      <c r="G682" s="10" t="s">
        <v>1248</v>
      </c>
      <c r="I682" s="59">
        <v>14.95</v>
      </c>
      <c r="M682">
        <v>20</v>
      </c>
    </row>
    <row r="683" spans="1:13">
      <c r="A683">
        <f t="shared" si="10"/>
        <v>682</v>
      </c>
      <c r="C683" s="10" t="s">
        <v>951</v>
      </c>
      <c r="G683" s="10" t="s">
        <v>1249</v>
      </c>
      <c r="I683" s="59">
        <v>86</v>
      </c>
      <c r="M683">
        <v>20</v>
      </c>
    </row>
    <row r="684" spans="1:13">
      <c r="A684">
        <f t="shared" si="10"/>
        <v>683</v>
      </c>
      <c r="C684" s="10" t="s">
        <v>897</v>
      </c>
      <c r="G684" s="10" t="s">
        <v>1250</v>
      </c>
      <c r="I684" s="59">
        <v>79.95</v>
      </c>
      <c r="M684">
        <v>20</v>
      </c>
    </row>
    <row r="685" spans="1:13">
      <c r="A685">
        <f t="shared" si="10"/>
        <v>684</v>
      </c>
      <c r="C685" s="10" t="s">
        <v>898</v>
      </c>
      <c r="G685" s="10" t="s">
        <v>1251</v>
      </c>
      <c r="I685" s="59">
        <v>79.95</v>
      </c>
      <c r="M685">
        <v>20</v>
      </c>
    </row>
    <row r="686" spans="1:13">
      <c r="A686">
        <f t="shared" si="10"/>
        <v>685</v>
      </c>
      <c r="C686" s="10" t="s">
        <v>899</v>
      </c>
      <c r="G686" s="10" t="s">
        <v>1287</v>
      </c>
      <c r="I686" s="59">
        <v>79.95</v>
      </c>
      <c r="M686">
        <v>20</v>
      </c>
    </row>
    <row r="687" spans="1:13">
      <c r="A687">
        <f t="shared" si="10"/>
        <v>686</v>
      </c>
      <c r="C687" s="10" t="s">
        <v>952</v>
      </c>
      <c r="G687" s="10" t="s">
        <v>1288</v>
      </c>
      <c r="I687" s="59">
        <v>79.95</v>
      </c>
      <c r="M687">
        <v>20</v>
      </c>
    </row>
    <row r="688" spans="1:13">
      <c r="A688">
        <f t="shared" si="10"/>
        <v>687</v>
      </c>
      <c r="C688" s="10" t="s">
        <v>953</v>
      </c>
      <c r="G688" s="10" t="s">
        <v>1253</v>
      </c>
      <c r="I688" s="59">
        <v>79.95</v>
      </c>
      <c r="M688">
        <v>20</v>
      </c>
    </row>
    <row r="689" spans="1:13">
      <c r="A689">
        <f t="shared" si="10"/>
        <v>688</v>
      </c>
      <c r="C689" s="10" t="s">
        <v>954</v>
      </c>
      <c r="G689" s="10" t="s">
        <v>1289</v>
      </c>
      <c r="I689" s="59">
        <v>79.95</v>
      </c>
      <c r="M689">
        <v>20</v>
      </c>
    </row>
    <row r="690" spans="1:13" ht="15" thickBot="1">
      <c r="A690">
        <f t="shared" si="10"/>
        <v>689</v>
      </c>
      <c r="C690" s="14" t="s">
        <v>902</v>
      </c>
      <c r="G690" s="14" t="s">
        <v>1255</v>
      </c>
      <c r="I690" s="62">
        <v>79.95</v>
      </c>
      <c r="M690">
        <v>20</v>
      </c>
    </row>
    <row r="691" spans="1:13">
      <c r="A691">
        <f t="shared" si="10"/>
        <v>690</v>
      </c>
      <c r="C691" s="10" t="s">
        <v>955</v>
      </c>
      <c r="G691" s="10" t="s">
        <v>1290</v>
      </c>
      <c r="I691" s="59">
        <v>299.95</v>
      </c>
      <c r="M691">
        <v>20</v>
      </c>
    </row>
    <row r="692" spans="1:13">
      <c r="A692">
        <f t="shared" si="10"/>
        <v>691</v>
      </c>
      <c r="C692" s="10" t="s">
        <v>956</v>
      </c>
      <c r="G692" s="10" t="s">
        <v>1291</v>
      </c>
      <c r="I692" s="59">
        <v>199.95</v>
      </c>
      <c r="M692">
        <v>28.000000000000004</v>
      </c>
    </row>
    <row r="693" spans="1:13">
      <c r="A693">
        <f t="shared" si="10"/>
        <v>692</v>
      </c>
      <c r="C693" s="12" t="s">
        <v>957</v>
      </c>
      <c r="G693" s="12" t="s">
        <v>1292</v>
      </c>
      <c r="I693" s="60">
        <v>49.95</v>
      </c>
      <c r="M693">
        <v>0</v>
      </c>
    </row>
    <row r="694" spans="1:13">
      <c r="A694">
        <f t="shared" si="10"/>
        <v>693</v>
      </c>
      <c r="C694" s="10" t="s">
        <v>958</v>
      </c>
      <c r="G694" s="10" t="s">
        <v>1293</v>
      </c>
      <c r="I694" s="59">
        <v>49.95</v>
      </c>
      <c r="M694">
        <v>0</v>
      </c>
    </row>
    <row r="695" spans="1:13">
      <c r="A695">
        <f t="shared" si="10"/>
        <v>694</v>
      </c>
      <c r="C695" s="10" t="s">
        <v>959</v>
      </c>
      <c r="G695" s="10" t="s">
        <v>1294</v>
      </c>
      <c r="I695" s="59">
        <v>29.95</v>
      </c>
      <c r="M695">
        <v>0</v>
      </c>
    </row>
    <row r="696" spans="1:13">
      <c r="A696">
        <f t="shared" si="10"/>
        <v>695</v>
      </c>
      <c r="C696" s="10" t="s">
        <v>960</v>
      </c>
      <c r="G696" s="10" t="s">
        <v>1295</v>
      </c>
      <c r="I696" s="59">
        <v>9.9499999999999993</v>
      </c>
      <c r="M696">
        <v>12</v>
      </c>
    </row>
    <row r="697" spans="1:13">
      <c r="A697">
        <f t="shared" si="10"/>
        <v>696</v>
      </c>
      <c r="C697" s="10" t="s">
        <v>961</v>
      </c>
      <c r="G697" s="10" t="s">
        <v>1296</v>
      </c>
      <c r="I697" s="59">
        <v>14.95</v>
      </c>
      <c r="M697">
        <v>55.000000000000007</v>
      </c>
    </row>
    <row r="698" spans="1:13">
      <c r="A698">
        <f t="shared" si="10"/>
        <v>697</v>
      </c>
      <c r="C698" s="10" t="s">
        <v>962</v>
      </c>
      <c r="G698" s="10" t="s">
        <v>1297</v>
      </c>
      <c r="I698" s="59">
        <v>29.95</v>
      </c>
      <c r="M698">
        <v>0</v>
      </c>
    </row>
    <row r="699" spans="1:13">
      <c r="A699">
        <f t="shared" si="10"/>
        <v>698</v>
      </c>
      <c r="C699" s="10" t="s">
        <v>963</v>
      </c>
      <c r="G699" s="10" t="s">
        <v>1298</v>
      </c>
      <c r="I699" s="59">
        <v>4.95</v>
      </c>
      <c r="M699">
        <v>20</v>
      </c>
    </row>
    <row r="700" spans="1:13">
      <c r="A700">
        <f t="shared" si="10"/>
        <v>699</v>
      </c>
      <c r="C700" s="10" t="s">
        <v>964</v>
      </c>
      <c r="G700" s="10" t="s">
        <v>1299</v>
      </c>
      <c r="I700" s="59">
        <v>4.95</v>
      </c>
      <c r="M700">
        <v>20</v>
      </c>
    </row>
    <row r="701" spans="1:13">
      <c r="A701">
        <f t="shared" si="10"/>
        <v>700</v>
      </c>
      <c r="C701" s="10" t="s">
        <v>965</v>
      </c>
      <c r="G701" s="10" t="s">
        <v>1300</v>
      </c>
      <c r="I701" s="59">
        <v>4.95</v>
      </c>
      <c r="M701">
        <v>20</v>
      </c>
    </row>
    <row r="702" spans="1:13">
      <c r="A702">
        <f t="shared" si="10"/>
        <v>701</v>
      </c>
      <c r="C702" s="10" t="s">
        <v>966</v>
      </c>
      <c r="G702" s="10" t="s">
        <v>1301</v>
      </c>
      <c r="I702" s="59">
        <v>14.95</v>
      </c>
      <c r="M702">
        <v>35</v>
      </c>
    </row>
    <row r="703" spans="1:13">
      <c r="A703">
        <f t="shared" si="10"/>
        <v>702</v>
      </c>
      <c r="C703" s="10" t="s">
        <v>967</v>
      </c>
      <c r="G703" s="10" t="s">
        <v>1302</v>
      </c>
      <c r="I703" s="59">
        <v>14.95</v>
      </c>
      <c r="M703">
        <v>20</v>
      </c>
    </row>
    <row r="704" spans="1:13">
      <c r="A704">
        <f t="shared" si="10"/>
        <v>703</v>
      </c>
      <c r="C704" s="10" t="s">
        <v>968</v>
      </c>
      <c r="G704" s="10" t="s">
        <v>1298</v>
      </c>
      <c r="I704" s="59">
        <v>4.95</v>
      </c>
      <c r="M704">
        <v>20</v>
      </c>
    </row>
    <row r="705" spans="1:13">
      <c r="A705">
        <f t="shared" si="10"/>
        <v>704</v>
      </c>
      <c r="C705" s="15" t="s">
        <v>964</v>
      </c>
      <c r="G705" s="15" t="s">
        <v>1299</v>
      </c>
      <c r="I705" s="63">
        <v>4.95</v>
      </c>
      <c r="M705">
        <v>20</v>
      </c>
    </row>
    <row r="706" spans="1:13">
      <c r="A706">
        <f t="shared" si="10"/>
        <v>705</v>
      </c>
      <c r="C706" s="10" t="s">
        <v>969</v>
      </c>
      <c r="G706" s="10" t="s">
        <v>1241</v>
      </c>
      <c r="I706" s="59">
        <v>79.95</v>
      </c>
      <c r="M706">
        <v>20</v>
      </c>
    </row>
    <row r="707" spans="1:13">
      <c r="A707">
        <f t="shared" ref="A707:A770" si="11">ROW()-1</f>
        <v>706</v>
      </c>
      <c r="C707" s="10" t="s">
        <v>889</v>
      </c>
      <c r="G707" s="10" t="s">
        <v>1242</v>
      </c>
      <c r="I707" s="59">
        <v>79.95</v>
      </c>
      <c r="M707">
        <v>20</v>
      </c>
    </row>
    <row r="708" spans="1:13">
      <c r="A708">
        <f t="shared" si="11"/>
        <v>707</v>
      </c>
      <c r="C708" s="10" t="s">
        <v>890</v>
      </c>
      <c r="G708" s="10" t="s">
        <v>1303</v>
      </c>
      <c r="I708" s="59">
        <v>79.95</v>
      </c>
      <c r="M708">
        <v>20</v>
      </c>
    </row>
    <row r="709" spans="1:13">
      <c r="A709">
        <f t="shared" si="11"/>
        <v>708</v>
      </c>
      <c r="C709" s="10" t="s">
        <v>891</v>
      </c>
      <c r="G709" s="10" t="s">
        <v>1244</v>
      </c>
      <c r="I709" s="59">
        <v>79.95</v>
      </c>
      <c r="M709">
        <v>20</v>
      </c>
    </row>
    <row r="710" spans="1:13">
      <c r="A710">
        <f t="shared" si="11"/>
        <v>709</v>
      </c>
      <c r="C710" s="10" t="s">
        <v>892</v>
      </c>
      <c r="G710" s="10" t="s">
        <v>1304</v>
      </c>
      <c r="I710" s="59">
        <v>79.95</v>
      </c>
      <c r="M710">
        <v>20</v>
      </c>
    </row>
    <row r="711" spans="1:13">
      <c r="A711">
        <f t="shared" si="11"/>
        <v>710</v>
      </c>
      <c r="C711" s="10" t="s">
        <v>893</v>
      </c>
      <c r="G711" s="10" t="s">
        <v>1246</v>
      </c>
      <c r="I711" s="59">
        <v>79.95</v>
      </c>
      <c r="M711">
        <v>20</v>
      </c>
    </row>
    <row r="712" spans="1:13">
      <c r="A712">
        <f t="shared" si="11"/>
        <v>711</v>
      </c>
      <c r="C712" s="10" t="s">
        <v>894</v>
      </c>
      <c r="G712" s="10" t="s">
        <v>1247</v>
      </c>
      <c r="I712" s="59">
        <v>24.99</v>
      </c>
      <c r="M712">
        <v>20</v>
      </c>
    </row>
    <row r="713" spans="1:13">
      <c r="A713">
        <f t="shared" si="11"/>
        <v>712</v>
      </c>
      <c r="C713" s="10" t="s">
        <v>970</v>
      </c>
      <c r="G713" s="10" t="s">
        <v>1248</v>
      </c>
      <c r="I713" s="59">
        <v>14.95</v>
      </c>
      <c r="M713">
        <v>20</v>
      </c>
    </row>
    <row r="714" spans="1:13">
      <c r="A714">
        <f t="shared" si="11"/>
        <v>713</v>
      </c>
      <c r="C714" s="10" t="s">
        <v>951</v>
      </c>
      <c r="G714" s="10" t="s">
        <v>1249</v>
      </c>
      <c r="I714" s="59">
        <v>86</v>
      </c>
      <c r="M714">
        <v>20</v>
      </c>
    </row>
    <row r="715" spans="1:13">
      <c r="A715">
        <f t="shared" si="11"/>
        <v>714</v>
      </c>
      <c r="C715" s="10" t="s">
        <v>897</v>
      </c>
      <c r="G715" s="10" t="s">
        <v>1250</v>
      </c>
      <c r="I715" s="59">
        <v>79.95</v>
      </c>
      <c r="M715">
        <v>20</v>
      </c>
    </row>
    <row r="716" spans="1:13">
      <c r="A716">
        <f t="shared" si="11"/>
        <v>715</v>
      </c>
      <c r="C716" s="10" t="s">
        <v>898</v>
      </c>
      <c r="G716" s="10" t="s">
        <v>1251</v>
      </c>
      <c r="I716" s="59">
        <v>79.95</v>
      </c>
      <c r="M716">
        <v>20</v>
      </c>
    </row>
    <row r="717" spans="1:13">
      <c r="A717">
        <f t="shared" si="11"/>
        <v>716</v>
      </c>
      <c r="C717" s="10" t="s">
        <v>899</v>
      </c>
      <c r="G717" s="10" t="s">
        <v>1287</v>
      </c>
      <c r="I717" s="59">
        <v>79.95</v>
      </c>
      <c r="M717">
        <v>20</v>
      </c>
    </row>
    <row r="718" spans="1:13">
      <c r="A718">
        <f t="shared" si="11"/>
        <v>717</v>
      </c>
      <c r="C718" s="10" t="s">
        <v>953</v>
      </c>
      <c r="G718" s="10" t="s">
        <v>1253</v>
      </c>
      <c r="I718" s="59">
        <v>79.95</v>
      </c>
      <c r="M718">
        <v>20</v>
      </c>
    </row>
    <row r="719" spans="1:13">
      <c r="A719">
        <f t="shared" si="11"/>
        <v>718</v>
      </c>
      <c r="C719" s="10" t="s">
        <v>954</v>
      </c>
      <c r="G719" s="10" t="s">
        <v>1254</v>
      </c>
      <c r="I719" s="59">
        <v>79.95</v>
      </c>
      <c r="M719">
        <v>20</v>
      </c>
    </row>
    <row r="720" spans="1:13" ht="15" thickBot="1">
      <c r="A720">
        <f t="shared" si="11"/>
        <v>719</v>
      </c>
      <c r="C720" s="14" t="s">
        <v>902</v>
      </c>
      <c r="G720" s="14" t="s">
        <v>1305</v>
      </c>
      <c r="I720" s="62">
        <v>79.95</v>
      </c>
      <c r="M720">
        <v>20</v>
      </c>
    </row>
    <row r="721" spans="1:13">
      <c r="A721">
        <f t="shared" si="11"/>
        <v>720</v>
      </c>
      <c r="C721" s="13" t="s">
        <v>971</v>
      </c>
      <c r="G721" s="13" t="s">
        <v>1306</v>
      </c>
      <c r="I721" s="61">
        <v>299.95</v>
      </c>
      <c r="M721">
        <v>30</v>
      </c>
    </row>
    <row r="722" spans="1:13">
      <c r="A722">
        <f t="shared" si="11"/>
        <v>721</v>
      </c>
      <c r="C722" s="12" t="s">
        <v>972</v>
      </c>
      <c r="G722" s="12" t="s">
        <v>1307</v>
      </c>
      <c r="I722" s="60">
        <v>98</v>
      </c>
      <c r="M722">
        <v>30</v>
      </c>
    </row>
    <row r="723" spans="1:13">
      <c r="A723">
        <f t="shared" si="11"/>
        <v>722</v>
      </c>
      <c r="C723" s="10" t="s">
        <v>973</v>
      </c>
      <c r="G723" s="10" t="s">
        <v>1308</v>
      </c>
      <c r="I723" s="59">
        <v>9.9499999999999993</v>
      </c>
      <c r="M723">
        <v>20</v>
      </c>
    </row>
    <row r="724" spans="1:13">
      <c r="A724">
        <f t="shared" si="11"/>
        <v>723</v>
      </c>
      <c r="C724" s="10" t="s">
        <v>974</v>
      </c>
      <c r="G724" s="10" t="s">
        <v>1309</v>
      </c>
      <c r="I724" s="59">
        <v>14.95</v>
      </c>
      <c r="M724">
        <v>20</v>
      </c>
    </row>
    <row r="725" spans="1:13">
      <c r="A725">
        <f t="shared" si="11"/>
        <v>724</v>
      </c>
      <c r="C725" s="10" t="s">
        <v>975</v>
      </c>
      <c r="G725" s="10" t="s">
        <v>1310</v>
      </c>
      <c r="I725" s="59">
        <v>34.950000000000003</v>
      </c>
      <c r="M725">
        <v>0</v>
      </c>
    </row>
    <row r="726" spans="1:13">
      <c r="A726">
        <f t="shared" si="11"/>
        <v>725</v>
      </c>
      <c r="C726" s="10" t="s">
        <v>976</v>
      </c>
      <c r="G726" s="10" t="s">
        <v>1311</v>
      </c>
      <c r="I726" s="59">
        <v>98</v>
      </c>
      <c r="M726">
        <v>20</v>
      </c>
    </row>
    <row r="727" spans="1:13" ht="15" thickBot="1">
      <c r="A727">
        <f t="shared" si="11"/>
        <v>726</v>
      </c>
      <c r="C727" s="14" t="s">
        <v>961</v>
      </c>
      <c r="G727" s="14" t="s">
        <v>1296</v>
      </c>
      <c r="I727" s="62">
        <v>14.95</v>
      </c>
      <c r="M727">
        <v>20</v>
      </c>
    </row>
    <row r="728" spans="1:13">
      <c r="A728">
        <f t="shared" si="11"/>
        <v>727</v>
      </c>
      <c r="C728" s="10" t="s">
        <v>977</v>
      </c>
      <c r="G728" s="10" t="s">
        <v>1312</v>
      </c>
      <c r="I728" s="59">
        <v>219.95</v>
      </c>
      <c r="M728">
        <v>20</v>
      </c>
    </row>
    <row r="729" spans="1:13">
      <c r="A729">
        <f t="shared" si="11"/>
        <v>728</v>
      </c>
      <c r="C729" s="10" t="s">
        <v>978</v>
      </c>
      <c r="G729" s="10" t="s">
        <v>1313</v>
      </c>
      <c r="I729" s="59">
        <v>4.95</v>
      </c>
      <c r="M729">
        <v>20</v>
      </c>
    </row>
    <row r="730" spans="1:13">
      <c r="A730">
        <f t="shared" si="11"/>
        <v>729</v>
      </c>
      <c r="C730" s="10" t="s">
        <v>979</v>
      </c>
      <c r="G730" s="10" t="s">
        <v>1314</v>
      </c>
      <c r="I730" s="59">
        <v>4.95</v>
      </c>
      <c r="M730">
        <v>20</v>
      </c>
    </row>
    <row r="731" spans="1:13">
      <c r="A731">
        <f t="shared" si="11"/>
        <v>730</v>
      </c>
      <c r="C731" s="10" t="s">
        <v>980</v>
      </c>
      <c r="G731" s="10" t="s">
        <v>1315</v>
      </c>
      <c r="I731" s="59">
        <v>4.95</v>
      </c>
      <c r="M731">
        <v>20</v>
      </c>
    </row>
    <row r="732" spans="1:13">
      <c r="A732">
        <f t="shared" si="11"/>
        <v>731</v>
      </c>
      <c r="C732" s="10" t="s">
        <v>981</v>
      </c>
      <c r="G732" s="10" t="s">
        <v>1316</v>
      </c>
      <c r="I732" s="59">
        <v>4.95</v>
      </c>
      <c r="M732">
        <v>20</v>
      </c>
    </row>
    <row r="733" spans="1:13">
      <c r="A733">
        <f t="shared" si="11"/>
        <v>732</v>
      </c>
      <c r="C733" s="10" t="s">
        <v>982</v>
      </c>
      <c r="G733" s="10" t="s">
        <v>1311</v>
      </c>
      <c r="I733" s="59">
        <v>98</v>
      </c>
      <c r="M733">
        <v>20</v>
      </c>
    </row>
    <row r="734" spans="1:13">
      <c r="A734">
        <f t="shared" si="11"/>
        <v>733</v>
      </c>
      <c r="C734" s="12" t="s">
        <v>983</v>
      </c>
      <c r="G734" s="12" t="s">
        <v>1317</v>
      </c>
      <c r="I734" s="60">
        <v>98</v>
      </c>
      <c r="M734">
        <v>20</v>
      </c>
    </row>
    <row r="735" spans="1:13">
      <c r="A735">
        <f t="shared" si="11"/>
        <v>734</v>
      </c>
      <c r="C735" s="10" t="s">
        <v>984</v>
      </c>
      <c r="G735" s="10" t="s">
        <v>1318</v>
      </c>
      <c r="I735" s="59">
        <v>14.95</v>
      </c>
      <c r="M735">
        <v>20</v>
      </c>
    </row>
    <row r="736" spans="1:13" ht="15" thickBot="1">
      <c r="A736">
        <f t="shared" si="11"/>
        <v>735</v>
      </c>
      <c r="C736" s="14" t="s">
        <v>985</v>
      </c>
      <c r="G736" s="14" t="s">
        <v>1319</v>
      </c>
      <c r="I736" s="62">
        <v>14.95</v>
      </c>
      <c r="M736">
        <v>20</v>
      </c>
    </row>
    <row r="737" spans="1:13">
      <c r="A737">
        <f t="shared" si="11"/>
        <v>736</v>
      </c>
      <c r="C737" s="12" t="s">
        <v>986</v>
      </c>
      <c r="G737" s="12" t="s">
        <v>1320</v>
      </c>
      <c r="I737" s="60">
        <v>181.81</v>
      </c>
      <c r="M737">
        <v>25</v>
      </c>
    </row>
    <row r="738" spans="1:13">
      <c r="A738">
        <f t="shared" si="11"/>
        <v>737</v>
      </c>
      <c r="C738" s="12" t="s">
        <v>987</v>
      </c>
      <c r="G738" s="12" t="s">
        <v>1321</v>
      </c>
      <c r="I738" s="60">
        <v>200</v>
      </c>
      <c r="M738">
        <v>25</v>
      </c>
    </row>
    <row r="739" spans="1:13">
      <c r="A739">
        <f t="shared" si="11"/>
        <v>738</v>
      </c>
      <c r="C739" s="10" t="s">
        <v>988</v>
      </c>
      <c r="G739" s="10" t="s">
        <v>1322</v>
      </c>
      <c r="I739" s="59">
        <v>299.95</v>
      </c>
      <c r="M739">
        <v>25</v>
      </c>
    </row>
    <row r="740" spans="1:13">
      <c r="A740">
        <f t="shared" si="11"/>
        <v>739</v>
      </c>
      <c r="C740" s="10" t="s">
        <v>989</v>
      </c>
      <c r="G740" s="10" t="s">
        <v>1323</v>
      </c>
      <c r="I740" s="59">
        <v>299.95</v>
      </c>
      <c r="M740">
        <v>25</v>
      </c>
    </row>
    <row r="741" spans="1:13">
      <c r="A741">
        <f t="shared" si="11"/>
        <v>740</v>
      </c>
      <c r="C741" s="10" t="s">
        <v>990</v>
      </c>
      <c r="G741" s="10" t="s">
        <v>1296</v>
      </c>
      <c r="I741" s="59">
        <v>14.95</v>
      </c>
      <c r="M741">
        <v>20</v>
      </c>
    </row>
    <row r="742" spans="1:13">
      <c r="A742">
        <f t="shared" si="11"/>
        <v>741</v>
      </c>
      <c r="C742" s="12" t="s">
        <v>991</v>
      </c>
      <c r="G742" s="12" t="s">
        <v>1307</v>
      </c>
      <c r="I742" s="60">
        <v>98</v>
      </c>
      <c r="M742">
        <v>20</v>
      </c>
    </row>
    <row r="743" spans="1:13" ht="15" thickBot="1">
      <c r="A743">
        <f t="shared" si="11"/>
        <v>742</v>
      </c>
      <c r="C743" s="14" t="s">
        <v>992</v>
      </c>
      <c r="G743" s="14" t="s">
        <v>1311</v>
      </c>
      <c r="I743" s="62">
        <v>98</v>
      </c>
      <c r="M743">
        <v>20</v>
      </c>
    </row>
    <row r="744" spans="1:13">
      <c r="A744">
        <f t="shared" si="11"/>
        <v>743</v>
      </c>
      <c r="C744" s="12" t="s">
        <v>993</v>
      </c>
      <c r="G744" s="12" t="s">
        <v>1324</v>
      </c>
      <c r="I744" s="60">
        <v>219.95</v>
      </c>
      <c r="M744">
        <v>20</v>
      </c>
    </row>
    <row r="745" spans="1:13">
      <c r="A745">
        <f t="shared" si="11"/>
        <v>744</v>
      </c>
      <c r="C745" s="10" t="s">
        <v>994</v>
      </c>
      <c r="G745" s="10" t="s">
        <v>1325</v>
      </c>
      <c r="I745" s="59"/>
      <c r="M745">
        <v>0</v>
      </c>
    </row>
    <row r="746" spans="1:13">
      <c r="A746">
        <f t="shared" si="11"/>
        <v>745</v>
      </c>
      <c r="C746" s="10" t="s">
        <v>995</v>
      </c>
      <c r="G746" s="10" t="s">
        <v>1326</v>
      </c>
      <c r="I746" s="59"/>
      <c r="M746">
        <v>0</v>
      </c>
    </row>
    <row r="747" spans="1:13">
      <c r="A747">
        <f t="shared" si="11"/>
        <v>746</v>
      </c>
      <c r="C747" s="10" t="s">
        <v>996</v>
      </c>
      <c r="G747" s="10" t="s">
        <v>1327</v>
      </c>
      <c r="I747" s="59"/>
      <c r="M747">
        <v>0</v>
      </c>
    </row>
    <row r="748" spans="1:13">
      <c r="A748">
        <f t="shared" si="11"/>
        <v>747</v>
      </c>
      <c r="C748" s="10" t="s">
        <v>997</v>
      </c>
      <c r="G748" s="10" t="s">
        <v>1328</v>
      </c>
      <c r="I748" s="59">
        <v>119.95</v>
      </c>
      <c r="M748">
        <v>20</v>
      </c>
    </row>
    <row r="749" spans="1:13">
      <c r="A749">
        <f t="shared" si="11"/>
        <v>748</v>
      </c>
      <c r="C749" s="10" t="s">
        <v>963</v>
      </c>
      <c r="G749" s="10" t="s">
        <v>1329</v>
      </c>
      <c r="I749" s="59">
        <v>4.95</v>
      </c>
      <c r="M749">
        <v>35</v>
      </c>
    </row>
    <row r="750" spans="1:13">
      <c r="A750">
        <f t="shared" si="11"/>
        <v>749</v>
      </c>
      <c r="C750" s="10" t="s">
        <v>964</v>
      </c>
      <c r="G750" s="10" t="s">
        <v>1330</v>
      </c>
      <c r="I750" s="59">
        <v>4.95</v>
      </c>
      <c r="M750">
        <v>35</v>
      </c>
    </row>
    <row r="751" spans="1:13">
      <c r="A751">
        <f t="shared" si="11"/>
        <v>750</v>
      </c>
      <c r="C751" s="10" t="s">
        <v>965</v>
      </c>
      <c r="G751" s="10" t="s">
        <v>1331</v>
      </c>
      <c r="I751" s="59">
        <v>4.95</v>
      </c>
      <c r="M751">
        <v>35</v>
      </c>
    </row>
    <row r="752" spans="1:13">
      <c r="A752">
        <f t="shared" si="11"/>
        <v>751</v>
      </c>
      <c r="C752" s="10" t="s">
        <v>998</v>
      </c>
      <c r="G752" s="10" t="s">
        <v>1298</v>
      </c>
      <c r="I752" s="59">
        <v>4.95</v>
      </c>
      <c r="M752">
        <v>22</v>
      </c>
    </row>
    <row r="753" spans="1:13">
      <c r="A753">
        <f t="shared" si="11"/>
        <v>752</v>
      </c>
      <c r="C753" s="12" t="s">
        <v>999</v>
      </c>
      <c r="G753" s="12" t="s">
        <v>1307</v>
      </c>
      <c r="I753" s="60">
        <v>98</v>
      </c>
      <c r="M753">
        <v>35</v>
      </c>
    </row>
    <row r="754" spans="1:13">
      <c r="A754">
        <f t="shared" si="11"/>
        <v>753</v>
      </c>
      <c r="C754" s="10" t="s">
        <v>982</v>
      </c>
      <c r="G754" s="10" t="s">
        <v>1311</v>
      </c>
      <c r="I754" s="59">
        <v>98</v>
      </c>
      <c r="M754">
        <v>35</v>
      </c>
    </row>
    <row r="755" spans="1:13">
      <c r="A755">
        <f t="shared" si="11"/>
        <v>754</v>
      </c>
      <c r="C755" s="10" t="s">
        <v>961</v>
      </c>
      <c r="G755" s="10" t="s">
        <v>1296</v>
      </c>
      <c r="I755" s="59">
        <v>14.95</v>
      </c>
      <c r="M755">
        <v>55.000000000000007</v>
      </c>
    </row>
    <row r="756" spans="1:13" ht="15" thickBot="1">
      <c r="A756">
        <f t="shared" si="11"/>
        <v>755</v>
      </c>
      <c r="C756" s="14" t="s">
        <v>966</v>
      </c>
      <c r="G756" s="14" t="s">
        <v>1301</v>
      </c>
      <c r="I756" s="62">
        <v>14.95</v>
      </c>
      <c r="M756">
        <v>35</v>
      </c>
    </row>
    <row r="757" spans="1:13">
      <c r="A757">
        <f t="shared" si="11"/>
        <v>756</v>
      </c>
      <c r="C757" s="10" t="s">
        <v>1000</v>
      </c>
      <c r="G757" s="10" t="s">
        <v>1332</v>
      </c>
      <c r="I757" s="59">
        <v>299.95</v>
      </c>
      <c r="M757">
        <v>25</v>
      </c>
    </row>
    <row r="758" spans="1:13">
      <c r="A758">
        <f t="shared" si="11"/>
        <v>757</v>
      </c>
      <c r="C758" s="10" t="s">
        <v>1001</v>
      </c>
      <c r="G758" s="10" t="s">
        <v>1333</v>
      </c>
      <c r="I758" s="59">
        <v>299.95</v>
      </c>
      <c r="M758">
        <v>25</v>
      </c>
    </row>
    <row r="759" spans="1:13">
      <c r="A759">
        <f t="shared" si="11"/>
        <v>758</v>
      </c>
      <c r="C759" s="12" t="s">
        <v>1002</v>
      </c>
      <c r="G759" s="12" t="s">
        <v>1334</v>
      </c>
      <c r="I759" s="60">
        <v>299.95</v>
      </c>
      <c r="M759">
        <v>25</v>
      </c>
    </row>
    <row r="760" spans="1:13">
      <c r="A760">
        <f t="shared" si="11"/>
        <v>759</v>
      </c>
      <c r="C760" s="12" t="s">
        <v>1003</v>
      </c>
      <c r="G760" s="12" t="s">
        <v>1335</v>
      </c>
      <c r="I760" s="60">
        <v>299.95</v>
      </c>
      <c r="M760">
        <v>25</v>
      </c>
    </row>
    <row r="761" spans="1:13">
      <c r="A761">
        <f t="shared" si="11"/>
        <v>760</v>
      </c>
      <c r="C761" s="12" t="s">
        <v>1004</v>
      </c>
      <c r="G761" s="12" t="s">
        <v>1336</v>
      </c>
      <c r="I761" s="60">
        <v>299.95</v>
      </c>
      <c r="M761">
        <v>25</v>
      </c>
    </row>
    <row r="762" spans="1:13">
      <c r="A762">
        <f t="shared" si="11"/>
        <v>761</v>
      </c>
      <c r="C762" s="10" t="s">
        <v>1005</v>
      </c>
      <c r="G762" s="10" t="s">
        <v>1337</v>
      </c>
      <c r="I762" s="59">
        <v>299.95</v>
      </c>
      <c r="M762">
        <v>25</v>
      </c>
    </row>
    <row r="763" spans="1:13">
      <c r="A763">
        <f t="shared" si="11"/>
        <v>762</v>
      </c>
      <c r="C763" s="10" t="s">
        <v>1006</v>
      </c>
      <c r="G763" s="10" t="s">
        <v>1316</v>
      </c>
      <c r="I763" s="59">
        <v>4.95</v>
      </c>
      <c r="M763">
        <v>35</v>
      </c>
    </row>
    <row r="764" spans="1:13">
      <c r="A764">
        <f t="shared" si="11"/>
        <v>763</v>
      </c>
      <c r="C764" s="10" t="s">
        <v>1007</v>
      </c>
      <c r="G764" s="10" t="s">
        <v>1338</v>
      </c>
      <c r="I764" s="59">
        <v>4.95</v>
      </c>
      <c r="M764">
        <v>35</v>
      </c>
    </row>
    <row r="765" spans="1:13">
      <c r="A765">
        <f t="shared" si="11"/>
        <v>764</v>
      </c>
      <c r="C765" s="10" t="s">
        <v>1008</v>
      </c>
      <c r="G765" s="10" t="s">
        <v>1339</v>
      </c>
      <c r="I765" s="59">
        <v>4.95</v>
      </c>
      <c r="M765">
        <v>35</v>
      </c>
    </row>
    <row r="766" spans="1:13">
      <c r="A766">
        <f t="shared" si="11"/>
        <v>765</v>
      </c>
      <c r="C766" s="10" t="s">
        <v>1009</v>
      </c>
      <c r="G766" s="10" t="s">
        <v>1340</v>
      </c>
      <c r="I766" s="59">
        <v>4.95</v>
      </c>
      <c r="M766">
        <v>35</v>
      </c>
    </row>
    <row r="767" spans="1:13">
      <c r="A767">
        <f t="shared" si="11"/>
        <v>766</v>
      </c>
      <c r="C767" s="12" t="s">
        <v>991</v>
      </c>
      <c r="G767" s="12" t="s">
        <v>1307</v>
      </c>
      <c r="I767" s="60">
        <v>98</v>
      </c>
      <c r="M767">
        <v>35</v>
      </c>
    </row>
    <row r="768" spans="1:13">
      <c r="A768">
        <f t="shared" si="11"/>
        <v>767</v>
      </c>
      <c r="C768" s="10" t="s">
        <v>982</v>
      </c>
      <c r="G768" s="10" t="s">
        <v>1311</v>
      </c>
      <c r="I768" s="59">
        <v>98</v>
      </c>
      <c r="M768">
        <v>35</v>
      </c>
    </row>
    <row r="769" spans="1:13">
      <c r="A769">
        <f t="shared" si="11"/>
        <v>768</v>
      </c>
      <c r="C769" s="10" t="s">
        <v>1010</v>
      </c>
      <c r="G769" s="10" t="s">
        <v>1296</v>
      </c>
      <c r="I769" s="59">
        <v>14.95</v>
      </c>
      <c r="M769">
        <v>55.000000000000007</v>
      </c>
    </row>
    <row r="770" spans="1:13" ht="15" thickBot="1">
      <c r="A770">
        <f t="shared" si="11"/>
        <v>769</v>
      </c>
      <c r="C770" s="14" t="s">
        <v>1011</v>
      </c>
      <c r="G770" s="14" t="s">
        <v>1301</v>
      </c>
      <c r="I770" s="62">
        <v>14.95</v>
      </c>
      <c r="M770">
        <v>35</v>
      </c>
    </row>
    <row r="771" spans="1:13">
      <c r="A771">
        <f t="shared" ref="A771:A834" si="12">ROW()-1</f>
        <v>770</v>
      </c>
      <c r="C771" s="12" t="s">
        <v>1012</v>
      </c>
      <c r="G771" s="12" t="s">
        <v>1341</v>
      </c>
      <c r="I771" s="60">
        <v>379.95</v>
      </c>
      <c r="M771">
        <v>30</v>
      </c>
    </row>
    <row r="772" spans="1:13">
      <c r="A772">
        <f t="shared" si="12"/>
        <v>771</v>
      </c>
      <c r="C772" s="13" t="s">
        <v>1013</v>
      </c>
      <c r="G772" s="13" t="s">
        <v>1342</v>
      </c>
      <c r="I772" s="61">
        <v>379.95</v>
      </c>
      <c r="M772">
        <v>30</v>
      </c>
    </row>
    <row r="773" spans="1:13">
      <c r="A773">
        <f t="shared" si="12"/>
        <v>772</v>
      </c>
      <c r="C773" s="12" t="s">
        <v>1014</v>
      </c>
      <c r="G773" s="12" t="s">
        <v>1307</v>
      </c>
      <c r="I773" s="60">
        <v>98</v>
      </c>
      <c r="M773">
        <v>35</v>
      </c>
    </row>
    <row r="774" spans="1:13">
      <c r="A774">
        <f t="shared" si="12"/>
        <v>773</v>
      </c>
      <c r="C774" s="10" t="s">
        <v>982</v>
      </c>
      <c r="G774" s="10" t="s">
        <v>1311</v>
      </c>
      <c r="I774" s="59">
        <v>98</v>
      </c>
      <c r="M774">
        <v>35</v>
      </c>
    </row>
    <row r="775" spans="1:13">
      <c r="A775">
        <f t="shared" si="12"/>
        <v>774</v>
      </c>
      <c r="C775" s="10" t="s">
        <v>1010</v>
      </c>
      <c r="G775" s="10" t="s">
        <v>1296</v>
      </c>
      <c r="I775" s="59">
        <v>14.95</v>
      </c>
      <c r="M775">
        <v>55.000000000000007</v>
      </c>
    </row>
    <row r="776" spans="1:13" ht="15" thickBot="1">
      <c r="A776">
        <f t="shared" si="12"/>
        <v>775</v>
      </c>
      <c r="C776" s="14" t="s">
        <v>1011</v>
      </c>
      <c r="G776" s="14" t="s">
        <v>1301</v>
      </c>
      <c r="I776" s="62">
        <v>14.95</v>
      </c>
      <c r="M776">
        <v>35</v>
      </c>
    </row>
    <row r="777" spans="1:13">
      <c r="A777">
        <f t="shared" si="12"/>
        <v>776</v>
      </c>
      <c r="C777" s="13" t="s">
        <v>1015</v>
      </c>
      <c r="G777" s="13" t="s">
        <v>1343</v>
      </c>
      <c r="I777" s="61">
        <v>79.95</v>
      </c>
      <c r="M777">
        <v>30</v>
      </c>
    </row>
    <row r="778" spans="1:13">
      <c r="A778">
        <f t="shared" si="12"/>
        <v>777</v>
      </c>
      <c r="C778" s="10" t="s">
        <v>1016</v>
      </c>
      <c r="G778" s="10" t="s">
        <v>1344</v>
      </c>
      <c r="I778" s="59">
        <v>4.95</v>
      </c>
      <c r="M778">
        <v>35</v>
      </c>
    </row>
    <row r="779" spans="1:13" ht="15" thickBot="1">
      <c r="A779">
        <f t="shared" si="12"/>
        <v>778</v>
      </c>
      <c r="C779" s="14" t="s">
        <v>1017</v>
      </c>
      <c r="G779" s="14" t="s">
        <v>1345</v>
      </c>
      <c r="I779" s="62">
        <v>9.9499999999999993</v>
      </c>
      <c r="M779">
        <v>35</v>
      </c>
    </row>
    <row r="780" spans="1:13">
      <c r="A780">
        <f t="shared" si="12"/>
        <v>779</v>
      </c>
      <c r="C780" s="15" t="s">
        <v>1018</v>
      </c>
      <c r="G780" s="15" t="s">
        <v>1346</v>
      </c>
      <c r="I780" s="63">
        <v>29.95</v>
      </c>
      <c r="M780">
        <v>30</v>
      </c>
    </row>
    <row r="781" spans="1:13" ht="15" thickBot="1">
      <c r="A781">
        <f t="shared" si="12"/>
        <v>780</v>
      </c>
      <c r="C781" s="14" t="s">
        <v>1019</v>
      </c>
      <c r="G781" s="14" t="s">
        <v>1347</v>
      </c>
      <c r="I781" s="62">
        <v>19.95</v>
      </c>
      <c r="M781">
        <v>35</v>
      </c>
    </row>
    <row r="782" spans="1:13">
      <c r="A782">
        <f t="shared" si="12"/>
        <v>781</v>
      </c>
      <c r="C782" s="10" t="s">
        <v>1020</v>
      </c>
      <c r="G782" s="10" t="s">
        <v>1348</v>
      </c>
      <c r="I782" s="59">
        <v>99.95</v>
      </c>
      <c r="M782">
        <v>35</v>
      </c>
    </row>
    <row r="783" spans="1:13">
      <c r="A783">
        <f t="shared" si="12"/>
        <v>782</v>
      </c>
      <c r="C783" s="10" t="s">
        <v>1021</v>
      </c>
      <c r="G783" s="10" t="s">
        <v>1349</v>
      </c>
      <c r="I783" s="59">
        <v>149.94999999999999</v>
      </c>
      <c r="M783">
        <v>20</v>
      </c>
    </row>
    <row r="784" spans="1:13">
      <c r="A784">
        <f t="shared" si="12"/>
        <v>783</v>
      </c>
      <c r="C784" s="12" t="s">
        <v>1022</v>
      </c>
      <c r="G784" s="12" t="s">
        <v>1350</v>
      </c>
      <c r="I784" s="60">
        <v>179.95</v>
      </c>
      <c r="M784">
        <v>20</v>
      </c>
    </row>
    <row r="785" spans="1:13">
      <c r="A785">
        <f t="shared" si="12"/>
        <v>784</v>
      </c>
      <c r="C785" s="10" t="s">
        <v>1023</v>
      </c>
      <c r="G785" s="10" t="s">
        <v>1351</v>
      </c>
      <c r="I785" s="59">
        <v>179.95</v>
      </c>
      <c r="M785">
        <v>20</v>
      </c>
    </row>
    <row r="786" spans="1:13">
      <c r="A786">
        <f t="shared" si="12"/>
        <v>785</v>
      </c>
      <c r="C786" s="15" t="s">
        <v>1021</v>
      </c>
      <c r="G786" s="15" t="s">
        <v>1352</v>
      </c>
      <c r="I786" s="63">
        <v>99.95</v>
      </c>
      <c r="M786">
        <v>20</v>
      </c>
    </row>
    <row r="787" spans="1:13">
      <c r="A787">
        <f t="shared" si="12"/>
        <v>786</v>
      </c>
      <c r="C787" s="10" t="s">
        <v>1024</v>
      </c>
      <c r="G787" s="29" t="s">
        <v>1353</v>
      </c>
      <c r="I787" s="59">
        <v>19.95</v>
      </c>
      <c r="M787">
        <v>35</v>
      </c>
    </row>
    <row r="788" spans="1:13">
      <c r="A788">
        <f t="shared" si="12"/>
        <v>787</v>
      </c>
      <c r="C788" s="10" t="s">
        <v>1025</v>
      </c>
      <c r="G788" s="10" t="s">
        <v>1354</v>
      </c>
      <c r="I788" s="59">
        <v>19.95</v>
      </c>
      <c r="M788">
        <v>50</v>
      </c>
    </row>
    <row r="789" spans="1:13">
      <c r="A789">
        <f t="shared" si="12"/>
        <v>788</v>
      </c>
      <c r="C789" s="10" t="s">
        <v>1026</v>
      </c>
      <c r="G789" s="10" t="s">
        <v>1355</v>
      </c>
      <c r="I789" s="59">
        <v>7.95</v>
      </c>
      <c r="M789">
        <v>55.000000000000007</v>
      </c>
    </row>
    <row r="790" spans="1:13">
      <c r="A790">
        <f t="shared" si="12"/>
        <v>789</v>
      </c>
      <c r="C790" s="10" t="s">
        <v>1027</v>
      </c>
      <c r="G790" s="10" t="s">
        <v>1356</v>
      </c>
      <c r="I790" s="59">
        <v>4.95</v>
      </c>
      <c r="M790">
        <v>35</v>
      </c>
    </row>
    <row r="791" spans="1:13">
      <c r="A791">
        <f t="shared" si="12"/>
        <v>790</v>
      </c>
      <c r="C791" s="12" t="s">
        <v>1028</v>
      </c>
      <c r="G791" s="12" t="s">
        <v>1357</v>
      </c>
      <c r="I791" s="60">
        <v>24.95</v>
      </c>
      <c r="M791">
        <v>0</v>
      </c>
    </row>
    <row r="792" spans="1:13">
      <c r="A792">
        <f t="shared" si="12"/>
        <v>791</v>
      </c>
      <c r="C792" s="12" t="s">
        <v>1029</v>
      </c>
      <c r="G792" s="12" t="s">
        <v>1358</v>
      </c>
      <c r="I792" s="60">
        <v>24.95</v>
      </c>
      <c r="M792">
        <v>0</v>
      </c>
    </row>
    <row r="793" spans="1:13">
      <c r="A793">
        <f t="shared" si="12"/>
        <v>792</v>
      </c>
      <c r="C793" s="12" t="s">
        <v>1030</v>
      </c>
      <c r="G793" s="12" t="s">
        <v>1317</v>
      </c>
      <c r="I793" s="60">
        <v>98</v>
      </c>
      <c r="M793">
        <v>35</v>
      </c>
    </row>
    <row r="794" spans="1:13" ht="15" thickBot="1">
      <c r="A794">
        <f t="shared" si="12"/>
        <v>793</v>
      </c>
      <c r="C794" s="14" t="s">
        <v>1031</v>
      </c>
      <c r="G794" s="14" t="s">
        <v>1359</v>
      </c>
      <c r="I794" s="62">
        <v>9.9499999999999993</v>
      </c>
      <c r="M794">
        <v>35</v>
      </c>
    </row>
    <row r="795" spans="1:13">
      <c r="A795">
        <f t="shared" si="12"/>
        <v>794</v>
      </c>
      <c r="C795" s="10" t="s">
        <v>1032</v>
      </c>
      <c r="G795" s="10" t="s">
        <v>1360</v>
      </c>
      <c r="I795" s="59">
        <v>99.95</v>
      </c>
      <c r="M795">
        <v>20</v>
      </c>
    </row>
    <row r="796" spans="1:13" ht="15" thickBot="1">
      <c r="A796">
        <f t="shared" si="12"/>
        <v>795</v>
      </c>
      <c r="C796" s="14" t="s">
        <v>1033</v>
      </c>
      <c r="G796" s="14" t="s">
        <v>1361</v>
      </c>
      <c r="I796" s="62">
        <v>149.94999999999999</v>
      </c>
      <c r="M796">
        <v>20</v>
      </c>
    </row>
    <row r="797" spans="1:13">
      <c r="A797">
        <f t="shared" si="12"/>
        <v>796</v>
      </c>
      <c r="C797" s="15" t="s">
        <v>1034</v>
      </c>
      <c r="G797" s="15" t="s">
        <v>1362</v>
      </c>
      <c r="I797" s="63">
        <v>159.94999999999999</v>
      </c>
      <c r="M797">
        <v>35</v>
      </c>
    </row>
    <row r="798" spans="1:13">
      <c r="A798">
        <f t="shared" si="12"/>
        <v>797</v>
      </c>
      <c r="C798" s="10" t="s">
        <v>350</v>
      </c>
      <c r="G798" s="10" t="s">
        <v>1363</v>
      </c>
      <c r="I798" s="59">
        <v>14.95</v>
      </c>
      <c r="M798">
        <v>35</v>
      </c>
    </row>
    <row r="799" spans="1:13">
      <c r="A799">
        <f t="shared" si="12"/>
        <v>798</v>
      </c>
      <c r="C799" s="10" t="s">
        <v>1035</v>
      </c>
      <c r="G799" s="10" t="s">
        <v>1364</v>
      </c>
      <c r="I799" s="59">
        <v>4.95</v>
      </c>
      <c r="M799">
        <v>35</v>
      </c>
    </row>
    <row r="800" spans="1:13">
      <c r="A800">
        <f t="shared" si="12"/>
        <v>799</v>
      </c>
      <c r="C800" s="10" t="s">
        <v>1036</v>
      </c>
      <c r="G800" s="10" t="s">
        <v>1365</v>
      </c>
      <c r="I800" s="59">
        <v>4.95</v>
      </c>
      <c r="M800">
        <v>55.000000000000007</v>
      </c>
    </row>
    <row r="801" spans="1:13">
      <c r="A801">
        <f t="shared" si="12"/>
        <v>800</v>
      </c>
      <c r="C801" s="10" t="s">
        <v>1037</v>
      </c>
      <c r="G801" s="10" t="s">
        <v>1366</v>
      </c>
      <c r="I801" s="59">
        <v>29.95</v>
      </c>
      <c r="M801">
        <v>35</v>
      </c>
    </row>
    <row r="802" spans="1:13">
      <c r="A802">
        <f t="shared" si="12"/>
        <v>801</v>
      </c>
      <c r="C802" s="10" t="s">
        <v>1038</v>
      </c>
      <c r="G802" s="10" t="s">
        <v>1367</v>
      </c>
      <c r="I802" s="59">
        <v>4.95</v>
      </c>
      <c r="M802">
        <v>35</v>
      </c>
    </row>
    <row r="803" spans="1:13">
      <c r="A803">
        <f t="shared" si="12"/>
        <v>802</v>
      </c>
      <c r="C803" s="10" t="s">
        <v>1039</v>
      </c>
      <c r="G803" s="10" t="s">
        <v>1368</v>
      </c>
      <c r="I803" s="59">
        <v>4.95</v>
      </c>
      <c r="M803">
        <v>35</v>
      </c>
    </row>
    <row r="804" spans="1:13" ht="15" thickBot="1">
      <c r="A804">
        <f t="shared" si="12"/>
        <v>803</v>
      </c>
      <c r="C804" s="14" t="s">
        <v>1040</v>
      </c>
      <c r="G804" s="14" t="s">
        <v>1369</v>
      </c>
      <c r="I804" s="62">
        <v>14.95</v>
      </c>
      <c r="M804">
        <v>35</v>
      </c>
    </row>
    <row r="805" spans="1:13">
      <c r="A805">
        <f t="shared" si="12"/>
        <v>804</v>
      </c>
      <c r="C805" s="10" t="s">
        <v>1041</v>
      </c>
      <c r="G805" s="10" t="s">
        <v>1370</v>
      </c>
      <c r="I805" s="59">
        <v>34.950000000000003</v>
      </c>
      <c r="M805">
        <v>20</v>
      </c>
    </row>
    <row r="806" spans="1:13">
      <c r="A806">
        <f t="shared" si="12"/>
        <v>805</v>
      </c>
      <c r="C806" s="12" t="s">
        <v>1042</v>
      </c>
      <c r="G806" s="12" t="s">
        <v>1371</v>
      </c>
      <c r="I806" s="60">
        <v>74.95</v>
      </c>
      <c r="M806">
        <v>20</v>
      </c>
    </row>
    <row r="807" spans="1:13">
      <c r="A807">
        <f t="shared" si="12"/>
        <v>806</v>
      </c>
      <c r="C807" s="12" t="s">
        <v>1043</v>
      </c>
      <c r="G807" s="12" t="s">
        <v>1372</v>
      </c>
      <c r="I807" s="60">
        <v>79.95</v>
      </c>
      <c r="M807">
        <v>20</v>
      </c>
    </row>
    <row r="808" spans="1:13">
      <c r="A808">
        <f t="shared" si="12"/>
        <v>807</v>
      </c>
      <c r="C808" s="10" t="s">
        <v>1044</v>
      </c>
      <c r="G808" s="10" t="s">
        <v>1373</v>
      </c>
      <c r="I808" s="59">
        <v>39.950000000000003</v>
      </c>
      <c r="M808">
        <v>20</v>
      </c>
    </row>
    <row r="809" spans="1:13">
      <c r="A809">
        <f t="shared" si="12"/>
        <v>808</v>
      </c>
      <c r="C809" s="13" t="s">
        <v>1045</v>
      </c>
      <c r="G809" s="13" t="s">
        <v>1374</v>
      </c>
      <c r="I809" s="61">
        <v>84.95</v>
      </c>
      <c r="M809">
        <v>20</v>
      </c>
    </row>
    <row r="810" spans="1:13">
      <c r="A810">
        <f t="shared" si="12"/>
        <v>809</v>
      </c>
      <c r="C810" s="10" t="s">
        <v>1046</v>
      </c>
      <c r="G810" s="10" t="s">
        <v>1375</v>
      </c>
      <c r="I810" s="59">
        <v>4.95</v>
      </c>
      <c r="M810">
        <v>35</v>
      </c>
    </row>
    <row r="811" spans="1:13">
      <c r="A811">
        <f t="shared" si="12"/>
        <v>810</v>
      </c>
      <c r="C811" s="10" t="s">
        <v>1047</v>
      </c>
      <c r="G811" s="10" t="s">
        <v>1376</v>
      </c>
      <c r="I811" s="59">
        <v>9.9499999999999993</v>
      </c>
      <c r="M811">
        <v>48</v>
      </c>
    </row>
    <row r="812" spans="1:13" ht="15" thickBot="1">
      <c r="A812">
        <f t="shared" si="12"/>
        <v>811</v>
      </c>
      <c r="C812" s="14" t="s">
        <v>1048</v>
      </c>
      <c r="G812" s="14" t="s">
        <v>1377</v>
      </c>
      <c r="I812" s="62">
        <v>9.9499999999999993</v>
      </c>
      <c r="M812">
        <v>15</v>
      </c>
    </row>
    <row r="813" spans="1:13">
      <c r="A813">
        <f t="shared" si="12"/>
        <v>812</v>
      </c>
      <c r="C813" s="15" t="s">
        <v>1049</v>
      </c>
      <c r="G813" s="15" t="s">
        <v>1378</v>
      </c>
      <c r="I813" s="63">
        <v>69.95</v>
      </c>
      <c r="M813">
        <v>20</v>
      </c>
    </row>
    <row r="814" spans="1:13">
      <c r="A814">
        <f t="shared" si="12"/>
        <v>813</v>
      </c>
      <c r="C814" s="10" t="s">
        <v>1050</v>
      </c>
      <c r="G814" s="10" t="s">
        <v>1379</v>
      </c>
      <c r="I814" s="59">
        <v>9.9499999999999993</v>
      </c>
      <c r="M814">
        <v>22</v>
      </c>
    </row>
    <row r="815" spans="1:13">
      <c r="A815">
        <f t="shared" si="12"/>
        <v>814</v>
      </c>
      <c r="C815" s="10" t="s">
        <v>1051</v>
      </c>
      <c r="G815" s="10" t="s">
        <v>1380</v>
      </c>
      <c r="I815" s="59">
        <v>14.95</v>
      </c>
      <c r="M815">
        <v>22</v>
      </c>
    </row>
    <row r="816" spans="1:13" ht="15" thickBot="1">
      <c r="A816">
        <f t="shared" si="12"/>
        <v>815</v>
      </c>
      <c r="C816" s="14" t="s">
        <v>1052</v>
      </c>
      <c r="G816" s="14" t="s">
        <v>1381</v>
      </c>
      <c r="I816" s="62">
        <v>24.95</v>
      </c>
      <c r="M816">
        <v>22</v>
      </c>
    </row>
    <row r="817" spans="1:13">
      <c r="A817">
        <f t="shared" si="12"/>
        <v>816</v>
      </c>
      <c r="C817" s="10" t="s">
        <v>1053</v>
      </c>
      <c r="G817" s="10" t="s">
        <v>1382</v>
      </c>
      <c r="I817" s="59">
        <v>129.94999999999999</v>
      </c>
      <c r="M817">
        <v>20</v>
      </c>
    </row>
    <row r="818" spans="1:13">
      <c r="A818">
        <f t="shared" si="12"/>
        <v>817</v>
      </c>
      <c r="C818" s="10" t="s">
        <v>1054</v>
      </c>
      <c r="G818" s="10" t="s">
        <v>1383</v>
      </c>
      <c r="I818" s="59">
        <v>219.95</v>
      </c>
      <c r="M818">
        <v>20</v>
      </c>
    </row>
    <row r="819" spans="1:13">
      <c r="A819">
        <f t="shared" si="12"/>
        <v>818</v>
      </c>
      <c r="C819" s="10" t="s">
        <v>1055</v>
      </c>
      <c r="G819" s="10" t="s">
        <v>1384</v>
      </c>
      <c r="I819" s="59">
        <v>219.95</v>
      </c>
      <c r="M819">
        <v>20</v>
      </c>
    </row>
    <row r="820" spans="1:13">
      <c r="A820">
        <f t="shared" si="12"/>
        <v>819</v>
      </c>
      <c r="C820" s="10" t="s">
        <v>1056</v>
      </c>
      <c r="G820" s="10" t="s">
        <v>1385</v>
      </c>
      <c r="I820" s="59">
        <v>179.95</v>
      </c>
      <c r="M820">
        <v>5</v>
      </c>
    </row>
    <row r="821" spans="1:13">
      <c r="A821">
        <f t="shared" si="12"/>
        <v>820</v>
      </c>
      <c r="C821" s="10" t="s">
        <v>1057</v>
      </c>
      <c r="G821" s="10" t="s">
        <v>1386</v>
      </c>
      <c r="I821" s="59">
        <v>179.95</v>
      </c>
      <c r="M821">
        <v>5</v>
      </c>
    </row>
    <row r="822" spans="1:13">
      <c r="A822">
        <f t="shared" si="12"/>
        <v>821</v>
      </c>
      <c r="C822" s="10" t="s">
        <v>1058</v>
      </c>
      <c r="G822" s="10" t="s">
        <v>1387</v>
      </c>
      <c r="I822" s="59">
        <v>179.95</v>
      </c>
      <c r="M822">
        <v>5</v>
      </c>
    </row>
    <row r="823" spans="1:13">
      <c r="A823">
        <f t="shared" si="12"/>
        <v>822</v>
      </c>
      <c r="C823" s="15" t="s">
        <v>1059</v>
      </c>
      <c r="G823" s="15" t="s">
        <v>1388</v>
      </c>
      <c r="I823" s="63">
        <v>179.95</v>
      </c>
      <c r="M823">
        <v>5</v>
      </c>
    </row>
    <row r="824" spans="1:13">
      <c r="A824">
        <f t="shared" si="12"/>
        <v>823</v>
      </c>
      <c r="C824" s="10" t="s">
        <v>1060</v>
      </c>
      <c r="G824" s="10" t="s">
        <v>1389</v>
      </c>
      <c r="I824" s="59">
        <v>209.95</v>
      </c>
      <c r="M824">
        <v>5</v>
      </c>
    </row>
    <row r="825" spans="1:13">
      <c r="A825">
        <f t="shared" si="12"/>
        <v>824</v>
      </c>
      <c r="C825" s="10" t="s">
        <v>1061</v>
      </c>
      <c r="G825" s="10" t="s">
        <v>1390</v>
      </c>
      <c r="I825" s="59">
        <v>209.95</v>
      </c>
      <c r="M825">
        <v>5</v>
      </c>
    </row>
    <row r="826" spans="1:13">
      <c r="A826">
        <f t="shared" si="12"/>
        <v>825</v>
      </c>
      <c r="C826" s="10" t="s">
        <v>1062</v>
      </c>
      <c r="G826" s="10" t="s">
        <v>1391</v>
      </c>
      <c r="I826" s="59">
        <v>209.95</v>
      </c>
      <c r="M826">
        <v>5</v>
      </c>
    </row>
    <row r="827" spans="1:13">
      <c r="A827">
        <f t="shared" si="12"/>
        <v>826</v>
      </c>
      <c r="C827" s="10" t="s">
        <v>1063</v>
      </c>
      <c r="G827" s="10" t="s">
        <v>1392</v>
      </c>
      <c r="I827" s="59">
        <v>209.95</v>
      </c>
      <c r="M827">
        <v>5</v>
      </c>
    </row>
    <row r="828" spans="1:13">
      <c r="A828">
        <f t="shared" si="12"/>
        <v>827</v>
      </c>
      <c r="C828" s="10" t="s">
        <v>1064</v>
      </c>
      <c r="G828" s="10" t="s">
        <v>1393</v>
      </c>
      <c r="I828" s="59">
        <v>9.9499999999999993</v>
      </c>
      <c r="M828">
        <v>42</v>
      </c>
    </row>
    <row r="829" spans="1:13">
      <c r="A829">
        <f t="shared" si="12"/>
        <v>828</v>
      </c>
      <c r="C829" s="10" t="s">
        <v>1065</v>
      </c>
      <c r="G829" s="10" t="s">
        <v>1209</v>
      </c>
      <c r="I829" s="59">
        <v>14.95</v>
      </c>
      <c r="M829">
        <v>12</v>
      </c>
    </row>
    <row r="830" spans="1:13">
      <c r="A830">
        <f t="shared" si="12"/>
        <v>829</v>
      </c>
      <c r="C830" s="10" t="s">
        <v>973</v>
      </c>
      <c r="G830" s="10" t="s">
        <v>1394</v>
      </c>
      <c r="I830" s="59">
        <v>9.9499999999999993</v>
      </c>
      <c r="M830">
        <v>48</v>
      </c>
    </row>
    <row r="831" spans="1:13">
      <c r="A831">
        <f t="shared" si="12"/>
        <v>830</v>
      </c>
      <c r="C831" s="10" t="s">
        <v>1066</v>
      </c>
      <c r="G831" s="10" t="s">
        <v>1395</v>
      </c>
      <c r="I831" s="59">
        <v>9.9499999999999993</v>
      </c>
      <c r="M831">
        <v>48</v>
      </c>
    </row>
    <row r="832" spans="1:13">
      <c r="A832">
        <f t="shared" si="12"/>
        <v>831</v>
      </c>
      <c r="C832" s="10" t="s">
        <v>1067</v>
      </c>
      <c r="G832" s="10" t="s">
        <v>1377</v>
      </c>
      <c r="I832" s="59">
        <v>9.9499999999999993</v>
      </c>
      <c r="M832">
        <v>15</v>
      </c>
    </row>
    <row r="833" spans="1:13" ht="15" thickBot="1">
      <c r="A833">
        <f t="shared" si="12"/>
        <v>832</v>
      </c>
      <c r="C833" s="14" t="s">
        <v>1046</v>
      </c>
      <c r="G833" s="14" t="s">
        <v>1396</v>
      </c>
      <c r="I833" s="62">
        <v>4.95</v>
      </c>
      <c r="M833">
        <v>35</v>
      </c>
    </row>
    <row r="834" spans="1:13">
      <c r="A834">
        <f t="shared" si="12"/>
        <v>833</v>
      </c>
      <c r="C834" s="10" t="s">
        <v>1068</v>
      </c>
      <c r="G834" s="10" t="s">
        <v>1397</v>
      </c>
      <c r="I834" s="59">
        <v>74.95</v>
      </c>
      <c r="M834">
        <v>20</v>
      </c>
    </row>
    <row r="835" spans="1:13">
      <c r="A835">
        <f t="shared" ref="A835:A898" si="13">ROW()-1</f>
        <v>834</v>
      </c>
      <c r="C835" s="13" t="s">
        <v>1069</v>
      </c>
      <c r="G835" s="13" t="s">
        <v>1398</v>
      </c>
      <c r="I835" s="61">
        <v>79.95</v>
      </c>
      <c r="M835">
        <v>20</v>
      </c>
    </row>
    <row r="836" spans="1:13">
      <c r="A836">
        <f t="shared" si="13"/>
        <v>835</v>
      </c>
      <c r="C836" s="10" t="s">
        <v>1070</v>
      </c>
      <c r="G836" s="10" t="s">
        <v>1395</v>
      </c>
      <c r="I836" s="59">
        <v>9.9499999999999993</v>
      </c>
      <c r="M836">
        <v>48</v>
      </c>
    </row>
    <row r="837" spans="1:13" ht="15" thickBot="1">
      <c r="A837">
        <f t="shared" si="13"/>
        <v>836</v>
      </c>
      <c r="C837" s="14" t="s">
        <v>1071</v>
      </c>
      <c r="G837" s="14" t="s">
        <v>1399</v>
      </c>
      <c r="I837" s="62">
        <v>4.95</v>
      </c>
      <c r="M837">
        <v>35</v>
      </c>
    </row>
    <row r="838" spans="1:13">
      <c r="A838">
        <f t="shared" si="13"/>
        <v>837</v>
      </c>
      <c r="C838" s="10" t="s">
        <v>1072</v>
      </c>
      <c r="G838" s="10" t="s">
        <v>1400</v>
      </c>
      <c r="I838" s="59">
        <v>99.95</v>
      </c>
      <c r="M838">
        <v>20</v>
      </c>
    </row>
    <row r="839" spans="1:13">
      <c r="A839">
        <f t="shared" si="13"/>
        <v>838</v>
      </c>
      <c r="C839" s="15" t="s">
        <v>1073</v>
      </c>
      <c r="G839" s="15" t="s">
        <v>1401</v>
      </c>
      <c r="I839" s="63">
        <v>109.95</v>
      </c>
      <c r="M839">
        <v>20</v>
      </c>
    </row>
    <row r="840" spans="1:13">
      <c r="A840">
        <f t="shared" si="13"/>
        <v>839</v>
      </c>
      <c r="C840" s="10" t="s">
        <v>973</v>
      </c>
      <c r="G840" s="10" t="s">
        <v>1402</v>
      </c>
      <c r="I840" s="59">
        <v>9.9499999999999993</v>
      </c>
      <c r="M840">
        <v>35</v>
      </c>
    </row>
    <row r="841" spans="1:13">
      <c r="A841">
        <f t="shared" si="13"/>
        <v>840</v>
      </c>
      <c r="C841" s="10" t="s">
        <v>1048</v>
      </c>
      <c r="G841" s="10" t="s">
        <v>1377</v>
      </c>
      <c r="I841" s="59">
        <v>9.9499999999999993</v>
      </c>
      <c r="M841">
        <v>15</v>
      </c>
    </row>
    <row r="842" spans="1:13" ht="15" thickBot="1">
      <c r="A842">
        <f t="shared" si="13"/>
        <v>841</v>
      </c>
      <c r="C842" s="14" t="s">
        <v>1074</v>
      </c>
      <c r="G842" s="14" t="s">
        <v>1403</v>
      </c>
      <c r="I842" s="62">
        <v>59.95</v>
      </c>
      <c r="M842">
        <v>35</v>
      </c>
    </row>
    <row r="843" spans="1:13">
      <c r="A843">
        <f t="shared" si="13"/>
        <v>842</v>
      </c>
      <c r="C843" s="10" t="s">
        <v>1075</v>
      </c>
      <c r="G843" s="10" t="s">
        <v>1404</v>
      </c>
      <c r="I843" s="59">
        <v>90</v>
      </c>
      <c r="M843">
        <v>35</v>
      </c>
    </row>
    <row r="844" spans="1:13">
      <c r="A844">
        <f t="shared" si="13"/>
        <v>843</v>
      </c>
      <c r="C844" s="10" t="s">
        <v>1076</v>
      </c>
      <c r="G844" s="10" t="s">
        <v>1405</v>
      </c>
      <c r="I844" s="59">
        <v>149</v>
      </c>
      <c r="M844">
        <v>35</v>
      </c>
    </row>
    <row r="845" spans="1:13">
      <c r="A845">
        <f t="shared" si="13"/>
        <v>844</v>
      </c>
      <c r="C845" s="10" t="s">
        <v>1077</v>
      </c>
      <c r="G845" s="10" t="s">
        <v>1406</v>
      </c>
      <c r="I845" s="59">
        <v>128</v>
      </c>
      <c r="M845">
        <v>35</v>
      </c>
    </row>
    <row r="846" spans="1:13">
      <c r="A846">
        <f t="shared" si="13"/>
        <v>845</v>
      </c>
      <c r="C846" s="10" t="s">
        <v>1078</v>
      </c>
      <c r="G846" s="10" t="s">
        <v>1407</v>
      </c>
      <c r="I846" s="59">
        <v>131</v>
      </c>
      <c r="M846">
        <v>35</v>
      </c>
    </row>
    <row r="847" spans="1:13">
      <c r="A847">
        <f t="shared" si="13"/>
        <v>846</v>
      </c>
      <c r="C847" s="15" t="s">
        <v>1079</v>
      </c>
      <c r="G847" s="15" t="s">
        <v>1408</v>
      </c>
      <c r="I847" s="63">
        <v>179</v>
      </c>
      <c r="M847">
        <v>35</v>
      </c>
    </row>
    <row r="848" spans="1:13">
      <c r="A848">
        <f t="shared" si="13"/>
        <v>847</v>
      </c>
      <c r="C848" s="10" t="s">
        <v>1080</v>
      </c>
      <c r="G848" s="10" t="s">
        <v>1409</v>
      </c>
      <c r="I848" s="59">
        <v>9.9499999999999993</v>
      </c>
      <c r="M848">
        <v>65</v>
      </c>
    </row>
    <row r="849" spans="1:13">
      <c r="A849">
        <f t="shared" si="13"/>
        <v>848</v>
      </c>
      <c r="C849" s="10" t="s">
        <v>1081</v>
      </c>
      <c r="G849" s="10" t="s">
        <v>1410</v>
      </c>
      <c r="I849" s="59">
        <v>4.95</v>
      </c>
      <c r="M849">
        <v>65</v>
      </c>
    </row>
    <row r="850" spans="1:13" ht="15" thickBot="1">
      <c r="A850">
        <f t="shared" si="13"/>
        <v>849</v>
      </c>
      <c r="C850" s="14" t="s">
        <v>1082</v>
      </c>
      <c r="G850" s="14" t="s">
        <v>1411</v>
      </c>
      <c r="I850" s="62">
        <v>4.95</v>
      </c>
      <c r="M850">
        <v>35</v>
      </c>
    </row>
    <row r="851" spans="1:13">
      <c r="A851">
        <f t="shared" si="13"/>
        <v>850</v>
      </c>
      <c r="C851" s="10" t="s">
        <v>1083</v>
      </c>
      <c r="G851" s="10" t="s">
        <v>1412</v>
      </c>
      <c r="I851" s="59">
        <v>112</v>
      </c>
      <c r="M851">
        <v>35</v>
      </c>
    </row>
    <row r="852" spans="1:13">
      <c r="A852">
        <f t="shared" si="13"/>
        <v>851</v>
      </c>
      <c r="C852" s="10" t="s">
        <v>1084</v>
      </c>
      <c r="G852" s="10" t="s">
        <v>1413</v>
      </c>
      <c r="I852" s="59">
        <v>115</v>
      </c>
      <c r="M852">
        <v>35</v>
      </c>
    </row>
    <row r="853" spans="1:13">
      <c r="A853">
        <f t="shared" si="13"/>
        <v>852</v>
      </c>
      <c r="C853" s="10" t="s">
        <v>1085</v>
      </c>
      <c r="G853" s="10" t="s">
        <v>1414</v>
      </c>
      <c r="I853" s="59">
        <v>159</v>
      </c>
      <c r="M853">
        <v>35</v>
      </c>
    </row>
    <row r="854" spans="1:13">
      <c r="A854">
        <f t="shared" si="13"/>
        <v>853</v>
      </c>
      <c r="C854" s="10" t="s">
        <v>1086</v>
      </c>
      <c r="G854" s="10" t="s">
        <v>1415</v>
      </c>
      <c r="I854" s="59">
        <v>122</v>
      </c>
      <c r="M854">
        <v>35</v>
      </c>
    </row>
    <row r="855" spans="1:13">
      <c r="A855">
        <f t="shared" si="13"/>
        <v>854</v>
      </c>
      <c r="C855" s="15" t="s">
        <v>1087</v>
      </c>
      <c r="G855" s="15" t="s">
        <v>1416</v>
      </c>
      <c r="I855" s="63">
        <v>125</v>
      </c>
      <c r="M855">
        <v>35</v>
      </c>
    </row>
    <row r="856" spans="1:13">
      <c r="A856">
        <f t="shared" si="13"/>
        <v>855</v>
      </c>
      <c r="C856" s="10" t="s">
        <v>1082</v>
      </c>
      <c r="G856" s="10" t="s">
        <v>1411</v>
      </c>
      <c r="I856" s="59">
        <v>4.95</v>
      </c>
      <c r="M856">
        <v>35</v>
      </c>
    </row>
    <row r="857" spans="1:13">
      <c r="A857">
        <f t="shared" si="13"/>
        <v>856</v>
      </c>
      <c r="C857" s="10" t="s">
        <v>1088</v>
      </c>
      <c r="G857" s="10" t="s">
        <v>1417</v>
      </c>
      <c r="I857" s="59">
        <v>9.9499999999999993</v>
      </c>
      <c r="M857">
        <v>35</v>
      </c>
    </row>
    <row r="858" spans="1:13">
      <c r="A858">
        <f t="shared" si="13"/>
        <v>857</v>
      </c>
      <c r="C858" s="10" t="s">
        <v>1089</v>
      </c>
      <c r="G858" s="10" t="s">
        <v>1418</v>
      </c>
      <c r="I858" s="59">
        <v>19.95</v>
      </c>
      <c r="M858">
        <v>35</v>
      </c>
    </row>
    <row r="859" spans="1:13">
      <c r="A859">
        <f t="shared" si="13"/>
        <v>858</v>
      </c>
      <c r="C859" s="10" t="s">
        <v>1090</v>
      </c>
      <c r="G859" s="10" t="s">
        <v>1419</v>
      </c>
      <c r="I859" s="59">
        <v>19.95</v>
      </c>
      <c r="M859">
        <v>35</v>
      </c>
    </row>
    <row r="860" spans="1:13" ht="15" thickBot="1">
      <c r="A860">
        <f t="shared" si="13"/>
        <v>859</v>
      </c>
      <c r="C860" s="14" t="s">
        <v>1091</v>
      </c>
      <c r="G860" s="14" t="s">
        <v>1420</v>
      </c>
      <c r="I860" s="62">
        <v>4.95</v>
      </c>
      <c r="M860">
        <v>35</v>
      </c>
    </row>
    <row r="861" spans="1:13">
      <c r="A861">
        <f t="shared" si="13"/>
        <v>860</v>
      </c>
      <c r="C861" s="10" t="s">
        <v>1092</v>
      </c>
      <c r="G861" s="10" t="s">
        <v>1421</v>
      </c>
      <c r="I861" s="59">
        <v>144</v>
      </c>
      <c r="M861">
        <v>35</v>
      </c>
    </row>
    <row r="862" spans="1:13">
      <c r="A862">
        <f t="shared" si="13"/>
        <v>861</v>
      </c>
      <c r="C862" s="10" t="s">
        <v>1093</v>
      </c>
      <c r="G862" s="10" t="s">
        <v>1422</v>
      </c>
      <c r="I862" s="59">
        <v>147</v>
      </c>
      <c r="M862">
        <v>35</v>
      </c>
    </row>
    <row r="863" spans="1:13">
      <c r="A863">
        <f t="shared" si="13"/>
        <v>862</v>
      </c>
      <c r="C863" s="10" t="s">
        <v>1094</v>
      </c>
      <c r="G863" s="10" t="s">
        <v>1423</v>
      </c>
      <c r="I863" s="59">
        <v>189</v>
      </c>
      <c r="M863">
        <v>35</v>
      </c>
    </row>
    <row r="864" spans="1:13">
      <c r="A864">
        <f t="shared" si="13"/>
        <v>863</v>
      </c>
      <c r="C864" s="10" t="s">
        <v>1095</v>
      </c>
      <c r="G864" s="10" t="s">
        <v>1424</v>
      </c>
      <c r="I864" s="59">
        <v>168</v>
      </c>
      <c r="M864">
        <v>35</v>
      </c>
    </row>
    <row r="865" spans="1:13">
      <c r="A865">
        <f t="shared" si="13"/>
        <v>864</v>
      </c>
      <c r="C865" s="10" t="s">
        <v>1096</v>
      </c>
      <c r="G865" s="10" t="s">
        <v>1425</v>
      </c>
      <c r="I865" s="59">
        <v>171</v>
      </c>
      <c r="M865">
        <v>35</v>
      </c>
    </row>
    <row r="866" spans="1:13">
      <c r="A866">
        <f t="shared" si="13"/>
        <v>865</v>
      </c>
      <c r="C866" s="15" t="s">
        <v>1097</v>
      </c>
      <c r="G866" s="15" t="s">
        <v>1426</v>
      </c>
      <c r="I866" s="63">
        <v>209</v>
      </c>
      <c r="M866">
        <v>35</v>
      </c>
    </row>
    <row r="867" spans="1:13">
      <c r="A867">
        <f t="shared" si="13"/>
        <v>866</v>
      </c>
      <c r="C867" s="10" t="s">
        <v>1082</v>
      </c>
      <c r="G867" s="10" t="s">
        <v>1411</v>
      </c>
      <c r="I867" s="59">
        <v>4.95</v>
      </c>
      <c r="M867">
        <v>35</v>
      </c>
    </row>
    <row r="868" spans="1:13">
      <c r="A868">
        <f t="shared" si="13"/>
        <v>867</v>
      </c>
      <c r="C868" s="10" t="s">
        <v>1047</v>
      </c>
      <c r="G868" s="10" t="s">
        <v>1427</v>
      </c>
      <c r="I868" s="59">
        <v>9.9499999999999993</v>
      </c>
      <c r="M868">
        <v>35</v>
      </c>
    </row>
    <row r="869" spans="1:13">
      <c r="A869">
        <f t="shared" si="13"/>
        <v>868</v>
      </c>
      <c r="C869" s="15" t="s">
        <v>1098</v>
      </c>
      <c r="G869" s="15" t="s">
        <v>1428</v>
      </c>
      <c r="I869" s="63">
        <v>45</v>
      </c>
      <c r="M869">
        <v>35</v>
      </c>
    </row>
    <row r="870" spans="1:13">
      <c r="A870">
        <f t="shared" si="13"/>
        <v>869</v>
      </c>
      <c r="C870" s="10" t="s">
        <v>1099</v>
      </c>
      <c r="G870" s="10" t="s">
        <v>1429</v>
      </c>
      <c r="I870" s="59">
        <v>4.95</v>
      </c>
      <c r="M870">
        <v>35</v>
      </c>
    </row>
    <row r="871" spans="1:13">
      <c r="A871">
        <f t="shared" si="13"/>
        <v>870</v>
      </c>
      <c r="C871" s="10" t="s">
        <v>1100</v>
      </c>
      <c r="G871" s="10" t="s">
        <v>1430</v>
      </c>
      <c r="I871" s="59">
        <v>45</v>
      </c>
      <c r="M871">
        <v>35</v>
      </c>
    </row>
    <row r="872" spans="1:13">
      <c r="A872">
        <f t="shared" si="13"/>
        <v>871</v>
      </c>
      <c r="C872" s="10" t="s">
        <v>1101</v>
      </c>
      <c r="G872" s="10" t="s">
        <v>1431</v>
      </c>
      <c r="I872" s="59">
        <v>39.950000000000003</v>
      </c>
      <c r="M872">
        <v>35</v>
      </c>
    </row>
    <row r="873" spans="1:13">
      <c r="A873">
        <f t="shared" si="13"/>
        <v>872</v>
      </c>
      <c r="C873" s="10" t="s">
        <v>1102</v>
      </c>
      <c r="G873" s="10" t="s">
        <v>1432</v>
      </c>
      <c r="I873" s="59">
        <v>19.95</v>
      </c>
      <c r="M873">
        <v>35</v>
      </c>
    </row>
    <row r="874" spans="1:13">
      <c r="A874">
        <f t="shared" si="13"/>
        <v>873</v>
      </c>
      <c r="C874" s="10" t="s">
        <v>1103</v>
      </c>
      <c r="G874" s="10" t="s">
        <v>1433</v>
      </c>
      <c r="I874" s="59">
        <v>10</v>
      </c>
      <c r="M874">
        <v>35</v>
      </c>
    </row>
    <row r="875" spans="1:13">
      <c r="A875">
        <f t="shared" si="13"/>
        <v>874</v>
      </c>
      <c r="C875" s="10" t="s">
        <v>1104</v>
      </c>
      <c r="G875" s="10" t="s">
        <v>1434</v>
      </c>
      <c r="I875" s="59">
        <v>10</v>
      </c>
      <c r="M875">
        <v>35</v>
      </c>
    </row>
    <row r="876" spans="1:13">
      <c r="A876">
        <f t="shared" si="13"/>
        <v>875</v>
      </c>
      <c r="C876" s="10" t="s">
        <v>1105</v>
      </c>
      <c r="G876" s="10" t="s">
        <v>1435</v>
      </c>
      <c r="I876" s="59">
        <v>19.95</v>
      </c>
      <c r="M876">
        <v>35</v>
      </c>
    </row>
    <row r="877" spans="1:13">
      <c r="A877">
        <f t="shared" si="13"/>
        <v>876</v>
      </c>
      <c r="C877" s="10" t="s">
        <v>1098</v>
      </c>
      <c r="G877" s="10" t="s">
        <v>1428</v>
      </c>
      <c r="I877" s="59">
        <v>45</v>
      </c>
      <c r="M877">
        <v>35</v>
      </c>
    </row>
    <row r="878" spans="1:13">
      <c r="A878">
        <f t="shared" si="13"/>
        <v>877</v>
      </c>
      <c r="C878" s="10" t="s">
        <v>1106</v>
      </c>
      <c r="G878" s="10" t="s">
        <v>1436</v>
      </c>
      <c r="I878" s="59">
        <v>9.9499999999999993</v>
      </c>
      <c r="M878">
        <v>35</v>
      </c>
    </row>
    <row r="879" spans="1:13">
      <c r="A879">
        <f t="shared" si="13"/>
        <v>878</v>
      </c>
      <c r="C879" s="10" t="s">
        <v>1107</v>
      </c>
      <c r="G879" s="10" t="s">
        <v>1437</v>
      </c>
      <c r="I879" s="59">
        <v>45</v>
      </c>
      <c r="M879">
        <v>35</v>
      </c>
    </row>
    <row r="880" spans="1:13">
      <c r="A880">
        <f t="shared" si="13"/>
        <v>879</v>
      </c>
      <c r="C880" s="10" t="s">
        <v>1108</v>
      </c>
      <c r="G880" s="10" t="s">
        <v>1438</v>
      </c>
      <c r="I880" s="59">
        <v>39.950000000000003</v>
      </c>
      <c r="M880">
        <v>35</v>
      </c>
    </row>
    <row r="881" spans="1:13">
      <c r="A881">
        <f t="shared" si="13"/>
        <v>880</v>
      </c>
      <c r="C881" s="10" t="s">
        <v>1109</v>
      </c>
      <c r="G881" s="10" t="s">
        <v>1439</v>
      </c>
      <c r="I881" s="59">
        <v>9.9499999999999993</v>
      </c>
      <c r="M881">
        <v>42</v>
      </c>
    </row>
    <row r="882" spans="1:13">
      <c r="A882">
        <f t="shared" si="13"/>
        <v>881</v>
      </c>
      <c r="C882" s="10" t="s">
        <v>1110</v>
      </c>
      <c r="G882" s="10" t="s">
        <v>1440</v>
      </c>
      <c r="I882" s="59">
        <v>6.95</v>
      </c>
      <c r="M882">
        <v>35</v>
      </c>
    </row>
    <row r="883" spans="1:13">
      <c r="A883">
        <f t="shared" si="13"/>
        <v>882</v>
      </c>
      <c r="C883" s="10" t="s">
        <v>1111</v>
      </c>
      <c r="G883" s="10" t="s">
        <v>1441</v>
      </c>
      <c r="I883" s="59">
        <v>5.95</v>
      </c>
      <c r="M883">
        <v>35</v>
      </c>
    </row>
    <row r="884" spans="1:13">
      <c r="A884">
        <f t="shared" si="13"/>
        <v>883</v>
      </c>
      <c r="C884" s="10" t="s">
        <v>1112</v>
      </c>
      <c r="G884" s="10" t="s">
        <v>1442</v>
      </c>
      <c r="I884" s="59">
        <v>4.95</v>
      </c>
      <c r="M884">
        <v>35</v>
      </c>
    </row>
    <row r="885" spans="1:13">
      <c r="A885">
        <f t="shared" si="13"/>
        <v>884</v>
      </c>
      <c r="C885" s="10" t="s">
        <v>1113</v>
      </c>
      <c r="G885" s="10" t="s">
        <v>1443</v>
      </c>
      <c r="I885" s="59">
        <v>19.95</v>
      </c>
      <c r="M885">
        <v>35</v>
      </c>
    </row>
    <row r="886" spans="1:13" ht="15" thickBot="1">
      <c r="A886">
        <f t="shared" si="13"/>
        <v>885</v>
      </c>
      <c r="C886" s="14" t="s">
        <v>1046</v>
      </c>
      <c r="G886" s="14" t="s">
        <v>1444</v>
      </c>
      <c r="I886" s="62">
        <v>4.95</v>
      </c>
      <c r="M886">
        <v>35</v>
      </c>
    </row>
    <row r="887" spans="1:13">
      <c r="A887">
        <f t="shared" si="13"/>
        <v>886</v>
      </c>
      <c r="C887" s="10" t="s">
        <v>1114</v>
      </c>
      <c r="G887" s="10" t="s">
        <v>1445</v>
      </c>
      <c r="I887" s="59">
        <v>89.95</v>
      </c>
      <c r="M887">
        <v>38</v>
      </c>
    </row>
    <row r="888" spans="1:13">
      <c r="A888">
        <f t="shared" si="13"/>
        <v>887</v>
      </c>
      <c r="C888" s="15" t="s">
        <v>1115</v>
      </c>
      <c r="G888" s="15" t="s">
        <v>1446</v>
      </c>
      <c r="I888" s="63">
        <v>129.94999999999999</v>
      </c>
      <c r="M888">
        <v>35</v>
      </c>
    </row>
    <row r="889" spans="1:13">
      <c r="A889">
        <f t="shared" si="13"/>
        <v>888</v>
      </c>
      <c r="C889" s="10" t="s">
        <v>1116</v>
      </c>
      <c r="G889" s="10" t="s">
        <v>1447</v>
      </c>
      <c r="I889" s="59">
        <v>9.9499999999999993</v>
      </c>
      <c r="M889">
        <v>30</v>
      </c>
    </row>
    <row r="890" spans="1:13">
      <c r="A890">
        <f t="shared" si="13"/>
        <v>889</v>
      </c>
      <c r="C890" s="10" t="s">
        <v>1117</v>
      </c>
      <c r="G890" s="10" t="s">
        <v>1363</v>
      </c>
      <c r="I890" s="59">
        <v>14.95</v>
      </c>
      <c r="M890">
        <v>35</v>
      </c>
    </row>
    <row r="891" spans="1:13">
      <c r="A891">
        <f t="shared" si="13"/>
        <v>890</v>
      </c>
      <c r="C891" s="10" t="s">
        <v>1035</v>
      </c>
      <c r="G891" s="10" t="s">
        <v>1364</v>
      </c>
      <c r="I891" s="59">
        <v>4.95</v>
      </c>
      <c r="M891">
        <v>35</v>
      </c>
    </row>
    <row r="892" spans="1:13">
      <c r="A892">
        <f t="shared" si="13"/>
        <v>891</v>
      </c>
      <c r="C892" s="10" t="s">
        <v>1118</v>
      </c>
      <c r="G892" s="10" t="s">
        <v>1448</v>
      </c>
      <c r="I892" s="59">
        <v>9.9499999999999993</v>
      </c>
      <c r="M892">
        <v>35</v>
      </c>
    </row>
    <row r="893" spans="1:13">
      <c r="A893">
        <f t="shared" si="13"/>
        <v>892</v>
      </c>
      <c r="C893" s="10" t="s">
        <v>1119</v>
      </c>
      <c r="G893" s="10" t="s">
        <v>1365</v>
      </c>
      <c r="I893" s="59">
        <v>4.95</v>
      </c>
      <c r="M893">
        <v>55.000000000000007</v>
      </c>
    </row>
    <row r="894" spans="1:13">
      <c r="A894">
        <f t="shared" si="13"/>
        <v>893</v>
      </c>
      <c r="C894" s="10" t="s">
        <v>1120</v>
      </c>
      <c r="G894" s="10" t="s">
        <v>1449</v>
      </c>
      <c r="I894" s="59">
        <v>4.95</v>
      </c>
      <c r="M894">
        <v>35</v>
      </c>
    </row>
    <row r="895" spans="1:13">
      <c r="A895">
        <f t="shared" si="13"/>
        <v>894</v>
      </c>
      <c r="C895" s="10" t="s">
        <v>1121</v>
      </c>
      <c r="G895" s="10" t="s">
        <v>1450</v>
      </c>
      <c r="I895" s="59">
        <v>4.95</v>
      </c>
      <c r="M895">
        <v>35</v>
      </c>
    </row>
    <row r="896" spans="1:13">
      <c r="A896">
        <f t="shared" si="13"/>
        <v>895</v>
      </c>
      <c r="C896" s="10" t="s">
        <v>1122</v>
      </c>
      <c r="G896" s="10" t="s">
        <v>1451</v>
      </c>
      <c r="I896" s="59">
        <v>69.95</v>
      </c>
      <c r="M896">
        <v>35</v>
      </c>
    </row>
    <row r="897" spans="1:13">
      <c r="A897">
        <f t="shared" si="13"/>
        <v>896</v>
      </c>
      <c r="C897" s="10" t="s">
        <v>1123</v>
      </c>
      <c r="G897" s="10" t="s">
        <v>1452</v>
      </c>
      <c r="I897" s="59">
        <v>29.95</v>
      </c>
      <c r="M897">
        <v>35</v>
      </c>
    </row>
    <row r="898" spans="1:13" ht="15" thickBot="1">
      <c r="A898">
        <f t="shared" si="13"/>
        <v>897</v>
      </c>
      <c r="C898" s="14" t="s">
        <v>1124</v>
      </c>
      <c r="G898" s="14" t="s">
        <v>1453</v>
      </c>
      <c r="I898" s="62">
        <v>9.9499999999999993</v>
      </c>
      <c r="M898">
        <v>35</v>
      </c>
    </row>
    <row r="899" spans="1:13">
      <c r="A899">
        <f t="shared" ref="A899:A962" si="14">ROW()-1</f>
        <v>898</v>
      </c>
      <c r="C899" s="10" t="s">
        <v>1125</v>
      </c>
      <c r="G899" s="10" t="s">
        <v>1454</v>
      </c>
      <c r="I899" s="59">
        <v>150</v>
      </c>
      <c r="M899">
        <v>35</v>
      </c>
    </row>
    <row r="900" spans="1:13">
      <c r="A900">
        <f t="shared" si="14"/>
        <v>899</v>
      </c>
      <c r="C900" s="15" t="s">
        <v>1126</v>
      </c>
      <c r="G900" s="15" t="s">
        <v>1455</v>
      </c>
      <c r="I900" s="63">
        <v>120</v>
      </c>
      <c r="M900">
        <v>35</v>
      </c>
    </row>
    <row r="901" spans="1:13">
      <c r="A901">
        <f t="shared" si="14"/>
        <v>900</v>
      </c>
      <c r="C901" s="10" t="s">
        <v>1127</v>
      </c>
      <c r="G901" s="10" t="s">
        <v>1456</v>
      </c>
      <c r="I901" s="59">
        <v>4.95</v>
      </c>
      <c r="M901">
        <v>35</v>
      </c>
    </row>
    <row r="902" spans="1:13">
      <c r="A902">
        <f t="shared" si="14"/>
        <v>901</v>
      </c>
      <c r="C902" s="10" t="s">
        <v>1128</v>
      </c>
      <c r="G902" s="10" t="s">
        <v>1430</v>
      </c>
      <c r="I902" s="59">
        <v>45</v>
      </c>
      <c r="M902">
        <v>35</v>
      </c>
    </row>
    <row r="903" spans="1:13">
      <c r="A903">
        <f t="shared" si="14"/>
        <v>902</v>
      </c>
      <c r="C903" s="10" t="s">
        <v>1129</v>
      </c>
      <c r="G903" s="10" t="s">
        <v>1457</v>
      </c>
      <c r="I903" s="59">
        <v>4.95</v>
      </c>
      <c r="M903">
        <v>35</v>
      </c>
    </row>
    <row r="904" spans="1:13">
      <c r="A904">
        <f t="shared" si="14"/>
        <v>903</v>
      </c>
      <c r="C904" s="10" t="s">
        <v>1130</v>
      </c>
      <c r="G904" s="10" t="s">
        <v>1448</v>
      </c>
      <c r="I904" s="59">
        <v>9.9499999999999993</v>
      </c>
      <c r="M904">
        <v>35</v>
      </c>
    </row>
    <row r="905" spans="1:13">
      <c r="A905">
        <f t="shared" si="14"/>
        <v>904</v>
      </c>
      <c r="C905" s="10" t="s">
        <v>1131</v>
      </c>
      <c r="G905" s="10" t="s">
        <v>1458</v>
      </c>
      <c r="I905" s="59">
        <v>45</v>
      </c>
      <c r="M905">
        <v>35</v>
      </c>
    </row>
    <row r="906" spans="1:13">
      <c r="A906">
        <f t="shared" si="14"/>
        <v>905</v>
      </c>
      <c r="C906" s="15" t="s">
        <v>1132</v>
      </c>
      <c r="G906" s="15" t="s">
        <v>1459</v>
      </c>
      <c r="I906" s="63">
        <v>9.9499999999999993</v>
      </c>
      <c r="M906">
        <v>0</v>
      </c>
    </row>
    <row r="907" spans="1:13">
      <c r="A907">
        <f t="shared" si="14"/>
        <v>906</v>
      </c>
      <c r="C907" s="10" t="s">
        <v>1133</v>
      </c>
      <c r="G907" s="10" t="s">
        <v>1431</v>
      </c>
      <c r="I907" s="59">
        <v>39.950000000000003</v>
      </c>
      <c r="M907">
        <v>35</v>
      </c>
    </row>
    <row r="908" spans="1:13">
      <c r="A908">
        <f t="shared" si="14"/>
        <v>907</v>
      </c>
      <c r="C908" s="10" t="s">
        <v>1134</v>
      </c>
      <c r="G908" s="10" t="s">
        <v>1460</v>
      </c>
      <c r="I908" s="59">
        <v>45</v>
      </c>
      <c r="M908">
        <v>35</v>
      </c>
    </row>
    <row r="909" spans="1:13">
      <c r="A909">
        <f t="shared" si="14"/>
        <v>908</v>
      </c>
      <c r="C909" s="10" t="s">
        <v>1135</v>
      </c>
      <c r="G909" s="10" t="s">
        <v>1443</v>
      </c>
      <c r="I909" s="59">
        <v>19.95</v>
      </c>
      <c r="M909">
        <v>35</v>
      </c>
    </row>
    <row r="910" spans="1:13" ht="15" thickBot="1">
      <c r="A910">
        <f t="shared" si="14"/>
        <v>909</v>
      </c>
      <c r="C910" s="14" t="s">
        <v>1106</v>
      </c>
      <c r="G910" s="14" t="s">
        <v>1436</v>
      </c>
      <c r="I910" s="62">
        <v>9.9499999999999993</v>
      </c>
      <c r="M910">
        <v>35</v>
      </c>
    </row>
    <row r="911" spans="1:13">
      <c r="A911">
        <f t="shared" si="14"/>
        <v>910</v>
      </c>
      <c r="C911" s="10" t="s">
        <v>1136</v>
      </c>
      <c r="G911" s="10" t="s">
        <v>1461</v>
      </c>
      <c r="I911" s="59">
        <v>74</v>
      </c>
      <c r="M911">
        <v>35</v>
      </c>
    </row>
    <row r="912" spans="1:13">
      <c r="A912">
        <f t="shared" si="14"/>
        <v>911</v>
      </c>
      <c r="C912" s="10" t="s">
        <v>1137</v>
      </c>
      <c r="G912" s="10" t="s">
        <v>1462</v>
      </c>
      <c r="I912" s="59">
        <v>9.9499999999999993</v>
      </c>
      <c r="M912">
        <v>22</v>
      </c>
    </row>
    <row r="913" spans="1:13">
      <c r="A913">
        <f t="shared" si="14"/>
        <v>912</v>
      </c>
      <c r="C913" s="10" t="s">
        <v>1138</v>
      </c>
      <c r="G913" s="10" t="s">
        <v>1463</v>
      </c>
      <c r="I913" s="59">
        <v>49.95</v>
      </c>
      <c r="M913">
        <v>35</v>
      </c>
    </row>
    <row r="914" spans="1:13">
      <c r="A914">
        <f t="shared" si="14"/>
        <v>913</v>
      </c>
      <c r="C914" s="10" t="s">
        <v>1139</v>
      </c>
      <c r="G914" s="10" t="s">
        <v>1464</v>
      </c>
      <c r="I914" s="59">
        <v>40</v>
      </c>
      <c r="M914">
        <v>0</v>
      </c>
    </row>
    <row r="915" spans="1:13" ht="15" thickBot="1">
      <c r="A915">
        <f t="shared" si="14"/>
        <v>914</v>
      </c>
      <c r="C915" s="14" t="s">
        <v>1140</v>
      </c>
      <c r="G915" s="14" t="s">
        <v>1465</v>
      </c>
      <c r="I915" s="62">
        <v>270</v>
      </c>
      <c r="M915">
        <v>35</v>
      </c>
    </row>
    <row r="916" spans="1:13">
      <c r="A916">
        <f t="shared" si="14"/>
        <v>915</v>
      </c>
      <c r="C916" s="15" t="s">
        <v>1141</v>
      </c>
      <c r="G916" s="15" t="s">
        <v>1466</v>
      </c>
      <c r="I916" s="63">
        <v>150</v>
      </c>
      <c r="M916">
        <v>35</v>
      </c>
    </row>
    <row r="917" spans="1:13">
      <c r="A917">
        <f t="shared" si="14"/>
        <v>916</v>
      </c>
      <c r="C917" s="10" t="s">
        <v>1142</v>
      </c>
      <c r="G917" s="10" t="s">
        <v>1430</v>
      </c>
      <c r="I917" s="59">
        <v>45</v>
      </c>
      <c r="M917">
        <v>35</v>
      </c>
    </row>
    <row r="918" spans="1:13">
      <c r="A918">
        <f t="shared" si="14"/>
        <v>917</v>
      </c>
      <c r="C918" s="10" t="s">
        <v>1143</v>
      </c>
      <c r="G918" s="10" t="s">
        <v>1457</v>
      </c>
      <c r="I918" s="59">
        <v>4.95</v>
      </c>
      <c r="M918">
        <v>35</v>
      </c>
    </row>
    <row r="919" spans="1:13">
      <c r="A919">
        <f t="shared" si="14"/>
        <v>918</v>
      </c>
      <c r="C919" s="10" t="s">
        <v>1144</v>
      </c>
      <c r="G919" s="10" t="s">
        <v>1467</v>
      </c>
      <c r="I919" s="59">
        <v>9.9499999999999993</v>
      </c>
      <c r="M919">
        <v>35</v>
      </c>
    </row>
    <row r="920" spans="1:13">
      <c r="A920">
        <f t="shared" si="14"/>
        <v>919</v>
      </c>
      <c r="C920" s="10" t="s">
        <v>1137</v>
      </c>
      <c r="G920" s="10" t="s">
        <v>1468</v>
      </c>
      <c r="I920" s="59">
        <v>9.9499999999999993</v>
      </c>
      <c r="M920">
        <v>35</v>
      </c>
    </row>
    <row r="921" spans="1:13">
      <c r="A921">
        <f t="shared" si="14"/>
        <v>920</v>
      </c>
      <c r="C921" s="10" t="s">
        <v>1145</v>
      </c>
      <c r="G921" s="10" t="s">
        <v>1431</v>
      </c>
      <c r="I921" s="59">
        <v>39.950000000000003</v>
      </c>
      <c r="M921">
        <v>35</v>
      </c>
    </row>
    <row r="922" spans="1:13" ht="15" thickBot="1">
      <c r="A922">
        <f t="shared" si="14"/>
        <v>921</v>
      </c>
      <c r="C922" s="14" t="s">
        <v>1106</v>
      </c>
      <c r="G922" s="14" t="s">
        <v>1436</v>
      </c>
      <c r="I922" s="62">
        <v>9.9499999999999993</v>
      </c>
      <c r="M922">
        <v>35</v>
      </c>
    </row>
    <row r="923" spans="1:13">
      <c r="A923">
        <f t="shared" si="14"/>
        <v>922</v>
      </c>
      <c r="C923" s="10" t="s">
        <v>1146</v>
      </c>
      <c r="G923" s="10" t="s">
        <v>1469</v>
      </c>
      <c r="I923" s="59">
        <v>75</v>
      </c>
      <c r="M923">
        <v>35</v>
      </c>
    </row>
    <row r="924" spans="1:13">
      <c r="A924">
        <f t="shared" si="14"/>
        <v>923</v>
      </c>
      <c r="C924" s="15" t="s">
        <v>1147</v>
      </c>
      <c r="G924" s="15" t="s">
        <v>1470</v>
      </c>
      <c r="I924" s="63">
        <v>85</v>
      </c>
      <c r="M924">
        <v>35</v>
      </c>
    </row>
    <row r="925" spans="1:13" ht="15" thickBot="1">
      <c r="A925">
        <f t="shared" si="14"/>
        <v>924</v>
      </c>
      <c r="C925" s="14" t="s">
        <v>1148</v>
      </c>
      <c r="G925" s="14" t="s">
        <v>1430</v>
      </c>
      <c r="I925" s="62">
        <v>45</v>
      </c>
      <c r="M925">
        <v>35</v>
      </c>
    </row>
    <row r="926" spans="1:13">
      <c r="A926">
        <f t="shared" si="14"/>
        <v>925</v>
      </c>
      <c r="C926" s="10" t="s">
        <v>1149</v>
      </c>
      <c r="G926" s="10" t="s">
        <v>1471</v>
      </c>
      <c r="I926" s="59">
        <v>149.94999999999999</v>
      </c>
      <c r="M926">
        <v>35</v>
      </c>
    </row>
    <row r="927" spans="1:13">
      <c r="A927">
        <f t="shared" si="14"/>
        <v>926</v>
      </c>
      <c r="C927" s="15" t="s">
        <v>1150</v>
      </c>
      <c r="G927" s="15" t="s">
        <v>1472</v>
      </c>
      <c r="I927" s="63">
        <v>179.95</v>
      </c>
      <c r="M927">
        <v>35</v>
      </c>
    </row>
    <row r="928" spans="1:13">
      <c r="A928">
        <f t="shared" si="14"/>
        <v>927</v>
      </c>
      <c r="C928" s="10" t="s">
        <v>872</v>
      </c>
      <c r="G928" s="10" t="s">
        <v>1271</v>
      </c>
      <c r="I928" s="59">
        <v>14.95</v>
      </c>
      <c r="M928">
        <v>12</v>
      </c>
    </row>
    <row r="929" spans="1:13">
      <c r="A929">
        <f t="shared" si="14"/>
        <v>928</v>
      </c>
      <c r="C929" s="10" t="s">
        <v>876</v>
      </c>
      <c r="G929" s="10" t="s">
        <v>1238</v>
      </c>
      <c r="I929" s="59">
        <v>29.95</v>
      </c>
      <c r="M929">
        <v>30</v>
      </c>
    </row>
    <row r="930" spans="1:13">
      <c r="A930">
        <f t="shared" si="14"/>
        <v>929</v>
      </c>
      <c r="C930" s="10" t="s">
        <v>1151</v>
      </c>
      <c r="G930" s="10" t="s">
        <v>1473</v>
      </c>
      <c r="I930" s="59">
        <v>89.95</v>
      </c>
      <c r="M930">
        <v>28.000000000000004</v>
      </c>
    </row>
    <row r="931" spans="1:13">
      <c r="A931">
        <f t="shared" si="14"/>
        <v>930</v>
      </c>
      <c r="C931" s="15" t="s">
        <v>1152</v>
      </c>
      <c r="G931" s="15" t="s">
        <v>1474</v>
      </c>
      <c r="I931" s="63">
        <v>19.95</v>
      </c>
      <c r="M931">
        <v>35</v>
      </c>
    </row>
    <row r="932" spans="1:13">
      <c r="A932">
        <f t="shared" si="14"/>
        <v>931</v>
      </c>
      <c r="C932" s="10" t="s">
        <v>1153</v>
      </c>
      <c r="G932" s="10" t="s">
        <v>1240</v>
      </c>
      <c r="I932" s="59">
        <v>79.95</v>
      </c>
      <c r="M932">
        <v>30</v>
      </c>
    </row>
    <row r="933" spans="1:13">
      <c r="A933">
        <f t="shared" si="14"/>
        <v>932</v>
      </c>
      <c r="C933" s="10" t="s">
        <v>1154</v>
      </c>
      <c r="G933" s="10" t="s">
        <v>1241</v>
      </c>
      <c r="I933" s="59">
        <v>79.95</v>
      </c>
      <c r="M933">
        <v>30</v>
      </c>
    </row>
    <row r="934" spans="1:13">
      <c r="A934">
        <f t="shared" si="14"/>
        <v>933</v>
      </c>
      <c r="C934" s="10" t="s">
        <v>889</v>
      </c>
      <c r="G934" s="10" t="s">
        <v>1242</v>
      </c>
      <c r="I934" s="59">
        <v>79.95</v>
      </c>
      <c r="M934">
        <v>30</v>
      </c>
    </row>
    <row r="935" spans="1:13">
      <c r="A935">
        <f t="shared" si="14"/>
        <v>934</v>
      </c>
      <c r="C935" s="10" t="s">
        <v>890</v>
      </c>
      <c r="G935" s="10" t="s">
        <v>1475</v>
      </c>
      <c r="I935" s="59">
        <v>79.95</v>
      </c>
      <c r="M935">
        <v>30</v>
      </c>
    </row>
    <row r="936" spans="1:13">
      <c r="A936">
        <f t="shared" si="14"/>
        <v>935</v>
      </c>
      <c r="C936" s="10" t="s">
        <v>891</v>
      </c>
      <c r="G936" s="10" t="s">
        <v>1244</v>
      </c>
      <c r="I936" s="59">
        <v>79.95</v>
      </c>
      <c r="M936">
        <v>30</v>
      </c>
    </row>
    <row r="937" spans="1:13">
      <c r="A937">
        <f t="shared" si="14"/>
        <v>936</v>
      </c>
      <c r="C937" s="10" t="s">
        <v>892</v>
      </c>
      <c r="G937" s="10" t="s">
        <v>1286</v>
      </c>
      <c r="I937" s="59">
        <v>79.95</v>
      </c>
      <c r="M937">
        <v>30</v>
      </c>
    </row>
    <row r="938" spans="1:13">
      <c r="A938">
        <f t="shared" si="14"/>
        <v>937</v>
      </c>
      <c r="C938" s="10" t="s">
        <v>893</v>
      </c>
      <c r="G938" s="10" t="s">
        <v>1246</v>
      </c>
      <c r="I938" s="59">
        <v>79.95</v>
      </c>
      <c r="M938">
        <v>30</v>
      </c>
    </row>
    <row r="939" spans="1:13">
      <c r="A939">
        <f t="shared" si="14"/>
        <v>938</v>
      </c>
      <c r="C939" s="10" t="s">
        <v>894</v>
      </c>
      <c r="G939" s="10" t="s">
        <v>1247</v>
      </c>
      <c r="I939" s="59">
        <v>24.99</v>
      </c>
      <c r="M939">
        <v>35</v>
      </c>
    </row>
    <row r="940" spans="1:13">
      <c r="A940">
        <f t="shared" si="14"/>
        <v>939</v>
      </c>
      <c r="C940" s="10" t="s">
        <v>895</v>
      </c>
      <c r="G940" s="10" t="s">
        <v>1248</v>
      </c>
      <c r="I940" s="59">
        <v>14.95</v>
      </c>
      <c r="M940">
        <v>35</v>
      </c>
    </row>
    <row r="941" spans="1:13">
      <c r="A941">
        <f t="shared" si="14"/>
        <v>940</v>
      </c>
      <c r="C941" s="10" t="s">
        <v>951</v>
      </c>
      <c r="G941" s="10" t="s">
        <v>1249</v>
      </c>
      <c r="I941" s="59">
        <v>86</v>
      </c>
      <c r="M941">
        <v>35</v>
      </c>
    </row>
    <row r="942" spans="1:13">
      <c r="A942">
        <f t="shared" si="14"/>
        <v>941</v>
      </c>
      <c r="C942" s="10" t="s">
        <v>897</v>
      </c>
      <c r="G942" s="10" t="s">
        <v>1250</v>
      </c>
      <c r="I942" s="59">
        <v>79.95</v>
      </c>
      <c r="M942">
        <v>30</v>
      </c>
    </row>
    <row r="943" spans="1:13">
      <c r="A943">
        <f t="shared" si="14"/>
        <v>942</v>
      </c>
      <c r="C943" s="10" t="s">
        <v>898</v>
      </c>
      <c r="G943" s="10" t="s">
        <v>1251</v>
      </c>
      <c r="I943" s="59">
        <v>79.95</v>
      </c>
      <c r="M943">
        <v>30</v>
      </c>
    </row>
    <row r="944" spans="1:13">
      <c r="A944">
        <f t="shared" si="14"/>
        <v>943</v>
      </c>
      <c r="C944" s="10" t="s">
        <v>899</v>
      </c>
      <c r="G944" s="10" t="s">
        <v>1287</v>
      </c>
      <c r="I944" s="59">
        <v>79.95</v>
      </c>
      <c r="M944">
        <v>30</v>
      </c>
    </row>
    <row r="945" spans="1:13">
      <c r="A945">
        <f t="shared" si="14"/>
        <v>944</v>
      </c>
      <c r="C945" s="10" t="s">
        <v>900</v>
      </c>
      <c r="G945" s="10" t="s">
        <v>1253</v>
      </c>
      <c r="I945" s="59">
        <v>79.95</v>
      </c>
      <c r="M945">
        <v>30</v>
      </c>
    </row>
    <row r="946" spans="1:13">
      <c r="A946">
        <f t="shared" si="14"/>
        <v>945</v>
      </c>
      <c r="C946" s="10" t="s">
        <v>954</v>
      </c>
      <c r="G946" s="10" t="s">
        <v>1254</v>
      </c>
      <c r="I946" s="59">
        <v>79.95</v>
      </c>
      <c r="M946">
        <v>35</v>
      </c>
    </row>
    <row r="947" spans="1:13" ht="15" thickBot="1">
      <c r="A947">
        <f t="shared" si="14"/>
        <v>946</v>
      </c>
      <c r="C947" s="14" t="s">
        <v>902</v>
      </c>
      <c r="G947" s="14" t="s">
        <v>1255</v>
      </c>
      <c r="I947" s="62">
        <v>79.95</v>
      </c>
      <c r="M947">
        <v>35</v>
      </c>
    </row>
    <row r="948" spans="1:13">
      <c r="A948">
        <f t="shared" si="14"/>
        <v>947</v>
      </c>
      <c r="C948" s="10" t="s">
        <v>1155</v>
      </c>
      <c r="G948" s="10" t="s">
        <v>1476</v>
      </c>
      <c r="I948" s="59">
        <v>59</v>
      </c>
      <c r="M948">
        <v>35</v>
      </c>
    </row>
    <row r="949" spans="1:13">
      <c r="A949">
        <f t="shared" si="14"/>
        <v>948</v>
      </c>
      <c r="C949" s="10" t="s">
        <v>1156</v>
      </c>
      <c r="G949" s="10" t="s">
        <v>1477</v>
      </c>
      <c r="I949" s="59">
        <v>99</v>
      </c>
      <c r="M949">
        <v>35</v>
      </c>
    </row>
    <row r="950" spans="1:13">
      <c r="A950">
        <f t="shared" si="14"/>
        <v>949</v>
      </c>
      <c r="C950" s="15" t="s">
        <v>1157</v>
      </c>
      <c r="G950" s="15" t="s">
        <v>1478</v>
      </c>
      <c r="I950" s="63">
        <v>104</v>
      </c>
      <c r="M950">
        <v>35</v>
      </c>
    </row>
    <row r="951" spans="1:13">
      <c r="A951">
        <f t="shared" si="14"/>
        <v>950</v>
      </c>
      <c r="C951" s="10" t="s">
        <v>1103</v>
      </c>
      <c r="G951" s="10" t="s">
        <v>1433</v>
      </c>
      <c r="I951" s="59">
        <v>10</v>
      </c>
      <c r="M951">
        <v>35</v>
      </c>
    </row>
    <row r="952" spans="1:13">
      <c r="A952">
        <f t="shared" si="14"/>
        <v>951</v>
      </c>
      <c r="C952" s="10" t="s">
        <v>1104</v>
      </c>
      <c r="G952" s="10" t="s">
        <v>1434</v>
      </c>
      <c r="I952" s="59">
        <v>10</v>
      </c>
      <c r="M952">
        <v>35</v>
      </c>
    </row>
    <row r="953" spans="1:13" ht="15" thickBot="1">
      <c r="A953">
        <f t="shared" si="14"/>
        <v>952</v>
      </c>
      <c r="C953" s="14" t="s">
        <v>1106</v>
      </c>
      <c r="G953" s="14" t="s">
        <v>1436</v>
      </c>
      <c r="I953" s="62">
        <v>10</v>
      </c>
      <c r="M953">
        <v>35</v>
      </c>
    </row>
    <row r="954" spans="1:13">
      <c r="A954">
        <f t="shared" si="14"/>
        <v>953</v>
      </c>
      <c r="C954" s="10" t="s">
        <v>1158</v>
      </c>
      <c r="G954" s="10" t="s">
        <v>1442</v>
      </c>
      <c r="I954" s="59">
        <v>4.95</v>
      </c>
      <c r="M954">
        <v>35</v>
      </c>
    </row>
    <row r="955" spans="1:13">
      <c r="A955">
        <f t="shared" si="14"/>
        <v>954</v>
      </c>
      <c r="C955" s="10" t="s">
        <v>1159</v>
      </c>
      <c r="G955" s="10" t="s">
        <v>1479</v>
      </c>
      <c r="I955" s="59">
        <v>19.95</v>
      </c>
      <c r="M955">
        <v>35</v>
      </c>
    </row>
    <row r="956" spans="1:13">
      <c r="A956">
        <f t="shared" si="14"/>
        <v>955</v>
      </c>
      <c r="C956" s="10" t="s">
        <v>1142</v>
      </c>
      <c r="G956" s="10" t="s">
        <v>1430</v>
      </c>
      <c r="I956" s="59">
        <v>45</v>
      </c>
      <c r="M956">
        <v>35</v>
      </c>
    </row>
    <row r="957" spans="1:13">
      <c r="A957">
        <f t="shared" si="14"/>
        <v>956</v>
      </c>
      <c r="C957" s="10" t="s">
        <v>1145</v>
      </c>
      <c r="G957" s="10" t="s">
        <v>1431</v>
      </c>
      <c r="I957" s="59">
        <v>39.950000000000003</v>
      </c>
      <c r="M957">
        <v>35</v>
      </c>
    </row>
    <row r="958" spans="1:13">
      <c r="A958">
        <f t="shared" si="14"/>
        <v>957</v>
      </c>
      <c r="C958" s="10" t="s">
        <v>1160</v>
      </c>
      <c r="G958" s="10" t="s">
        <v>1432</v>
      </c>
      <c r="I958" s="59">
        <v>19.95</v>
      </c>
      <c r="M958">
        <v>35</v>
      </c>
    </row>
    <row r="959" spans="1:13">
      <c r="A959">
        <f t="shared" si="14"/>
        <v>958</v>
      </c>
      <c r="C959" s="10" t="s">
        <v>1161</v>
      </c>
      <c r="G959" s="10" t="s">
        <v>1480</v>
      </c>
      <c r="I959" s="59">
        <v>45</v>
      </c>
      <c r="M959">
        <v>35</v>
      </c>
    </row>
    <row r="960" spans="1:13">
      <c r="A960">
        <f t="shared" si="14"/>
        <v>959</v>
      </c>
      <c r="C960" s="10" t="s">
        <v>1162</v>
      </c>
      <c r="G960" s="10" t="s">
        <v>1460</v>
      </c>
      <c r="I960" s="59">
        <v>45</v>
      </c>
      <c r="M960">
        <v>35</v>
      </c>
    </row>
    <row r="961" spans="1:13">
      <c r="A961">
        <f t="shared" si="14"/>
        <v>960</v>
      </c>
      <c r="C961" s="10" t="s">
        <v>1163</v>
      </c>
      <c r="G961" s="10" t="s">
        <v>1435</v>
      </c>
      <c r="I961" s="59">
        <v>45</v>
      </c>
      <c r="M961">
        <v>35</v>
      </c>
    </row>
    <row r="962" spans="1:13">
      <c r="A962">
        <f t="shared" si="14"/>
        <v>961</v>
      </c>
      <c r="C962" s="10" t="s">
        <v>1164</v>
      </c>
      <c r="G962" s="10" t="s">
        <v>1443</v>
      </c>
      <c r="I962" s="59">
        <v>19.95</v>
      </c>
      <c r="M962">
        <v>35</v>
      </c>
    </row>
    <row r="963" spans="1:13">
      <c r="A963">
        <f t="shared" ref="A963:A1026" si="15">ROW()-1</f>
        <v>962</v>
      </c>
      <c r="C963" s="10" t="s">
        <v>1165</v>
      </c>
      <c r="G963" s="10" t="s">
        <v>1457</v>
      </c>
      <c r="I963" s="59">
        <v>4.95</v>
      </c>
      <c r="M963">
        <v>35</v>
      </c>
    </row>
    <row r="964" spans="1:13">
      <c r="A964">
        <f t="shared" si="15"/>
        <v>963</v>
      </c>
      <c r="C964" s="10" t="s">
        <v>1166</v>
      </c>
      <c r="G964" s="10" t="s">
        <v>1481</v>
      </c>
      <c r="I964" s="59">
        <v>39.950000000000003</v>
      </c>
      <c r="M964">
        <v>35</v>
      </c>
    </row>
    <row r="965" spans="1:13">
      <c r="A965">
        <f t="shared" si="15"/>
        <v>964</v>
      </c>
      <c r="C965" s="10" t="s">
        <v>1167</v>
      </c>
      <c r="G965" s="10" t="s">
        <v>1428</v>
      </c>
      <c r="I965" s="59">
        <v>45</v>
      </c>
      <c r="M965">
        <v>35</v>
      </c>
    </row>
    <row r="966" spans="1:13">
      <c r="A966">
        <f t="shared" si="15"/>
        <v>965</v>
      </c>
      <c r="C966" s="10" t="s">
        <v>1106</v>
      </c>
      <c r="G966" s="10" t="s">
        <v>1436</v>
      </c>
      <c r="I966" s="59">
        <v>9.9499999999999993</v>
      </c>
      <c r="M966">
        <v>35</v>
      </c>
    </row>
    <row r="967" spans="1:13">
      <c r="A967">
        <f t="shared" si="15"/>
        <v>966</v>
      </c>
      <c r="C967" s="10" t="s">
        <v>1107</v>
      </c>
      <c r="G967" s="10" t="s">
        <v>1482</v>
      </c>
      <c r="I967" s="59">
        <v>45</v>
      </c>
      <c r="M967">
        <v>35</v>
      </c>
    </row>
    <row r="968" spans="1:13">
      <c r="A968">
        <f t="shared" si="15"/>
        <v>967</v>
      </c>
      <c r="C968" s="15" t="s">
        <v>1168</v>
      </c>
      <c r="G968" s="15" t="s">
        <v>1483</v>
      </c>
      <c r="I968" s="63">
        <v>45</v>
      </c>
      <c r="M968">
        <v>35</v>
      </c>
    </row>
    <row r="969" spans="1:13">
      <c r="A969">
        <f t="shared" si="15"/>
        <v>968</v>
      </c>
      <c r="C969" s="12" t="s">
        <v>983</v>
      </c>
      <c r="G969" s="12" t="s">
        <v>1307</v>
      </c>
      <c r="I969" s="60">
        <v>98</v>
      </c>
      <c r="M969">
        <v>35</v>
      </c>
    </row>
    <row r="970" spans="1:13">
      <c r="A970">
        <f t="shared" si="15"/>
        <v>969</v>
      </c>
      <c r="C970" s="10" t="s">
        <v>1169</v>
      </c>
      <c r="G970" s="10" t="s">
        <v>1484</v>
      </c>
      <c r="I970" s="59">
        <v>19.95</v>
      </c>
      <c r="M970">
        <v>35</v>
      </c>
    </row>
    <row r="971" spans="1:13">
      <c r="A971">
        <f t="shared" si="15"/>
        <v>970</v>
      </c>
      <c r="C971" s="10" t="s">
        <v>1170</v>
      </c>
      <c r="G971" s="10" t="s">
        <v>1485</v>
      </c>
      <c r="I971" s="59">
        <v>19.95</v>
      </c>
      <c r="M971">
        <v>35</v>
      </c>
    </row>
    <row r="972" spans="1:13">
      <c r="A972">
        <f t="shared" si="15"/>
        <v>971</v>
      </c>
      <c r="C972" s="10" t="s">
        <v>982</v>
      </c>
      <c r="G972" s="10" t="s">
        <v>1311</v>
      </c>
      <c r="I972" s="59">
        <v>98</v>
      </c>
      <c r="M972">
        <v>35</v>
      </c>
    </row>
    <row r="973" spans="1:13">
      <c r="A973">
        <f t="shared" si="15"/>
        <v>972</v>
      </c>
      <c r="C973" s="10" t="s">
        <v>1171</v>
      </c>
      <c r="G973" s="10" t="s">
        <v>1486</v>
      </c>
      <c r="I973" s="59">
        <v>79.95</v>
      </c>
      <c r="M973">
        <v>5</v>
      </c>
    </row>
    <row r="974" spans="1:13">
      <c r="A974">
        <f t="shared" si="15"/>
        <v>973</v>
      </c>
      <c r="C974" s="10" t="s">
        <v>1172</v>
      </c>
      <c r="G974" s="10" t="s">
        <v>1487</v>
      </c>
      <c r="I974" s="59">
        <v>139.99</v>
      </c>
      <c r="M974">
        <v>0</v>
      </c>
    </row>
    <row r="975" spans="1:13">
      <c r="A975">
        <f t="shared" si="15"/>
        <v>974</v>
      </c>
      <c r="C975" s="10" t="s">
        <v>1173</v>
      </c>
      <c r="G975" s="10" t="s">
        <v>1488</v>
      </c>
      <c r="I975" s="59">
        <v>139.99</v>
      </c>
      <c r="M975">
        <v>0</v>
      </c>
    </row>
    <row r="976" spans="1:13">
      <c r="A976">
        <f t="shared" si="15"/>
        <v>975</v>
      </c>
      <c r="C976" s="10" t="s">
        <v>1174</v>
      </c>
      <c r="G976" s="10" t="s">
        <v>1489</v>
      </c>
      <c r="I976" s="59">
        <v>79.95</v>
      </c>
      <c r="M976">
        <v>10</v>
      </c>
    </row>
    <row r="977" spans="1:13">
      <c r="A977">
        <f t="shared" si="15"/>
        <v>976</v>
      </c>
      <c r="C977" s="10" t="s">
        <v>1175</v>
      </c>
      <c r="G977" s="10" t="s">
        <v>1490</v>
      </c>
      <c r="I977" s="59">
        <v>39.99</v>
      </c>
      <c r="M977">
        <v>10</v>
      </c>
    </row>
    <row r="978" spans="1:13" ht="15" thickBot="1">
      <c r="A978">
        <f t="shared" si="15"/>
        <v>977</v>
      </c>
      <c r="C978" s="31" t="s">
        <v>1491</v>
      </c>
      <c r="G978" s="36" t="s">
        <v>1574</v>
      </c>
      <c r="I978" s="65">
        <v>379</v>
      </c>
      <c r="M978">
        <v>25</v>
      </c>
    </row>
    <row r="979" spans="1:13">
      <c r="A979">
        <f t="shared" si="15"/>
        <v>978</v>
      </c>
      <c r="C979" s="32" t="s">
        <v>1492</v>
      </c>
      <c r="G979" s="37" t="s">
        <v>1575</v>
      </c>
      <c r="I979" s="66">
        <v>85</v>
      </c>
      <c r="M979">
        <v>25</v>
      </c>
    </row>
    <row r="980" spans="1:13">
      <c r="A980">
        <f t="shared" si="15"/>
        <v>979</v>
      </c>
      <c r="C980" s="32" t="s">
        <v>1493</v>
      </c>
      <c r="G980" s="37" t="s">
        <v>1576</v>
      </c>
      <c r="I980" s="66">
        <v>101</v>
      </c>
      <c r="M980">
        <v>25</v>
      </c>
    </row>
    <row r="981" spans="1:13">
      <c r="A981">
        <f t="shared" si="15"/>
        <v>980</v>
      </c>
      <c r="C981" s="32" t="s">
        <v>1494</v>
      </c>
      <c r="G981" s="37" t="s">
        <v>1577</v>
      </c>
      <c r="I981" s="66">
        <v>128</v>
      </c>
      <c r="M981">
        <v>25</v>
      </c>
    </row>
    <row r="982" spans="1:13">
      <c r="A982">
        <f t="shared" si="15"/>
        <v>981</v>
      </c>
      <c r="C982" s="33" t="s">
        <v>1495</v>
      </c>
      <c r="G982" s="38" t="s">
        <v>1578</v>
      </c>
      <c r="I982" s="67">
        <v>289</v>
      </c>
      <c r="M982">
        <v>25</v>
      </c>
    </row>
    <row r="983" spans="1:13" ht="15" thickBot="1">
      <c r="A983">
        <f t="shared" si="15"/>
        <v>982</v>
      </c>
      <c r="C983" s="31" t="s">
        <v>1496</v>
      </c>
      <c r="G983" s="38" t="s">
        <v>1579</v>
      </c>
      <c r="I983" s="65">
        <v>69</v>
      </c>
      <c r="M983">
        <v>25</v>
      </c>
    </row>
    <row r="984" spans="1:13">
      <c r="A984">
        <f t="shared" si="15"/>
        <v>983</v>
      </c>
      <c r="C984" s="32" t="s">
        <v>1497</v>
      </c>
      <c r="G984" s="37" t="s">
        <v>1580</v>
      </c>
      <c r="I984" s="66">
        <v>119</v>
      </c>
      <c r="M984">
        <v>32</v>
      </c>
    </row>
    <row r="985" spans="1:13">
      <c r="A985">
        <f t="shared" si="15"/>
        <v>984</v>
      </c>
      <c r="C985" s="32" t="s">
        <v>1498</v>
      </c>
      <c r="G985" s="37" t="s">
        <v>1581</v>
      </c>
      <c r="I985" s="66">
        <v>149</v>
      </c>
      <c r="M985">
        <v>32</v>
      </c>
    </row>
    <row r="986" spans="1:13">
      <c r="A986">
        <f t="shared" si="15"/>
        <v>985</v>
      </c>
      <c r="C986" s="32" t="s">
        <v>1499</v>
      </c>
      <c r="G986" s="37" t="s">
        <v>1582</v>
      </c>
      <c r="I986" s="66">
        <v>239</v>
      </c>
      <c r="M986">
        <v>25</v>
      </c>
    </row>
    <row r="987" spans="1:13">
      <c r="A987">
        <f t="shared" si="15"/>
        <v>986</v>
      </c>
      <c r="C987" s="32" t="s">
        <v>1500</v>
      </c>
      <c r="G987" s="37" t="s">
        <v>1583</v>
      </c>
      <c r="I987" s="66">
        <v>349</v>
      </c>
      <c r="M987">
        <v>25</v>
      </c>
    </row>
    <row r="988" spans="1:13">
      <c r="A988">
        <f t="shared" si="15"/>
        <v>987</v>
      </c>
      <c r="C988" s="34" t="s">
        <v>1501</v>
      </c>
      <c r="G988" s="37" t="s">
        <v>1584</v>
      </c>
      <c r="I988" s="66">
        <v>419</v>
      </c>
      <c r="M988">
        <v>25</v>
      </c>
    </row>
    <row r="989" spans="1:13">
      <c r="A989">
        <f t="shared" si="15"/>
        <v>988</v>
      </c>
      <c r="C989" s="32" t="s">
        <v>1495</v>
      </c>
      <c r="G989" s="37" t="s">
        <v>1578</v>
      </c>
      <c r="I989" s="66">
        <v>289</v>
      </c>
      <c r="M989">
        <v>25</v>
      </c>
    </row>
    <row r="990" spans="1:13">
      <c r="A990">
        <f t="shared" si="15"/>
        <v>989</v>
      </c>
      <c r="C990" s="33" t="s">
        <v>1502</v>
      </c>
      <c r="G990" s="38" t="s">
        <v>1585</v>
      </c>
      <c r="I990" s="67">
        <v>95</v>
      </c>
      <c r="M990">
        <v>25</v>
      </c>
    </row>
    <row r="991" spans="1:13" ht="15" thickBot="1">
      <c r="A991">
        <f t="shared" si="15"/>
        <v>990</v>
      </c>
      <c r="C991" s="31" t="s">
        <v>1503</v>
      </c>
      <c r="G991" s="36" t="s">
        <v>1586</v>
      </c>
      <c r="I991" s="65">
        <v>140</v>
      </c>
      <c r="M991">
        <v>25</v>
      </c>
    </row>
    <row r="992" spans="1:13">
      <c r="A992">
        <f t="shared" si="15"/>
        <v>991</v>
      </c>
      <c r="C992" s="32" t="s">
        <v>1504</v>
      </c>
      <c r="G992" s="37" t="s">
        <v>1587</v>
      </c>
      <c r="I992" s="66">
        <v>599</v>
      </c>
      <c r="M992">
        <v>25</v>
      </c>
    </row>
    <row r="993" spans="1:13">
      <c r="A993">
        <f t="shared" si="15"/>
        <v>992</v>
      </c>
      <c r="C993" s="32" t="s">
        <v>1505</v>
      </c>
      <c r="G993" s="37" t="s">
        <v>1588</v>
      </c>
      <c r="I993" s="66">
        <v>649</v>
      </c>
      <c r="M993">
        <v>25</v>
      </c>
    </row>
    <row r="994" spans="1:13">
      <c r="A994">
        <f t="shared" si="15"/>
        <v>993</v>
      </c>
      <c r="C994" s="32" t="s">
        <v>1506</v>
      </c>
      <c r="G994" s="37" t="s">
        <v>1589</v>
      </c>
      <c r="I994" s="66">
        <v>869</v>
      </c>
      <c r="M994">
        <v>25</v>
      </c>
    </row>
    <row r="995" spans="1:13">
      <c r="A995">
        <f t="shared" si="15"/>
        <v>994</v>
      </c>
      <c r="C995" s="32" t="s">
        <v>1507</v>
      </c>
      <c r="G995" s="37" t="s">
        <v>1590</v>
      </c>
      <c r="I995" s="66">
        <v>1059</v>
      </c>
      <c r="M995">
        <v>25</v>
      </c>
    </row>
    <row r="996" spans="1:13">
      <c r="A996">
        <f t="shared" si="15"/>
        <v>995</v>
      </c>
      <c r="C996" s="32" t="s">
        <v>1508</v>
      </c>
      <c r="G996" s="37" t="s">
        <v>1591</v>
      </c>
      <c r="I996" s="66">
        <v>1349</v>
      </c>
      <c r="M996">
        <v>25</v>
      </c>
    </row>
    <row r="997" spans="1:13">
      <c r="A997">
        <f t="shared" si="15"/>
        <v>996</v>
      </c>
      <c r="C997" s="32" t="s">
        <v>1509</v>
      </c>
      <c r="G997" s="37" t="s">
        <v>1592</v>
      </c>
      <c r="I997" s="66">
        <v>1479</v>
      </c>
      <c r="M997">
        <v>25</v>
      </c>
    </row>
    <row r="998" spans="1:13">
      <c r="A998">
        <f t="shared" si="15"/>
        <v>997</v>
      </c>
      <c r="C998" s="35" t="s">
        <v>1510</v>
      </c>
      <c r="G998" s="39" t="s">
        <v>1593</v>
      </c>
      <c r="I998" s="68">
        <v>1479</v>
      </c>
      <c r="M998">
        <v>25</v>
      </c>
    </row>
    <row r="999" spans="1:13">
      <c r="A999">
        <f t="shared" si="15"/>
        <v>998</v>
      </c>
      <c r="C999" s="33" t="s">
        <v>1511</v>
      </c>
      <c r="G999" s="38" t="s">
        <v>1594</v>
      </c>
      <c r="I999" s="67">
        <v>899</v>
      </c>
      <c r="M999">
        <v>25</v>
      </c>
    </row>
    <row r="1000" spans="1:13">
      <c r="A1000">
        <f t="shared" si="15"/>
        <v>999</v>
      </c>
      <c r="C1000" s="33" t="s">
        <v>1512</v>
      </c>
      <c r="G1000" s="38" t="s">
        <v>1595</v>
      </c>
      <c r="I1000" s="67">
        <v>1139</v>
      </c>
      <c r="M1000">
        <v>25</v>
      </c>
    </row>
    <row r="1001" spans="1:13">
      <c r="A1001">
        <f t="shared" si="15"/>
        <v>1000</v>
      </c>
      <c r="C1001" s="33" t="s">
        <v>1513</v>
      </c>
      <c r="G1001" s="38" t="s">
        <v>1596</v>
      </c>
      <c r="I1001" s="67">
        <v>116</v>
      </c>
      <c r="M1001">
        <v>25</v>
      </c>
    </row>
    <row r="1002" spans="1:13">
      <c r="A1002">
        <f t="shared" si="15"/>
        <v>1001</v>
      </c>
      <c r="C1002" s="33" t="s">
        <v>1514</v>
      </c>
      <c r="G1002" s="38" t="s">
        <v>1597</v>
      </c>
      <c r="I1002" s="67">
        <v>89</v>
      </c>
      <c r="M1002">
        <v>25</v>
      </c>
    </row>
    <row r="1003" spans="1:13">
      <c r="A1003">
        <f t="shared" si="15"/>
        <v>1002</v>
      </c>
      <c r="C1003" s="33" t="s">
        <v>1515</v>
      </c>
      <c r="G1003" s="38" t="s">
        <v>1598</v>
      </c>
      <c r="I1003" s="67">
        <v>139</v>
      </c>
      <c r="M1003">
        <v>25</v>
      </c>
    </row>
    <row r="1004" spans="1:13">
      <c r="A1004">
        <f t="shared" si="15"/>
        <v>1003</v>
      </c>
      <c r="C1004" s="33" t="s">
        <v>1516</v>
      </c>
      <c r="G1004" s="38" t="s">
        <v>1599</v>
      </c>
      <c r="I1004" s="67">
        <v>29</v>
      </c>
      <c r="M1004">
        <v>25</v>
      </c>
    </row>
    <row r="1005" spans="1:13">
      <c r="A1005">
        <f t="shared" si="15"/>
        <v>1004</v>
      </c>
      <c r="C1005" s="33" t="s">
        <v>1517</v>
      </c>
      <c r="G1005" s="38" t="s">
        <v>1600</v>
      </c>
      <c r="I1005" s="67">
        <v>279</v>
      </c>
      <c r="M1005">
        <v>25</v>
      </c>
    </row>
    <row r="1006" spans="1:13">
      <c r="A1006">
        <f t="shared" si="15"/>
        <v>1005</v>
      </c>
      <c r="C1006" s="33" t="s">
        <v>1518</v>
      </c>
      <c r="G1006" s="38" t="s">
        <v>1601</v>
      </c>
      <c r="I1006" s="67">
        <v>199</v>
      </c>
      <c r="M1006">
        <v>25</v>
      </c>
    </row>
    <row r="1007" spans="1:13">
      <c r="A1007">
        <f t="shared" si="15"/>
        <v>1006</v>
      </c>
      <c r="C1007" s="33" t="s">
        <v>1519</v>
      </c>
      <c r="G1007" s="38" t="s">
        <v>1602</v>
      </c>
      <c r="I1007" s="67">
        <v>299</v>
      </c>
      <c r="M1007">
        <v>25</v>
      </c>
    </row>
    <row r="1008" spans="1:13">
      <c r="A1008">
        <f t="shared" si="15"/>
        <v>1007</v>
      </c>
      <c r="C1008" s="33" t="s">
        <v>1520</v>
      </c>
      <c r="G1008" s="38" t="s">
        <v>1603</v>
      </c>
      <c r="I1008" s="67">
        <v>110</v>
      </c>
      <c r="M1008">
        <v>25</v>
      </c>
    </row>
    <row r="1009" spans="1:13">
      <c r="A1009">
        <f t="shared" si="15"/>
        <v>1008</v>
      </c>
      <c r="C1009" s="33" t="s">
        <v>1521</v>
      </c>
      <c r="G1009" s="38" t="s">
        <v>1604</v>
      </c>
      <c r="I1009" s="67">
        <v>279</v>
      </c>
      <c r="M1009">
        <v>25</v>
      </c>
    </row>
    <row r="1010" spans="1:13">
      <c r="A1010">
        <f t="shared" si="15"/>
        <v>1009</v>
      </c>
      <c r="C1010" s="33" t="s">
        <v>1522</v>
      </c>
      <c r="G1010" s="38" t="s">
        <v>1605</v>
      </c>
      <c r="I1010" s="67">
        <v>319</v>
      </c>
      <c r="M1010">
        <v>25</v>
      </c>
    </row>
    <row r="1011" spans="1:13">
      <c r="A1011">
        <f t="shared" si="15"/>
        <v>1010</v>
      </c>
      <c r="C1011" s="33" t="s">
        <v>1523</v>
      </c>
      <c r="G1011" s="38" t="s">
        <v>1606</v>
      </c>
      <c r="I1011" s="67">
        <v>499</v>
      </c>
      <c r="M1011">
        <v>25</v>
      </c>
    </row>
    <row r="1012" spans="1:13">
      <c r="A1012">
        <f t="shared" si="15"/>
        <v>1011</v>
      </c>
      <c r="C1012" s="33" t="s">
        <v>1524</v>
      </c>
      <c r="G1012" s="38" t="s">
        <v>1607</v>
      </c>
      <c r="I1012" s="67">
        <v>95</v>
      </c>
      <c r="M1012">
        <v>25</v>
      </c>
    </row>
    <row r="1013" spans="1:13">
      <c r="A1013">
        <f t="shared" si="15"/>
        <v>1012</v>
      </c>
      <c r="C1013" s="33" t="s">
        <v>1524</v>
      </c>
      <c r="G1013" s="38" t="s">
        <v>1608</v>
      </c>
      <c r="I1013" s="67">
        <v>139</v>
      </c>
      <c r="M1013">
        <v>5</v>
      </c>
    </row>
    <row r="1014" spans="1:13">
      <c r="A1014">
        <f t="shared" si="15"/>
        <v>1013</v>
      </c>
      <c r="C1014" s="33" t="s">
        <v>1525</v>
      </c>
      <c r="G1014" s="38" t="s">
        <v>1609</v>
      </c>
      <c r="I1014" s="67">
        <v>375</v>
      </c>
      <c r="M1014">
        <v>25</v>
      </c>
    </row>
    <row r="1015" spans="1:13">
      <c r="A1015">
        <f t="shared" si="15"/>
        <v>1014</v>
      </c>
      <c r="C1015" s="33" t="s">
        <v>1526</v>
      </c>
      <c r="G1015" s="38" t="s">
        <v>1610</v>
      </c>
      <c r="I1015" s="67">
        <v>610</v>
      </c>
      <c r="M1015">
        <v>25</v>
      </c>
    </row>
    <row r="1016" spans="1:13" ht="15" thickBot="1">
      <c r="A1016">
        <f t="shared" si="15"/>
        <v>1015</v>
      </c>
      <c r="C1016" s="31" t="s">
        <v>1527</v>
      </c>
      <c r="G1016" s="36" t="s">
        <v>1611</v>
      </c>
      <c r="I1016" s="65">
        <v>320</v>
      </c>
      <c r="M1016">
        <v>25</v>
      </c>
    </row>
    <row r="1017" spans="1:13">
      <c r="A1017">
        <f t="shared" si="15"/>
        <v>1016</v>
      </c>
      <c r="C1017" s="33" t="s">
        <v>1528</v>
      </c>
      <c r="G1017" s="38" t="s">
        <v>1612</v>
      </c>
      <c r="I1017" s="67">
        <v>1369</v>
      </c>
      <c r="M1017">
        <v>25</v>
      </c>
    </row>
    <row r="1018" spans="1:13">
      <c r="A1018">
        <f t="shared" si="15"/>
        <v>1017</v>
      </c>
      <c r="C1018" s="33" t="s">
        <v>1529</v>
      </c>
      <c r="G1018" s="38" t="s">
        <v>1613</v>
      </c>
      <c r="I1018" s="67">
        <v>2199</v>
      </c>
      <c r="M1018">
        <v>25</v>
      </c>
    </row>
    <row r="1019" spans="1:13">
      <c r="A1019">
        <f t="shared" si="15"/>
        <v>1018</v>
      </c>
      <c r="C1019" s="35" t="s">
        <v>1530</v>
      </c>
      <c r="G1019" s="39" t="s">
        <v>1614</v>
      </c>
      <c r="I1019" s="68">
        <v>1964</v>
      </c>
      <c r="M1019">
        <v>25</v>
      </c>
    </row>
    <row r="1020" spans="1:13">
      <c r="A1020">
        <f t="shared" si="15"/>
        <v>1019</v>
      </c>
      <c r="C1020" s="33" t="s">
        <v>1531</v>
      </c>
      <c r="G1020" s="38" t="s">
        <v>1595</v>
      </c>
      <c r="I1020" s="67">
        <v>1139</v>
      </c>
      <c r="M1020">
        <v>25</v>
      </c>
    </row>
    <row r="1021" spans="1:13">
      <c r="A1021">
        <f t="shared" si="15"/>
        <v>1020</v>
      </c>
      <c r="C1021" s="33" t="s">
        <v>1513</v>
      </c>
      <c r="G1021" s="38" t="s">
        <v>1596</v>
      </c>
      <c r="I1021" s="67">
        <v>116</v>
      </c>
      <c r="M1021">
        <v>25</v>
      </c>
    </row>
    <row r="1022" spans="1:13">
      <c r="A1022">
        <f t="shared" si="15"/>
        <v>1021</v>
      </c>
      <c r="C1022" s="33" t="s">
        <v>1514</v>
      </c>
      <c r="G1022" s="38" t="s">
        <v>1597</v>
      </c>
      <c r="I1022" s="67">
        <v>89</v>
      </c>
      <c r="M1022">
        <v>25</v>
      </c>
    </row>
    <row r="1023" spans="1:13">
      <c r="A1023">
        <f t="shared" si="15"/>
        <v>1022</v>
      </c>
      <c r="C1023" s="33" t="s">
        <v>1515</v>
      </c>
      <c r="G1023" s="38" t="s">
        <v>1598</v>
      </c>
      <c r="I1023" s="67">
        <v>139</v>
      </c>
      <c r="M1023">
        <v>25</v>
      </c>
    </row>
    <row r="1024" spans="1:13">
      <c r="A1024">
        <f t="shared" si="15"/>
        <v>1023</v>
      </c>
      <c r="C1024" s="33" t="s">
        <v>1532</v>
      </c>
      <c r="G1024" s="38" t="s">
        <v>1600</v>
      </c>
      <c r="I1024" s="67">
        <v>279</v>
      </c>
      <c r="M1024">
        <v>25</v>
      </c>
    </row>
    <row r="1025" spans="1:13">
      <c r="A1025">
        <f t="shared" si="15"/>
        <v>1024</v>
      </c>
      <c r="C1025" s="33" t="s">
        <v>1533</v>
      </c>
      <c r="G1025" s="38" t="s">
        <v>1601</v>
      </c>
      <c r="I1025" s="67">
        <v>199</v>
      </c>
      <c r="M1025">
        <v>25</v>
      </c>
    </row>
    <row r="1026" spans="1:13">
      <c r="A1026">
        <f t="shared" si="15"/>
        <v>1025</v>
      </c>
      <c r="C1026" s="33" t="s">
        <v>1534</v>
      </c>
      <c r="G1026" s="38" t="s">
        <v>1602</v>
      </c>
      <c r="I1026" s="67">
        <v>299</v>
      </c>
      <c r="M1026">
        <v>25</v>
      </c>
    </row>
    <row r="1027" spans="1:13">
      <c r="A1027">
        <f t="shared" ref="A1027:A1090" si="16">ROW()-1</f>
        <v>1026</v>
      </c>
      <c r="C1027" s="33" t="s">
        <v>1535</v>
      </c>
      <c r="G1027" s="38" t="s">
        <v>1603</v>
      </c>
      <c r="I1027" s="67">
        <v>110</v>
      </c>
      <c r="M1027">
        <v>25</v>
      </c>
    </row>
    <row r="1028" spans="1:13">
      <c r="A1028">
        <f t="shared" si="16"/>
        <v>1027</v>
      </c>
      <c r="C1028" s="33" t="s">
        <v>1536</v>
      </c>
      <c r="G1028" s="38" t="s">
        <v>1615</v>
      </c>
      <c r="I1028" s="67">
        <v>299</v>
      </c>
      <c r="M1028">
        <v>32</v>
      </c>
    </row>
    <row r="1029" spans="1:13">
      <c r="A1029">
        <f t="shared" si="16"/>
        <v>1028</v>
      </c>
      <c r="C1029" s="33" t="s">
        <v>1537</v>
      </c>
      <c r="G1029" s="38" t="s">
        <v>1616</v>
      </c>
      <c r="I1029" s="67">
        <v>419</v>
      </c>
      <c r="M1029">
        <v>25</v>
      </c>
    </row>
    <row r="1030" spans="1:13">
      <c r="A1030">
        <f t="shared" si="16"/>
        <v>1029</v>
      </c>
      <c r="C1030" s="33" t="s">
        <v>1537</v>
      </c>
      <c r="G1030" s="38" t="s">
        <v>1617</v>
      </c>
      <c r="I1030" s="67">
        <v>419</v>
      </c>
      <c r="M1030">
        <v>25</v>
      </c>
    </row>
    <row r="1031" spans="1:13">
      <c r="A1031">
        <f t="shared" si="16"/>
        <v>1030</v>
      </c>
      <c r="C1031" s="33" t="s">
        <v>1537</v>
      </c>
      <c r="G1031" s="38" t="s">
        <v>1618</v>
      </c>
      <c r="I1031" s="67">
        <v>319</v>
      </c>
      <c r="M1031">
        <v>25</v>
      </c>
    </row>
    <row r="1032" spans="1:13">
      <c r="A1032">
        <f t="shared" si="16"/>
        <v>1031</v>
      </c>
      <c r="C1032" s="33" t="s">
        <v>1538</v>
      </c>
      <c r="G1032" s="38" t="s">
        <v>1619</v>
      </c>
      <c r="I1032" s="67">
        <v>149</v>
      </c>
      <c r="M1032">
        <v>25</v>
      </c>
    </row>
    <row r="1033" spans="1:13">
      <c r="A1033">
        <f t="shared" si="16"/>
        <v>1032</v>
      </c>
      <c r="C1033" s="33" t="s">
        <v>1539</v>
      </c>
      <c r="G1033" s="38" t="s">
        <v>1620</v>
      </c>
      <c r="I1033" s="67">
        <v>509</v>
      </c>
      <c r="M1033">
        <v>25</v>
      </c>
    </row>
    <row r="1034" spans="1:13">
      <c r="A1034">
        <f t="shared" si="16"/>
        <v>1033</v>
      </c>
      <c r="C1034" s="33" t="s">
        <v>1540</v>
      </c>
      <c r="G1034" s="38" t="s">
        <v>1621</v>
      </c>
      <c r="I1034" s="67">
        <v>429</v>
      </c>
      <c r="M1034">
        <v>25</v>
      </c>
    </row>
    <row r="1035" spans="1:13">
      <c r="A1035">
        <f t="shared" si="16"/>
        <v>1034</v>
      </c>
      <c r="C1035" s="33" t="s">
        <v>1541</v>
      </c>
      <c r="G1035" s="38" t="s">
        <v>1610</v>
      </c>
      <c r="I1035" s="67">
        <v>610</v>
      </c>
      <c r="M1035">
        <v>25</v>
      </c>
    </row>
    <row r="1036" spans="1:13" ht="15" thickBot="1">
      <c r="A1036">
        <f t="shared" si="16"/>
        <v>1035</v>
      </c>
      <c r="C1036" s="31" t="s">
        <v>1542</v>
      </c>
      <c r="G1036" s="36" t="s">
        <v>1611</v>
      </c>
      <c r="I1036" s="65">
        <v>320</v>
      </c>
      <c r="M1036">
        <v>25</v>
      </c>
    </row>
    <row r="1037" spans="1:13">
      <c r="A1037">
        <f t="shared" si="16"/>
        <v>1036</v>
      </c>
      <c r="C1037" s="33" t="s">
        <v>1543</v>
      </c>
      <c r="G1037" s="38" t="s">
        <v>1622</v>
      </c>
      <c r="I1037" s="67">
        <v>329</v>
      </c>
      <c r="M1037">
        <v>25</v>
      </c>
    </row>
    <row r="1038" spans="1:13">
      <c r="A1038">
        <f t="shared" si="16"/>
        <v>1037</v>
      </c>
      <c r="C1038" s="33" t="s">
        <v>1544</v>
      </c>
      <c r="G1038" s="38" t="s">
        <v>1623</v>
      </c>
      <c r="I1038" s="67">
        <v>449</v>
      </c>
      <c r="M1038">
        <v>25</v>
      </c>
    </row>
    <row r="1039" spans="1:13">
      <c r="A1039">
        <f t="shared" si="16"/>
        <v>1038</v>
      </c>
      <c r="C1039" s="33" t="s">
        <v>1545</v>
      </c>
      <c r="G1039" s="38" t="s">
        <v>1624</v>
      </c>
      <c r="I1039" s="67">
        <v>529</v>
      </c>
      <c r="M1039">
        <v>25</v>
      </c>
    </row>
    <row r="1040" spans="1:13">
      <c r="A1040">
        <f t="shared" si="16"/>
        <v>1039</v>
      </c>
      <c r="C1040" s="33" t="s">
        <v>1546</v>
      </c>
      <c r="G1040" s="38" t="s">
        <v>1625</v>
      </c>
      <c r="I1040" s="67">
        <v>619</v>
      </c>
      <c r="M1040">
        <v>25</v>
      </c>
    </row>
    <row r="1041" spans="1:13">
      <c r="A1041">
        <f t="shared" si="16"/>
        <v>1040</v>
      </c>
      <c r="C1041" s="33" t="s">
        <v>1514</v>
      </c>
      <c r="G1041" s="38" t="s">
        <v>1597</v>
      </c>
      <c r="I1041" s="67">
        <v>89</v>
      </c>
      <c r="M1041">
        <v>25</v>
      </c>
    </row>
    <row r="1042" spans="1:13">
      <c r="A1042">
        <f t="shared" si="16"/>
        <v>1041</v>
      </c>
      <c r="C1042" s="33" t="s">
        <v>1515</v>
      </c>
      <c r="G1042" s="38" t="s">
        <v>1598</v>
      </c>
      <c r="I1042" s="67">
        <v>139</v>
      </c>
      <c r="M1042">
        <v>25</v>
      </c>
    </row>
    <row r="1043" spans="1:13">
      <c r="A1043">
        <f t="shared" si="16"/>
        <v>1042</v>
      </c>
      <c r="C1043" s="33" t="s">
        <v>1547</v>
      </c>
      <c r="G1043" s="38" t="s">
        <v>1626</v>
      </c>
      <c r="I1043" s="67">
        <v>69</v>
      </c>
      <c r="M1043">
        <v>25</v>
      </c>
    </row>
    <row r="1044" spans="1:13" ht="15" thickBot="1">
      <c r="A1044">
        <f t="shared" si="16"/>
        <v>1043</v>
      </c>
      <c r="C1044" s="31" t="s">
        <v>1548</v>
      </c>
      <c r="G1044" s="36" t="s">
        <v>1604</v>
      </c>
      <c r="I1044" s="65">
        <v>279</v>
      </c>
      <c r="M1044">
        <v>25</v>
      </c>
    </row>
    <row r="1045" spans="1:13">
      <c r="A1045">
        <f t="shared" si="16"/>
        <v>1044</v>
      </c>
      <c r="C1045" s="33" t="s">
        <v>1549</v>
      </c>
      <c r="G1045" s="38" t="s">
        <v>1627</v>
      </c>
      <c r="I1045" s="67">
        <v>659</v>
      </c>
      <c r="M1045">
        <v>25</v>
      </c>
    </row>
    <row r="1046" spans="1:13">
      <c r="A1046">
        <f t="shared" si="16"/>
        <v>1045</v>
      </c>
      <c r="C1046" s="33" t="s">
        <v>1550</v>
      </c>
      <c r="G1046" s="38" t="s">
        <v>1628</v>
      </c>
      <c r="I1046" s="67">
        <v>799</v>
      </c>
      <c r="M1046">
        <v>25</v>
      </c>
    </row>
    <row r="1047" spans="1:13">
      <c r="A1047">
        <f t="shared" si="16"/>
        <v>1046</v>
      </c>
      <c r="C1047" s="33" t="s">
        <v>1551</v>
      </c>
      <c r="G1047" s="38" t="s">
        <v>1629</v>
      </c>
      <c r="I1047" s="67">
        <v>989</v>
      </c>
      <c r="M1047">
        <v>25</v>
      </c>
    </row>
    <row r="1048" spans="1:13">
      <c r="A1048">
        <f t="shared" si="16"/>
        <v>1047</v>
      </c>
      <c r="C1048" s="35" t="s">
        <v>1552</v>
      </c>
      <c r="G1048" s="39" t="s">
        <v>1630</v>
      </c>
      <c r="I1048" s="68">
        <v>1299</v>
      </c>
      <c r="M1048">
        <v>25</v>
      </c>
    </row>
    <row r="1049" spans="1:13">
      <c r="A1049">
        <f t="shared" si="16"/>
        <v>1048</v>
      </c>
      <c r="C1049" s="33" t="s">
        <v>1553</v>
      </c>
      <c r="G1049" s="38" t="s">
        <v>1631</v>
      </c>
      <c r="I1049" s="67">
        <v>649</v>
      </c>
      <c r="M1049">
        <v>25</v>
      </c>
    </row>
    <row r="1050" spans="1:13">
      <c r="A1050">
        <f t="shared" si="16"/>
        <v>1049</v>
      </c>
      <c r="C1050" s="33" t="s">
        <v>1554</v>
      </c>
      <c r="G1050" s="38" t="s">
        <v>1632</v>
      </c>
      <c r="I1050" s="67">
        <v>1076</v>
      </c>
      <c r="M1050">
        <v>25</v>
      </c>
    </row>
    <row r="1051" spans="1:13">
      <c r="A1051">
        <f t="shared" si="16"/>
        <v>1050</v>
      </c>
      <c r="C1051" s="33" t="s">
        <v>1555</v>
      </c>
      <c r="G1051" s="38" t="s">
        <v>1600</v>
      </c>
      <c r="I1051" s="67">
        <v>279</v>
      </c>
      <c r="M1051">
        <v>25</v>
      </c>
    </row>
    <row r="1052" spans="1:13">
      <c r="A1052">
        <f t="shared" si="16"/>
        <v>1051</v>
      </c>
      <c r="C1052" s="33" t="s">
        <v>1556</v>
      </c>
      <c r="G1052" s="38" t="s">
        <v>1601</v>
      </c>
      <c r="I1052" s="67">
        <v>199</v>
      </c>
      <c r="M1052">
        <v>25</v>
      </c>
    </row>
    <row r="1053" spans="1:13">
      <c r="A1053">
        <f t="shared" si="16"/>
        <v>1052</v>
      </c>
      <c r="C1053" s="33" t="s">
        <v>1519</v>
      </c>
      <c r="G1053" s="38" t="s">
        <v>1602</v>
      </c>
      <c r="I1053" s="67">
        <v>299</v>
      </c>
      <c r="M1053">
        <v>25</v>
      </c>
    </row>
    <row r="1054" spans="1:13">
      <c r="A1054">
        <f t="shared" si="16"/>
        <v>1053</v>
      </c>
      <c r="C1054" s="33" t="s">
        <v>1557</v>
      </c>
      <c r="G1054" s="38" t="s">
        <v>1603</v>
      </c>
      <c r="I1054" s="67">
        <v>110</v>
      </c>
      <c r="M1054">
        <v>25</v>
      </c>
    </row>
    <row r="1055" spans="1:13">
      <c r="A1055">
        <f t="shared" si="16"/>
        <v>1054</v>
      </c>
      <c r="C1055" s="33" t="s">
        <v>1558</v>
      </c>
      <c r="G1055" s="38" t="s">
        <v>1621</v>
      </c>
      <c r="I1055" s="67">
        <v>465</v>
      </c>
      <c r="M1055">
        <v>25</v>
      </c>
    </row>
    <row r="1056" spans="1:13">
      <c r="A1056">
        <f t="shared" si="16"/>
        <v>1055</v>
      </c>
      <c r="C1056" s="33" t="s">
        <v>1559</v>
      </c>
      <c r="G1056" s="38" t="s">
        <v>1633</v>
      </c>
      <c r="I1056" s="67">
        <v>350</v>
      </c>
      <c r="M1056">
        <v>25</v>
      </c>
    </row>
    <row r="1057" spans="1:13">
      <c r="A1057">
        <f t="shared" si="16"/>
        <v>1056</v>
      </c>
      <c r="C1057" s="33" t="s">
        <v>1560</v>
      </c>
      <c r="G1057" s="38" t="s">
        <v>1634</v>
      </c>
      <c r="I1057" s="67">
        <v>575</v>
      </c>
      <c r="M1057">
        <v>25</v>
      </c>
    </row>
    <row r="1058" spans="1:13" ht="15" thickBot="1">
      <c r="A1058">
        <f t="shared" si="16"/>
        <v>1057</v>
      </c>
      <c r="C1058" s="31" t="s">
        <v>1561</v>
      </c>
      <c r="G1058" s="36" t="s">
        <v>1635</v>
      </c>
      <c r="I1058" s="65">
        <v>320</v>
      </c>
      <c r="M1058">
        <v>25</v>
      </c>
    </row>
    <row r="1059" spans="1:13">
      <c r="A1059">
        <f t="shared" si="16"/>
        <v>1058</v>
      </c>
      <c r="C1059" s="33" t="s">
        <v>1562</v>
      </c>
      <c r="G1059" s="38" t="s">
        <v>1636</v>
      </c>
      <c r="I1059" s="67">
        <v>969</v>
      </c>
      <c r="M1059">
        <v>25</v>
      </c>
    </row>
    <row r="1060" spans="1:13">
      <c r="A1060">
        <f t="shared" si="16"/>
        <v>1059</v>
      </c>
      <c r="C1060" s="33" t="s">
        <v>1563</v>
      </c>
      <c r="G1060" s="38" t="s">
        <v>1637</v>
      </c>
      <c r="I1060" s="67">
        <v>999</v>
      </c>
      <c r="M1060">
        <v>25</v>
      </c>
    </row>
    <row r="1061" spans="1:13">
      <c r="A1061">
        <f t="shared" si="16"/>
        <v>1060</v>
      </c>
      <c r="C1061" s="33" t="s">
        <v>1564</v>
      </c>
      <c r="G1061" s="38" t="s">
        <v>1638</v>
      </c>
      <c r="I1061" s="67">
        <v>1299</v>
      </c>
      <c r="M1061">
        <v>25</v>
      </c>
    </row>
    <row r="1062" spans="1:13">
      <c r="A1062">
        <f t="shared" si="16"/>
        <v>1061</v>
      </c>
      <c r="C1062" s="33" t="s">
        <v>1565</v>
      </c>
      <c r="G1062" s="38" t="s">
        <v>1639</v>
      </c>
      <c r="I1062" s="67">
        <v>1689</v>
      </c>
      <c r="M1062">
        <v>25</v>
      </c>
    </row>
    <row r="1063" spans="1:13">
      <c r="A1063">
        <f t="shared" si="16"/>
        <v>1062</v>
      </c>
      <c r="C1063" s="35" t="s">
        <v>1566</v>
      </c>
      <c r="G1063" s="39" t="s">
        <v>1640</v>
      </c>
      <c r="I1063" s="68">
        <v>2299</v>
      </c>
      <c r="M1063">
        <v>25</v>
      </c>
    </row>
    <row r="1064" spans="1:13">
      <c r="A1064">
        <f t="shared" si="16"/>
        <v>1063</v>
      </c>
      <c r="C1064" s="33" t="s">
        <v>1567</v>
      </c>
      <c r="G1064" s="38" t="s">
        <v>1641</v>
      </c>
      <c r="I1064" s="67">
        <v>769</v>
      </c>
      <c r="M1064">
        <v>25</v>
      </c>
    </row>
    <row r="1065" spans="1:13">
      <c r="A1065">
        <f t="shared" si="16"/>
        <v>1064</v>
      </c>
      <c r="C1065" s="33" t="s">
        <v>1568</v>
      </c>
      <c r="G1065" s="38" t="s">
        <v>1642</v>
      </c>
      <c r="I1065" s="67">
        <v>1099</v>
      </c>
      <c r="M1065">
        <v>25</v>
      </c>
    </row>
    <row r="1066" spans="1:13">
      <c r="A1066">
        <f t="shared" si="16"/>
        <v>1065</v>
      </c>
      <c r="C1066" s="33" t="s">
        <v>1569</v>
      </c>
      <c r="G1066" s="38" t="s">
        <v>1594</v>
      </c>
      <c r="I1066" s="67">
        <v>899</v>
      </c>
      <c r="M1066">
        <v>38</v>
      </c>
    </row>
    <row r="1067" spans="1:13">
      <c r="A1067">
        <f t="shared" si="16"/>
        <v>1066</v>
      </c>
      <c r="C1067" s="33" t="s">
        <v>1570</v>
      </c>
      <c r="G1067" s="38" t="s">
        <v>1595</v>
      </c>
      <c r="I1067" s="67">
        <v>1139</v>
      </c>
      <c r="M1067">
        <v>25</v>
      </c>
    </row>
    <row r="1068" spans="1:13">
      <c r="A1068">
        <f t="shared" si="16"/>
        <v>1067</v>
      </c>
      <c r="C1068" s="33" t="s">
        <v>1513</v>
      </c>
      <c r="G1068" s="38" t="s">
        <v>1596</v>
      </c>
      <c r="I1068" s="67">
        <v>116</v>
      </c>
      <c r="M1068">
        <v>25</v>
      </c>
    </row>
    <row r="1069" spans="1:13">
      <c r="A1069">
        <f t="shared" si="16"/>
        <v>1068</v>
      </c>
      <c r="C1069" s="33" t="s">
        <v>1514</v>
      </c>
      <c r="G1069" s="38" t="s">
        <v>1597</v>
      </c>
      <c r="I1069" s="67">
        <v>89</v>
      </c>
      <c r="M1069">
        <v>25</v>
      </c>
    </row>
    <row r="1070" spans="1:13">
      <c r="A1070">
        <f t="shared" si="16"/>
        <v>1069</v>
      </c>
      <c r="C1070" s="33" t="s">
        <v>1515</v>
      </c>
      <c r="G1070" s="38" t="s">
        <v>1598</v>
      </c>
      <c r="I1070" s="67">
        <v>139</v>
      </c>
      <c r="M1070">
        <v>25</v>
      </c>
    </row>
    <row r="1071" spans="1:13">
      <c r="A1071">
        <f t="shared" si="16"/>
        <v>1070</v>
      </c>
      <c r="C1071" s="33" t="s">
        <v>1571</v>
      </c>
      <c r="G1071" s="38" t="s">
        <v>1643</v>
      </c>
      <c r="I1071" s="67">
        <v>69</v>
      </c>
      <c r="M1071">
        <v>25</v>
      </c>
    </row>
    <row r="1072" spans="1:13">
      <c r="A1072">
        <f t="shared" si="16"/>
        <v>1071</v>
      </c>
      <c r="C1072" s="33" t="s">
        <v>1572</v>
      </c>
      <c r="G1072" s="38" t="s">
        <v>1599</v>
      </c>
      <c r="I1072" s="67">
        <v>29</v>
      </c>
      <c r="M1072">
        <v>25</v>
      </c>
    </row>
    <row r="1073" spans="1:13">
      <c r="A1073">
        <f t="shared" si="16"/>
        <v>1072</v>
      </c>
      <c r="C1073" s="33" t="s">
        <v>1573</v>
      </c>
      <c r="G1073" s="38" t="s">
        <v>1644</v>
      </c>
      <c r="I1073" s="67">
        <v>259</v>
      </c>
      <c r="M1073">
        <v>25</v>
      </c>
    </row>
    <row r="1074" spans="1:13">
      <c r="A1074">
        <f t="shared" si="16"/>
        <v>1073</v>
      </c>
      <c r="C1074" s="33" t="s">
        <v>1532</v>
      </c>
      <c r="G1074" s="38" t="s">
        <v>1600</v>
      </c>
      <c r="I1074" s="67">
        <v>279</v>
      </c>
      <c r="M1074">
        <v>25</v>
      </c>
    </row>
    <row r="1075" spans="1:13">
      <c r="A1075">
        <f t="shared" si="16"/>
        <v>1074</v>
      </c>
      <c r="C1075" s="33" t="s">
        <v>1518</v>
      </c>
      <c r="G1075" s="38" t="s">
        <v>1601</v>
      </c>
      <c r="I1075" s="67">
        <v>199</v>
      </c>
      <c r="M1075">
        <v>25</v>
      </c>
    </row>
    <row r="1076" spans="1:13">
      <c r="A1076">
        <f t="shared" si="16"/>
        <v>1075</v>
      </c>
      <c r="C1076" s="33" t="s">
        <v>1519</v>
      </c>
      <c r="G1076" s="38" t="s">
        <v>1602</v>
      </c>
      <c r="I1076" s="67">
        <v>299</v>
      </c>
      <c r="M1076">
        <v>25</v>
      </c>
    </row>
    <row r="1077" spans="1:13">
      <c r="A1077">
        <f t="shared" si="16"/>
        <v>1076</v>
      </c>
      <c r="C1077" s="33" t="s">
        <v>1520</v>
      </c>
      <c r="G1077" s="38" t="s">
        <v>1603</v>
      </c>
      <c r="I1077" s="67">
        <v>110</v>
      </c>
      <c r="M1077">
        <v>25</v>
      </c>
    </row>
    <row r="1078" spans="1:13">
      <c r="A1078">
        <f t="shared" si="16"/>
        <v>1077</v>
      </c>
      <c r="C1078" s="33" t="s">
        <v>1548</v>
      </c>
      <c r="G1078" s="38" t="s">
        <v>1604</v>
      </c>
      <c r="I1078" s="67">
        <v>279</v>
      </c>
      <c r="M1078">
        <v>25</v>
      </c>
    </row>
    <row r="1079" spans="1:13">
      <c r="A1079">
        <f t="shared" si="16"/>
        <v>1078</v>
      </c>
      <c r="C1079" s="33" t="s">
        <v>1522</v>
      </c>
      <c r="G1079" s="38" t="s">
        <v>1605</v>
      </c>
      <c r="I1079" s="67">
        <v>319</v>
      </c>
      <c r="M1079">
        <v>25</v>
      </c>
    </row>
    <row r="1080" spans="1:13">
      <c r="A1080">
        <f t="shared" si="16"/>
        <v>1079</v>
      </c>
      <c r="C1080" s="33" t="s">
        <v>1523</v>
      </c>
      <c r="G1080" s="38" t="s">
        <v>1606</v>
      </c>
      <c r="I1080" s="67">
        <v>499</v>
      </c>
      <c r="M1080">
        <v>25</v>
      </c>
    </row>
    <row r="1081" spans="1:13">
      <c r="A1081">
        <f t="shared" si="16"/>
        <v>1080</v>
      </c>
      <c r="C1081" s="33" t="s">
        <v>1524</v>
      </c>
      <c r="G1081" s="38" t="s">
        <v>1607</v>
      </c>
      <c r="I1081" s="67">
        <v>95</v>
      </c>
      <c r="M1081">
        <v>25</v>
      </c>
    </row>
    <row r="1082" spans="1:13">
      <c r="A1082">
        <f t="shared" si="16"/>
        <v>1081</v>
      </c>
      <c r="C1082" s="33" t="s">
        <v>1524</v>
      </c>
      <c r="G1082" s="38" t="s">
        <v>1608</v>
      </c>
      <c r="I1082" s="67">
        <v>139</v>
      </c>
      <c r="M1082">
        <v>5</v>
      </c>
    </row>
    <row r="1083" spans="1:13">
      <c r="A1083">
        <f t="shared" si="16"/>
        <v>1082</v>
      </c>
      <c r="C1083" s="33" t="s">
        <v>1525</v>
      </c>
      <c r="G1083" s="38" t="s">
        <v>1609</v>
      </c>
      <c r="I1083" s="67">
        <v>375</v>
      </c>
      <c r="M1083">
        <v>25</v>
      </c>
    </row>
    <row r="1084" spans="1:13">
      <c r="A1084">
        <f t="shared" si="16"/>
        <v>1083</v>
      </c>
      <c r="C1084" s="33" t="s">
        <v>1526</v>
      </c>
      <c r="G1084" s="38" t="s">
        <v>1610</v>
      </c>
      <c r="I1084" s="67">
        <v>610</v>
      </c>
      <c r="M1084">
        <v>25</v>
      </c>
    </row>
    <row r="1085" spans="1:13" ht="15" thickBot="1">
      <c r="A1085">
        <f t="shared" si="16"/>
        <v>1084</v>
      </c>
      <c r="C1085" s="31" t="s">
        <v>1527</v>
      </c>
      <c r="G1085" s="36" t="s">
        <v>1611</v>
      </c>
      <c r="I1085" s="65">
        <v>320</v>
      </c>
      <c r="M1085">
        <v>25</v>
      </c>
    </row>
    <row r="1086" spans="1:13">
      <c r="A1086">
        <f t="shared" si="16"/>
        <v>1085</v>
      </c>
      <c r="C1086" s="10" t="s">
        <v>1645</v>
      </c>
      <c r="G1086" s="10" t="s">
        <v>1658</v>
      </c>
      <c r="I1086" s="84">
        <v>110</v>
      </c>
      <c r="M1086">
        <v>22</v>
      </c>
    </row>
    <row r="1087" spans="1:13">
      <c r="A1087">
        <f t="shared" si="16"/>
        <v>1086</v>
      </c>
      <c r="C1087" s="41" t="s">
        <v>1646</v>
      </c>
      <c r="G1087" s="10" t="s">
        <v>1659</v>
      </c>
      <c r="I1087" s="84">
        <v>77</v>
      </c>
      <c r="M1087">
        <v>22</v>
      </c>
    </row>
    <row r="1088" spans="1:13">
      <c r="A1088">
        <f t="shared" si="16"/>
        <v>1087</v>
      </c>
      <c r="C1088" s="10" t="s">
        <v>1647</v>
      </c>
      <c r="G1088" s="10" t="s">
        <v>1660</v>
      </c>
      <c r="I1088" s="84">
        <v>62</v>
      </c>
      <c r="M1088">
        <v>22</v>
      </c>
    </row>
    <row r="1089" spans="1:13">
      <c r="A1089">
        <f t="shared" si="16"/>
        <v>1088</v>
      </c>
      <c r="C1089" s="10" t="s">
        <v>1648</v>
      </c>
      <c r="G1089" s="10" t="s">
        <v>1661</v>
      </c>
      <c r="I1089" s="84">
        <v>1053</v>
      </c>
      <c r="M1089">
        <v>40</v>
      </c>
    </row>
    <row r="1090" spans="1:13">
      <c r="A1090">
        <f t="shared" si="16"/>
        <v>1089</v>
      </c>
      <c r="C1090" s="10" t="s">
        <v>1649</v>
      </c>
      <c r="G1090" s="10" t="s">
        <v>1662</v>
      </c>
      <c r="I1090" s="84">
        <v>1323</v>
      </c>
      <c r="M1090">
        <v>40</v>
      </c>
    </row>
    <row r="1091" spans="1:13">
      <c r="A1091">
        <f t="shared" ref="A1091:A1154" si="17">ROW()-1</f>
        <v>1090</v>
      </c>
      <c r="C1091" s="10" t="s">
        <v>1650</v>
      </c>
      <c r="G1091" s="10" t="s">
        <v>1663</v>
      </c>
      <c r="I1091" s="84">
        <v>1323</v>
      </c>
      <c r="M1091">
        <v>40</v>
      </c>
    </row>
    <row r="1092" spans="1:13">
      <c r="A1092">
        <f t="shared" si="17"/>
        <v>1091</v>
      </c>
      <c r="C1092" s="10" t="s">
        <v>1651</v>
      </c>
      <c r="G1092" s="10" t="s">
        <v>1664</v>
      </c>
      <c r="I1092" s="84">
        <v>1839</v>
      </c>
      <c r="M1092">
        <v>40</v>
      </c>
    </row>
    <row r="1093" spans="1:13">
      <c r="A1093">
        <f t="shared" si="17"/>
        <v>1092</v>
      </c>
      <c r="C1093" s="10" t="s">
        <v>1652</v>
      </c>
      <c r="G1093" s="10" t="s">
        <v>1665</v>
      </c>
      <c r="I1093" s="84">
        <v>1839</v>
      </c>
      <c r="M1093">
        <v>40</v>
      </c>
    </row>
    <row r="1094" spans="1:13">
      <c r="A1094">
        <f t="shared" si="17"/>
        <v>1093</v>
      </c>
      <c r="C1094" s="10" t="s">
        <v>1653</v>
      </c>
      <c r="G1094" s="10" t="s">
        <v>1666</v>
      </c>
      <c r="I1094" s="84">
        <v>2365</v>
      </c>
      <c r="M1094">
        <v>40</v>
      </c>
    </row>
    <row r="1095" spans="1:13">
      <c r="A1095">
        <f t="shared" si="17"/>
        <v>1094</v>
      </c>
      <c r="C1095" s="41" t="s">
        <v>1654</v>
      </c>
      <c r="G1095" s="10" t="s">
        <v>1667</v>
      </c>
      <c r="I1095" s="84">
        <v>3861</v>
      </c>
      <c r="M1095">
        <v>40</v>
      </c>
    </row>
    <row r="1096" spans="1:13">
      <c r="A1096">
        <f t="shared" si="17"/>
        <v>1095</v>
      </c>
      <c r="C1096" s="10" t="s">
        <v>1655</v>
      </c>
      <c r="G1096" s="10" t="s">
        <v>1668</v>
      </c>
      <c r="I1096" s="84">
        <v>3861</v>
      </c>
      <c r="M1096">
        <v>40</v>
      </c>
    </row>
    <row r="1097" spans="1:13">
      <c r="A1097">
        <f t="shared" si="17"/>
        <v>1096</v>
      </c>
      <c r="C1097" s="40" t="s">
        <v>1656</v>
      </c>
      <c r="G1097" s="10" t="s">
        <v>1669</v>
      </c>
      <c r="I1097" s="84">
        <v>596</v>
      </c>
      <c r="M1097">
        <v>42</v>
      </c>
    </row>
    <row r="1098" spans="1:13">
      <c r="A1098">
        <f t="shared" si="17"/>
        <v>1097</v>
      </c>
      <c r="C1098" s="40" t="s">
        <v>1657</v>
      </c>
      <c r="G1098" s="10" t="s">
        <v>1670</v>
      </c>
      <c r="I1098" s="84">
        <v>529</v>
      </c>
      <c r="M1098">
        <v>42</v>
      </c>
    </row>
    <row r="1099" spans="1:13">
      <c r="A1099">
        <f t="shared" si="17"/>
        <v>1098</v>
      </c>
      <c r="C1099" s="40" t="s">
        <v>1657</v>
      </c>
      <c r="G1099" s="10" t="s">
        <v>1671</v>
      </c>
      <c r="I1099" s="84">
        <v>694</v>
      </c>
      <c r="M1099">
        <v>22</v>
      </c>
    </row>
    <row r="1100" spans="1:13">
      <c r="A1100">
        <f t="shared" si="17"/>
        <v>1099</v>
      </c>
      <c r="C1100" s="10" t="s">
        <v>1672</v>
      </c>
      <c r="G1100" s="10" t="s">
        <v>1684</v>
      </c>
      <c r="I1100" s="59">
        <v>129</v>
      </c>
      <c r="M1100">
        <v>35.5</v>
      </c>
    </row>
    <row r="1101" spans="1:13">
      <c r="A1101">
        <f t="shared" si="17"/>
        <v>1100</v>
      </c>
      <c r="C1101" s="42" t="s">
        <v>1673</v>
      </c>
      <c r="G1101" s="42" t="s">
        <v>1685</v>
      </c>
      <c r="I1101" s="69">
        <v>114</v>
      </c>
      <c r="M1101">
        <v>35.5</v>
      </c>
    </row>
    <row r="1102" spans="1:13">
      <c r="A1102">
        <f t="shared" si="17"/>
        <v>1101</v>
      </c>
      <c r="C1102" s="42" t="s">
        <v>1674</v>
      </c>
      <c r="G1102" s="44" t="s">
        <v>1686</v>
      </c>
      <c r="I1102" s="69">
        <v>108</v>
      </c>
      <c r="M1102">
        <v>35.5</v>
      </c>
    </row>
    <row r="1103" spans="1:13">
      <c r="A1103">
        <f t="shared" si="17"/>
        <v>1102</v>
      </c>
      <c r="C1103" s="42" t="s">
        <v>1675</v>
      </c>
      <c r="G1103" s="10" t="s">
        <v>1687</v>
      </c>
      <c r="I1103" s="69">
        <v>76</v>
      </c>
      <c r="M1103">
        <v>35.5</v>
      </c>
    </row>
    <row r="1104" spans="1:13">
      <c r="A1104">
        <f t="shared" si="17"/>
        <v>1103</v>
      </c>
      <c r="C1104" s="42" t="s">
        <v>1676</v>
      </c>
      <c r="G1104" s="42" t="s">
        <v>1688</v>
      </c>
      <c r="I1104" s="69">
        <v>340</v>
      </c>
      <c r="M1104">
        <v>35.5</v>
      </c>
    </row>
    <row r="1105" spans="1:13">
      <c r="A1105">
        <f t="shared" si="17"/>
        <v>1104</v>
      </c>
      <c r="C1105" s="42" t="s">
        <v>1677</v>
      </c>
      <c r="G1105" s="42" t="s">
        <v>1689</v>
      </c>
      <c r="I1105" s="69">
        <v>359</v>
      </c>
      <c r="M1105">
        <v>35.5</v>
      </c>
    </row>
    <row r="1106" spans="1:13">
      <c r="A1106">
        <f t="shared" si="17"/>
        <v>1105</v>
      </c>
      <c r="C1106" s="42" t="s">
        <v>1678</v>
      </c>
      <c r="G1106" s="42" t="s">
        <v>1690</v>
      </c>
      <c r="I1106" s="69">
        <v>273</v>
      </c>
      <c r="M1106">
        <v>31</v>
      </c>
    </row>
    <row r="1107" spans="1:13">
      <c r="A1107">
        <f t="shared" si="17"/>
        <v>1106</v>
      </c>
      <c r="C1107" s="42" t="s">
        <v>1679</v>
      </c>
      <c r="G1107" s="42" t="s">
        <v>1691</v>
      </c>
      <c r="I1107" s="69">
        <v>188</v>
      </c>
      <c r="M1107">
        <v>35.5</v>
      </c>
    </row>
    <row r="1108" spans="1:13">
      <c r="A1108">
        <f t="shared" si="17"/>
        <v>1107</v>
      </c>
      <c r="C1108" s="42" t="s">
        <v>1680</v>
      </c>
      <c r="G1108" s="42" t="s">
        <v>1692</v>
      </c>
      <c r="I1108" s="69">
        <v>239</v>
      </c>
      <c r="M1108">
        <v>35.5</v>
      </c>
    </row>
    <row r="1109" spans="1:13">
      <c r="A1109">
        <f t="shared" si="17"/>
        <v>1108</v>
      </c>
      <c r="C1109" s="42" t="s">
        <v>1681</v>
      </c>
      <c r="G1109" s="42" t="s">
        <v>1693</v>
      </c>
      <c r="I1109" s="69">
        <v>285</v>
      </c>
      <c r="M1109">
        <v>35.5</v>
      </c>
    </row>
    <row r="1110" spans="1:13">
      <c r="A1110">
        <f t="shared" si="17"/>
        <v>1109</v>
      </c>
      <c r="C1110" s="42" t="s">
        <v>1676</v>
      </c>
      <c r="G1110" s="42" t="s">
        <v>1694</v>
      </c>
      <c r="I1110" s="69">
        <v>340</v>
      </c>
      <c r="M1110">
        <v>31</v>
      </c>
    </row>
    <row r="1111" spans="1:13">
      <c r="A1111">
        <f t="shared" si="17"/>
        <v>1110</v>
      </c>
      <c r="C1111" s="43" t="s">
        <v>1682</v>
      </c>
      <c r="G1111" s="43" t="s">
        <v>1695</v>
      </c>
      <c r="I1111" s="70">
        <v>253</v>
      </c>
      <c r="M1111">
        <v>31</v>
      </c>
    </row>
    <row r="1112" spans="1:13">
      <c r="A1112">
        <f t="shared" si="17"/>
        <v>1111</v>
      </c>
      <c r="C1112" s="43" t="s">
        <v>1683</v>
      </c>
      <c r="G1112" s="45" t="s">
        <v>1696</v>
      </c>
      <c r="I1112" s="70">
        <v>12</v>
      </c>
      <c r="M1112">
        <v>31</v>
      </c>
    </row>
    <row r="1113" spans="1:13">
      <c r="A1113">
        <f t="shared" si="17"/>
        <v>1112</v>
      </c>
      <c r="C1113" s="10" t="s">
        <v>1697</v>
      </c>
      <c r="G1113" s="10" t="s">
        <v>1703</v>
      </c>
      <c r="I1113" s="59">
        <v>65</v>
      </c>
      <c r="M1113">
        <v>5</v>
      </c>
    </row>
    <row r="1114" spans="1:13">
      <c r="A1114">
        <f t="shared" si="17"/>
        <v>1113</v>
      </c>
      <c r="C1114" s="10" t="s">
        <v>1698</v>
      </c>
      <c r="G1114" s="10" t="s">
        <v>1704</v>
      </c>
      <c r="I1114" s="59">
        <v>95</v>
      </c>
      <c r="M1114">
        <v>5</v>
      </c>
    </row>
    <row r="1115" spans="1:13">
      <c r="A1115">
        <f t="shared" si="17"/>
        <v>1114</v>
      </c>
      <c r="C1115" s="10" t="s">
        <v>1699</v>
      </c>
      <c r="G1115" s="10" t="s">
        <v>1705</v>
      </c>
      <c r="I1115" s="59">
        <v>129</v>
      </c>
      <c r="M1115">
        <v>5</v>
      </c>
    </row>
    <row r="1116" spans="1:13">
      <c r="A1116">
        <f t="shared" si="17"/>
        <v>1115</v>
      </c>
      <c r="C1116" s="10" t="s">
        <v>1700</v>
      </c>
      <c r="G1116" s="10" t="s">
        <v>1706</v>
      </c>
      <c r="I1116" s="59">
        <v>189</v>
      </c>
      <c r="M1116">
        <v>5</v>
      </c>
    </row>
    <row r="1117" spans="1:13">
      <c r="A1117">
        <f t="shared" si="17"/>
        <v>1116</v>
      </c>
      <c r="C1117" s="10" t="s">
        <v>1701</v>
      </c>
      <c r="G1117" s="10" t="s">
        <v>1707</v>
      </c>
      <c r="I1117" s="59">
        <v>176</v>
      </c>
      <c r="M1117">
        <v>33</v>
      </c>
    </row>
    <row r="1118" spans="1:13">
      <c r="A1118">
        <f t="shared" si="17"/>
        <v>1117</v>
      </c>
      <c r="C1118" s="10" t="s">
        <v>1702</v>
      </c>
      <c r="G1118" s="10" t="s">
        <v>1708</v>
      </c>
      <c r="I1118" s="59">
        <v>1090</v>
      </c>
      <c r="M1118">
        <v>33</v>
      </c>
    </row>
    <row r="1119" spans="1:13">
      <c r="A1119">
        <f t="shared" si="17"/>
        <v>1118</v>
      </c>
      <c r="C1119" s="48" t="s">
        <v>1709</v>
      </c>
      <c r="G1119" s="48" t="s">
        <v>1781</v>
      </c>
      <c r="I1119" s="71">
        <v>140.65</v>
      </c>
      <c r="M1119">
        <v>18</v>
      </c>
    </row>
    <row r="1120" spans="1:13">
      <c r="A1120">
        <f t="shared" si="17"/>
        <v>1119</v>
      </c>
      <c r="C1120" s="48" t="s">
        <v>1710</v>
      </c>
      <c r="G1120" s="48" t="s">
        <v>1782</v>
      </c>
      <c r="I1120" s="71">
        <v>31.45</v>
      </c>
      <c r="M1120">
        <v>11</v>
      </c>
    </row>
    <row r="1121" spans="1:13">
      <c r="A1121">
        <f t="shared" si="17"/>
        <v>1120</v>
      </c>
      <c r="C1121" s="48" t="s">
        <v>1711</v>
      </c>
      <c r="G1121" s="48" t="s">
        <v>1783</v>
      </c>
      <c r="I1121" s="71">
        <v>140.65</v>
      </c>
      <c r="M1121">
        <v>14.000000000000002</v>
      </c>
    </row>
    <row r="1122" spans="1:13">
      <c r="A1122">
        <f t="shared" si="17"/>
        <v>1121</v>
      </c>
      <c r="C1122" s="48" t="s">
        <v>1712</v>
      </c>
      <c r="G1122" s="48" t="s">
        <v>1784</v>
      </c>
      <c r="I1122" s="71">
        <v>163</v>
      </c>
      <c r="M1122">
        <v>65</v>
      </c>
    </row>
    <row r="1123" spans="1:13">
      <c r="A1123">
        <f t="shared" si="17"/>
        <v>1122</v>
      </c>
      <c r="C1123" s="48" t="s">
        <v>1713</v>
      </c>
      <c r="G1123" s="48" t="s">
        <v>1785</v>
      </c>
      <c r="I1123" s="71">
        <v>350</v>
      </c>
      <c r="M1123">
        <v>65</v>
      </c>
    </row>
    <row r="1124" spans="1:13">
      <c r="A1124">
        <f t="shared" si="17"/>
        <v>1123</v>
      </c>
      <c r="C1124" s="50" t="s">
        <v>1714</v>
      </c>
      <c r="G1124" s="48" t="s">
        <v>1786</v>
      </c>
      <c r="I1124" s="71">
        <v>65</v>
      </c>
      <c r="M1124">
        <v>41.5</v>
      </c>
    </row>
    <row r="1125" spans="1:13">
      <c r="A1125">
        <f t="shared" si="17"/>
        <v>1124</v>
      </c>
      <c r="C1125" s="48" t="s">
        <v>1715</v>
      </c>
      <c r="G1125" s="48" t="s">
        <v>1787</v>
      </c>
      <c r="I1125" s="71">
        <v>137</v>
      </c>
      <c r="M1125">
        <v>21</v>
      </c>
    </row>
    <row r="1126" spans="1:13">
      <c r="A1126">
        <f t="shared" si="17"/>
        <v>1125</v>
      </c>
      <c r="C1126" s="48" t="s">
        <v>1716</v>
      </c>
      <c r="G1126" s="48" t="s">
        <v>1788</v>
      </c>
      <c r="I1126" s="71">
        <v>155</v>
      </c>
      <c r="M1126">
        <v>47.5</v>
      </c>
    </row>
    <row r="1127" spans="1:13">
      <c r="A1127">
        <f t="shared" si="17"/>
        <v>1126</v>
      </c>
      <c r="C1127" s="48" t="s">
        <v>1717</v>
      </c>
      <c r="G1127" s="48" t="s">
        <v>1789</v>
      </c>
      <c r="I1127" s="71">
        <v>99</v>
      </c>
      <c r="M1127">
        <v>42.5</v>
      </c>
    </row>
    <row r="1128" spans="1:13">
      <c r="A1128">
        <f t="shared" si="17"/>
        <v>1127</v>
      </c>
      <c r="C1128" s="48" t="s">
        <v>1718</v>
      </c>
      <c r="G1128" s="48" t="s">
        <v>1790</v>
      </c>
      <c r="I1128" s="71">
        <v>298</v>
      </c>
      <c r="M1128">
        <v>55.000000000000007</v>
      </c>
    </row>
    <row r="1129" spans="1:13">
      <c r="A1129">
        <f t="shared" si="17"/>
        <v>1128</v>
      </c>
      <c r="C1129" s="48" t="s">
        <v>1719</v>
      </c>
      <c r="G1129" s="48" t="s">
        <v>1791</v>
      </c>
      <c r="I1129" s="71">
        <v>122</v>
      </c>
      <c r="M1129">
        <v>28.000000000000004</v>
      </c>
    </row>
    <row r="1130" spans="1:13">
      <c r="A1130">
        <f t="shared" si="17"/>
        <v>1129</v>
      </c>
      <c r="C1130" s="48" t="s">
        <v>1720</v>
      </c>
      <c r="G1130" s="48" t="s">
        <v>1792</v>
      </c>
      <c r="I1130" s="71">
        <v>389</v>
      </c>
      <c r="M1130">
        <v>22</v>
      </c>
    </row>
    <row r="1131" spans="1:13">
      <c r="A1131">
        <f t="shared" si="17"/>
        <v>1130</v>
      </c>
      <c r="C1131" s="48" t="s">
        <v>1721</v>
      </c>
      <c r="G1131" s="48" t="s">
        <v>1793</v>
      </c>
      <c r="I1131" s="71">
        <v>259</v>
      </c>
      <c r="M1131">
        <v>40</v>
      </c>
    </row>
    <row r="1132" spans="1:13">
      <c r="A1132">
        <f t="shared" si="17"/>
        <v>1131</v>
      </c>
      <c r="C1132" s="48" t="s">
        <v>1722</v>
      </c>
      <c r="G1132" s="48" t="s">
        <v>1794</v>
      </c>
      <c r="I1132" s="71">
        <v>649</v>
      </c>
      <c r="M1132">
        <v>31</v>
      </c>
    </row>
    <row r="1133" spans="1:13">
      <c r="A1133">
        <f t="shared" si="17"/>
        <v>1132</v>
      </c>
      <c r="C1133" s="48" t="s">
        <v>1723</v>
      </c>
      <c r="G1133" s="48" t="s">
        <v>1795</v>
      </c>
      <c r="I1133" s="71">
        <v>142</v>
      </c>
      <c r="M1133">
        <v>28.000000000000004</v>
      </c>
    </row>
    <row r="1134" spans="1:13">
      <c r="A1134">
        <f t="shared" si="17"/>
        <v>1133</v>
      </c>
      <c r="C1134" s="48" t="s">
        <v>1724</v>
      </c>
      <c r="G1134" s="48" t="s">
        <v>1796</v>
      </c>
      <c r="I1134" s="71">
        <v>245</v>
      </c>
      <c r="M1134">
        <v>28.000000000000004</v>
      </c>
    </row>
    <row r="1135" spans="1:13">
      <c r="A1135">
        <f t="shared" si="17"/>
        <v>1134</v>
      </c>
      <c r="C1135" s="48" t="s">
        <v>1725</v>
      </c>
      <c r="G1135" s="48" t="s">
        <v>1797</v>
      </c>
      <c r="I1135" s="71">
        <v>207</v>
      </c>
      <c r="M1135">
        <v>28.000000000000004</v>
      </c>
    </row>
    <row r="1136" spans="1:13" ht="15" thickBot="1">
      <c r="A1136">
        <f t="shared" si="17"/>
        <v>1135</v>
      </c>
      <c r="C1136" s="49" t="s">
        <v>1726</v>
      </c>
      <c r="G1136" s="49" t="s">
        <v>1798</v>
      </c>
      <c r="I1136" s="72">
        <v>225</v>
      </c>
      <c r="M1136">
        <v>28.000000000000004</v>
      </c>
    </row>
    <row r="1137" spans="1:13">
      <c r="A1137">
        <f t="shared" si="17"/>
        <v>1136</v>
      </c>
      <c r="C1137" s="48" t="s">
        <v>1727</v>
      </c>
      <c r="G1137" s="48" t="s">
        <v>1799</v>
      </c>
      <c r="I1137" s="71">
        <v>14</v>
      </c>
      <c r="M1137">
        <v>27</v>
      </c>
    </row>
    <row r="1138" spans="1:13">
      <c r="A1138">
        <f t="shared" si="17"/>
        <v>1137</v>
      </c>
      <c r="C1138" s="48" t="s">
        <v>1728</v>
      </c>
      <c r="G1138" s="48" t="s">
        <v>1800</v>
      </c>
      <c r="I1138" s="71">
        <v>9</v>
      </c>
      <c r="M1138">
        <v>25</v>
      </c>
    </row>
    <row r="1139" spans="1:13">
      <c r="A1139">
        <f t="shared" si="17"/>
        <v>1138</v>
      </c>
      <c r="C1139" s="48" t="s">
        <v>1729</v>
      </c>
      <c r="G1139" s="48" t="s">
        <v>1801</v>
      </c>
      <c r="I1139" s="71">
        <v>15</v>
      </c>
      <c r="M1139">
        <v>28.000000000000004</v>
      </c>
    </row>
    <row r="1140" spans="1:13">
      <c r="A1140">
        <f t="shared" si="17"/>
        <v>1139</v>
      </c>
      <c r="C1140" s="48" t="s">
        <v>1730</v>
      </c>
      <c r="G1140" s="48" t="s">
        <v>1802</v>
      </c>
      <c r="I1140" s="71">
        <v>8</v>
      </c>
      <c r="M1140">
        <v>32</v>
      </c>
    </row>
    <row r="1141" spans="1:13">
      <c r="A1141">
        <f t="shared" si="17"/>
        <v>1140</v>
      </c>
      <c r="C1141" s="48" t="s">
        <v>1731</v>
      </c>
      <c r="G1141" s="48" t="s">
        <v>1803</v>
      </c>
      <c r="I1141" s="71">
        <v>298</v>
      </c>
      <c r="M1141">
        <v>20</v>
      </c>
    </row>
    <row r="1142" spans="1:13">
      <c r="A1142">
        <f t="shared" si="17"/>
        <v>1141</v>
      </c>
      <c r="C1142" s="48" t="s">
        <v>1732</v>
      </c>
      <c r="G1142" s="48" t="s">
        <v>1804</v>
      </c>
      <c r="I1142" s="71">
        <v>30</v>
      </c>
      <c r="M1142">
        <v>28.000000000000004</v>
      </c>
    </row>
    <row r="1143" spans="1:13">
      <c r="A1143">
        <f t="shared" si="17"/>
        <v>1142</v>
      </c>
      <c r="C1143" s="48" t="s">
        <v>1733</v>
      </c>
      <c r="G1143" s="48" t="s">
        <v>1805</v>
      </c>
      <c r="I1143" s="71">
        <v>64</v>
      </c>
      <c r="M1143">
        <v>26</v>
      </c>
    </row>
    <row r="1144" spans="1:13">
      <c r="A1144">
        <f t="shared" si="17"/>
        <v>1143</v>
      </c>
      <c r="C1144" s="48" t="s">
        <v>1734</v>
      </c>
      <c r="G1144" s="48" t="s">
        <v>1806</v>
      </c>
      <c r="I1144" s="71">
        <v>149.99</v>
      </c>
      <c r="M1144">
        <v>56.000000000000007</v>
      </c>
    </row>
    <row r="1145" spans="1:13">
      <c r="A1145">
        <f t="shared" si="17"/>
        <v>1144</v>
      </c>
      <c r="C1145" s="48" t="s">
        <v>1735</v>
      </c>
      <c r="G1145" s="48" t="s">
        <v>1807</v>
      </c>
      <c r="I1145" s="71">
        <v>20</v>
      </c>
      <c r="M1145">
        <v>32</v>
      </c>
    </row>
    <row r="1146" spans="1:13">
      <c r="A1146">
        <f t="shared" si="17"/>
        <v>1145</v>
      </c>
      <c r="C1146" s="48" t="s">
        <v>1736</v>
      </c>
      <c r="G1146" s="48" t="s">
        <v>1808</v>
      </c>
      <c r="I1146" s="71">
        <v>20</v>
      </c>
      <c r="M1146">
        <v>32</v>
      </c>
    </row>
    <row r="1147" spans="1:13">
      <c r="A1147">
        <f t="shared" si="17"/>
        <v>1146</v>
      </c>
      <c r="C1147" s="48" t="s">
        <v>1737</v>
      </c>
      <c r="G1147" s="48" t="s">
        <v>1758</v>
      </c>
      <c r="I1147" s="71">
        <v>45</v>
      </c>
      <c r="M1147">
        <v>28.000000000000004</v>
      </c>
    </row>
    <row r="1148" spans="1:13">
      <c r="A1148">
        <f t="shared" si="17"/>
        <v>1147</v>
      </c>
      <c r="C1148" s="48" t="s">
        <v>1738</v>
      </c>
      <c r="G1148" s="48" t="s">
        <v>1759</v>
      </c>
      <c r="I1148" s="71">
        <v>17</v>
      </c>
      <c r="M1148">
        <v>28.000000000000004</v>
      </c>
    </row>
    <row r="1149" spans="1:13">
      <c r="A1149">
        <f t="shared" si="17"/>
        <v>1148</v>
      </c>
      <c r="C1149" s="48" t="s">
        <v>1739</v>
      </c>
      <c r="G1149" s="48" t="s">
        <v>1760</v>
      </c>
      <c r="I1149" s="71">
        <v>75</v>
      </c>
      <c r="M1149">
        <v>28.000000000000004</v>
      </c>
    </row>
    <row r="1150" spans="1:13">
      <c r="A1150">
        <f t="shared" si="17"/>
        <v>1149</v>
      </c>
      <c r="C1150" s="48" t="s">
        <v>1740</v>
      </c>
      <c r="G1150" s="48" t="s">
        <v>1761</v>
      </c>
      <c r="I1150" s="71">
        <v>75</v>
      </c>
      <c r="M1150">
        <v>28.000000000000004</v>
      </c>
    </row>
    <row r="1151" spans="1:13">
      <c r="A1151">
        <f t="shared" si="17"/>
        <v>1150</v>
      </c>
      <c r="C1151" s="48" t="s">
        <v>1740</v>
      </c>
      <c r="G1151" s="48" t="s">
        <v>1762</v>
      </c>
      <c r="I1151" s="71">
        <v>75</v>
      </c>
      <c r="M1151">
        <v>28.000000000000004</v>
      </c>
    </row>
    <row r="1152" spans="1:13">
      <c r="A1152">
        <f t="shared" si="17"/>
        <v>1151</v>
      </c>
      <c r="C1152" s="48" t="s">
        <v>1741</v>
      </c>
      <c r="G1152" s="48" t="s">
        <v>1763</v>
      </c>
      <c r="I1152" s="71">
        <v>56</v>
      </c>
      <c r="M1152">
        <v>28.000000000000004</v>
      </c>
    </row>
    <row r="1153" spans="1:13">
      <c r="A1153">
        <f t="shared" si="17"/>
        <v>1152</v>
      </c>
      <c r="C1153" s="48" t="s">
        <v>1742</v>
      </c>
      <c r="G1153" s="48" t="s">
        <v>1764</v>
      </c>
      <c r="I1153" s="71">
        <v>169</v>
      </c>
      <c r="M1153">
        <v>28.000000000000004</v>
      </c>
    </row>
    <row r="1154" spans="1:13">
      <c r="A1154">
        <f t="shared" si="17"/>
        <v>1153</v>
      </c>
      <c r="C1154" s="48" t="s">
        <v>1743</v>
      </c>
      <c r="G1154" s="48" t="s">
        <v>1765</v>
      </c>
      <c r="I1154" s="71">
        <v>186</v>
      </c>
      <c r="M1154">
        <v>28.000000000000004</v>
      </c>
    </row>
    <row r="1155" spans="1:13">
      <c r="A1155">
        <f t="shared" ref="A1155:A1218" si="18">ROW()-1</f>
        <v>1154</v>
      </c>
      <c r="C1155" s="48" t="s">
        <v>1744</v>
      </c>
      <c r="G1155" s="48" t="s">
        <v>1766</v>
      </c>
      <c r="I1155" s="71">
        <v>373</v>
      </c>
      <c r="M1155">
        <v>28.000000000000004</v>
      </c>
    </row>
    <row r="1156" spans="1:13">
      <c r="A1156">
        <f t="shared" si="18"/>
        <v>1155</v>
      </c>
      <c r="C1156" s="48" t="s">
        <v>1745</v>
      </c>
      <c r="G1156" s="48" t="s">
        <v>1767</v>
      </c>
      <c r="I1156" s="71">
        <v>467</v>
      </c>
      <c r="M1156">
        <v>28.000000000000004</v>
      </c>
    </row>
    <row r="1157" spans="1:13">
      <c r="A1157">
        <f t="shared" si="18"/>
        <v>1156</v>
      </c>
      <c r="C1157" s="48" t="s">
        <v>1746</v>
      </c>
      <c r="G1157" s="48" t="s">
        <v>1768</v>
      </c>
      <c r="I1157" s="71">
        <v>184</v>
      </c>
      <c r="M1157">
        <v>28.000000000000004</v>
      </c>
    </row>
    <row r="1158" spans="1:13">
      <c r="A1158">
        <f t="shared" si="18"/>
        <v>1157</v>
      </c>
      <c r="C1158" s="48" t="s">
        <v>1747</v>
      </c>
      <c r="G1158" s="48" t="s">
        <v>1769</v>
      </c>
      <c r="I1158" s="71">
        <v>119.95</v>
      </c>
      <c r="M1158">
        <v>28.000000000000004</v>
      </c>
    </row>
    <row r="1159" spans="1:13">
      <c r="A1159">
        <f t="shared" si="18"/>
        <v>1158</v>
      </c>
      <c r="C1159" s="48" t="s">
        <v>1748</v>
      </c>
      <c r="G1159" s="48" t="s">
        <v>1770</v>
      </c>
      <c r="I1159" s="71">
        <v>129.94999999999999</v>
      </c>
      <c r="M1159">
        <v>28.000000000000004</v>
      </c>
    </row>
    <row r="1160" spans="1:13">
      <c r="A1160">
        <f t="shared" si="18"/>
        <v>1159</v>
      </c>
      <c r="C1160" s="48" t="s">
        <v>1749</v>
      </c>
      <c r="G1160" s="48" t="s">
        <v>1771</v>
      </c>
      <c r="I1160" s="71">
        <v>79.95</v>
      </c>
      <c r="M1160">
        <v>28.000000000000004</v>
      </c>
    </row>
    <row r="1161" spans="1:13">
      <c r="A1161">
        <f t="shared" si="18"/>
        <v>1160</v>
      </c>
      <c r="C1161" s="48" t="s">
        <v>1750</v>
      </c>
      <c r="G1161" s="48" t="s">
        <v>1772</v>
      </c>
      <c r="I1161" s="71">
        <v>249.95</v>
      </c>
      <c r="M1161">
        <v>28.000000000000004</v>
      </c>
    </row>
    <row r="1162" spans="1:13">
      <c r="A1162">
        <f t="shared" si="18"/>
        <v>1161</v>
      </c>
      <c r="C1162" s="48" t="s">
        <v>1751</v>
      </c>
      <c r="G1162" s="48" t="s">
        <v>1773</v>
      </c>
      <c r="I1162" s="71">
        <v>99</v>
      </c>
      <c r="M1162">
        <v>28.000000000000004</v>
      </c>
    </row>
    <row r="1163" spans="1:13">
      <c r="A1163">
        <f t="shared" si="18"/>
        <v>1162</v>
      </c>
      <c r="C1163" s="48" t="s">
        <v>1752</v>
      </c>
      <c r="G1163" s="48" t="s">
        <v>1774</v>
      </c>
      <c r="I1163" s="71">
        <v>99</v>
      </c>
      <c r="M1163">
        <v>28.000000000000004</v>
      </c>
    </row>
    <row r="1164" spans="1:13">
      <c r="A1164">
        <f t="shared" si="18"/>
        <v>1163</v>
      </c>
      <c r="C1164" s="48" t="s">
        <v>1753</v>
      </c>
      <c r="G1164" s="48" t="s">
        <v>1775</v>
      </c>
      <c r="I1164" s="71">
        <v>59</v>
      </c>
      <c r="M1164">
        <v>28.000000000000004</v>
      </c>
    </row>
    <row r="1165" spans="1:13">
      <c r="A1165">
        <f t="shared" si="18"/>
        <v>1164</v>
      </c>
      <c r="C1165" s="48" t="s">
        <v>1754</v>
      </c>
      <c r="G1165" s="48" t="s">
        <v>1776</v>
      </c>
      <c r="I1165" s="71">
        <v>137</v>
      </c>
      <c r="M1165">
        <v>28.000000000000004</v>
      </c>
    </row>
    <row r="1166" spans="1:13">
      <c r="A1166">
        <f t="shared" si="18"/>
        <v>1165</v>
      </c>
      <c r="C1166" s="50" t="s">
        <v>1750</v>
      </c>
      <c r="G1166" s="48" t="s">
        <v>1777</v>
      </c>
      <c r="I1166" s="71">
        <v>44.95</v>
      </c>
      <c r="M1166">
        <v>28.000000000000004</v>
      </c>
    </row>
    <row r="1167" spans="1:13">
      <c r="A1167">
        <f t="shared" si="18"/>
        <v>1166</v>
      </c>
      <c r="C1167" s="48" t="s">
        <v>1755</v>
      </c>
      <c r="G1167" s="48" t="s">
        <v>1778</v>
      </c>
      <c r="I1167" s="71">
        <v>10</v>
      </c>
      <c r="M1167">
        <v>28.000000000000004</v>
      </c>
    </row>
    <row r="1168" spans="1:13">
      <c r="A1168">
        <f t="shared" si="18"/>
        <v>1167</v>
      </c>
      <c r="C1168" s="48" t="s">
        <v>1756</v>
      </c>
      <c r="G1168" s="48" t="s">
        <v>1779</v>
      </c>
      <c r="I1168" s="71">
        <v>14.95</v>
      </c>
      <c r="M1168">
        <v>28.000000000000004</v>
      </c>
    </row>
    <row r="1169" spans="1:13">
      <c r="A1169">
        <f t="shared" si="18"/>
        <v>1168</v>
      </c>
      <c r="C1169" s="48" t="s">
        <v>1757</v>
      </c>
      <c r="G1169" s="48" t="s">
        <v>1780</v>
      </c>
      <c r="I1169" s="71">
        <v>20</v>
      </c>
      <c r="M1169">
        <v>28.000000000000004</v>
      </c>
    </row>
    <row r="1170" spans="1:13">
      <c r="A1170">
        <f t="shared" si="18"/>
        <v>1169</v>
      </c>
      <c r="C1170" s="10" t="s">
        <v>1809</v>
      </c>
      <c r="G1170" s="10" t="s">
        <v>1826</v>
      </c>
      <c r="I1170" s="59">
        <v>68</v>
      </c>
      <c r="M1170">
        <v>20</v>
      </c>
    </row>
    <row r="1171" spans="1:13">
      <c r="A1171">
        <f t="shared" si="18"/>
        <v>1170</v>
      </c>
      <c r="C1171" s="10" t="s">
        <v>1810</v>
      </c>
      <c r="G1171" s="10" t="s">
        <v>1827</v>
      </c>
      <c r="I1171" s="59">
        <v>78</v>
      </c>
      <c r="M1171">
        <v>16</v>
      </c>
    </row>
    <row r="1172" spans="1:13">
      <c r="A1172">
        <f t="shared" si="18"/>
        <v>1171</v>
      </c>
      <c r="C1172" s="10" t="s">
        <v>1811</v>
      </c>
      <c r="G1172" s="10" t="s">
        <v>1828</v>
      </c>
      <c r="I1172" s="59">
        <v>145</v>
      </c>
      <c r="M1172">
        <v>23</v>
      </c>
    </row>
    <row r="1173" spans="1:13">
      <c r="A1173">
        <f t="shared" si="18"/>
        <v>1172</v>
      </c>
      <c r="C1173" s="10" t="s">
        <v>1812</v>
      </c>
      <c r="G1173" s="10" t="s">
        <v>1829</v>
      </c>
      <c r="I1173" s="59">
        <v>45</v>
      </c>
      <c r="M1173">
        <v>17</v>
      </c>
    </row>
    <row r="1174" spans="1:13">
      <c r="A1174">
        <f t="shared" si="18"/>
        <v>1173</v>
      </c>
      <c r="C1174" s="10" t="s">
        <v>1813</v>
      </c>
      <c r="G1174" s="10" t="s">
        <v>1830</v>
      </c>
      <c r="I1174" s="59">
        <v>70</v>
      </c>
      <c r="M1174">
        <v>24</v>
      </c>
    </row>
    <row r="1175" spans="1:13">
      <c r="A1175">
        <f t="shared" si="18"/>
        <v>1174</v>
      </c>
      <c r="C1175" s="15" t="s">
        <v>1814</v>
      </c>
      <c r="G1175" s="15" t="s">
        <v>1831</v>
      </c>
      <c r="I1175" s="63">
        <v>75</v>
      </c>
      <c r="M1175">
        <v>16</v>
      </c>
    </row>
    <row r="1176" spans="1:13">
      <c r="A1176">
        <f t="shared" si="18"/>
        <v>1175</v>
      </c>
      <c r="C1176" s="10" t="s">
        <v>1815</v>
      </c>
      <c r="G1176" s="10" t="s">
        <v>1832</v>
      </c>
      <c r="I1176" s="59">
        <v>75</v>
      </c>
      <c r="M1176">
        <v>18</v>
      </c>
    </row>
    <row r="1177" spans="1:13">
      <c r="A1177">
        <f t="shared" si="18"/>
        <v>1176</v>
      </c>
      <c r="C1177" s="10" t="s">
        <v>1816</v>
      </c>
      <c r="G1177" s="10" t="s">
        <v>1833</v>
      </c>
      <c r="I1177" s="59">
        <v>80</v>
      </c>
      <c r="M1177">
        <v>6</v>
      </c>
    </row>
    <row r="1178" spans="1:13">
      <c r="A1178">
        <f t="shared" si="18"/>
        <v>1177</v>
      </c>
      <c r="C1178" s="10" t="s">
        <v>1817</v>
      </c>
      <c r="G1178" s="10" t="s">
        <v>1834</v>
      </c>
      <c r="I1178" s="59">
        <v>75</v>
      </c>
      <c r="M1178">
        <v>22</v>
      </c>
    </row>
    <row r="1179" spans="1:13">
      <c r="A1179">
        <f t="shared" si="18"/>
        <v>1178</v>
      </c>
      <c r="C1179" s="10" t="s">
        <v>1818</v>
      </c>
      <c r="G1179" s="10" t="s">
        <v>1835</v>
      </c>
      <c r="I1179" s="59">
        <v>250</v>
      </c>
      <c r="M1179">
        <v>3</v>
      </c>
    </row>
    <row r="1180" spans="1:13">
      <c r="A1180">
        <f t="shared" si="18"/>
        <v>1179</v>
      </c>
      <c r="C1180" s="15" t="s">
        <v>1819</v>
      </c>
      <c r="G1180" s="15" t="s">
        <v>1836</v>
      </c>
      <c r="I1180" s="63">
        <v>70</v>
      </c>
      <c r="M1180">
        <v>20</v>
      </c>
    </row>
    <row r="1181" spans="1:13">
      <c r="A1181">
        <f t="shared" si="18"/>
        <v>1180</v>
      </c>
      <c r="C1181" s="48" t="s">
        <v>1820</v>
      </c>
      <c r="G1181" s="48" t="s">
        <v>1837</v>
      </c>
      <c r="I1181" s="87">
        <v>98</v>
      </c>
      <c r="M1181">
        <v>19</v>
      </c>
    </row>
    <row r="1182" spans="1:13">
      <c r="A1182">
        <f t="shared" si="18"/>
        <v>1181</v>
      </c>
      <c r="C1182" s="48" t="s">
        <v>1821</v>
      </c>
      <c r="G1182" s="48" t="s">
        <v>1838</v>
      </c>
      <c r="I1182" s="87">
        <v>103</v>
      </c>
      <c r="M1182">
        <v>18</v>
      </c>
    </row>
    <row r="1183" spans="1:13">
      <c r="A1183">
        <f t="shared" si="18"/>
        <v>1182</v>
      </c>
      <c r="C1183" s="48" t="s">
        <v>1822</v>
      </c>
      <c r="G1183" s="48" t="s">
        <v>1839</v>
      </c>
      <c r="I1183" s="87">
        <v>103</v>
      </c>
      <c r="M1183">
        <v>18</v>
      </c>
    </row>
    <row r="1184" spans="1:13">
      <c r="A1184">
        <f t="shared" si="18"/>
        <v>1183</v>
      </c>
      <c r="C1184" s="48" t="s">
        <v>1823</v>
      </c>
      <c r="G1184" s="48" t="s">
        <v>1840</v>
      </c>
      <c r="I1184" s="87">
        <v>103</v>
      </c>
      <c r="M1184">
        <v>18</v>
      </c>
    </row>
    <row r="1185" spans="1:13">
      <c r="A1185">
        <f t="shared" si="18"/>
        <v>1184</v>
      </c>
      <c r="C1185" s="48" t="s">
        <v>1824</v>
      </c>
      <c r="G1185" s="48" t="s">
        <v>1841</v>
      </c>
      <c r="I1185" s="87">
        <v>103</v>
      </c>
      <c r="M1185">
        <v>18</v>
      </c>
    </row>
    <row r="1186" spans="1:13">
      <c r="A1186">
        <f t="shared" si="18"/>
        <v>1185</v>
      </c>
      <c r="C1186" s="48" t="s">
        <v>1825</v>
      </c>
      <c r="G1186" s="48" t="s">
        <v>1842</v>
      </c>
      <c r="I1186" s="87">
        <v>109</v>
      </c>
      <c r="M1186">
        <v>19</v>
      </c>
    </row>
    <row r="1187" spans="1:13">
      <c r="A1187">
        <f t="shared" si="18"/>
        <v>1186</v>
      </c>
      <c r="C1187" s="48" t="s">
        <v>1822</v>
      </c>
      <c r="G1187" s="48" t="s">
        <v>1843</v>
      </c>
      <c r="I1187" s="87">
        <v>103</v>
      </c>
      <c r="M1187">
        <v>18</v>
      </c>
    </row>
    <row r="1188" spans="1:13">
      <c r="A1188">
        <f t="shared" si="18"/>
        <v>1187</v>
      </c>
      <c r="C1188" s="51" t="s">
        <v>1844</v>
      </c>
      <c r="G1188" s="51" t="s">
        <v>2168</v>
      </c>
      <c r="I1188" s="73">
        <v>736</v>
      </c>
      <c r="M1188">
        <v>40</v>
      </c>
    </row>
    <row r="1189" spans="1:13">
      <c r="A1189">
        <f t="shared" si="18"/>
        <v>1188</v>
      </c>
      <c r="C1189" s="51" t="s">
        <v>1845</v>
      </c>
      <c r="G1189" s="51" t="s">
        <v>2169</v>
      </c>
      <c r="I1189" s="73">
        <v>976</v>
      </c>
      <c r="M1189">
        <v>40</v>
      </c>
    </row>
    <row r="1190" spans="1:13">
      <c r="A1190">
        <f t="shared" si="18"/>
        <v>1189</v>
      </c>
      <c r="C1190" s="51" t="s">
        <v>1846</v>
      </c>
      <c r="G1190" s="51" t="s">
        <v>2170</v>
      </c>
      <c r="I1190" s="73">
        <v>536</v>
      </c>
      <c r="M1190">
        <v>40</v>
      </c>
    </row>
    <row r="1191" spans="1:13">
      <c r="A1191">
        <f t="shared" si="18"/>
        <v>1190</v>
      </c>
      <c r="C1191" s="51" t="s">
        <v>1847</v>
      </c>
      <c r="G1191" s="51" t="s">
        <v>2171</v>
      </c>
      <c r="I1191" s="73">
        <v>776</v>
      </c>
      <c r="M1191">
        <v>40</v>
      </c>
    </row>
    <row r="1192" spans="1:13">
      <c r="A1192">
        <f t="shared" si="18"/>
        <v>1191</v>
      </c>
      <c r="C1192" s="51" t="s">
        <v>1848</v>
      </c>
      <c r="G1192" s="51" t="s">
        <v>2172</v>
      </c>
      <c r="I1192" s="73">
        <v>1100</v>
      </c>
      <c r="M1192">
        <v>40</v>
      </c>
    </row>
    <row r="1193" spans="1:13">
      <c r="A1193">
        <f t="shared" si="18"/>
        <v>1192</v>
      </c>
      <c r="C1193" s="51" t="s">
        <v>1849</v>
      </c>
      <c r="G1193" s="51" t="s">
        <v>2173</v>
      </c>
      <c r="I1193" s="73">
        <v>1340</v>
      </c>
      <c r="M1193">
        <v>40</v>
      </c>
    </row>
    <row r="1194" spans="1:13">
      <c r="A1194">
        <f t="shared" si="18"/>
        <v>1193</v>
      </c>
      <c r="C1194" s="51" t="s">
        <v>1850</v>
      </c>
      <c r="G1194" s="51" t="s">
        <v>2174</v>
      </c>
      <c r="I1194" s="73">
        <v>900</v>
      </c>
      <c r="M1194">
        <v>40</v>
      </c>
    </row>
    <row r="1195" spans="1:13">
      <c r="A1195">
        <f t="shared" si="18"/>
        <v>1194</v>
      </c>
      <c r="C1195" s="51" t="s">
        <v>1851</v>
      </c>
      <c r="G1195" s="51" t="s">
        <v>2175</v>
      </c>
      <c r="I1195" s="73">
        <v>1140</v>
      </c>
      <c r="M1195">
        <v>40</v>
      </c>
    </row>
    <row r="1196" spans="1:13">
      <c r="A1196">
        <f t="shared" si="18"/>
        <v>1195</v>
      </c>
      <c r="C1196" s="51" t="s">
        <v>1852</v>
      </c>
      <c r="G1196" s="51" t="s">
        <v>2176</v>
      </c>
      <c r="I1196" s="73">
        <v>804</v>
      </c>
      <c r="M1196">
        <v>40</v>
      </c>
    </row>
    <row r="1197" spans="1:13">
      <c r="A1197">
        <f t="shared" si="18"/>
        <v>1196</v>
      </c>
      <c r="C1197" s="51" t="s">
        <v>1853</v>
      </c>
      <c r="G1197" s="51" t="s">
        <v>2177</v>
      </c>
      <c r="I1197" s="73">
        <v>1044</v>
      </c>
      <c r="M1197">
        <v>40</v>
      </c>
    </row>
    <row r="1198" spans="1:13">
      <c r="A1198">
        <f t="shared" si="18"/>
        <v>1197</v>
      </c>
      <c r="C1198" s="51" t="s">
        <v>1854</v>
      </c>
      <c r="G1198" s="51" t="s">
        <v>2178</v>
      </c>
      <c r="I1198" s="73">
        <v>604</v>
      </c>
      <c r="M1198">
        <v>40</v>
      </c>
    </row>
    <row r="1199" spans="1:13">
      <c r="A1199">
        <f t="shared" si="18"/>
        <v>1198</v>
      </c>
      <c r="C1199" s="51" t="s">
        <v>1855</v>
      </c>
      <c r="G1199" s="51" t="s">
        <v>2179</v>
      </c>
      <c r="I1199" s="73">
        <v>844</v>
      </c>
      <c r="M1199">
        <v>40</v>
      </c>
    </row>
    <row r="1200" spans="1:13">
      <c r="A1200">
        <f t="shared" si="18"/>
        <v>1199</v>
      </c>
      <c r="C1200" s="51" t="s">
        <v>1856</v>
      </c>
      <c r="G1200" s="51" t="s">
        <v>2180</v>
      </c>
      <c r="I1200" s="73">
        <v>804</v>
      </c>
      <c r="M1200">
        <v>40</v>
      </c>
    </row>
    <row r="1201" spans="1:13">
      <c r="A1201">
        <f t="shared" si="18"/>
        <v>1200</v>
      </c>
      <c r="C1201" s="51" t="s">
        <v>1857</v>
      </c>
      <c r="G1201" s="51" t="s">
        <v>2181</v>
      </c>
      <c r="I1201" s="73">
        <v>1044</v>
      </c>
      <c r="M1201">
        <v>40</v>
      </c>
    </row>
    <row r="1202" spans="1:13">
      <c r="A1202">
        <f t="shared" si="18"/>
        <v>1201</v>
      </c>
      <c r="C1202" s="51" t="s">
        <v>1858</v>
      </c>
      <c r="G1202" s="51" t="s">
        <v>2182</v>
      </c>
      <c r="I1202" s="73">
        <v>736</v>
      </c>
      <c r="M1202">
        <v>40</v>
      </c>
    </row>
    <row r="1203" spans="1:13">
      <c r="A1203">
        <f t="shared" si="18"/>
        <v>1202</v>
      </c>
      <c r="C1203" s="51" t="s">
        <v>1859</v>
      </c>
      <c r="G1203" s="51" t="s">
        <v>2183</v>
      </c>
      <c r="I1203" s="73">
        <v>976</v>
      </c>
      <c r="M1203">
        <v>40</v>
      </c>
    </row>
    <row r="1204" spans="1:13">
      <c r="A1204">
        <f t="shared" si="18"/>
        <v>1203</v>
      </c>
      <c r="C1204" s="51" t="s">
        <v>1846</v>
      </c>
      <c r="G1204" s="51" t="s">
        <v>2184</v>
      </c>
      <c r="I1204" s="73">
        <v>536</v>
      </c>
      <c r="M1204">
        <v>40</v>
      </c>
    </row>
    <row r="1205" spans="1:13">
      <c r="A1205">
        <f t="shared" si="18"/>
        <v>1204</v>
      </c>
      <c r="C1205" s="51" t="s">
        <v>1847</v>
      </c>
      <c r="G1205" s="51" t="s">
        <v>2185</v>
      </c>
      <c r="I1205" s="73">
        <v>776</v>
      </c>
      <c r="M1205">
        <v>40</v>
      </c>
    </row>
    <row r="1206" spans="1:13">
      <c r="A1206">
        <f t="shared" si="18"/>
        <v>1205</v>
      </c>
      <c r="C1206" s="51" t="s">
        <v>1860</v>
      </c>
      <c r="G1206" s="51" t="s">
        <v>2186</v>
      </c>
      <c r="I1206" s="73">
        <v>736</v>
      </c>
      <c r="M1206">
        <v>40</v>
      </c>
    </row>
    <row r="1207" spans="1:13">
      <c r="A1207">
        <f t="shared" si="18"/>
        <v>1206</v>
      </c>
      <c r="C1207" s="51" t="s">
        <v>1861</v>
      </c>
      <c r="G1207" s="51" t="s">
        <v>2187</v>
      </c>
      <c r="I1207" s="73">
        <v>976</v>
      </c>
      <c r="M1207">
        <v>40</v>
      </c>
    </row>
    <row r="1208" spans="1:13">
      <c r="A1208">
        <f t="shared" si="18"/>
        <v>1207</v>
      </c>
      <c r="C1208" s="51" t="s">
        <v>1862</v>
      </c>
      <c r="G1208" s="51" t="s">
        <v>2188</v>
      </c>
      <c r="I1208" s="73">
        <v>776</v>
      </c>
      <c r="M1208">
        <v>40</v>
      </c>
    </row>
    <row r="1209" spans="1:13">
      <c r="A1209">
        <f t="shared" si="18"/>
        <v>1208</v>
      </c>
      <c r="C1209" s="51" t="s">
        <v>1863</v>
      </c>
      <c r="G1209" s="51" t="s">
        <v>2189</v>
      </c>
      <c r="I1209" s="73">
        <v>692</v>
      </c>
      <c r="M1209">
        <v>40</v>
      </c>
    </row>
    <row r="1210" spans="1:13">
      <c r="A1210">
        <f t="shared" si="18"/>
        <v>1209</v>
      </c>
      <c r="C1210" s="51" t="s">
        <v>1863</v>
      </c>
      <c r="G1210" s="51" t="s">
        <v>2190</v>
      </c>
      <c r="I1210" s="73">
        <v>932</v>
      </c>
      <c r="M1210">
        <v>40</v>
      </c>
    </row>
    <row r="1211" spans="1:13">
      <c r="A1211">
        <f t="shared" si="18"/>
        <v>1210</v>
      </c>
      <c r="C1211" s="51" t="s">
        <v>1864</v>
      </c>
      <c r="G1211" s="51" t="s">
        <v>2191</v>
      </c>
      <c r="I1211" s="73">
        <v>492</v>
      </c>
      <c r="M1211">
        <v>40</v>
      </c>
    </row>
    <row r="1212" spans="1:13">
      <c r="A1212">
        <f t="shared" si="18"/>
        <v>1211</v>
      </c>
      <c r="C1212" s="51" t="s">
        <v>1864</v>
      </c>
      <c r="G1212" s="51" t="s">
        <v>2192</v>
      </c>
      <c r="I1212" s="73">
        <v>732</v>
      </c>
      <c r="M1212">
        <v>40</v>
      </c>
    </row>
    <row r="1213" spans="1:13">
      <c r="A1213">
        <f t="shared" si="18"/>
        <v>1212</v>
      </c>
      <c r="C1213" s="51" t="s">
        <v>1865</v>
      </c>
      <c r="G1213" s="51" t="s">
        <v>2193</v>
      </c>
      <c r="I1213" s="73">
        <v>692</v>
      </c>
      <c r="M1213">
        <v>40</v>
      </c>
    </row>
    <row r="1214" spans="1:13">
      <c r="A1214">
        <f t="shared" si="18"/>
        <v>1213</v>
      </c>
      <c r="C1214" s="51" t="s">
        <v>1865</v>
      </c>
      <c r="G1214" s="51" t="s">
        <v>2194</v>
      </c>
      <c r="I1214" s="73">
        <v>932</v>
      </c>
      <c r="M1214">
        <v>40</v>
      </c>
    </row>
    <row r="1215" spans="1:13">
      <c r="A1215">
        <f t="shared" si="18"/>
        <v>1214</v>
      </c>
      <c r="C1215" s="51" t="s">
        <v>1866</v>
      </c>
      <c r="G1215" s="51" t="s">
        <v>2195</v>
      </c>
      <c r="I1215" s="73">
        <v>492</v>
      </c>
      <c r="M1215">
        <v>40</v>
      </c>
    </row>
    <row r="1216" spans="1:13">
      <c r="A1216">
        <f t="shared" si="18"/>
        <v>1215</v>
      </c>
      <c r="C1216" s="51" t="s">
        <v>1866</v>
      </c>
      <c r="G1216" s="51" t="s">
        <v>2196</v>
      </c>
      <c r="I1216" s="73">
        <v>732</v>
      </c>
      <c r="M1216">
        <v>40</v>
      </c>
    </row>
    <row r="1217" spans="1:13">
      <c r="A1217">
        <f t="shared" si="18"/>
        <v>1216</v>
      </c>
      <c r="C1217" s="51" t="s">
        <v>1867</v>
      </c>
      <c r="G1217" s="51" t="s">
        <v>2197</v>
      </c>
      <c r="I1217" s="73">
        <v>590</v>
      </c>
      <c r="M1217">
        <v>40</v>
      </c>
    </row>
    <row r="1218" spans="1:13">
      <c r="A1218">
        <f t="shared" si="18"/>
        <v>1217</v>
      </c>
      <c r="C1218" s="51" t="s">
        <v>1868</v>
      </c>
      <c r="G1218" s="51" t="s">
        <v>2198</v>
      </c>
      <c r="I1218" s="73">
        <v>830</v>
      </c>
      <c r="M1218">
        <v>40</v>
      </c>
    </row>
    <row r="1219" spans="1:13">
      <c r="A1219">
        <f t="shared" ref="A1219:A1282" si="19">ROW()-1</f>
        <v>1218</v>
      </c>
      <c r="C1219" s="51" t="s">
        <v>1868</v>
      </c>
      <c r="G1219" s="51" t="s">
        <v>2199</v>
      </c>
      <c r="I1219" s="73">
        <v>390</v>
      </c>
      <c r="M1219">
        <v>40</v>
      </c>
    </row>
    <row r="1220" spans="1:13">
      <c r="A1220">
        <f t="shared" si="19"/>
        <v>1219</v>
      </c>
      <c r="C1220" s="51" t="s">
        <v>1869</v>
      </c>
      <c r="G1220" s="51" t="s">
        <v>2200</v>
      </c>
      <c r="I1220" s="73">
        <v>630</v>
      </c>
      <c r="M1220">
        <v>40</v>
      </c>
    </row>
    <row r="1221" spans="1:13">
      <c r="A1221">
        <f t="shared" si="19"/>
        <v>1220</v>
      </c>
      <c r="C1221" s="51" t="s">
        <v>1870</v>
      </c>
      <c r="G1221" s="51" t="s">
        <v>2201</v>
      </c>
      <c r="I1221" s="73">
        <v>638</v>
      </c>
      <c r="M1221">
        <v>40</v>
      </c>
    </row>
    <row r="1222" spans="1:13">
      <c r="A1222">
        <f t="shared" si="19"/>
        <v>1221</v>
      </c>
      <c r="C1222" s="51" t="s">
        <v>1870</v>
      </c>
      <c r="G1222" s="51" t="s">
        <v>2202</v>
      </c>
      <c r="I1222" s="73">
        <v>878</v>
      </c>
      <c r="M1222">
        <v>40</v>
      </c>
    </row>
    <row r="1223" spans="1:13">
      <c r="A1223">
        <f t="shared" si="19"/>
        <v>1222</v>
      </c>
      <c r="C1223" s="51" t="s">
        <v>1871</v>
      </c>
      <c r="G1223" s="51" t="s">
        <v>2203</v>
      </c>
      <c r="I1223" s="73">
        <v>438</v>
      </c>
      <c r="M1223">
        <v>40</v>
      </c>
    </row>
    <row r="1224" spans="1:13">
      <c r="A1224">
        <f t="shared" si="19"/>
        <v>1223</v>
      </c>
      <c r="C1224" s="51" t="s">
        <v>1872</v>
      </c>
      <c r="G1224" s="51" t="s">
        <v>2204</v>
      </c>
      <c r="I1224" s="73">
        <v>678</v>
      </c>
      <c r="M1224">
        <v>40</v>
      </c>
    </row>
    <row r="1225" spans="1:13">
      <c r="A1225">
        <f t="shared" si="19"/>
        <v>1224</v>
      </c>
      <c r="C1225" s="51" t="s">
        <v>1873</v>
      </c>
      <c r="G1225" s="51" t="s">
        <v>2205</v>
      </c>
      <c r="I1225" s="73">
        <v>460</v>
      </c>
      <c r="M1225">
        <v>40</v>
      </c>
    </row>
    <row r="1226" spans="1:13">
      <c r="A1226">
        <f t="shared" si="19"/>
        <v>1225</v>
      </c>
      <c r="C1226" s="51" t="s">
        <v>1874</v>
      </c>
      <c r="G1226" s="51" t="s">
        <v>2206</v>
      </c>
      <c r="I1226" s="73">
        <v>700</v>
      </c>
      <c r="M1226">
        <v>40</v>
      </c>
    </row>
    <row r="1227" spans="1:13">
      <c r="A1227">
        <f t="shared" si="19"/>
        <v>1226</v>
      </c>
      <c r="C1227" s="51" t="s">
        <v>1875</v>
      </c>
      <c r="G1227" s="51" t="s">
        <v>2207</v>
      </c>
      <c r="I1227" s="73">
        <v>618</v>
      </c>
      <c r="M1227">
        <v>40</v>
      </c>
    </row>
    <row r="1228" spans="1:13">
      <c r="A1228">
        <f t="shared" si="19"/>
        <v>1227</v>
      </c>
      <c r="C1228" s="51" t="s">
        <v>1876</v>
      </c>
      <c r="G1228" s="51" t="s">
        <v>2208</v>
      </c>
      <c r="I1228" s="73">
        <v>858</v>
      </c>
      <c r="M1228">
        <v>40</v>
      </c>
    </row>
    <row r="1229" spans="1:13">
      <c r="A1229">
        <f t="shared" si="19"/>
        <v>1228</v>
      </c>
      <c r="C1229" s="51" t="s">
        <v>1877</v>
      </c>
      <c r="G1229" s="51" t="s">
        <v>2209</v>
      </c>
      <c r="I1229" s="73">
        <v>418</v>
      </c>
      <c r="M1229">
        <v>40</v>
      </c>
    </row>
    <row r="1230" spans="1:13">
      <c r="A1230">
        <f t="shared" si="19"/>
        <v>1229</v>
      </c>
      <c r="C1230" s="51" t="s">
        <v>1878</v>
      </c>
      <c r="G1230" s="51" t="s">
        <v>2210</v>
      </c>
      <c r="I1230" s="73">
        <v>658</v>
      </c>
      <c r="M1230">
        <v>40</v>
      </c>
    </row>
    <row r="1231" spans="1:13">
      <c r="A1231">
        <f t="shared" si="19"/>
        <v>1230</v>
      </c>
      <c r="C1231" s="51" t="s">
        <v>1879</v>
      </c>
      <c r="G1231" s="51" t="s">
        <v>2211</v>
      </c>
      <c r="I1231" s="73">
        <v>692</v>
      </c>
      <c r="M1231">
        <v>40</v>
      </c>
    </row>
    <row r="1232" spans="1:13">
      <c r="A1232">
        <f t="shared" si="19"/>
        <v>1231</v>
      </c>
      <c r="C1232" s="51" t="s">
        <v>1880</v>
      </c>
      <c r="G1232" s="51" t="s">
        <v>2212</v>
      </c>
      <c r="I1232" s="73">
        <v>932</v>
      </c>
      <c r="M1232">
        <v>40</v>
      </c>
    </row>
    <row r="1233" spans="1:13">
      <c r="A1233">
        <f t="shared" si="19"/>
        <v>1232</v>
      </c>
      <c r="C1233" s="51" t="s">
        <v>1881</v>
      </c>
      <c r="G1233" s="51" t="s">
        <v>2213</v>
      </c>
      <c r="I1233" s="73">
        <v>492</v>
      </c>
      <c r="M1233">
        <v>40</v>
      </c>
    </row>
    <row r="1234" spans="1:13">
      <c r="A1234">
        <f t="shared" si="19"/>
        <v>1233</v>
      </c>
      <c r="C1234" s="51" t="s">
        <v>1882</v>
      </c>
      <c r="G1234" s="51" t="s">
        <v>2214</v>
      </c>
      <c r="I1234" s="73">
        <v>732</v>
      </c>
      <c r="M1234">
        <v>40</v>
      </c>
    </row>
    <row r="1235" spans="1:13">
      <c r="A1235">
        <f t="shared" si="19"/>
        <v>1234</v>
      </c>
      <c r="C1235" s="51" t="s">
        <v>1883</v>
      </c>
      <c r="G1235" s="51" t="s">
        <v>2215</v>
      </c>
      <c r="I1235" s="73">
        <v>692</v>
      </c>
      <c r="M1235">
        <v>40</v>
      </c>
    </row>
    <row r="1236" spans="1:13">
      <c r="A1236">
        <f t="shared" si="19"/>
        <v>1235</v>
      </c>
      <c r="C1236" s="51" t="s">
        <v>1884</v>
      </c>
      <c r="G1236" s="51" t="s">
        <v>2216</v>
      </c>
      <c r="I1236" s="73">
        <v>932</v>
      </c>
      <c r="M1236">
        <v>40</v>
      </c>
    </row>
    <row r="1237" spans="1:13">
      <c r="A1237">
        <f t="shared" si="19"/>
        <v>1236</v>
      </c>
      <c r="C1237" s="51" t="s">
        <v>1885</v>
      </c>
      <c r="G1237" s="51" t="s">
        <v>2217</v>
      </c>
      <c r="I1237" s="73">
        <v>492</v>
      </c>
      <c r="M1237">
        <v>40</v>
      </c>
    </row>
    <row r="1238" spans="1:13">
      <c r="A1238">
        <f t="shared" si="19"/>
        <v>1237</v>
      </c>
      <c r="C1238" s="51" t="s">
        <v>1886</v>
      </c>
      <c r="G1238" s="51" t="s">
        <v>2218</v>
      </c>
      <c r="I1238" s="73">
        <v>732</v>
      </c>
      <c r="M1238">
        <v>40</v>
      </c>
    </row>
    <row r="1239" spans="1:13">
      <c r="A1239">
        <f t="shared" si="19"/>
        <v>1238</v>
      </c>
      <c r="C1239" s="51" t="s">
        <v>1887</v>
      </c>
      <c r="G1239" s="51" t="s">
        <v>2219</v>
      </c>
      <c r="I1239" s="73">
        <v>2250</v>
      </c>
      <c r="M1239">
        <v>40</v>
      </c>
    </row>
    <row r="1240" spans="1:13">
      <c r="A1240">
        <f t="shared" si="19"/>
        <v>1239</v>
      </c>
      <c r="C1240" s="51" t="s">
        <v>1888</v>
      </c>
      <c r="G1240" s="51" t="s">
        <v>2220</v>
      </c>
      <c r="I1240" s="73">
        <v>1284</v>
      </c>
      <c r="M1240">
        <v>40</v>
      </c>
    </row>
    <row r="1241" spans="1:13">
      <c r="A1241">
        <f t="shared" si="19"/>
        <v>1240</v>
      </c>
      <c r="C1241" s="51" t="s">
        <v>1889</v>
      </c>
      <c r="G1241" s="51" t="s">
        <v>2221</v>
      </c>
      <c r="I1241" s="73">
        <v>692</v>
      </c>
      <c r="M1241">
        <v>40</v>
      </c>
    </row>
    <row r="1242" spans="1:13">
      <c r="A1242">
        <f t="shared" si="19"/>
        <v>1241</v>
      </c>
      <c r="C1242" s="51" t="s">
        <v>1890</v>
      </c>
      <c r="G1242" s="51" t="s">
        <v>2222</v>
      </c>
      <c r="I1242" s="73">
        <v>932</v>
      </c>
      <c r="M1242">
        <v>40</v>
      </c>
    </row>
    <row r="1243" spans="1:13">
      <c r="A1243">
        <f t="shared" si="19"/>
        <v>1242</v>
      </c>
      <c r="C1243" s="51" t="s">
        <v>1891</v>
      </c>
      <c r="G1243" s="51" t="s">
        <v>2223</v>
      </c>
      <c r="I1243" s="73">
        <v>1284</v>
      </c>
      <c r="M1243">
        <v>40</v>
      </c>
    </row>
    <row r="1244" spans="1:13">
      <c r="A1244">
        <f t="shared" si="19"/>
        <v>1243</v>
      </c>
      <c r="C1244" s="51" t="s">
        <v>1892</v>
      </c>
      <c r="G1244" s="51" t="s">
        <v>2224</v>
      </c>
      <c r="I1244" s="73">
        <v>1380</v>
      </c>
      <c r="M1244">
        <v>40</v>
      </c>
    </row>
    <row r="1245" spans="1:13">
      <c r="A1245">
        <f t="shared" si="19"/>
        <v>1244</v>
      </c>
      <c r="C1245" s="51" t="s">
        <v>1893</v>
      </c>
      <c r="G1245" s="51" t="s">
        <v>2225</v>
      </c>
      <c r="I1245" s="73">
        <v>492</v>
      </c>
      <c r="M1245">
        <v>40</v>
      </c>
    </row>
    <row r="1246" spans="1:13">
      <c r="A1246">
        <f t="shared" si="19"/>
        <v>1245</v>
      </c>
      <c r="C1246" s="51" t="s">
        <v>1894</v>
      </c>
      <c r="G1246" s="51" t="s">
        <v>2226</v>
      </c>
      <c r="I1246" s="73">
        <v>2050</v>
      </c>
      <c r="M1246">
        <v>40</v>
      </c>
    </row>
    <row r="1247" spans="1:13">
      <c r="A1247">
        <f t="shared" si="19"/>
        <v>1246</v>
      </c>
      <c r="C1247" s="51" t="s">
        <v>1895</v>
      </c>
      <c r="G1247" s="51" t="s">
        <v>2227</v>
      </c>
      <c r="I1247" s="73">
        <v>2250</v>
      </c>
      <c r="M1247">
        <v>40</v>
      </c>
    </row>
    <row r="1248" spans="1:13">
      <c r="A1248">
        <f t="shared" si="19"/>
        <v>1247</v>
      </c>
      <c r="C1248" s="51" t="s">
        <v>1896</v>
      </c>
      <c r="G1248" s="51" t="s">
        <v>2228</v>
      </c>
      <c r="I1248" s="73">
        <v>2050</v>
      </c>
      <c r="M1248">
        <v>40</v>
      </c>
    </row>
    <row r="1249" spans="1:13">
      <c r="A1249">
        <f t="shared" si="19"/>
        <v>1248</v>
      </c>
      <c r="C1249" s="51" t="s">
        <v>1897</v>
      </c>
      <c r="G1249" s="51" t="s">
        <v>2229</v>
      </c>
      <c r="I1249" s="73">
        <v>2250</v>
      </c>
      <c r="M1249">
        <v>40</v>
      </c>
    </row>
    <row r="1250" spans="1:13">
      <c r="A1250">
        <f t="shared" si="19"/>
        <v>1249</v>
      </c>
      <c r="C1250" s="51" t="s">
        <v>1898</v>
      </c>
      <c r="G1250" s="51" t="s">
        <v>2230</v>
      </c>
      <c r="I1250" s="73">
        <v>732</v>
      </c>
      <c r="M1250">
        <v>40</v>
      </c>
    </row>
    <row r="1251" spans="1:13">
      <c r="A1251">
        <f t="shared" si="19"/>
        <v>1250</v>
      </c>
      <c r="C1251" s="51" t="s">
        <v>1899</v>
      </c>
      <c r="G1251" s="51" t="s">
        <v>2231</v>
      </c>
      <c r="I1251" s="73">
        <v>1084</v>
      </c>
      <c r="M1251">
        <v>40</v>
      </c>
    </row>
    <row r="1252" spans="1:13">
      <c r="A1252">
        <f t="shared" si="19"/>
        <v>1251</v>
      </c>
      <c r="C1252" s="51" t="s">
        <v>1900</v>
      </c>
      <c r="G1252" s="51" t="s">
        <v>2232</v>
      </c>
      <c r="I1252" s="73">
        <v>78</v>
      </c>
      <c r="M1252">
        <v>40</v>
      </c>
    </row>
    <row r="1253" spans="1:13">
      <c r="A1253">
        <f t="shared" si="19"/>
        <v>1252</v>
      </c>
      <c r="C1253" s="51" t="s">
        <v>1901</v>
      </c>
      <c r="G1253" s="51" t="s">
        <v>2233</v>
      </c>
      <c r="I1253" s="73">
        <v>1084</v>
      </c>
      <c r="M1253">
        <v>40</v>
      </c>
    </row>
    <row r="1254" spans="1:13">
      <c r="A1254">
        <f t="shared" si="19"/>
        <v>1253</v>
      </c>
      <c r="C1254" s="51" t="s">
        <v>1902</v>
      </c>
      <c r="G1254" s="51" t="s">
        <v>2234</v>
      </c>
      <c r="I1254" s="73">
        <v>1180</v>
      </c>
      <c r="M1254">
        <v>40</v>
      </c>
    </row>
    <row r="1255" spans="1:13" ht="15" thickBot="1">
      <c r="A1255">
        <f t="shared" si="19"/>
        <v>1254</v>
      </c>
      <c r="C1255" s="54" t="s">
        <v>1903</v>
      </c>
      <c r="G1255" s="54" t="s">
        <v>2235</v>
      </c>
      <c r="I1255" s="74">
        <v>2450</v>
      </c>
      <c r="M1255">
        <v>40</v>
      </c>
    </row>
    <row r="1256" spans="1:13">
      <c r="A1256">
        <f t="shared" si="19"/>
        <v>1255</v>
      </c>
      <c r="C1256" s="51" t="s">
        <v>1904</v>
      </c>
      <c r="G1256" s="51" t="s">
        <v>2236</v>
      </c>
      <c r="I1256" s="73">
        <v>258</v>
      </c>
      <c r="M1256">
        <v>40</v>
      </c>
    </row>
    <row r="1257" spans="1:13">
      <c r="A1257">
        <f t="shared" si="19"/>
        <v>1256</v>
      </c>
      <c r="C1257" s="51" t="s">
        <v>1905</v>
      </c>
      <c r="G1257" s="51" t="s">
        <v>2237</v>
      </c>
      <c r="I1257" s="73">
        <v>406</v>
      </c>
      <c r="M1257">
        <v>40</v>
      </c>
    </row>
    <row r="1258" spans="1:13">
      <c r="A1258">
        <f t="shared" si="19"/>
        <v>1257</v>
      </c>
      <c r="C1258" s="51" t="s">
        <v>1906</v>
      </c>
      <c r="G1258" s="51" t="s">
        <v>2238</v>
      </c>
      <c r="I1258" s="73">
        <v>244</v>
      </c>
      <c r="M1258">
        <v>40</v>
      </c>
    </row>
    <row r="1259" spans="1:13">
      <c r="A1259">
        <f t="shared" si="19"/>
        <v>1258</v>
      </c>
      <c r="C1259" s="51" t="s">
        <v>1907</v>
      </c>
      <c r="G1259" s="51" t="s">
        <v>2239</v>
      </c>
      <c r="I1259" s="73">
        <v>170</v>
      </c>
      <c r="M1259">
        <v>40</v>
      </c>
    </row>
    <row r="1260" spans="1:13">
      <c r="A1260">
        <f t="shared" si="19"/>
        <v>1259</v>
      </c>
      <c r="C1260" s="53" t="s">
        <v>1908</v>
      </c>
      <c r="G1260" s="53" t="s">
        <v>2240</v>
      </c>
      <c r="I1260" s="75">
        <v>170</v>
      </c>
      <c r="M1260">
        <v>40</v>
      </c>
    </row>
    <row r="1261" spans="1:13">
      <c r="A1261">
        <f t="shared" si="19"/>
        <v>1260</v>
      </c>
      <c r="C1261" s="51" t="s">
        <v>1904</v>
      </c>
      <c r="G1261" s="51" t="s">
        <v>2236</v>
      </c>
      <c r="I1261" s="73">
        <v>258</v>
      </c>
      <c r="M1261">
        <v>40</v>
      </c>
    </row>
    <row r="1262" spans="1:13">
      <c r="A1262">
        <f t="shared" si="19"/>
        <v>1261</v>
      </c>
      <c r="C1262" s="51" t="s">
        <v>1905</v>
      </c>
      <c r="G1262" s="51" t="s">
        <v>2237</v>
      </c>
      <c r="I1262" s="73">
        <v>406</v>
      </c>
      <c r="M1262">
        <v>40</v>
      </c>
    </row>
    <row r="1263" spans="1:13">
      <c r="A1263">
        <f t="shared" si="19"/>
        <v>1262</v>
      </c>
      <c r="C1263" s="51" t="s">
        <v>1906</v>
      </c>
      <c r="G1263" s="51" t="s">
        <v>2238</v>
      </c>
      <c r="I1263" s="73">
        <v>244</v>
      </c>
      <c r="M1263">
        <v>40</v>
      </c>
    </row>
    <row r="1264" spans="1:13">
      <c r="A1264">
        <f t="shared" si="19"/>
        <v>1263</v>
      </c>
      <c r="C1264" s="51" t="s">
        <v>1907</v>
      </c>
      <c r="G1264" s="51" t="s">
        <v>2239</v>
      </c>
      <c r="I1264" s="73">
        <v>170</v>
      </c>
      <c r="M1264">
        <v>40</v>
      </c>
    </row>
    <row r="1265" spans="1:13">
      <c r="A1265">
        <f t="shared" si="19"/>
        <v>1264</v>
      </c>
      <c r="C1265" s="51" t="s">
        <v>1908</v>
      </c>
      <c r="G1265" s="51" t="s">
        <v>2240</v>
      </c>
      <c r="I1265" s="73">
        <v>170</v>
      </c>
      <c r="M1265">
        <v>40</v>
      </c>
    </row>
    <row r="1266" spans="1:13">
      <c r="A1266">
        <f t="shared" si="19"/>
        <v>1265</v>
      </c>
      <c r="C1266" s="53" t="s">
        <v>1909</v>
      </c>
      <c r="G1266" s="53" t="s">
        <v>2241</v>
      </c>
      <c r="I1266" s="75">
        <v>492</v>
      </c>
      <c r="M1266">
        <v>40</v>
      </c>
    </row>
    <row r="1267" spans="1:13">
      <c r="A1267">
        <f t="shared" si="19"/>
        <v>1266</v>
      </c>
      <c r="C1267" s="51" t="s">
        <v>1910</v>
      </c>
      <c r="G1267" s="51" t="s">
        <v>2242</v>
      </c>
      <c r="I1267" s="73">
        <v>390</v>
      </c>
      <c r="M1267">
        <v>40</v>
      </c>
    </row>
    <row r="1268" spans="1:13">
      <c r="A1268">
        <f t="shared" si="19"/>
        <v>1267</v>
      </c>
      <c r="C1268" s="51" t="s">
        <v>1911</v>
      </c>
      <c r="G1268" s="51" t="s">
        <v>2243</v>
      </c>
      <c r="I1268" s="73">
        <v>208</v>
      </c>
      <c r="M1268">
        <v>40</v>
      </c>
    </row>
    <row r="1269" spans="1:13">
      <c r="A1269">
        <f t="shared" si="19"/>
        <v>1268</v>
      </c>
      <c r="C1269" s="51" t="s">
        <v>1912</v>
      </c>
      <c r="G1269" s="51" t="s">
        <v>2244</v>
      </c>
      <c r="I1269" s="73">
        <v>134</v>
      </c>
      <c r="M1269">
        <v>40</v>
      </c>
    </row>
    <row r="1270" spans="1:13">
      <c r="A1270">
        <f t="shared" si="19"/>
        <v>1269</v>
      </c>
      <c r="C1270" s="51" t="s">
        <v>1913</v>
      </c>
      <c r="G1270" s="51" t="s">
        <v>2245</v>
      </c>
      <c r="I1270" s="73">
        <v>134</v>
      </c>
      <c r="M1270">
        <v>40</v>
      </c>
    </row>
    <row r="1271" spans="1:13">
      <c r="A1271">
        <f t="shared" si="19"/>
        <v>1270</v>
      </c>
      <c r="C1271" s="51" t="s">
        <v>1914</v>
      </c>
      <c r="G1271" s="51" t="s">
        <v>2246</v>
      </c>
      <c r="I1271" s="73">
        <v>148</v>
      </c>
      <c r="M1271">
        <v>40</v>
      </c>
    </row>
    <row r="1272" spans="1:13">
      <c r="A1272">
        <f t="shared" si="19"/>
        <v>1271</v>
      </c>
      <c r="C1272" s="51" t="s">
        <v>1915</v>
      </c>
      <c r="G1272" s="51" t="s">
        <v>2247</v>
      </c>
      <c r="I1272" s="73">
        <v>512</v>
      </c>
      <c r="M1272">
        <v>40</v>
      </c>
    </row>
    <row r="1273" spans="1:13">
      <c r="A1273">
        <f t="shared" si="19"/>
        <v>1272</v>
      </c>
      <c r="C1273" s="51" t="s">
        <v>1915</v>
      </c>
      <c r="G1273" s="51" t="s">
        <v>2248</v>
      </c>
      <c r="I1273" s="73">
        <v>752</v>
      </c>
      <c r="M1273">
        <v>40</v>
      </c>
    </row>
    <row r="1274" spans="1:13">
      <c r="A1274">
        <f t="shared" si="19"/>
        <v>1273</v>
      </c>
      <c r="C1274" s="51" t="s">
        <v>1916</v>
      </c>
      <c r="G1274" s="51" t="s">
        <v>2249</v>
      </c>
      <c r="I1274" s="73">
        <v>632</v>
      </c>
      <c r="M1274">
        <v>40</v>
      </c>
    </row>
    <row r="1275" spans="1:13">
      <c r="A1275">
        <f t="shared" si="19"/>
        <v>1274</v>
      </c>
      <c r="C1275" s="51" t="s">
        <v>1917</v>
      </c>
      <c r="G1275" s="51" t="s">
        <v>2250</v>
      </c>
      <c r="I1275" s="73">
        <v>872</v>
      </c>
      <c r="M1275">
        <v>40</v>
      </c>
    </row>
    <row r="1276" spans="1:13">
      <c r="A1276">
        <f t="shared" si="19"/>
        <v>1275</v>
      </c>
      <c r="C1276" s="51" t="s">
        <v>1918</v>
      </c>
      <c r="G1276" s="51" t="s">
        <v>2251</v>
      </c>
      <c r="I1276" s="73">
        <v>1040</v>
      </c>
      <c r="M1276">
        <v>40</v>
      </c>
    </row>
    <row r="1277" spans="1:13">
      <c r="A1277">
        <f t="shared" si="19"/>
        <v>1276</v>
      </c>
      <c r="C1277" s="51" t="s">
        <v>1915</v>
      </c>
      <c r="G1277" s="51" t="s">
        <v>2252</v>
      </c>
      <c r="I1277" s="73">
        <v>802</v>
      </c>
      <c r="M1277">
        <v>40</v>
      </c>
    </row>
    <row r="1278" spans="1:13">
      <c r="A1278">
        <f t="shared" si="19"/>
        <v>1277</v>
      </c>
      <c r="C1278" s="51" t="s">
        <v>1919</v>
      </c>
      <c r="G1278" s="51" t="s">
        <v>2253</v>
      </c>
      <c r="I1278" s="73">
        <v>1042</v>
      </c>
      <c r="M1278">
        <v>40</v>
      </c>
    </row>
    <row r="1279" spans="1:13">
      <c r="A1279">
        <f t="shared" si="19"/>
        <v>1278</v>
      </c>
      <c r="C1279" s="51" t="s">
        <v>1920</v>
      </c>
      <c r="G1279" s="51" t="s">
        <v>2254</v>
      </c>
      <c r="I1279" s="73">
        <v>1002</v>
      </c>
      <c r="M1279">
        <v>40</v>
      </c>
    </row>
    <row r="1280" spans="1:13">
      <c r="A1280">
        <f t="shared" si="19"/>
        <v>1279</v>
      </c>
      <c r="C1280" s="51" t="s">
        <v>1921</v>
      </c>
      <c r="G1280" s="51" t="s">
        <v>2255</v>
      </c>
      <c r="I1280" s="73">
        <v>922</v>
      </c>
      <c r="M1280">
        <v>40</v>
      </c>
    </row>
    <row r="1281" spans="1:13">
      <c r="A1281">
        <f t="shared" si="19"/>
        <v>1280</v>
      </c>
      <c r="C1281" s="51" t="s">
        <v>1922</v>
      </c>
      <c r="G1281" s="51" t="s">
        <v>2256</v>
      </c>
      <c r="I1281" s="73">
        <v>1122</v>
      </c>
      <c r="M1281">
        <v>40</v>
      </c>
    </row>
    <row r="1282" spans="1:13">
      <c r="A1282">
        <f t="shared" si="19"/>
        <v>1281</v>
      </c>
      <c r="C1282" s="51" t="s">
        <v>1923</v>
      </c>
      <c r="G1282" s="51" t="s">
        <v>2257</v>
      </c>
      <c r="I1282" s="73">
        <v>220</v>
      </c>
      <c r="M1282">
        <v>40</v>
      </c>
    </row>
    <row r="1283" spans="1:13">
      <c r="A1283">
        <f t="shared" ref="A1283:A1346" si="20">ROW()-1</f>
        <v>1282</v>
      </c>
      <c r="C1283" s="51" t="s">
        <v>1924</v>
      </c>
      <c r="G1283" s="51" t="s">
        <v>2258</v>
      </c>
      <c r="I1283" s="73">
        <v>1280</v>
      </c>
      <c r="M1283">
        <v>40</v>
      </c>
    </row>
    <row r="1284" spans="1:13">
      <c r="A1284">
        <f t="shared" si="20"/>
        <v>1283</v>
      </c>
      <c r="C1284" s="51" t="s">
        <v>1925</v>
      </c>
      <c r="G1284" s="51" t="s">
        <v>2259</v>
      </c>
      <c r="I1284" s="73">
        <v>1362</v>
      </c>
      <c r="M1284">
        <v>40</v>
      </c>
    </row>
    <row r="1285" spans="1:13">
      <c r="A1285">
        <f t="shared" si="20"/>
        <v>1284</v>
      </c>
      <c r="C1285" s="51" t="s">
        <v>1926</v>
      </c>
      <c r="G1285" s="51" t="s">
        <v>2260</v>
      </c>
      <c r="I1285" s="73">
        <v>282</v>
      </c>
      <c r="M1285">
        <v>40</v>
      </c>
    </row>
    <row r="1286" spans="1:13">
      <c r="A1286">
        <f t="shared" si="20"/>
        <v>1285</v>
      </c>
      <c r="C1286" s="51" t="s">
        <v>1927</v>
      </c>
      <c r="G1286" s="51" t="s">
        <v>2260</v>
      </c>
      <c r="I1286" s="73">
        <v>282</v>
      </c>
      <c r="M1286">
        <v>40</v>
      </c>
    </row>
    <row r="1287" spans="1:13" ht="15" thickBot="1">
      <c r="A1287">
        <f t="shared" si="20"/>
        <v>1286</v>
      </c>
      <c r="C1287" s="54" t="s">
        <v>1928</v>
      </c>
      <c r="G1287" s="54" t="s">
        <v>2261</v>
      </c>
      <c r="I1287" s="74">
        <v>282</v>
      </c>
      <c r="M1287">
        <v>40</v>
      </c>
    </row>
    <row r="1288" spans="1:13">
      <c r="A1288">
        <f t="shared" si="20"/>
        <v>1287</v>
      </c>
      <c r="C1288" s="51" t="s">
        <v>1929</v>
      </c>
      <c r="G1288" s="51" t="s">
        <v>2262</v>
      </c>
      <c r="I1288" s="73">
        <v>990</v>
      </c>
      <c r="M1288">
        <v>40</v>
      </c>
    </row>
    <row r="1289" spans="1:13">
      <c r="A1289">
        <f t="shared" si="20"/>
        <v>1288</v>
      </c>
      <c r="C1289" s="51" t="s">
        <v>1930</v>
      </c>
      <c r="G1289" s="51" t="s">
        <v>2263</v>
      </c>
      <c r="I1289" s="73">
        <v>1230</v>
      </c>
      <c r="M1289">
        <v>40</v>
      </c>
    </row>
    <row r="1290" spans="1:13">
      <c r="A1290">
        <f t="shared" si="20"/>
        <v>1289</v>
      </c>
      <c r="C1290" s="51" t="s">
        <v>1931</v>
      </c>
      <c r="G1290" s="51" t="s">
        <v>2264</v>
      </c>
      <c r="I1290" s="73">
        <v>1190</v>
      </c>
      <c r="M1290">
        <v>40</v>
      </c>
    </row>
    <row r="1291" spans="1:13">
      <c r="A1291">
        <f t="shared" si="20"/>
        <v>1290</v>
      </c>
      <c r="C1291" s="51" t="s">
        <v>1932</v>
      </c>
      <c r="G1291" s="51" t="s">
        <v>2265</v>
      </c>
      <c r="I1291" s="73">
        <v>1430</v>
      </c>
      <c r="M1291">
        <v>40</v>
      </c>
    </row>
    <row r="1292" spans="1:13">
      <c r="A1292">
        <f t="shared" si="20"/>
        <v>1291</v>
      </c>
      <c r="C1292" s="51" t="s">
        <v>1933</v>
      </c>
      <c r="G1292" s="51" t="s">
        <v>2266</v>
      </c>
      <c r="I1292" s="73">
        <v>1390</v>
      </c>
      <c r="M1292">
        <v>40</v>
      </c>
    </row>
    <row r="1293" spans="1:13">
      <c r="A1293">
        <f t="shared" si="20"/>
        <v>1292</v>
      </c>
      <c r="C1293" s="51" t="s">
        <v>1934</v>
      </c>
      <c r="G1293" s="51" t="s">
        <v>2267</v>
      </c>
      <c r="I1293" s="73">
        <v>1630</v>
      </c>
      <c r="M1293">
        <v>40</v>
      </c>
    </row>
    <row r="1294" spans="1:13">
      <c r="A1294">
        <f t="shared" si="20"/>
        <v>1293</v>
      </c>
      <c r="C1294" s="51" t="s">
        <v>1935</v>
      </c>
      <c r="G1294" s="51" t="s">
        <v>2268</v>
      </c>
      <c r="I1294" s="73">
        <v>1590</v>
      </c>
      <c r="M1294">
        <v>40</v>
      </c>
    </row>
    <row r="1295" spans="1:13">
      <c r="A1295">
        <f t="shared" si="20"/>
        <v>1294</v>
      </c>
      <c r="C1295" s="51" t="s">
        <v>1936</v>
      </c>
      <c r="G1295" s="51" t="s">
        <v>2269</v>
      </c>
      <c r="I1295" s="73">
        <v>1830</v>
      </c>
      <c r="M1295">
        <v>40</v>
      </c>
    </row>
    <row r="1296" spans="1:13">
      <c r="A1296">
        <f t="shared" si="20"/>
        <v>1295</v>
      </c>
      <c r="C1296" s="51" t="s">
        <v>1937</v>
      </c>
      <c r="G1296" s="51" t="s">
        <v>2270</v>
      </c>
      <c r="I1296" s="73">
        <v>1390</v>
      </c>
      <c r="M1296">
        <v>40</v>
      </c>
    </row>
    <row r="1297" spans="1:13">
      <c r="A1297">
        <f t="shared" si="20"/>
        <v>1296</v>
      </c>
      <c r="C1297" s="51" t="s">
        <v>1938</v>
      </c>
      <c r="G1297" s="51" t="s">
        <v>2271</v>
      </c>
      <c r="I1297" s="73">
        <v>1630</v>
      </c>
      <c r="M1297">
        <v>40</v>
      </c>
    </row>
    <row r="1298" spans="1:13">
      <c r="A1298">
        <f t="shared" si="20"/>
        <v>1297</v>
      </c>
      <c r="C1298" s="51" t="s">
        <v>1939</v>
      </c>
      <c r="G1298" s="51" t="s">
        <v>2272</v>
      </c>
      <c r="I1298" s="73">
        <v>1590</v>
      </c>
      <c r="M1298">
        <v>40</v>
      </c>
    </row>
    <row r="1299" spans="1:13">
      <c r="A1299">
        <f t="shared" si="20"/>
        <v>1298</v>
      </c>
      <c r="C1299" s="51" t="s">
        <v>1940</v>
      </c>
      <c r="G1299" s="51" t="s">
        <v>2273</v>
      </c>
      <c r="I1299" s="73">
        <v>1830</v>
      </c>
      <c r="M1299">
        <v>40</v>
      </c>
    </row>
    <row r="1300" spans="1:13">
      <c r="A1300">
        <f t="shared" si="20"/>
        <v>1299</v>
      </c>
      <c r="C1300" s="51" t="s">
        <v>1941</v>
      </c>
      <c r="G1300" s="51" t="s">
        <v>2274</v>
      </c>
      <c r="I1300" s="73">
        <v>1790</v>
      </c>
      <c r="M1300">
        <v>40</v>
      </c>
    </row>
    <row r="1301" spans="1:13">
      <c r="A1301">
        <f t="shared" si="20"/>
        <v>1300</v>
      </c>
      <c r="C1301" s="51" t="s">
        <v>1942</v>
      </c>
      <c r="G1301" s="51" t="s">
        <v>2275</v>
      </c>
      <c r="I1301" s="73">
        <v>2030</v>
      </c>
      <c r="M1301">
        <v>40</v>
      </c>
    </row>
    <row r="1302" spans="1:13">
      <c r="A1302">
        <f t="shared" si="20"/>
        <v>1301</v>
      </c>
      <c r="C1302" s="51" t="s">
        <v>1943</v>
      </c>
      <c r="G1302" s="51" t="s">
        <v>2276</v>
      </c>
      <c r="I1302" s="73">
        <v>1950</v>
      </c>
      <c r="M1302">
        <v>40</v>
      </c>
    </row>
    <row r="1303" spans="1:13">
      <c r="A1303">
        <f t="shared" si="20"/>
        <v>1302</v>
      </c>
      <c r="C1303" s="53" t="s">
        <v>1944</v>
      </c>
      <c r="G1303" s="53" t="s">
        <v>2277</v>
      </c>
      <c r="I1303" s="75">
        <v>2190</v>
      </c>
      <c r="M1303">
        <v>40</v>
      </c>
    </row>
    <row r="1304" spans="1:13">
      <c r="A1304">
        <f t="shared" si="20"/>
        <v>1303</v>
      </c>
      <c r="C1304" s="51" t="s">
        <v>1945</v>
      </c>
      <c r="G1304" s="51" t="s">
        <v>2278</v>
      </c>
      <c r="I1304" s="73">
        <v>608</v>
      </c>
      <c r="M1304">
        <v>40</v>
      </c>
    </row>
    <row r="1305" spans="1:13">
      <c r="A1305">
        <f t="shared" si="20"/>
        <v>1304</v>
      </c>
      <c r="C1305" s="51" t="s">
        <v>1946</v>
      </c>
      <c r="G1305" s="51" t="s">
        <v>2279</v>
      </c>
      <c r="I1305" s="73">
        <v>950</v>
      </c>
      <c r="M1305">
        <v>40</v>
      </c>
    </row>
    <row r="1306" spans="1:13">
      <c r="A1306">
        <f t="shared" si="20"/>
        <v>1305</v>
      </c>
      <c r="C1306" s="51" t="s">
        <v>1947</v>
      </c>
      <c r="G1306" s="51" t="s">
        <v>2280</v>
      </c>
      <c r="I1306" s="73">
        <v>900</v>
      </c>
      <c r="M1306">
        <v>40</v>
      </c>
    </row>
    <row r="1307" spans="1:13">
      <c r="A1307">
        <f t="shared" si="20"/>
        <v>1306</v>
      </c>
      <c r="C1307" s="51" t="s">
        <v>1948</v>
      </c>
      <c r="G1307" s="51" t="s">
        <v>2281</v>
      </c>
      <c r="I1307" s="73">
        <v>1190</v>
      </c>
      <c r="M1307">
        <v>40</v>
      </c>
    </row>
    <row r="1308" spans="1:13">
      <c r="A1308">
        <f t="shared" si="20"/>
        <v>1307</v>
      </c>
      <c r="C1308" s="51" t="s">
        <v>1949</v>
      </c>
      <c r="G1308" s="51" t="s">
        <v>2282</v>
      </c>
      <c r="I1308" s="73">
        <v>1350</v>
      </c>
      <c r="M1308">
        <v>40</v>
      </c>
    </row>
    <row r="1309" spans="1:13">
      <c r="A1309">
        <f t="shared" si="20"/>
        <v>1308</v>
      </c>
      <c r="C1309" s="51" t="s">
        <v>1950</v>
      </c>
      <c r="G1309" s="51" t="s">
        <v>2283</v>
      </c>
      <c r="I1309" s="73">
        <v>1008</v>
      </c>
      <c r="M1309">
        <v>40</v>
      </c>
    </row>
    <row r="1310" spans="1:13">
      <c r="A1310">
        <f t="shared" si="20"/>
        <v>1309</v>
      </c>
      <c r="C1310" s="51" t="s">
        <v>1951</v>
      </c>
      <c r="G1310" s="51" t="s">
        <v>2284</v>
      </c>
      <c r="I1310" s="73">
        <v>950</v>
      </c>
      <c r="M1310">
        <v>40</v>
      </c>
    </row>
    <row r="1311" spans="1:13">
      <c r="A1311">
        <f t="shared" si="20"/>
        <v>1310</v>
      </c>
      <c r="C1311" s="51" t="s">
        <v>1952</v>
      </c>
      <c r="G1311" s="51" t="s">
        <v>2285</v>
      </c>
      <c r="I1311" s="73">
        <v>1248</v>
      </c>
      <c r="M1311">
        <v>40</v>
      </c>
    </row>
    <row r="1312" spans="1:13">
      <c r="A1312">
        <f t="shared" si="20"/>
        <v>1311</v>
      </c>
      <c r="C1312" s="51" t="s">
        <v>1953</v>
      </c>
      <c r="G1312" s="51" t="s">
        <v>2286</v>
      </c>
      <c r="I1312" s="73">
        <v>1350</v>
      </c>
      <c r="M1312">
        <v>40</v>
      </c>
    </row>
    <row r="1313" spans="1:13">
      <c r="A1313">
        <f t="shared" si="20"/>
        <v>1312</v>
      </c>
      <c r="C1313" s="51" t="s">
        <v>1954</v>
      </c>
      <c r="G1313" s="51" t="s">
        <v>2287</v>
      </c>
      <c r="I1313" s="73">
        <v>1190</v>
      </c>
      <c r="M1313">
        <v>40</v>
      </c>
    </row>
    <row r="1314" spans="1:13">
      <c r="A1314">
        <f t="shared" si="20"/>
        <v>1313</v>
      </c>
      <c r="C1314" s="51" t="s">
        <v>1955</v>
      </c>
      <c r="G1314" s="51" t="s">
        <v>2288</v>
      </c>
      <c r="I1314" s="73">
        <v>1430</v>
      </c>
      <c r="M1314">
        <v>40</v>
      </c>
    </row>
    <row r="1315" spans="1:13">
      <c r="A1315">
        <f t="shared" si="20"/>
        <v>1314</v>
      </c>
      <c r="C1315" s="53" t="s">
        <v>1956</v>
      </c>
      <c r="G1315" s="53" t="s">
        <v>2289</v>
      </c>
      <c r="I1315" s="75">
        <v>2000</v>
      </c>
      <c r="M1315">
        <v>40</v>
      </c>
    </row>
    <row r="1316" spans="1:13">
      <c r="A1316">
        <f t="shared" si="20"/>
        <v>1315</v>
      </c>
      <c r="C1316" s="51" t="s">
        <v>1957</v>
      </c>
      <c r="G1316" s="51" t="s">
        <v>2290</v>
      </c>
      <c r="I1316" s="73">
        <v>286</v>
      </c>
      <c r="M1316">
        <v>40</v>
      </c>
    </row>
    <row r="1317" spans="1:13">
      <c r="A1317">
        <f t="shared" si="20"/>
        <v>1316</v>
      </c>
      <c r="C1317" s="51" t="s">
        <v>1958</v>
      </c>
      <c r="G1317" s="51" t="s">
        <v>2291</v>
      </c>
      <c r="I1317" s="73">
        <v>526</v>
      </c>
      <c r="M1317">
        <v>40</v>
      </c>
    </row>
    <row r="1318" spans="1:13">
      <c r="A1318">
        <f t="shared" si="20"/>
        <v>1317</v>
      </c>
      <c r="C1318" s="51" t="s">
        <v>1959</v>
      </c>
      <c r="G1318" s="51" t="s">
        <v>2292</v>
      </c>
      <c r="I1318" s="73">
        <v>286</v>
      </c>
      <c r="M1318">
        <v>40</v>
      </c>
    </row>
    <row r="1319" spans="1:13">
      <c r="A1319">
        <f t="shared" si="20"/>
        <v>1318</v>
      </c>
      <c r="C1319" s="51" t="s">
        <v>1960</v>
      </c>
      <c r="G1319" s="51" t="s">
        <v>2293</v>
      </c>
      <c r="I1319" s="73">
        <v>526</v>
      </c>
      <c r="M1319">
        <v>40</v>
      </c>
    </row>
    <row r="1320" spans="1:13">
      <c r="A1320">
        <f t="shared" si="20"/>
        <v>1319</v>
      </c>
      <c r="C1320" s="51" t="s">
        <v>1961</v>
      </c>
      <c r="G1320" s="51" t="s">
        <v>2294</v>
      </c>
      <c r="I1320" s="73">
        <v>340</v>
      </c>
      <c r="M1320">
        <v>40</v>
      </c>
    </row>
    <row r="1321" spans="1:13">
      <c r="A1321">
        <f t="shared" si="20"/>
        <v>1320</v>
      </c>
      <c r="C1321" s="51" t="s">
        <v>1962</v>
      </c>
      <c r="G1321" s="51" t="s">
        <v>2295</v>
      </c>
      <c r="I1321" s="73">
        <v>580</v>
      </c>
      <c r="M1321">
        <v>40</v>
      </c>
    </row>
    <row r="1322" spans="1:13">
      <c r="A1322">
        <f t="shared" si="20"/>
        <v>1321</v>
      </c>
      <c r="C1322" s="51" t="s">
        <v>1963</v>
      </c>
      <c r="G1322" s="51" t="s">
        <v>2296</v>
      </c>
      <c r="I1322" s="73">
        <v>740</v>
      </c>
      <c r="M1322">
        <v>40</v>
      </c>
    </row>
    <row r="1323" spans="1:13">
      <c r="A1323">
        <f t="shared" si="20"/>
        <v>1322</v>
      </c>
      <c r="C1323" s="53" t="s">
        <v>1964</v>
      </c>
      <c r="G1323" s="53" t="s">
        <v>2297</v>
      </c>
      <c r="I1323" s="75">
        <v>980</v>
      </c>
      <c r="M1323">
        <v>40</v>
      </c>
    </row>
    <row r="1324" spans="1:13">
      <c r="A1324">
        <f t="shared" si="20"/>
        <v>1323</v>
      </c>
      <c r="C1324" s="51" t="s">
        <v>1965</v>
      </c>
      <c r="G1324" s="51" t="s">
        <v>2298</v>
      </c>
      <c r="I1324" s="73">
        <v>1590</v>
      </c>
      <c r="M1324">
        <v>40</v>
      </c>
    </row>
    <row r="1325" spans="1:13">
      <c r="A1325">
        <f t="shared" si="20"/>
        <v>1324</v>
      </c>
      <c r="C1325" s="51" t="s">
        <v>1966</v>
      </c>
      <c r="G1325" s="51" t="s">
        <v>2299</v>
      </c>
      <c r="I1325" s="73">
        <v>1558</v>
      </c>
      <c r="M1325">
        <v>40</v>
      </c>
    </row>
    <row r="1326" spans="1:13">
      <c r="A1326">
        <f t="shared" si="20"/>
        <v>1325</v>
      </c>
      <c r="C1326" s="51" t="s">
        <v>1967</v>
      </c>
      <c r="G1326" s="51" t="s">
        <v>2300</v>
      </c>
      <c r="I1326" s="73">
        <v>1798</v>
      </c>
      <c r="M1326">
        <v>40</v>
      </c>
    </row>
    <row r="1327" spans="1:13">
      <c r="A1327">
        <f t="shared" si="20"/>
        <v>1326</v>
      </c>
      <c r="C1327" s="51" t="s">
        <v>1968</v>
      </c>
      <c r="G1327" s="51" t="s">
        <v>2301</v>
      </c>
      <c r="I1327" s="73">
        <v>572</v>
      </c>
      <c r="M1327">
        <v>40</v>
      </c>
    </row>
    <row r="1328" spans="1:13">
      <c r="A1328">
        <f t="shared" si="20"/>
        <v>1327</v>
      </c>
      <c r="C1328" s="51" t="s">
        <v>1969</v>
      </c>
      <c r="G1328" s="51" t="s">
        <v>2302</v>
      </c>
      <c r="I1328" s="73">
        <v>812</v>
      </c>
      <c r="M1328">
        <v>40</v>
      </c>
    </row>
    <row r="1329" spans="1:13">
      <c r="A1329">
        <f t="shared" si="20"/>
        <v>1328</v>
      </c>
      <c r="C1329" s="51" t="s">
        <v>1970</v>
      </c>
      <c r="G1329" s="51" t="s">
        <v>2303</v>
      </c>
      <c r="I1329" s="73">
        <v>244</v>
      </c>
      <c r="M1329">
        <v>40</v>
      </c>
    </row>
    <row r="1330" spans="1:13">
      <c r="A1330">
        <f t="shared" si="20"/>
        <v>1329</v>
      </c>
      <c r="C1330" s="53" t="s">
        <v>1971</v>
      </c>
      <c r="G1330" s="53" t="s">
        <v>2304</v>
      </c>
      <c r="I1330" s="75">
        <v>484</v>
      </c>
      <c r="M1330">
        <v>40</v>
      </c>
    </row>
    <row r="1331" spans="1:13">
      <c r="A1331">
        <f t="shared" si="20"/>
        <v>1330</v>
      </c>
      <c r="C1331" s="51" t="s">
        <v>1972</v>
      </c>
      <c r="G1331" s="51" t="s">
        <v>2305</v>
      </c>
      <c r="I1331" s="73">
        <v>572</v>
      </c>
      <c r="M1331">
        <v>40</v>
      </c>
    </row>
    <row r="1332" spans="1:13">
      <c r="A1332">
        <f t="shared" si="20"/>
        <v>1331</v>
      </c>
      <c r="C1332" s="51" t="s">
        <v>1973</v>
      </c>
      <c r="G1332" s="51" t="s">
        <v>2306</v>
      </c>
      <c r="I1332" s="73">
        <v>812</v>
      </c>
      <c r="M1332">
        <v>40</v>
      </c>
    </row>
    <row r="1333" spans="1:13">
      <c r="A1333">
        <f t="shared" si="20"/>
        <v>1332</v>
      </c>
      <c r="C1333" s="51" t="s">
        <v>1974</v>
      </c>
      <c r="G1333" s="51" t="s">
        <v>2307</v>
      </c>
      <c r="I1333" s="73">
        <v>244</v>
      </c>
      <c r="M1333">
        <v>40</v>
      </c>
    </row>
    <row r="1334" spans="1:13">
      <c r="A1334">
        <f t="shared" si="20"/>
        <v>1333</v>
      </c>
      <c r="C1334" s="53" t="s">
        <v>1975</v>
      </c>
      <c r="G1334" s="53" t="s">
        <v>2308</v>
      </c>
      <c r="I1334" s="75">
        <v>484</v>
      </c>
      <c r="M1334">
        <v>40</v>
      </c>
    </row>
    <row r="1335" spans="1:13">
      <c r="A1335">
        <f t="shared" si="20"/>
        <v>1334</v>
      </c>
      <c r="C1335" s="51" t="s">
        <v>1976</v>
      </c>
      <c r="G1335" s="51" t="s">
        <v>2309</v>
      </c>
      <c r="I1335" s="73">
        <v>402</v>
      </c>
      <c r="M1335">
        <v>40</v>
      </c>
    </row>
    <row r="1336" spans="1:13">
      <c r="A1336">
        <f t="shared" si="20"/>
        <v>1335</v>
      </c>
      <c r="C1336" s="51" t="s">
        <v>1976</v>
      </c>
      <c r="G1336" s="51" t="s">
        <v>2310</v>
      </c>
      <c r="I1336" s="73">
        <v>642</v>
      </c>
      <c r="M1336">
        <v>40</v>
      </c>
    </row>
    <row r="1337" spans="1:13">
      <c r="A1337">
        <f t="shared" si="20"/>
        <v>1336</v>
      </c>
      <c r="C1337" s="51" t="s">
        <v>1977</v>
      </c>
      <c r="G1337" s="51" t="s">
        <v>2311</v>
      </c>
      <c r="I1337" s="73">
        <v>602</v>
      </c>
      <c r="M1337">
        <v>40</v>
      </c>
    </row>
    <row r="1338" spans="1:13">
      <c r="A1338">
        <f t="shared" si="20"/>
        <v>1337</v>
      </c>
      <c r="C1338" s="51" t="s">
        <v>1977</v>
      </c>
      <c r="G1338" s="51" t="s">
        <v>2312</v>
      </c>
      <c r="I1338" s="73">
        <v>842</v>
      </c>
      <c r="M1338">
        <v>40</v>
      </c>
    </row>
    <row r="1339" spans="1:13">
      <c r="A1339">
        <f t="shared" si="20"/>
        <v>1338</v>
      </c>
      <c r="C1339" s="51" t="s">
        <v>1978</v>
      </c>
      <c r="G1339" s="51" t="s">
        <v>2313</v>
      </c>
      <c r="I1339" s="73">
        <v>470</v>
      </c>
      <c r="M1339">
        <v>40</v>
      </c>
    </row>
    <row r="1340" spans="1:13">
      <c r="A1340">
        <f t="shared" si="20"/>
        <v>1339</v>
      </c>
      <c r="C1340" s="51" t="s">
        <v>1978</v>
      </c>
      <c r="G1340" s="51" t="s">
        <v>2314</v>
      </c>
      <c r="I1340" s="73">
        <v>710</v>
      </c>
      <c r="M1340">
        <v>40</v>
      </c>
    </row>
    <row r="1341" spans="1:13">
      <c r="A1341">
        <f t="shared" si="20"/>
        <v>1340</v>
      </c>
      <c r="C1341" s="51" t="s">
        <v>1979</v>
      </c>
      <c r="G1341" s="51" t="s">
        <v>2315</v>
      </c>
      <c r="I1341" s="73">
        <v>402</v>
      </c>
      <c r="M1341">
        <v>40</v>
      </c>
    </row>
    <row r="1342" spans="1:13">
      <c r="A1342">
        <f t="shared" si="20"/>
        <v>1341</v>
      </c>
      <c r="C1342" s="51" t="s">
        <v>1980</v>
      </c>
      <c r="G1342" s="51" t="s">
        <v>2316</v>
      </c>
      <c r="I1342" s="73">
        <v>642</v>
      </c>
      <c r="M1342">
        <v>40</v>
      </c>
    </row>
    <row r="1343" spans="1:13">
      <c r="A1343">
        <f t="shared" si="20"/>
        <v>1342</v>
      </c>
      <c r="C1343" s="51" t="s">
        <v>1981</v>
      </c>
      <c r="G1343" s="51" t="s">
        <v>2317</v>
      </c>
      <c r="I1343" s="73">
        <v>602</v>
      </c>
      <c r="M1343">
        <v>40</v>
      </c>
    </row>
    <row r="1344" spans="1:13">
      <c r="A1344">
        <f t="shared" si="20"/>
        <v>1343</v>
      </c>
      <c r="C1344" s="51" t="s">
        <v>1982</v>
      </c>
      <c r="G1344" s="51" t="s">
        <v>2318</v>
      </c>
      <c r="I1344" s="73">
        <v>842</v>
      </c>
      <c r="M1344">
        <v>40</v>
      </c>
    </row>
    <row r="1345" spans="1:13">
      <c r="A1345">
        <f t="shared" si="20"/>
        <v>1344</v>
      </c>
      <c r="C1345" s="51" t="s">
        <v>1983</v>
      </c>
      <c r="G1345" s="51" t="s">
        <v>2319</v>
      </c>
      <c r="I1345" s="73">
        <v>802</v>
      </c>
      <c r="M1345">
        <v>40</v>
      </c>
    </row>
    <row r="1346" spans="1:13">
      <c r="A1346">
        <f t="shared" si="20"/>
        <v>1345</v>
      </c>
      <c r="C1346" s="51" t="s">
        <v>1984</v>
      </c>
      <c r="G1346" s="51" t="s">
        <v>2320</v>
      </c>
      <c r="I1346" s="73">
        <v>1042</v>
      </c>
      <c r="M1346">
        <v>40</v>
      </c>
    </row>
    <row r="1347" spans="1:13">
      <c r="A1347">
        <f t="shared" ref="A1347:A1410" si="21">ROW()-1</f>
        <v>1346</v>
      </c>
      <c r="C1347" s="51" t="s">
        <v>1985</v>
      </c>
      <c r="G1347" s="51" t="s">
        <v>2321</v>
      </c>
      <c r="I1347" s="73">
        <v>1002</v>
      </c>
      <c r="M1347">
        <v>40</v>
      </c>
    </row>
    <row r="1348" spans="1:13">
      <c r="A1348">
        <f t="shared" si="21"/>
        <v>1347</v>
      </c>
      <c r="C1348" s="53" t="s">
        <v>1986</v>
      </c>
      <c r="G1348" s="53" t="s">
        <v>2322</v>
      </c>
      <c r="I1348" s="75">
        <v>1242</v>
      </c>
      <c r="M1348">
        <v>40</v>
      </c>
    </row>
    <row r="1349" spans="1:13">
      <c r="A1349">
        <f t="shared" si="21"/>
        <v>1348</v>
      </c>
      <c r="C1349" s="51" t="s">
        <v>1987</v>
      </c>
      <c r="G1349" s="51" t="s">
        <v>2323</v>
      </c>
      <c r="I1349" s="73">
        <v>420</v>
      </c>
      <c r="M1349">
        <v>40</v>
      </c>
    </row>
    <row r="1350" spans="1:13">
      <c r="A1350">
        <f t="shared" si="21"/>
        <v>1349</v>
      </c>
      <c r="C1350" s="51" t="s">
        <v>1988</v>
      </c>
      <c r="G1350" s="51" t="s">
        <v>2324</v>
      </c>
      <c r="I1350" s="73">
        <v>660</v>
      </c>
      <c r="M1350">
        <v>40</v>
      </c>
    </row>
    <row r="1351" spans="1:13">
      <c r="A1351">
        <f t="shared" si="21"/>
        <v>1350</v>
      </c>
      <c r="C1351" s="51" t="s">
        <v>1989</v>
      </c>
      <c r="G1351" s="51" t="s">
        <v>2325</v>
      </c>
      <c r="I1351" s="73">
        <v>420</v>
      </c>
      <c r="M1351">
        <v>40</v>
      </c>
    </row>
    <row r="1352" spans="1:13">
      <c r="A1352">
        <f t="shared" si="21"/>
        <v>1351</v>
      </c>
      <c r="C1352" s="51" t="s">
        <v>1990</v>
      </c>
      <c r="G1352" s="51" t="s">
        <v>2326</v>
      </c>
      <c r="I1352" s="73">
        <v>660</v>
      </c>
      <c r="M1352">
        <v>40</v>
      </c>
    </row>
    <row r="1353" spans="1:13">
      <c r="A1353">
        <f t="shared" si="21"/>
        <v>1352</v>
      </c>
      <c r="C1353" s="51" t="s">
        <v>1991</v>
      </c>
      <c r="G1353" s="51" t="s">
        <v>2327</v>
      </c>
      <c r="I1353" s="73">
        <v>380</v>
      </c>
      <c r="M1353">
        <v>40</v>
      </c>
    </row>
    <row r="1354" spans="1:13">
      <c r="A1354">
        <f t="shared" si="21"/>
        <v>1353</v>
      </c>
      <c r="C1354" s="51" t="s">
        <v>1992</v>
      </c>
      <c r="G1354" s="51" t="s">
        <v>2328</v>
      </c>
      <c r="I1354" s="73">
        <v>620</v>
      </c>
      <c r="M1354">
        <v>40</v>
      </c>
    </row>
    <row r="1355" spans="1:13">
      <c r="A1355">
        <f t="shared" si="21"/>
        <v>1354</v>
      </c>
      <c r="C1355" s="53" t="s">
        <v>1993</v>
      </c>
      <c r="G1355" s="53" t="s">
        <v>2329</v>
      </c>
      <c r="I1355" s="75">
        <v>420</v>
      </c>
      <c r="M1355">
        <v>40</v>
      </c>
    </row>
    <row r="1356" spans="1:13">
      <c r="A1356">
        <f t="shared" si="21"/>
        <v>1355</v>
      </c>
      <c r="C1356" s="51" t="s">
        <v>1994</v>
      </c>
      <c r="G1356" s="51" t="s">
        <v>2330</v>
      </c>
      <c r="I1356" s="73">
        <v>798</v>
      </c>
      <c r="M1356">
        <v>40</v>
      </c>
    </row>
    <row r="1357" spans="1:13">
      <c r="A1357">
        <f t="shared" si="21"/>
        <v>1356</v>
      </c>
      <c r="C1357" s="51" t="s">
        <v>1995</v>
      </c>
      <c r="G1357" s="51" t="s">
        <v>2331</v>
      </c>
      <c r="I1357" s="73">
        <v>1038</v>
      </c>
      <c r="M1357">
        <v>40</v>
      </c>
    </row>
    <row r="1358" spans="1:13">
      <c r="A1358">
        <f t="shared" si="21"/>
        <v>1357</v>
      </c>
      <c r="C1358" s="51" t="s">
        <v>1996</v>
      </c>
      <c r="G1358" s="51" t="s">
        <v>2332</v>
      </c>
      <c r="I1358" s="73">
        <v>798</v>
      </c>
      <c r="M1358">
        <v>40</v>
      </c>
    </row>
    <row r="1359" spans="1:13">
      <c r="A1359">
        <f t="shared" si="21"/>
        <v>1358</v>
      </c>
      <c r="C1359" s="51" t="s">
        <v>1997</v>
      </c>
      <c r="G1359" s="51" t="s">
        <v>2333</v>
      </c>
      <c r="I1359" s="73">
        <v>1038</v>
      </c>
      <c r="M1359">
        <v>40</v>
      </c>
    </row>
    <row r="1360" spans="1:13">
      <c r="A1360">
        <f t="shared" si="21"/>
        <v>1359</v>
      </c>
      <c r="C1360" s="51" t="s">
        <v>1998</v>
      </c>
      <c r="G1360" s="51" t="s">
        <v>2334</v>
      </c>
      <c r="I1360" s="73">
        <v>758</v>
      </c>
      <c r="M1360">
        <v>40</v>
      </c>
    </row>
    <row r="1361" spans="1:13">
      <c r="A1361">
        <f t="shared" si="21"/>
        <v>1360</v>
      </c>
      <c r="C1361" s="51" t="s">
        <v>1999</v>
      </c>
      <c r="G1361" s="51" t="s">
        <v>2335</v>
      </c>
      <c r="I1361" s="73">
        <v>998</v>
      </c>
      <c r="M1361">
        <v>40</v>
      </c>
    </row>
    <row r="1362" spans="1:13">
      <c r="A1362">
        <f t="shared" si="21"/>
        <v>1361</v>
      </c>
      <c r="C1362" s="51" t="s">
        <v>2000</v>
      </c>
      <c r="G1362" s="51" t="s">
        <v>2336</v>
      </c>
      <c r="I1362" s="73">
        <v>798</v>
      </c>
      <c r="M1362">
        <v>40</v>
      </c>
    </row>
    <row r="1363" spans="1:13">
      <c r="A1363">
        <f t="shared" si="21"/>
        <v>1362</v>
      </c>
      <c r="C1363" s="53" t="s">
        <v>2001</v>
      </c>
      <c r="G1363" s="53" t="s">
        <v>2337</v>
      </c>
      <c r="I1363" s="75">
        <v>1038</v>
      </c>
      <c r="M1363">
        <v>40</v>
      </c>
    </row>
    <row r="1364" spans="1:13">
      <c r="A1364">
        <f t="shared" si="21"/>
        <v>1363</v>
      </c>
      <c r="C1364" s="51" t="s">
        <v>2002</v>
      </c>
      <c r="G1364" s="51" t="s">
        <v>2338</v>
      </c>
      <c r="I1364" s="73">
        <v>460</v>
      </c>
      <c r="M1364">
        <v>40</v>
      </c>
    </row>
    <row r="1365" spans="1:13">
      <c r="A1365">
        <f t="shared" si="21"/>
        <v>1364</v>
      </c>
      <c r="C1365" s="51" t="s">
        <v>2003</v>
      </c>
      <c r="G1365" s="51" t="s">
        <v>2339</v>
      </c>
      <c r="I1365" s="73">
        <v>700</v>
      </c>
      <c r="M1365">
        <v>40</v>
      </c>
    </row>
    <row r="1366" spans="1:13">
      <c r="A1366">
        <f t="shared" si="21"/>
        <v>1365</v>
      </c>
      <c r="C1366" s="51" t="s">
        <v>2004</v>
      </c>
      <c r="G1366" s="51" t="s">
        <v>2340</v>
      </c>
      <c r="I1366" s="73">
        <v>460</v>
      </c>
      <c r="M1366">
        <v>40</v>
      </c>
    </row>
    <row r="1367" spans="1:13">
      <c r="A1367">
        <f t="shared" si="21"/>
        <v>1366</v>
      </c>
      <c r="C1367" s="51" t="s">
        <v>2005</v>
      </c>
      <c r="G1367" s="51" t="s">
        <v>2341</v>
      </c>
      <c r="I1367" s="73">
        <v>700</v>
      </c>
      <c r="M1367">
        <v>40</v>
      </c>
    </row>
    <row r="1368" spans="1:13">
      <c r="A1368">
        <f t="shared" si="21"/>
        <v>1367</v>
      </c>
      <c r="C1368" s="51" t="s">
        <v>2006</v>
      </c>
      <c r="G1368" s="51" t="s">
        <v>2342</v>
      </c>
      <c r="I1368" s="73">
        <v>420</v>
      </c>
      <c r="M1368">
        <v>40</v>
      </c>
    </row>
    <row r="1369" spans="1:13">
      <c r="A1369">
        <f t="shared" si="21"/>
        <v>1368</v>
      </c>
      <c r="C1369" s="51" t="s">
        <v>2007</v>
      </c>
      <c r="G1369" s="51" t="s">
        <v>2343</v>
      </c>
      <c r="I1369" s="73">
        <v>660</v>
      </c>
      <c r="M1369">
        <v>40</v>
      </c>
    </row>
    <row r="1370" spans="1:13">
      <c r="A1370">
        <f t="shared" si="21"/>
        <v>1369</v>
      </c>
      <c r="C1370" s="51" t="s">
        <v>2008</v>
      </c>
      <c r="G1370" s="51" t="s">
        <v>2344</v>
      </c>
      <c r="I1370" s="73">
        <v>620</v>
      </c>
      <c r="M1370">
        <v>40</v>
      </c>
    </row>
    <row r="1371" spans="1:13">
      <c r="A1371">
        <f t="shared" si="21"/>
        <v>1370</v>
      </c>
      <c r="C1371" s="51" t="s">
        <v>2009</v>
      </c>
      <c r="G1371" s="51" t="s">
        <v>2345</v>
      </c>
      <c r="I1371" s="73">
        <v>860</v>
      </c>
      <c r="M1371">
        <v>40</v>
      </c>
    </row>
    <row r="1372" spans="1:13">
      <c r="A1372">
        <f t="shared" si="21"/>
        <v>1371</v>
      </c>
      <c r="C1372" s="51" t="s">
        <v>2010</v>
      </c>
      <c r="G1372" s="51" t="s">
        <v>2346</v>
      </c>
      <c r="I1372" s="73">
        <v>460</v>
      </c>
      <c r="M1372">
        <v>40</v>
      </c>
    </row>
    <row r="1373" spans="1:13">
      <c r="A1373">
        <f t="shared" si="21"/>
        <v>1372</v>
      </c>
      <c r="C1373" s="51" t="s">
        <v>2011</v>
      </c>
      <c r="G1373" s="51" t="s">
        <v>2347</v>
      </c>
      <c r="I1373" s="73">
        <v>700</v>
      </c>
      <c r="M1373">
        <v>40</v>
      </c>
    </row>
    <row r="1374" spans="1:13">
      <c r="A1374">
        <f t="shared" si="21"/>
        <v>1373</v>
      </c>
      <c r="C1374" s="51" t="s">
        <v>2012</v>
      </c>
      <c r="G1374" s="51" t="s">
        <v>2348</v>
      </c>
      <c r="I1374" s="73">
        <v>1078</v>
      </c>
      <c r="M1374">
        <v>40</v>
      </c>
    </row>
    <row r="1375" spans="1:13">
      <c r="A1375">
        <f t="shared" si="21"/>
        <v>1374</v>
      </c>
      <c r="C1375" s="51" t="s">
        <v>2013</v>
      </c>
      <c r="G1375" s="51" t="s">
        <v>2349</v>
      </c>
      <c r="I1375" s="73">
        <v>798</v>
      </c>
      <c r="M1375">
        <v>40</v>
      </c>
    </row>
    <row r="1376" spans="1:13">
      <c r="A1376">
        <f t="shared" si="21"/>
        <v>1375</v>
      </c>
      <c r="C1376" s="51" t="s">
        <v>2014</v>
      </c>
      <c r="G1376" s="51" t="s">
        <v>2350</v>
      </c>
      <c r="I1376" s="73">
        <v>1038</v>
      </c>
      <c r="M1376">
        <v>40</v>
      </c>
    </row>
    <row r="1377" spans="1:13" ht="15" thickBot="1">
      <c r="A1377">
        <f t="shared" si="21"/>
        <v>1376</v>
      </c>
      <c r="C1377" s="54" t="s">
        <v>2015</v>
      </c>
      <c r="G1377" s="54" t="s">
        <v>2351</v>
      </c>
      <c r="I1377" s="74">
        <v>1416</v>
      </c>
      <c r="M1377">
        <v>40</v>
      </c>
    </row>
    <row r="1378" spans="1:13">
      <c r="A1378">
        <f t="shared" si="21"/>
        <v>1377</v>
      </c>
      <c r="C1378" s="51" t="s">
        <v>2016</v>
      </c>
      <c r="G1378" s="51" t="s">
        <v>2352</v>
      </c>
      <c r="I1378" s="73">
        <v>92</v>
      </c>
      <c r="M1378">
        <v>40</v>
      </c>
    </row>
    <row r="1379" spans="1:13">
      <c r="A1379">
        <f t="shared" si="21"/>
        <v>1378</v>
      </c>
      <c r="C1379" s="51" t="s">
        <v>2017</v>
      </c>
      <c r="G1379" s="51" t="s">
        <v>2353</v>
      </c>
      <c r="I1379" s="73">
        <v>186</v>
      </c>
      <c r="M1379">
        <v>40</v>
      </c>
    </row>
    <row r="1380" spans="1:13">
      <c r="A1380">
        <f t="shared" si="21"/>
        <v>1379</v>
      </c>
      <c r="C1380" s="51" t="s">
        <v>2018</v>
      </c>
      <c r="G1380" s="51" t="s">
        <v>2354</v>
      </c>
      <c r="I1380" s="73">
        <v>118</v>
      </c>
      <c r="M1380">
        <v>40</v>
      </c>
    </row>
    <row r="1381" spans="1:13">
      <c r="A1381">
        <f t="shared" si="21"/>
        <v>1380</v>
      </c>
      <c r="C1381" s="51" t="s">
        <v>2019</v>
      </c>
      <c r="G1381" s="51" t="s">
        <v>2355</v>
      </c>
      <c r="I1381" s="73">
        <v>178</v>
      </c>
      <c r="M1381">
        <v>40</v>
      </c>
    </row>
    <row r="1382" spans="1:13">
      <c r="A1382">
        <f t="shared" si="21"/>
        <v>1381</v>
      </c>
      <c r="C1382" s="51" t="s">
        <v>2020</v>
      </c>
      <c r="G1382" s="51" t="s">
        <v>2356</v>
      </c>
      <c r="I1382" s="73">
        <v>318</v>
      </c>
      <c r="M1382">
        <v>40</v>
      </c>
    </row>
    <row r="1383" spans="1:13">
      <c r="A1383">
        <f t="shared" si="21"/>
        <v>1382</v>
      </c>
      <c r="C1383" s="51" t="s">
        <v>2021</v>
      </c>
      <c r="G1383" s="51" t="s">
        <v>2357</v>
      </c>
      <c r="I1383" s="73">
        <v>130</v>
      </c>
      <c r="M1383">
        <v>40</v>
      </c>
    </row>
    <row r="1384" spans="1:13">
      <c r="A1384">
        <f t="shared" si="21"/>
        <v>1383</v>
      </c>
      <c r="C1384" s="51" t="s">
        <v>2022</v>
      </c>
      <c r="G1384" s="51" t="s">
        <v>2358</v>
      </c>
      <c r="I1384" s="73">
        <v>258</v>
      </c>
      <c r="M1384">
        <v>40</v>
      </c>
    </row>
    <row r="1385" spans="1:13">
      <c r="A1385">
        <f t="shared" si="21"/>
        <v>1384</v>
      </c>
      <c r="C1385" s="51" t="s">
        <v>2023</v>
      </c>
      <c r="G1385" s="51" t="s">
        <v>2359</v>
      </c>
      <c r="I1385" s="73">
        <v>118</v>
      </c>
      <c r="M1385">
        <v>40</v>
      </c>
    </row>
    <row r="1386" spans="1:13">
      <c r="A1386">
        <f t="shared" si="21"/>
        <v>1385</v>
      </c>
      <c r="C1386" s="51" t="s">
        <v>2024</v>
      </c>
      <c r="G1386" s="51" t="s">
        <v>2360</v>
      </c>
      <c r="I1386" s="73">
        <v>192</v>
      </c>
      <c r="M1386">
        <v>40</v>
      </c>
    </row>
    <row r="1387" spans="1:13">
      <c r="A1387">
        <f t="shared" si="21"/>
        <v>1386</v>
      </c>
      <c r="C1387" s="51" t="s">
        <v>2025</v>
      </c>
      <c r="G1387" s="51" t="s">
        <v>2361</v>
      </c>
      <c r="I1387" s="73">
        <v>406</v>
      </c>
      <c r="M1387">
        <v>40</v>
      </c>
    </row>
    <row r="1388" spans="1:13">
      <c r="A1388">
        <f t="shared" si="21"/>
        <v>1387</v>
      </c>
      <c r="C1388" s="51" t="s">
        <v>2026</v>
      </c>
      <c r="G1388" s="51" t="s">
        <v>2362</v>
      </c>
      <c r="I1388" s="73">
        <v>332</v>
      </c>
      <c r="M1388">
        <v>40</v>
      </c>
    </row>
    <row r="1389" spans="1:13">
      <c r="A1389">
        <f t="shared" si="21"/>
        <v>1388</v>
      </c>
      <c r="C1389" s="51" t="s">
        <v>2027</v>
      </c>
      <c r="G1389" s="51" t="s">
        <v>2363</v>
      </c>
      <c r="I1389" s="73">
        <v>560</v>
      </c>
      <c r="M1389">
        <v>40</v>
      </c>
    </row>
    <row r="1390" spans="1:13">
      <c r="A1390">
        <f t="shared" si="21"/>
        <v>1389</v>
      </c>
      <c r="C1390" s="51" t="s">
        <v>2027</v>
      </c>
      <c r="G1390" s="51" t="s">
        <v>2364</v>
      </c>
      <c r="I1390" s="73">
        <v>560</v>
      </c>
      <c r="M1390">
        <v>40</v>
      </c>
    </row>
    <row r="1391" spans="1:13">
      <c r="A1391">
        <f t="shared" si="21"/>
        <v>1390</v>
      </c>
      <c r="C1391" s="51" t="s">
        <v>2028</v>
      </c>
      <c r="G1391" s="51" t="s">
        <v>2365</v>
      </c>
      <c r="I1391" s="73">
        <v>370</v>
      </c>
      <c r="M1391">
        <v>40</v>
      </c>
    </row>
    <row r="1392" spans="1:13">
      <c r="A1392">
        <f t="shared" si="21"/>
        <v>1391</v>
      </c>
      <c r="C1392" s="51" t="s">
        <v>2029</v>
      </c>
      <c r="G1392" s="51" t="s">
        <v>2366</v>
      </c>
      <c r="I1392" s="73">
        <v>560</v>
      </c>
      <c r="M1392">
        <v>40</v>
      </c>
    </row>
    <row r="1393" spans="1:13">
      <c r="A1393">
        <f t="shared" si="21"/>
        <v>1392</v>
      </c>
      <c r="C1393" s="51" t="s">
        <v>2029</v>
      </c>
      <c r="G1393" s="51" t="s">
        <v>2367</v>
      </c>
      <c r="I1393" s="73">
        <v>560</v>
      </c>
      <c r="M1393">
        <v>40</v>
      </c>
    </row>
    <row r="1394" spans="1:13">
      <c r="A1394">
        <f t="shared" si="21"/>
        <v>1393</v>
      </c>
      <c r="C1394" s="51" t="s">
        <v>2030</v>
      </c>
      <c r="G1394" s="51" t="s">
        <v>2368</v>
      </c>
      <c r="I1394" s="73">
        <v>560</v>
      </c>
      <c r="M1394">
        <v>40</v>
      </c>
    </row>
    <row r="1395" spans="1:13">
      <c r="A1395">
        <f t="shared" si="21"/>
        <v>1394</v>
      </c>
      <c r="C1395" s="51" t="s">
        <v>2030</v>
      </c>
      <c r="G1395" s="51" t="s">
        <v>2369</v>
      </c>
      <c r="I1395" s="73">
        <v>560</v>
      </c>
      <c r="M1395">
        <v>40</v>
      </c>
    </row>
    <row r="1396" spans="1:13">
      <c r="A1396">
        <f t="shared" si="21"/>
        <v>1395</v>
      </c>
      <c r="C1396" s="51" t="s">
        <v>2031</v>
      </c>
      <c r="G1396" s="51" t="s">
        <v>2370</v>
      </c>
      <c r="I1396" s="73">
        <v>854</v>
      </c>
      <c r="M1396">
        <v>40</v>
      </c>
    </row>
    <row r="1397" spans="1:13">
      <c r="A1397">
        <f t="shared" si="21"/>
        <v>1396</v>
      </c>
      <c r="C1397" s="53" t="s">
        <v>2032</v>
      </c>
      <c r="G1397" s="53" t="s">
        <v>2371</v>
      </c>
      <c r="I1397" s="75">
        <v>865</v>
      </c>
      <c r="M1397">
        <v>40</v>
      </c>
    </row>
    <row r="1398" spans="1:13">
      <c r="A1398">
        <f t="shared" si="21"/>
        <v>1397</v>
      </c>
      <c r="C1398" s="51" t="s">
        <v>2033</v>
      </c>
      <c r="G1398" s="51" t="s">
        <v>2372</v>
      </c>
      <c r="I1398" s="73">
        <v>234</v>
      </c>
      <c r="M1398">
        <v>40</v>
      </c>
    </row>
    <row r="1399" spans="1:13">
      <c r="A1399">
        <f t="shared" si="21"/>
        <v>1398</v>
      </c>
      <c r="C1399" s="51" t="s">
        <v>2034</v>
      </c>
      <c r="G1399" s="51" t="s">
        <v>2373</v>
      </c>
      <c r="I1399" s="73">
        <v>590</v>
      </c>
      <c r="M1399">
        <v>40</v>
      </c>
    </row>
    <row r="1400" spans="1:13">
      <c r="A1400">
        <f t="shared" si="21"/>
        <v>1399</v>
      </c>
      <c r="C1400" s="51" t="s">
        <v>2035</v>
      </c>
      <c r="G1400" s="51" t="s">
        <v>2374</v>
      </c>
      <c r="I1400" s="73">
        <v>234</v>
      </c>
      <c r="M1400">
        <v>40</v>
      </c>
    </row>
    <row r="1401" spans="1:13">
      <c r="A1401">
        <f t="shared" si="21"/>
        <v>1400</v>
      </c>
      <c r="C1401" s="51" t="s">
        <v>2036</v>
      </c>
      <c r="G1401" s="51" t="s">
        <v>2375</v>
      </c>
      <c r="I1401" s="73">
        <v>96</v>
      </c>
      <c r="M1401">
        <v>40</v>
      </c>
    </row>
    <row r="1402" spans="1:13">
      <c r="A1402">
        <f t="shared" si="21"/>
        <v>1401</v>
      </c>
      <c r="C1402" s="51" t="s">
        <v>2037</v>
      </c>
      <c r="G1402" s="51" t="s">
        <v>2376</v>
      </c>
      <c r="I1402" s="73">
        <v>20</v>
      </c>
      <c r="M1402">
        <v>40</v>
      </c>
    </row>
    <row r="1403" spans="1:13">
      <c r="A1403">
        <f t="shared" si="21"/>
        <v>1402</v>
      </c>
      <c r="C1403" s="51" t="s">
        <v>2038</v>
      </c>
      <c r="G1403" s="51" t="s">
        <v>2377</v>
      </c>
      <c r="I1403" s="73">
        <v>48</v>
      </c>
      <c r="M1403">
        <v>40</v>
      </c>
    </row>
    <row r="1404" spans="1:13" ht="15" thickBot="1">
      <c r="A1404">
        <f t="shared" si="21"/>
        <v>1403</v>
      </c>
      <c r="C1404" s="54" t="s">
        <v>2039</v>
      </c>
      <c r="G1404" s="54" t="s">
        <v>2378</v>
      </c>
      <c r="I1404" s="74">
        <v>20</v>
      </c>
      <c r="M1404">
        <v>40</v>
      </c>
    </row>
    <row r="1405" spans="1:13">
      <c r="A1405">
        <f t="shared" si="21"/>
        <v>1404</v>
      </c>
      <c r="C1405" s="51" t="s">
        <v>2040</v>
      </c>
      <c r="G1405" s="51" t="s">
        <v>2379</v>
      </c>
      <c r="I1405" s="73">
        <v>318</v>
      </c>
      <c r="M1405">
        <v>40</v>
      </c>
    </row>
    <row r="1406" spans="1:13">
      <c r="A1406">
        <f t="shared" si="21"/>
        <v>1405</v>
      </c>
      <c r="C1406" s="51" t="s">
        <v>2041</v>
      </c>
      <c r="G1406" s="51" t="s">
        <v>2380</v>
      </c>
      <c r="I1406" s="73">
        <v>188</v>
      </c>
      <c r="M1406">
        <v>40</v>
      </c>
    </row>
    <row r="1407" spans="1:13">
      <c r="A1407">
        <f t="shared" si="21"/>
        <v>1406</v>
      </c>
      <c r="C1407" s="51" t="s">
        <v>2042</v>
      </c>
      <c r="G1407" s="51" t="s">
        <v>2381</v>
      </c>
      <c r="I1407" s="73">
        <v>390</v>
      </c>
      <c r="M1407">
        <v>40</v>
      </c>
    </row>
    <row r="1408" spans="1:13">
      <c r="A1408">
        <f t="shared" si="21"/>
        <v>1407</v>
      </c>
      <c r="C1408" s="51" t="s">
        <v>2043</v>
      </c>
      <c r="G1408" s="51" t="s">
        <v>2382</v>
      </c>
      <c r="I1408" s="73">
        <v>438</v>
      </c>
      <c r="M1408">
        <v>40</v>
      </c>
    </row>
    <row r="1409" spans="1:13">
      <c r="A1409">
        <f t="shared" si="21"/>
        <v>1408</v>
      </c>
      <c r="C1409" s="53" t="s">
        <v>2044</v>
      </c>
      <c r="G1409" s="53" t="s">
        <v>2383</v>
      </c>
      <c r="I1409" s="75">
        <v>538</v>
      </c>
      <c r="M1409">
        <v>40</v>
      </c>
    </row>
    <row r="1410" spans="1:13">
      <c r="A1410">
        <f t="shared" si="21"/>
        <v>1409</v>
      </c>
      <c r="C1410" s="51" t="s">
        <v>2045</v>
      </c>
      <c r="G1410" s="51" t="s">
        <v>2384</v>
      </c>
      <c r="I1410" s="73">
        <v>698</v>
      </c>
      <c r="M1410">
        <v>40</v>
      </c>
    </row>
    <row r="1411" spans="1:13">
      <c r="A1411">
        <f t="shared" ref="A1411:A1474" si="22">ROW()-1</f>
        <v>1410</v>
      </c>
      <c r="C1411" s="51" t="s">
        <v>2046</v>
      </c>
      <c r="G1411" s="52" t="s">
        <v>2385</v>
      </c>
      <c r="I1411" s="73">
        <v>28</v>
      </c>
      <c r="M1411">
        <v>40</v>
      </c>
    </row>
    <row r="1412" spans="1:13">
      <c r="A1412">
        <f t="shared" si="22"/>
        <v>1411</v>
      </c>
      <c r="C1412" s="51" t="s">
        <v>2047</v>
      </c>
      <c r="G1412" s="52" t="s">
        <v>2386</v>
      </c>
      <c r="I1412" s="73">
        <v>138</v>
      </c>
      <c r="M1412">
        <v>40</v>
      </c>
    </row>
    <row r="1413" spans="1:13">
      <c r="A1413">
        <f t="shared" si="22"/>
        <v>1412</v>
      </c>
      <c r="C1413" s="51" t="s">
        <v>2048</v>
      </c>
      <c r="G1413" s="52" t="s">
        <v>2387</v>
      </c>
      <c r="I1413" s="73">
        <v>38</v>
      </c>
      <c r="M1413">
        <v>40</v>
      </c>
    </row>
    <row r="1414" spans="1:13">
      <c r="A1414">
        <f t="shared" si="22"/>
        <v>1413</v>
      </c>
      <c r="C1414" s="51" t="s">
        <v>2049</v>
      </c>
      <c r="G1414" s="52" t="s">
        <v>2388</v>
      </c>
      <c r="I1414" s="73">
        <v>64</v>
      </c>
      <c r="M1414">
        <v>40</v>
      </c>
    </row>
    <row r="1415" spans="1:13">
      <c r="A1415">
        <f t="shared" si="22"/>
        <v>1414</v>
      </c>
      <c r="C1415" s="51" t="s">
        <v>2050</v>
      </c>
      <c r="G1415" s="52" t="s">
        <v>2389</v>
      </c>
      <c r="I1415" s="73">
        <v>590</v>
      </c>
      <c r="M1415">
        <v>40</v>
      </c>
    </row>
    <row r="1416" spans="1:13">
      <c r="A1416">
        <f t="shared" si="22"/>
        <v>1415</v>
      </c>
      <c r="C1416" s="51" t="s">
        <v>2051</v>
      </c>
      <c r="G1416" s="52" t="s">
        <v>2390</v>
      </c>
      <c r="I1416" s="73">
        <v>54</v>
      </c>
      <c r="M1416">
        <v>40</v>
      </c>
    </row>
    <row r="1417" spans="1:13">
      <c r="A1417">
        <f t="shared" si="22"/>
        <v>1416</v>
      </c>
      <c r="C1417" s="53" t="s">
        <v>2052</v>
      </c>
      <c r="G1417" s="55" t="s">
        <v>2391</v>
      </c>
      <c r="I1417" s="75">
        <v>814</v>
      </c>
      <c r="M1417">
        <v>40</v>
      </c>
    </row>
    <row r="1418" spans="1:13">
      <c r="A1418">
        <f t="shared" si="22"/>
        <v>1417</v>
      </c>
      <c r="C1418" s="51" t="s">
        <v>2053</v>
      </c>
      <c r="G1418" s="51" t="s">
        <v>2392</v>
      </c>
      <c r="I1418" s="73">
        <v>104</v>
      </c>
      <c r="M1418">
        <v>40</v>
      </c>
    </row>
    <row r="1419" spans="1:13">
      <c r="A1419">
        <f t="shared" si="22"/>
        <v>1418</v>
      </c>
      <c r="C1419" s="51" t="s">
        <v>2054</v>
      </c>
      <c r="G1419" s="51" t="s">
        <v>2393</v>
      </c>
      <c r="I1419" s="73">
        <v>96</v>
      </c>
      <c r="M1419">
        <v>40</v>
      </c>
    </row>
    <row r="1420" spans="1:13">
      <c r="A1420">
        <f t="shared" si="22"/>
        <v>1419</v>
      </c>
      <c r="C1420" s="51" t="s">
        <v>2055</v>
      </c>
      <c r="G1420" s="51" t="s">
        <v>2394</v>
      </c>
      <c r="I1420" s="73">
        <v>478</v>
      </c>
      <c r="M1420">
        <v>40</v>
      </c>
    </row>
    <row r="1421" spans="1:13">
      <c r="A1421">
        <f t="shared" si="22"/>
        <v>1420</v>
      </c>
      <c r="C1421" s="51" t="s">
        <v>2056</v>
      </c>
      <c r="G1421" s="51" t="s">
        <v>2395</v>
      </c>
      <c r="I1421" s="73">
        <v>30</v>
      </c>
      <c r="M1421">
        <v>40</v>
      </c>
    </row>
    <row r="1422" spans="1:13">
      <c r="A1422">
        <f t="shared" si="22"/>
        <v>1421</v>
      </c>
      <c r="C1422" s="51" t="s">
        <v>2057</v>
      </c>
      <c r="G1422" s="51" t="s">
        <v>2396</v>
      </c>
      <c r="I1422" s="73">
        <v>42</v>
      </c>
      <c r="M1422">
        <v>40</v>
      </c>
    </row>
    <row r="1423" spans="1:13">
      <c r="A1423">
        <f t="shared" si="22"/>
        <v>1422</v>
      </c>
      <c r="C1423" s="51" t="s">
        <v>2058</v>
      </c>
      <c r="G1423" s="51" t="s">
        <v>2397</v>
      </c>
      <c r="I1423" s="73">
        <v>158</v>
      </c>
      <c r="M1423">
        <v>40</v>
      </c>
    </row>
    <row r="1424" spans="1:13">
      <c r="A1424">
        <f t="shared" si="22"/>
        <v>1423</v>
      </c>
      <c r="C1424" s="51" t="s">
        <v>2059</v>
      </c>
      <c r="G1424" s="51" t="s">
        <v>2398</v>
      </c>
      <c r="I1424" s="73">
        <v>190</v>
      </c>
      <c r="M1424">
        <v>40</v>
      </c>
    </row>
    <row r="1425" spans="1:13">
      <c r="A1425">
        <f t="shared" si="22"/>
        <v>1424</v>
      </c>
      <c r="C1425" s="51" t="s">
        <v>2060</v>
      </c>
      <c r="G1425" s="51" t="s">
        <v>2399</v>
      </c>
      <c r="I1425" s="73">
        <v>330</v>
      </c>
      <c r="M1425">
        <v>40</v>
      </c>
    </row>
    <row r="1426" spans="1:13">
      <c r="A1426">
        <f t="shared" si="22"/>
        <v>1425</v>
      </c>
      <c r="C1426" s="51" t="s">
        <v>2061</v>
      </c>
      <c r="G1426" s="51" t="s">
        <v>2400</v>
      </c>
      <c r="I1426" s="73">
        <v>778</v>
      </c>
      <c r="M1426">
        <v>40</v>
      </c>
    </row>
    <row r="1427" spans="1:13">
      <c r="A1427">
        <f t="shared" si="22"/>
        <v>1426</v>
      </c>
      <c r="C1427" s="51" t="s">
        <v>2062</v>
      </c>
      <c r="G1427" s="51" t="s">
        <v>2401</v>
      </c>
      <c r="I1427" s="73">
        <v>804</v>
      </c>
      <c r="M1427">
        <v>40</v>
      </c>
    </row>
    <row r="1428" spans="1:13">
      <c r="A1428">
        <f t="shared" si="22"/>
        <v>1427</v>
      </c>
      <c r="C1428" s="51" t="s">
        <v>2063</v>
      </c>
      <c r="G1428" s="51" t="s">
        <v>2402</v>
      </c>
      <c r="I1428" s="73">
        <v>148</v>
      </c>
      <c r="M1428">
        <v>40</v>
      </c>
    </row>
    <row r="1429" spans="1:13">
      <c r="A1429">
        <f t="shared" si="22"/>
        <v>1428</v>
      </c>
      <c r="C1429" s="51" t="s">
        <v>2064</v>
      </c>
      <c r="G1429" s="51" t="s">
        <v>2403</v>
      </c>
      <c r="I1429" s="73">
        <v>506</v>
      </c>
      <c r="M1429">
        <v>40</v>
      </c>
    </row>
    <row r="1430" spans="1:13">
      <c r="A1430">
        <f t="shared" si="22"/>
        <v>1429</v>
      </c>
      <c r="C1430" s="51" t="s">
        <v>2065</v>
      </c>
      <c r="G1430" s="51" t="s">
        <v>2404</v>
      </c>
      <c r="I1430" s="73">
        <v>290</v>
      </c>
      <c r="M1430">
        <v>40</v>
      </c>
    </row>
    <row r="1431" spans="1:13" ht="15" thickBot="1">
      <c r="A1431">
        <f t="shared" si="22"/>
        <v>1430</v>
      </c>
      <c r="C1431" s="54" t="s">
        <v>2066</v>
      </c>
      <c r="G1431" s="54" t="s">
        <v>2405</v>
      </c>
      <c r="I1431" s="74">
        <v>44</v>
      </c>
      <c r="M1431">
        <v>40</v>
      </c>
    </row>
    <row r="1432" spans="1:13">
      <c r="A1432">
        <f t="shared" si="22"/>
        <v>1431</v>
      </c>
      <c r="C1432" s="51" t="s">
        <v>2067</v>
      </c>
      <c r="G1432" s="51" t="s">
        <v>2406</v>
      </c>
      <c r="I1432" s="73">
        <v>336</v>
      </c>
      <c r="M1432">
        <v>40</v>
      </c>
    </row>
    <row r="1433" spans="1:13">
      <c r="A1433">
        <f t="shared" si="22"/>
        <v>1432</v>
      </c>
      <c r="C1433" s="51" t="s">
        <v>2068</v>
      </c>
      <c r="G1433" s="51" t="s">
        <v>2407</v>
      </c>
      <c r="I1433" s="73">
        <v>396</v>
      </c>
      <c r="M1433">
        <v>40</v>
      </c>
    </row>
    <row r="1434" spans="1:13" ht="15" thickBot="1">
      <c r="A1434">
        <f t="shared" si="22"/>
        <v>1433</v>
      </c>
      <c r="C1434" s="54" t="s">
        <v>2069</v>
      </c>
      <c r="G1434" s="54" t="s">
        <v>2408</v>
      </c>
      <c r="I1434" s="74">
        <v>1526</v>
      </c>
      <c r="M1434">
        <v>40</v>
      </c>
    </row>
    <row r="1435" spans="1:13">
      <c r="A1435">
        <f t="shared" si="22"/>
        <v>1434</v>
      </c>
      <c r="C1435" s="51" t="s">
        <v>2070</v>
      </c>
      <c r="G1435" s="51" t="s">
        <v>2409</v>
      </c>
      <c r="I1435" s="73">
        <v>204</v>
      </c>
      <c r="M1435">
        <v>40</v>
      </c>
    </row>
    <row r="1436" spans="1:13">
      <c r="A1436">
        <f t="shared" si="22"/>
        <v>1435</v>
      </c>
      <c r="C1436" s="51" t="s">
        <v>2071</v>
      </c>
      <c r="G1436" s="51" t="s">
        <v>2410</v>
      </c>
      <c r="I1436" s="73">
        <v>518</v>
      </c>
      <c r="M1436">
        <v>40</v>
      </c>
    </row>
    <row r="1437" spans="1:13">
      <c r="A1437">
        <f t="shared" si="22"/>
        <v>1436</v>
      </c>
      <c r="C1437" s="51" t="s">
        <v>2072</v>
      </c>
      <c r="G1437" s="51" t="s">
        <v>2411</v>
      </c>
      <c r="I1437" s="73">
        <v>518</v>
      </c>
      <c r="M1437">
        <v>40</v>
      </c>
    </row>
    <row r="1438" spans="1:13">
      <c r="A1438">
        <f t="shared" si="22"/>
        <v>1437</v>
      </c>
      <c r="C1438" s="51" t="s">
        <v>2073</v>
      </c>
      <c r="G1438" s="51" t="s">
        <v>2411</v>
      </c>
      <c r="I1438" s="73">
        <v>98</v>
      </c>
      <c r="M1438">
        <v>40</v>
      </c>
    </row>
    <row r="1439" spans="1:13">
      <c r="A1439">
        <f t="shared" si="22"/>
        <v>1438</v>
      </c>
      <c r="C1439" s="51" t="s">
        <v>2074</v>
      </c>
      <c r="G1439" s="51" t="s">
        <v>2412</v>
      </c>
      <c r="I1439" s="73">
        <v>398</v>
      </c>
      <c r="M1439">
        <v>40</v>
      </c>
    </row>
    <row r="1440" spans="1:13">
      <c r="A1440">
        <f t="shared" si="22"/>
        <v>1439</v>
      </c>
      <c r="C1440" s="51" t="s">
        <v>2075</v>
      </c>
      <c r="G1440" s="51" t="s">
        <v>2413</v>
      </c>
      <c r="I1440" s="73">
        <v>10</v>
      </c>
      <c r="M1440">
        <v>40</v>
      </c>
    </row>
    <row r="1441" spans="1:13">
      <c r="A1441">
        <f t="shared" si="22"/>
        <v>1440</v>
      </c>
      <c r="C1441" s="51" t="s">
        <v>2076</v>
      </c>
      <c r="G1441" s="51" t="s">
        <v>2413</v>
      </c>
      <c r="I1441" s="73">
        <v>14</v>
      </c>
      <c r="M1441">
        <v>40</v>
      </c>
    </row>
    <row r="1442" spans="1:13" ht="15" thickBot="1">
      <c r="A1442">
        <f t="shared" si="22"/>
        <v>1441</v>
      </c>
      <c r="C1442" s="54" t="s">
        <v>2077</v>
      </c>
      <c r="G1442" s="54" t="s">
        <v>2414</v>
      </c>
      <c r="I1442" s="74">
        <v>17</v>
      </c>
      <c r="M1442">
        <v>40</v>
      </c>
    </row>
    <row r="1443" spans="1:13">
      <c r="A1443">
        <f t="shared" si="22"/>
        <v>1442</v>
      </c>
      <c r="C1443" s="51" t="s">
        <v>2078</v>
      </c>
      <c r="G1443" s="51" t="s">
        <v>2415</v>
      </c>
      <c r="I1443" s="73">
        <v>814</v>
      </c>
      <c r="M1443">
        <v>40</v>
      </c>
    </row>
    <row r="1444" spans="1:13">
      <c r="A1444">
        <f t="shared" si="22"/>
        <v>1443</v>
      </c>
      <c r="C1444" s="51" t="s">
        <v>2079</v>
      </c>
      <c r="G1444" s="51" t="s">
        <v>2416</v>
      </c>
      <c r="I1444" s="73">
        <v>4390</v>
      </c>
      <c r="M1444">
        <v>40</v>
      </c>
    </row>
    <row r="1445" spans="1:13">
      <c r="A1445">
        <f t="shared" si="22"/>
        <v>1444</v>
      </c>
      <c r="C1445" s="51" t="s">
        <v>2080</v>
      </c>
      <c r="G1445" s="51" t="s">
        <v>2417</v>
      </c>
      <c r="I1445" s="73">
        <v>5190</v>
      </c>
      <c r="M1445">
        <v>40</v>
      </c>
    </row>
    <row r="1446" spans="1:13">
      <c r="A1446">
        <f t="shared" si="22"/>
        <v>1445</v>
      </c>
      <c r="C1446" s="51" t="s">
        <v>2081</v>
      </c>
      <c r="G1446" s="51" t="s">
        <v>2418</v>
      </c>
      <c r="I1446" s="73">
        <v>390</v>
      </c>
      <c r="M1446">
        <v>40</v>
      </c>
    </row>
    <row r="1447" spans="1:13">
      <c r="A1447">
        <f t="shared" si="22"/>
        <v>1446</v>
      </c>
      <c r="C1447" s="51" t="s">
        <v>2082</v>
      </c>
      <c r="G1447" s="51" t="s">
        <v>2419</v>
      </c>
      <c r="I1447" s="73">
        <v>300</v>
      </c>
      <c r="M1447">
        <v>40</v>
      </c>
    </row>
    <row r="1448" spans="1:13">
      <c r="A1448">
        <f t="shared" si="22"/>
        <v>1447</v>
      </c>
      <c r="C1448" s="51" t="s">
        <v>2082</v>
      </c>
      <c r="G1448" s="51" t="s">
        <v>2420</v>
      </c>
      <c r="I1448" s="73">
        <v>380</v>
      </c>
      <c r="M1448">
        <v>40</v>
      </c>
    </row>
    <row r="1449" spans="1:13">
      <c r="A1449">
        <f t="shared" si="22"/>
        <v>1448</v>
      </c>
      <c r="C1449" s="51" t="s">
        <v>2083</v>
      </c>
      <c r="G1449" s="51" t="s">
        <v>2421</v>
      </c>
      <c r="I1449" s="73">
        <v>118</v>
      </c>
      <c r="M1449">
        <v>40</v>
      </c>
    </row>
    <row r="1450" spans="1:13">
      <c r="A1450">
        <f t="shared" si="22"/>
        <v>1449</v>
      </c>
      <c r="C1450" s="51" t="s">
        <v>2084</v>
      </c>
      <c r="G1450" s="51" t="s">
        <v>2422</v>
      </c>
      <c r="I1450" s="73">
        <v>330</v>
      </c>
      <c r="M1450">
        <v>40</v>
      </c>
    </row>
    <row r="1451" spans="1:13">
      <c r="A1451">
        <f t="shared" si="22"/>
        <v>1450</v>
      </c>
      <c r="C1451" s="51" t="s">
        <v>2085</v>
      </c>
      <c r="G1451" s="51" t="s">
        <v>2423</v>
      </c>
      <c r="I1451" s="73">
        <v>298</v>
      </c>
      <c r="M1451">
        <v>40</v>
      </c>
    </row>
    <row r="1452" spans="1:13">
      <c r="A1452">
        <f t="shared" si="22"/>
        <v>1451</v>
      </c>
      <c r="C1452" s="51" t="s">
        <v>2086</v>
      </c>
      <c r="G1452" s="51" t="s">
        <v>2424</v>
      </c>
      <c r="I1452" s="73">
        <v>616</v>
      </c>
      <c r="M1452">
        <v>40</v>
      </c>
    </row>
    <row r="1453" spans="1:13">
      <c r="A1453">
        <f t="shared" si="22"/>
        <v>1452</v>
      </c>
      <c r="C1453" s="51" t="s">
        <v>2087</v>
      </c>
      <c r="G1453" s="51" t="s">
        <v>2425</v>
      </c>
      <c r="I1453" s="73">
        <v>458</v>
      </c>
      <c r="M1453">
        <v>40</v>
      </c>
    </row>
    <row r="1454" spans="1:13">
      <c r="A1454">
        <f t="shared" si="22"/>
        <v>1453</v>
      </c>
      <c r="C1454" s="51" t="s">
        <v>2088</v>
      </c>
      <c r="G1454" s="51" t="s">
        <v>2426</v>
      </c>
      <c r="I1454" s="73">
        <v>558</v>
      </c>
      <c r="M1454">
        <v>40</v>
      </c>
    </row>
    <row r="1455" spans="1:13">
      <c r="A1455">
        <f t="shared" si="22"/>
        <v>1454</v>
      </c>
      <c r="C1455" s="51" t="s">
        <v>2089</v>
      </c>
      <c r="G1455" s="51" t="s">
        <v>2427</v>
      </c>
      <c r="I1455" s="73">
        <v>990</v>
      </c>
      <c r="M1455">
        <v>40</v>
      </c>
    </row>
    <row r="1456" spans="1:13">
      <c r="A1456">
        <f t="shared" si="22"/>
        <v>1455</v>
      </c>
      <c r="C1456" s="51" t="s">
        <v>2090</v>
      </c>
      <c r="G1456" s="51" t="s">
        <v>2428</v>
      </c>
      <c r="I1456" s="73">
        <v>1190</v>
      </c>
      <c r="M1456">
        <v>40</v>
      </c>
    </row>
    <row r="1457" spans="1:13">
      <c r="A1457">
        <f t="shared" si="22"/>
        <v>1456</v>
      </c>
      <c r="C1457" s="51" t="s">
        <v>2091</v>
      </c>
      <c r="G1457" s="51" t="s">
        <v>2429</v>
      </c>
      <c r="I1457" s="73">
        <v>138</v>
      </c>
      <c r="M1457">
        <v>40</v>
      </c>
    </row>
    <row r="1458" spans="1:13">
      <c r="A1458">
        <f t="shared" si="22"/>
        <v>1457</v>
      </c>
      <c r="C1458" s="51" t="s">
        <v>2092</v>
      </c>
      <c r="G1458" s="51" t="s">
        <v>2430</v>
      </c>
      <c r="I1458" s="73">
        <v>470</v>
      </c>
      <c r="M1458">
        <v>40</v>
      </c>
    </row>
    <row r="1459" spans="1:13">
      <c r="A1459">
        <f t="shared" si="22"/>
        <v>1458</v>
      </c>
      <c r="C1459" s="51" t="s">
        <v>2093</v>
      </c>
      <c r="G1459" s="51" t="s">
        <v>2431</v>
      </c>
      <c r="I1459" s="73">
        <v>472</v>
      </c>
      <c r="M1459">
        <v>40</v>
      </c>
    </row>
    <row r="1460" spans="1:13">
      <c r="A1460">
        <f t="shared" si="22"/>
        <v>1459</v>
      </c>
      <c r="C1460" s="51" t="s">
        <v>2094</v>
      </c>
      <c r="G1460" s="51" t="s">
        <v>2432</v>
      </c>
      <c r="I1460" s="73">
        <v>1190</v>
      </c>
      <c r="M1460">
        <v>40</v>
      </c>
    </row>
    <row r="1461" spans="1:13">
      <c r="A1461">
        <f t="shared" si="22"/>
        <v>1460</v>
      </c>
      <c r="C1461" s="51" t="s">
        <v>2095</v>
      </c>
      <c r="G1461" s="51" t="s">
        <v>2433</v>
      </c>
      <c r="I1461" s="73">
        <v>72</v>
      </c>
      <c r="M1461">
        <v>40</v>
      </c>
    </row>
    <row r="1462" spans="1:13">
      <c r="A1462">
        <f t="shared" si="22"/>
        <v>1461</v>
      </c>
      <c r="C1462" s="51" t="s">
        <v>2096</v>
      </c>
      <c r="G1462" s="51" t="s">
        <v>2434</v>
      </c>
      <c r="I1462" s="73">
        <v>90</v>
      </c>
      <c r="M1462">
        <v>40</v>
      </c>
    </row>
    <row r="1463" spans="1:13">
      <c r="A1463">
        <f t="shared" si="22"/>
        <v>1462</v>
      </c>
      <c r="C1463" s="51" t="s">
        <v>2097</v>
      </c>
      <c r="G1463" s="51" t="s">
        <v>2435</v>
      </c>
      <c r="I1463" s="73">
        <v>108</v>
      </c>
      <c r="M1463">
        <v>40</v>
      </c>
    </row>
    <row r="1464" spans="1:13">
      <c r="A1464">
        <f t="shared" si="22"/>
        <v>1463</v>
      </c>
      <c r="C1464" s="51" t="s">
        <v>2098</v>
      </c>
      <c r="G1464" s="51" t="s">
        <v>2436</v>
      </c>
      <c r="I1464" s="73">
        <v>20</v>
      </c>
      <c r="M1464">
        <v>40</v>
      </c>
    </row>
    <row r="1465" spans="1:13">
      <c r="A1465">
        <f t="shared" si="22"/>
        <v>1464</v>
      </c>
      <c r="C1465" s="51" t="s">
        <v>2099</v>
      </c>
      <c r="G1465" s="51" t="s">
        <v>2437</v>
      </c>
      <c r="I1465" s="73">
        <v>212</v>
      </c>
      <c r="M1465">
        <v>40</v>
      </c>
    </row>
    <row r="1466" spans="1:13">
      <c r="A1466">
        <f t="shared" si="22"/>
        <v>1465</v>
      </c>
      <c r="C1466" s="51" t="s">
        <v>2100</v>
      </c>
      <c r="G1466" s="51" t="s">
        <v>2438</v>
      </c>
      <c r="I1466" s="73">
        <v>402</v>
      </c>
      <c r="M1466">
        <v>40</v>
      </c>
    </row>
    <row r="1467" spans="1:13">
      <c r="A1467">
        <f t="shared" si="22"/>
        <v>1466</v>
      </c>
      <c r="C1467" s="51" t="s">
        <v>2101</v>
      </c>
      <c r="G1467" s="51" t="s">
        <v>2439</v>
      </c>
      <c r="I1467" s="73">
        <v>498</v>
      </c>
      <c r="M1467">
        <v>40</v>
      </c>
    </row>
    <row r="1468" spans="1:13">
      <c r="A1468">
        <f t="shared" si="22"/>
        <v>1467</v>
      </c>
      <c r="C1468" s="51" t="s">
        <v>2102</v>
      </c>
      <c r="G1468" s="51" t="s">
        <v>2440</v>
      </c>
      <c r="I1468" s="73">
        <v>1534</v>
      </c>
      <c r="M1468">
        <v>40</v>
      </c>
    </row>
    <row r="1469" spans="1:13">
      <c r="A1469">
        <f t="shared" si="22"/>
        <v>1468</v>
      </c>
      <c r="C1469" s="51" t="s">
        <v>2103</v>
      </c>
      <c r="G1469" s="51" t="s">
        <v>2441</v>
      </c>
      <c r="I1469" s="73">
        <v>276</v>
      </c>
      <c r="M1469">
        <v>40</v>
      </c>
    </row>
    <row r="1470" spans="1:13">
      <c r="A1470">
        <f t="shared" si="22"/>
        <v>1469</v>
      </c>
      <c r="C1470" s="51" t="s">
        <v>2104</v>
      </c>
      <c r="G1470" s="51" t="s">
        <v>2442</v>
      </c>
      <c r="I1470" s="73">
        <v>502</v>
      </c>
      <c r="M1470">
        <v>40</v>
      </c>
    </row>
    <row r="1471" spans="1:13">
      <c r="A1471">
        <f t="shared" si="22"/>
        <v>1470</v>
      </c>
      <c r="C1471" s="51" t="s">
        <v>2105</v>
      </c>
      <c r="G1471" s="51" t="s">
        <v>2443</v>
      </c>
      <c r="I1471" s="73">
        <v>204</v>
      </c>
      <c r="M1471">
        <v>40</v>
      </c>
    </row>
    <row r="1472" spans="1:13">
      <c r="A1472">
        <f t="shared" si="22"/>
        <v>1471</v>
      </c>
      <c r="C1472" s="51" t="s">
        <v>2106</v>
      </c>
      <c r="G1472" s="51" t="s">
        <v>2444</v>
      </c>
      <c r="I1472" s="73">
        <v>698</v>
      </c>
      <c r="M1472">
        <v>40</v>
      </c>
    </row>
    <row r="1473" spans="1:13">
      <c r="A1473">
        <f t="shared" si="22"/>
        <v>1472</v>
      </c>
      <c r="C1473" s="51" t="s">
        <v>2107</v>
      </c>
      <c r="G1473" s="51" t="s">
        <v>2445</v>
      </c>
      <c r="I1473" s="73">
        <v>52</v>
      </c>
      <c r="M1473">
        <v>40</v>
      </c>
    </row>
    <row r="1474" spans="1:13">
      <c r="A1474">
        <f t="shared" si="22"/>
        <v>1473</v>
      </c>
      <c r="C1474" s="51" t="s">
        <v>2108</v>
      </c>
      <c r="G1474" s="51" t="s">
        <v>2446</v>
      </c>
      <c r="I1474" s="73">
        <v>240</v>
      </c>
      <c r="M1474">
        <v>40</v>
      </c>
    </row>
    <row r="1475" spans="1:13">
      <c r="A1475">
        <f t="shared" ref="A1475:A1538" si="23">ROW()-1</f>
        <v>1474</v>
      </c>
      <c r="C1475" s="51" t="s">
        <v>2109</v>
      </c>
      <c r="G1475" s="51" t="s">
        <v>2447</v>
      </c>
      <c r="I1475" s="73">
        <v>350</v>
      </c>
      <c r="M1475">
        <v>40</v>
      </c>
    </row>
    <row r="1476" spans="1:13">
      <c r="A1476">
        <f t="shared" si="23"/>
        <v>1475</v>
      </c>
      <c r="C1476" s="51" t="s">
        <v>2110</v>
      </c>
      <c r="G1476" s="51" t="s">
        <v>2448</v>
      </c>
      <c r="I1476" s="73">
        <v>278</v>
      </c>
      <c r="M1476">
        <v>40</v>
      </c>
    </row>
    <row r="1477" spans="1:13">
      <c r="A1477">
        <f t="shared" si="23"/>
        <v>1476</v>
      </c>
      <c r="C1477" s="51" t="s">
        <v>2111</v>
      </c>
      <c r="G1477" s="51" t="s">
        <v>2449</v>
      </c>
      <c r="I1477" s="73">
        <v>5.7</v>
      </c>
      <c r="M1477">
        <v>40</v>
      </c>
    </row>
    <row r="1478" spans="1:13">
      <c r="A1478">
        <f t="shared" si="23"/>
        <v>1477</v>
      </c>
      <c r="C1478" s="51" t="s">
        <v>2112</v>
      </c>
      <c r="G1478" s="51" t="s">
        <v>2450</v>
      </c>
      <c r="I1478" s="73">
        <v>278</v>
      </c>
      <c r="M1478">
        <v>40</v>
      </c>
    </row>
    <row r="1479" spans="1:13">
      <c r="A1479">
        <f t="shared" si="23"/>
        <v>1478</v>
      </c>
      <c r="C1479" s="51" t="s">
        <v>2113</v>
      </c>
      <c r="G1479" s="51" t="s">
        <v>2451</v>
      </c>
      <c r="I1479" s="73">
        <v>420</v>
      </c>
      <c r="M1479">
        <v>40</v>
      </c>
    </row>
    <row r="1480" spans="1:13">
      <c r="A1480">
        <f t="shared" si="23"/>
        <v>1479</v>
      </c>
      <c r="C1480" s="51" t="s">
        <v>2114</v>
      </c>
      <c r="G1480" s="51" t="s">
        <v>2452</v>
      </c>
      <c r="I1480" s="73">
        <v>200</v>
      </c>
      <c r="M1480">
        <v>40</v>
      </c>
    </row>
    <row r="1481" spans="1:13">
      <c r="A1481">
        <f t="shared" si="23"/>
        <v>1480</v>
      </c>
      <c r="C1481" s="51" t="s">
        <v>2115</v>
      </c>
      <c r="G1481" s="51" t="s">
        <v>2453</v>
      </c>
      <c r="I1481" s="73">
        <v>390</v>
      </c>
      <c r="M1481">
        <v>40</v>
      </c>
    </row>
    <row r="1482" spans="1:13">
      <c r="A1482">
        <f t="shared" si="23"/>
        <v>1481</v>
      </c>
      <c r="C1482" s="51" t="s">
        <v>2116</v>
      </c>
      <c r="G1482" s="51" t="s">
        <v>2454</v>
      </c>
      <c r="I1482" s="73">
        <v>206</v>
      </c>
      <c r="M1482">
        <v>40</v>
      </c>
    </row>
    <row r="1483" spans="1:13">
      <c r="A1483">
        <f t="shared" si="23"/>
        <v>1482</v>
      </c>
      <c r="C1483" s="51" t="s">
        <v>2117</v>
      </c>
      <c r="G1483" s="51" t="s">
        <v>2455</v>
      </c>
      <c r="I1483" s="73">
        <v>242</v>
      </c>
      <c r="M1483">
        <v>40</v>
      </c>
    </row>
    <row r="1484" spans="1:13">
      <c r="A1484">
        <f t="shared" si="23"/>
        <v>1483</v>
      </c>
      <c r="C1484" s="51" t="s">
        <v>2118</v>
      </c>
      <c r="G1484" s="51" t="s">
        <v>2456</v>
      </c>
      <c r="I1484" s="73">
        <v>608</v>
      </c>
      <c r="M1484">
        <v>40</v>
      </c>
    </row>
    <row r="1485" spans="1:13">
      <c r="A1485">
        <f t="shared" si="23"/>
        <v>1484</v>
      </c>
      <c r="C1485" s="51" t="s">
        <v>2119</v>
      </c>
      <c r="G1485" s="51" t="s">
        <v>2457</v>
      </c>
      <c r="I1485" s="73">
        <v>318</v>
      </c>
      <c r="M1485">
        <v>40</v>
      </c>
    </row>
    <row r="1486" spans="1:13">
      <c r="A1486">
        <f t="shared" si="23"/>
        <v>1485</v>
      </c>
      <c r="C1486" s="51" t="s">
        <v>2120</v>
      </c>
      <c r="G1486" s="51" t="s">
        <v>2458</v>
      </c>
      <c r="I1486" s="73">
        <v>132</v>
      </c>
      <c r="M1486">
        <v>40</v>
      </c>
    </row>
    <row r="1487" spans="1:13">
      <c r="A1487">
        <f t="shared" si="23"/>
        <v>1486</v>
      </c>
      <c r="C1487" s="51" t="s">
        <v>2121</v>
      </c>
      <c r="G1487" s="51" t="s">
        <v>2459</v>
      </c>
      <c r="I1487" s="73">
        <v>450</v>
      </c>
      <c r="M1487">
        <v>40</v>
      </c>
    </row>
    <row r="1488" spans="1:13">
      <c r="A1488">
        <f t="shared" si="23"/>
        <v>1487</v>
      </c>
      <c r="C1488" s="51" t="s">
        <v>2122</v>
      </c>
      <c r="G1488" s="51" t="s">
        <v>2460</v>
      </c>
      <c r="I1488" s="73">
        <v>752</v>
      </c>
      <c r="M1488">
        <v>40</v>
      </c>
    </row>
    <row r="1489" spans="1:13">
      <c r="A1489">
        <f t="shared" si="23"/>
        <v>1488</v>
      </c>
      <c r="C1489" s="51" t="s">
        <v>2121</v>
      </c>
      <c r="G1489" s="51" t="s">
        <v>2461</v>
      </c>
      <c r="I1489" s="73">
        <v>1028</v>
      </c>
      <c r="M1489">
        <v>40</v>
      </c>
    </row>
    <row r="1490" spans="1:13">
      <c r="A1490">
        <f t="shared" si="23"/>
        <v>1489</v>
      </c>
      <c r="C1490" s="51" t="s">
        <v>2123</v>
      </c>
      <c r="G1490" s="51" t="s">
        <v>2462</v>
      </c>
      <c r="I1490" s="73">
        <v>72</v>
      </c>
      <c r="M1490">
        <v>40</v>
      </c>
    </row>
    <row r="1491" spans="1:13">
      <c r="A1491">
        <f t="shared" si="23"/>
        <v>1490</v>
      </c>
      <c r="C1491" s="51" t="s">
        <v>2124</v>
      </c>
      <c r="G1491" s="51" t="s">
        <v>2463</v>
      </c>
      <c r="I1491" s="73">
        <v>94</v>
      </c>
      <c r="M1491">
        <v>40</v>
      </c>
    </row>
    <row r="1492" spans="1:13">
      <c r="A1492">
        <f t="shared" si="23"/>
        <v>1491</v>
      </c>
      <c r="C1492" s="51" t="s">
        <v>2125</v>
      </c>
      <c r="G1492" s="51" t="s">
        <v>2464</v>
      </c>
      <c r="I1492" s="73">
        <v>102</v>
      </c>
      <c r="M1492">
        <v>40</v>
      </c>
    </row>
    <row r="1493" spans="1:13">
      <c r="A1493">
        <f t="shared" si="23"/>
        <v>1492</v>
      </c>
      <c r="C1493" s="51" t="s">
        <v>2126</v>
      </c>
      <c r="G1493" s="51" t="s">
        <v>2465</v>
      </c>
      <c r="I1493" s="73">
        <v>590</v>
      </c>
      <c r="M1493">
        <v>40</v>
      </c>
    </row>
    <row r="1494" spans="1:13">
      <c r="A1494">
        <f t="shared" si="23"/>
        <v>1493</v>
      </c>
      <c r="C1494" s="51" t="s">
        <v>2127</v>
      </c>
      <c r="G1494" s="51" t="s">
        <v>2466</v>
      </c>
      <c r="I1494" s="73">
        <v>1990</v>
      </c>
      <c r="M1494">
        <v>40</v>
      </c>
    </row>
    <row r="1495" spans="1:13">
      <c r="A1495">
        <f t="shared" si="23"/>
        <v>1494</v>
      </c>
      <c r="C1495" s="51" t="s">
        <v>2128</v>
      </c>
      <c r="G1495" s="51" t="s">
        <v>2467</v>
      </c>
      <c r="I1495" s="73">
        <v>30</v>
      </c>
      <c r="M1495">
        <v>40</v>
      </c>
    </row>
    <row r="1496" spans="1:13">
      <c r="A1496">
        <f t="shared" si="23"/>
        <v>1495</v>
      </c>
      <c r="C1496" s="51" t="s">
        <v>2129</v>
      </c>
      <c r="G1496" s="51" t="s">
        <v>2468</v>
      </c>
      <c r="I1496" s="73">
        <v>328</v>
      </c>
      <c r="M1496">
        <v>40</v>
      </c>
    </row>
    <row r="1497" spans="1:13">
      <c r="A1497">
        <f t="shared" si="23"/>
        <v>1496</v>
      </c>
      <c r="C1497" s="51" t="s">
        <v>2130</v>
      </c>
      <c r="G1497" s="51" t="s">
        <v>2469</v>
      </c>
      <c r="I1497" s="73">
        <v>78</v>
      </c>
      <c r="M1497">
        <v>40</v>
      </c>
    </row>
    <row r="1498" spans="1:13">
      <c r="A1498">
        <f t="shared" si="23"/>
        <v>1497</v>
      </c>
      <c r="C1498" s="51" t="s">
        <v>2131</v>
      </c>
      <c r="G1498" s="51" t="s">
        <v>2470</v>
      </c>
      <c r="I1498" s="73">
        <v>78</v>
      </c>
      <c r="M1498">
        <v>40</v>
      </c>
    </row>
    <row r="1499" spans="1:13">
      <c r="A1499">
        <f t="shared" si="23"/>
        <v>1498</v>
      </c>
      <c r="C1499" s="51" t="s">
        <v>2132</v>
      </c>
      <c r="G1499" s="51" t="s">
        <v>2471</v>
      </c>
      <c r="I1499" s="73">
        <v>778</v>
      </c>
      <c r="M1499">
        <v>40</v>
      </c>
    </row>
    <row r="1500" spans="1:13">
      <c r="A1500">
        <f t="shared" si="23"/>
        <v>1499</v>
      </c>
      <c r="C1500" s="51" t="s">
        <v>2133</v>
      </c>
      <c r="G1500" s="51" t="s">
        <v>2472</v>
      </c>
      <c r="I1500" s="73">
        <v>62</v>
      </c>
      <c r="M1500">
        <v>40</v>
      </c>
    </row>
    <row r="1501" spans="1:13">
      <c r="A1501">
        <f t="shared" si="23"/>
        <v>1500</v>
      </c>
      <c r="C1501" s="51" t="s">
        <v>2134</v>
      </c>
      <c r="G1501" s="51" t="s">
        <v>2473</v>
      </c>
      <c r="I1501" s="73">
        <v>298</v>
      </c>
      <c r="M1501">
        <v>40</v>
      </c>
    </row>
    <row r="1502" spans="1:13">
      <c r="A1502">
        <f t="shared" si="23"/>
        <v>1501</v>
      </c>
      <c r="C1502" s="51" t="s">
        <v>2135</v>
      </c>
      <c r="G1502" s="51" t="s">
        <v>2474</v>
      </c>
      <c r="I1502" s="73">
        <v>258</v>
      </c>
      <c r="M1502">
        <v>40</v>
      </c>
    </row>
    <row r="1503" spans="1:13">
      <c r="A1503">
        <f t="shared" si="23"/>
        <v>1502</v>
      </c>
      <c r="C1503" s="51" t="s">
        <v>2136</v>
      </c>
      <c r="G1503" s="51" t="s">
        <v>2475</v>
      </c>
      <c r="I1503" s="73">
        <v>190</v>
      </c>
      <c r="M1503">
        <v>40</v>
      </c>
    </row>
    <row r="1504" spans="1:13">
      <c r="A1504">
        <f t="shared" si="23"/>
        <v>1503</v>
      </c>
      <c r="C1504" s="51" t="s">
        <v>2137</v>
      </c>
      <c r="G1504" s="51" t="s">
        <v>2476</v>
      </c>
      <c r="I1504" s="73">
        <v>196</v>
      </c>
      <c r="M1504">
        <v>40</v>
      </c>
    </row>
    <row r="1505" spans="1:13">
      <c r="A1505">
        <f t="shared" si="23"/>
        <v>1504</v>
      </c>
      <c r="C1505" s="51" t="s">
        <v>2138</v>
      </c>
      <c r="G1505" s="51" t="s">
        <v>2477</v>
      </c>
      <c r="I1505" s="73">
        <v>128</v>
      </c>
      <c r="M1505">
        <v>40</v>
      </c>
    </row>
    <row r="1506" spans="1:13">
      <c r="A1506">
        <f t="shared" si="23"/>
        <v>1505</v>
      </c>
      <c r="C1506" s="51" t="s">
        <v>2139</v>
      </c>
      <c r="G1506" s="51" t="s">
        <v>2478</v>
      </c>
      <c r="I1506" s="73">
        <v>318</v>
      </c>
      <c r="M1506">
        <v>40</v>
      </c>
    </row>
    <row r="1507" spans="1:13">
      <c r="A1507">
        <f t="shared" si="23"/>
        <v>1506</v>
      </c>
      <c r="C1507" s="51" t="s">
        <v>2140</v>
      </c>
      <c r="G1507" s="51" t="s">
        <v>2479</v>
      </c>
      <c r="I1507" s="73">
        <v>104</v>
      </c>
      <c r="M1507">
        <v>40</v>
      </c>
    </row>
    <row r="1508" spans="1:13">
      <c r="A1508">
        <f t="shared" si="23"/>
        <v>1507</v>
      </c>
      <c r="C1508" s="51" t="s">
        <v>2141</v>
      </c>
      <c r="G1508" s="51" t="s">
        <v>2480</v>
      </c>
      <c r="I1508" s="73">
        <v>40</v>
      </c>
      <c r="M1508">
        <v>40</v>
      </c>
    </row>
    <row r="1509" spans="1:13">
      <c r="A1509">
        <f t="shared" si="23"/>
        <v>1508</v>
      </c>
      <c r="C1509" s="51" t="s">
        <v>2142</v>
      </c>
      <c r="G1509" s="51" t="s">
        <v>2481</v>
      </c>
      <c r="I1509" s="73">
        <v>130</v>
      </c>
      <c r="M1509">
        <v>40</v>
      </c>
    </row>
    <row r="1510" spans="1:13">
      <c r="A1510">
        <f t="shared" si="23"/>
        <v>1509</v>
      </c>
      <c r="C1510" s="51" t="s">
        <v>2143</v>
      </c>
      <c r="G1510" s="51" t="s">
        <v>2482</v>
      </c>
      <c r="I1510" s="73">
        <v>40</v>
      </c>
      <c r="M1510">
        <v>40</v>
      </c>
    </row>
    <row r="1511" spans="1:13">
      <c r="A1511">
        <f t="shared" si="23"/>
        <v>1510</v>
      </c>
      <c r="C1511" s="51" t="s">
        <v>2144</v>
      </c>
      <c r="G1511" s="51" t="s">
        <v>2482</v>
      </c>
      <c r="I1511" s="73">
        <v>590</v>
      </c>
      <c r="M1511">
        <v>40</v>
      </c>
    </row>
    <row r="1512" spans="1:13">
      <c r="A1512">
        <f t="shared" si="23"/>
        <v>1511</v>
      </c>
      <c r="C1512" s="51" t="s">
        <v>2145</v>
      </c>
      <c r="G1512" s="51" t="s">
        <v>2483</v>
      </c>
      <c r="I1512" s="73">
        <v>530</v>
      </c>
      <c r="M1512">
        <v>40</v>
      </c>
    </row>
    <row r="1513" spans="1:13">
      <c r="A1513">
        <f t="shared" si="23"/>
        <v>1512</v>
      </c>
      <c r="C1513" s="51" t="s">
        <v>2146</v>
      </c>
      <c r="G1513" s="51" t="s">
        <v>2484</v>
      </c>
      <c r="I1513" s="73">
        <v>28</v>
      </c>
      <c r="M1513">
        <v>40</v>
      </c>
    </row>
    <row r="1514" spans="1:13">
      <c r="A1514">
        <f t="shared" si="23"/>
        <v>1513</v>
      </c>
      <c r="C1514" s="51" t="s">
        <v>2147</v>
      </c>
      <c r="G1514" s="51" t="s">
        <v>2485</v>
      </c>
      <c r="I1514" s="73">
        <v>300</v>
      </c>
      <c r="M1514">
        <v>40</v>
      </c>
    </row>
    <row r="1515" spans="1:13">
      <c r="A1515">
        <f t="shared" si="23"/>
        <v>1514</v>
      </c>
      <c r="C1515" s="51" t="s">
        <v>2148</v>
      </c>
      <c r="G1515" s="51" t="s">
        <v>2486</v>
      </c>
      <c r="I1515" s="73">
        <v>170</v>
      </c>
      <c r="M1515">
        <v>40</v>
      </c>
    </row>
    <row r="1516" spans="1:13">
      <c r="A1516">
        <f t="shared" si="23"/>
        <v>1515</v>
      </c>
      <c r="C1516" s="51" t="s">
        <v>2146</v>
      </c>
      <c r="G1516" s="51" t="s">
        <v>2487</v>
      </c>
      <c r="I1516" s="73">
        <v>28</v>
      </c>
      <c r="M1516">
        <v>40</v>
      </c>
    </row>
    <row r="1517" spans="1:13">
      <c r="A1517">
        <f t="shared" si="23"/>
        <v>1516</v>
      </c>
      <c r="C1517" s="51" t="s">
        <v>2149</v>
      </c>
      <c r="G1517" s="51" t="s">
        <v>2488</v>
      </c>
      <c r="I1517" s="73">
        <v>70</v>
      </c>
      <c r="M1517">
        <v>40</v>
      </c>
    </row>
    <row r="1518" spans="1:13">
      <c r="A1518">
        <f t="shared" si="23"/>
        <v>1517</v>
      </c>
      <c r="C1518" s="51" t="s">
        <v>2150</v>
      </c>
      <c r="G1518" s="51" t="s">
        <v>2489</v>
      </c>
      <c r="I1518" s="73">
        <v>70</v>
      </c>
      <c r="M1518">
        <v>40</v>
      </c>
    </row>
    <row r="1519" spans="1:13">
      <c r="A1519">
        <f t="shared" si="23"/>
        <v>1518</v>
      </c>
      <c r="C1519" s="51" t="s">
        <v>2151</v>
      </c>
      <c r="G1519" s="51" t="s">
        <v>2490</v>
      </c>
      <c r="I1519" s="73">
        <v>24</v>
      </c>
      <c r="M1519">
        <v>40</v>
      </c>
    </row>
    <row r="1520" spans="1:13">
      <c r="A1520">
        <f t="shared" si="23"/>
        <v>1519</v>
      </c>
      <c r="C1520" s="51" t="s">
        <v>2152</v>
      </c>
      <c r="G1520" s="51" t="s">
        <v>2491</v>
      </c>
      <c r="I1520" s="73">
        <v>24</v>
      </c>
      <c r="M1520">
        <v>40</v>
      </c>
    </row>
    <row r="1521" spans="1:13">
      <c r="A1521">
        <f t="shared" si="23"/>
        <v>1520</v>
      </c>
      <c r="C1521" s="51" t="s">
        <v>2153</v>
      </c>
      <c r="G1521" s="51" t="s">
        <v>2492</v>
      </c>
      <c r="I1521" s="73">
        <v>214</v>
      </c>
      <c r="M1521">
        <v>40</v>
      </c>
    </row>
    <row r="1522" spans="1:13">
      <c r="A1522">
        <f t="shared" si="23"/>
        <v>1521</v>
      </c>
      <c r="C1522" s="51" t="s">
        <v>2154</v>
      </c>
      <c r="G1522" s="51" t="s">
        <v>2493</v>
      </c>
      <c r="I1522" s="73">
        <v>72</v>
      </c>
      <c r="M1522">
        <v>40</v>
      </c>
    </row>
    <row r="1523" spans="1:13">
      <c r="A1523">
        <f t="shared" si="23"/>
        <v>1522</v>
      </c>
      <c r="C1523" s="51" t="s">
        <v>2155</v>
      </c>
      <c r="G1523" s="51" t="s">
        <v>2494</v>
      </c>
      <c r="I1523" s="73">
        <v>234</v>
      </c>
      <c r="M1523">
        <v>40</v>
      </c>
    </row>
    <row r="1524" spans="1:13">
      <c r="A1524">
        <f t="shared" si="23"/>
        <v>1523</v>
      </c>
      <c r="C1524" s="51" t="s">
        <v>2156</v>
      </c>
      <c r="G1524" s="51" t="s">
        <v>2495</v>
      </c>
      <c r="I1524" s="73">
        <v>492</v>
      </c>
      <c r="M1524">
        <v>40</v>
      </c>
    </row>
    <row r="1525" spans="1:13">
      <c r="A1525">
        <f t="shared" si="23"/>
        <v>1524</v>
      </c>
      <c r="C1525" s="51" t="s">
        <v>2157</v>
      </c>
      <c r="G1525" s="51" t="s">
        <v>2496</v>
      </c>
      <c r="I1525" s="73">
        <v>274</v>
      </c>
      <c r="M1525">
        <v>40</v>
      </c>
    </row>
    <row r="1526" spans="1:13">
      <c r="A1526">
        <f t="shared" si="23"/>
        <v>1525</v>
      </c>
      <c r="C1526" s="51" t="s">
        <v>2158</v>
      </c>
      <c r="G1526" s="51" t="s">
        <v>2497</v>
      </c>
      <c r="I1526" s="73">
        <v>320</v>
      </c>
      <c r="M1526">
        <v>40</v>
      </c>
    </row>
    <row r="1527" spans="1:13">
      <c r="A1527">
        <f t="shared" si="23"/>
        <v>1526</v>
      </c>
      <c r="C1527" s="51" t="s">
        <v>2159</v>
      </c>
      <c r="G1527" s="51" t="s">
        <v>2498</v>
      </c>
      <c r="I1527" s="73">
        <v>380</v>
      </c>
      <c r="M1527">
        <v>40</v>
      </c>
    </row>
    <row r="1528" spans="1:13">
      <c r="A1528">
        <f t="shared" si="23"/>
        <v>1527</v>
      </c>
      <c r="C1528" s="51" t="s">
        <v>2160</v>
      </c>
      <c r="G1528" s="51" t="s">
        <v>2499</v>
      </c>
      <c r="I1528" s="73">
        <v>300</v>
      </c>
      <c r="M1528">
        <v>40</v>
      </c>
    </row>
    <row r="1529" spans="1:13">
      <c r="A1529">
        <f t="shared" si="23"/>
        <v>1528</v>
      </c>
      <c r="C1529" s="51" t="s">
        <v>2161</v>
      </c>
      <c r="G1529" s="51" t="s">
        <v>2500</v>
      </c>
      <c r="I1529" s="73">
        <v>786</v>
      </c>
      <c r="M1529">
        <v>40</v>
      </c>
    </row>
    <row r="1530" spans="1:13">
      <c r="A1530">
        <f t="shared" si="23"/>
        <v>1529</v>
      </c>
      <c r="C1530" s="51" t="s">
        <v>2162</v>
      </c>
      <c r="G1530" s="51" t="s">
        <v>2501</v>
      </c>
      <c r="I1530" s="73">
        <v>160</v>
      </c>
      <c r="M1530">
        <v>40</v>
      </c>
    </row>
    <row r="1531" spans="1:13">
      <c r="A1531">
        <f t="shared" si="23"/>
        <v>1530</v>
      </c>
      <c r="C1531" s="51" t="s">
        <v>2163</v>
      </c>
      <c r="G1531" s="51" t="s">
        <v>2502</v>
      </c>
      <c r="I1531" s="73">
        <v>90</v>
      </c>
      <c r="M1531">
        <v>40</v>
      </c>
    </row>
    <row r="1532" spans="1:13">
      <c r="A1532">
        <f t="shared" si="23"/>
        <v>1531</v>
      </c>
      <c r="C1532" s="51" t="s">
        <v>2146</v>
      </c>
      <c r="G1532" s="51" t="s">
        <v>2503</v>
      </c>
      <c r="I1532" s="73">
        <v>22</v>
      </c>
      <c r="M1532">
        <v>40</v>
      </c>
    </row>
    <row r="1533" spans="1:13">
      <c r="A1533">
        <f t="shared" si="23"/>
        <v>1532</v>
      </c>
      <c r="C1533" s="51" t="s">
        <v>2164</v>
      </c>
      <c r="G1533" s="51" t="s">
        <v>2504</v>
      </c>
      <c r="I1533" s="73">
        <v>150</v>
      </c>
      <c r="M1533">
        <v>40</v>
      </c>
    </row>
    <row r="1534" spans="1:13">
      <c r="A1534">
        <f t="shared" si="23"/>
        <v>1533</v>
      </c>
      <c r="C1534" s="51" t="s">
        <v>2165</v>
      </c>
      <c r="G1534" s="51" t="s">
        <v>2505</v>
      </c>
      <c r="I1534" s="73">
        <v>470</v>
      </c>
      <c r="M1534">
        <v>40</v>
      </c>
    </row>
    <row r="1535" spans="1:13">
      <c r="A1535">
        <f t="shared" si="23"/>
        <v>1534</v>
      </c>
      <c r="C1535" s="51" t="s">
        <v>2166</v>
      </c>
      <c r="G1535" s="51" t="s">
        <v>2506</v>
      </c>
      <c r="I1535" s="73">
        <v>120</v>
      </c>
      <c r="M1535">
        <v>40</v>
      </c>
    </row>
    <row r="1536" spans="1:13" ht="15" thickBot="1">
      <c r="A1536">
        <f t="shared" si="23"/>
        <v>1535</v>
      </c>
      <c r="C1536" s="54" t="s">
        <v>2167</v>
      </c>
      <c r="G1536" s="54" t="s">
        <v>2507</v>
      </c>
      <c r="I1536" s="74">
        <v>598</v>
      </c>
      <c r="M1536">
        <v>40</v>
      </c>
    </row>
    <row r="1537" spans="1:13">
      <c r="A1537">
        <f t="shared" si="23"/>
        <v>1536</v>
      </c>
      <c r="C1537" s="51" t="s">
        <v>2508</v>
      </c>
      <c r="G1537" s="51" t="s">
        <v>2770</v>
      </c>
      <c r="I1537" s="73">
        <v>41</v>
      </c>
      <c r="M1537">
        <v>0</v>
      </c>
    </row>
    <row r="1538" spans="1:13">
      <c r="A1538">
        <f t="shared" si="23"/>
        <v>1537</v>
      </c>
      <c r="C1538" s="51" t="s">
        <v>2509</v>
      </c>
      <c r="G1538" s="51" t="s">
        <v>2771</v>
      </c>
      <c r="I1538" s="73">
        <v>36</v>
      </c>
      <c r="M1538">
        <v>0</v>
      </c>
    </row>
    <row r="1539" spans="1:13">
      <c r="A1539">
        <f t="shared" ref="A1539:A1602" si="24">ROW()-1</f>
        <v>1538</v>
      </c>
      <c r="C1539" s="51" t="s">
        <v>2510</v>
      </c>
      <c r="G1539" s="51" t="s">
        <v>2772</v>
      </c>
      <c r="I1539" s="73">
        <v>90</v>
      </c>
      <c r="M1539">
        <v>0</v>
      </c>
    </row>
    <row r="1540" spans="1:13">
      <c r="A1540">
        <f t="shared" si="24"/>
        <v>1539</v>
      </c>
      <c r="C1540" s="51" t="s">
        <v>2511</v>
      </c>
      <c r="G1540" s="51" t="s">
        <v>2773</v>
      </c>
      <c r="I1540" s="73">
        <v>102</v>
      </c>
      <c r="M1540">
        <v>0</v>
      </c>
    </row>
    <row r="1541" spans="1:13">
      <c r="A1541">
        <f t="shared" si="24"/>
        <v>1540</v>
      </c>
      <c r="C1541" s="51" t="s">
        <v>2512</v>
      </c>
      <c r="G1541" s="51" t="s">
        <v>2774</v>
      </c>
      <c r="I1541" s="73">
        <v>102</v>
      </c>
      <c r="M1541">
        <v>0</v>
      </c>
    </row>
    <row r="1542" spans="1:13">
      <c r="A1542">
        <f t="shared" si="24"/>
        <v>1541</v>
      </c>
      <c r="C1542" s="51" t="s">
        <v>2513</v>
      </c>
      <c r="G1542" s="51" t="s">
        <v>2775</v>
      </c>
      <c r="I1542" s="73">
        <v>90</v>
      </c>
      <c r="M1542">
        <v>0</v>
      </c>
    </row>
    <row r="1543" spans="1:13">
      <c r="A1543">
        <f t="shared" si="24"/>
        <v>1542</v>
      </c>
      <c r="C1543" s="51" t="s">
        <v>2514</v>
      </c>
      <c r="G1543" s="51" t="s">
        <v>2776</v>
      </c>
      <c r="I1543" s="73">
        <v>56</v>
      </c>
      <c r="M1543">
        <v>0</v>
      </c>
    </row>
    <row r="1544" spans="1:13">
      <c r="A1544">
        <f t="shared" si="24"/>
        <v>1543</v>
      </c>
      <c r="C1544" s="51" t="s">
        <v>2514</v>
      </c>
      <c r="G1544" s="51" t="s">
        <v>2777</v>
      </c>
      <c r="I1544" s="73">
        <v>53</v>
      </c>
      <c r="M1544">
        <v>0</v>
      </c>
    </row>
    <row r="1545" spans="1:13">
      <c r="A1545">
        <f t="shared" si="24"/>
        <v>1544</v>
      </c>
      <c r="C1545" s="51" t="s">
        <v>2515</v>
      </c>
      <c r="G1545" s="51" t="s">
        <v>2778</v>
      </c>
      <c r="I1545" s="73">
        <v>34</v>
      </c>
      <c r="M1545">
        <v>0</v>
      </c>
    </row>
    <row r="1546" spans="1:13">
      <c r="A1546">
        <f t="shared" si="24"/>
        <v>1545</v>
      </c>
      <c r="C1546" s="51" t="s">
        <v>2516</v>
      </c>
      <c r="G1546" s="51" t="s">
        <v>2779</v>
      </c>
      <c r="I1546" s="73">
        <v>51</v>
      </c>
      <c r="M1546">
        <v>0</v>
      </c>
    </row>
    <row r="1547" spans="1:13">
      <c r="A1547">
        <f t="shared" si="24"/>
        <v>1546</v>
      </c>
      <c r="C1547" s="51" t="s">
        <v>2517</v>
      </c>
      <c r="G1547" s="51" t="s">
        <v>2780</v>
      </c>
      <c r="I1547" s="73">
        <v>51</v>
      </c>
      <c r="M1547">
        <v>0</v>
      </c>
    </row>
    <row r="1548" spans="1:13">
      <c r="A1548">
        <f t="shared" si="24"/>
        <v>1547</v>
      </c>
      <c r="C1548" s="51" t="s">
        <v>2518</v>
      </c>
      <c r="G1548" s="51" t="s">
        <v>2781</v>
      </c>
      <c r="I1548" s="73">
        <v>71</v>
      </c>
      <c r="M1548">
        <v>0</v>
      </c>
    </row>
    <row r="1549" spans="1:13">
      <c r="A1549">
        <f t="shared" si="24"/>
        <v>1548</v>
      </c>
      <c r="C1549" s="51" t="s">
        <v>2519</v>
      </c>
      <c r="G1549" s="51" t="s">
        <v>2782</v>
      </c>
      <c r="I1549" s="73">
        <v>71</v>
      </c>
      <c r="M1549">
        <v>0</v>
      </c>
    </row>
    <row r="1550" spans="1:13">
      <c r="A1550">
        <f t="shared" si="24"/>
        <v>1549</v>
      </c>
      <c r="C1550" s="51" t="s">
        <v>2520</v>
      </c>
      <c r="G1550" s="51" t="s">
        <v>2783</v>
      </c>
      <c r="I1550" s="73">
        <v>182</v>
      </c>
      <c r="M1550">
        <v>0</v>
      </c>
    </row>
    <row r="1551" spans="1:13">
      <c r="A1551">
        <f t="shared" si="24"/>
        <v>1550</v>
      </c>
      <c r="C1551" s="51" t="s">
        <v>2521</v>
      </c>
      <c r="G1551" s="51" t="s">
        <v>2784</v>
      </c>
      <c r="I1551" s="73">
        <v>67</v>
      </c>
      <c r="M1551">
        <v>0</v>
      </c>
    </row>
    <row r="1552" spans="1:13">
      <c r="A1552">
        <f t="shared" si="24"/>
        <v>1551</v>
      </c>
      <c r="C1552" s="51" t="s">
        <v>2522</v>
      </c>
      <c r="G1552" s="51" t="s">
        <v>2785</v>
      </c>
      <c r="I1552" s="73">
        <v>45</v>
      </c>
      <c r="M1552">
        <v>0</v>
      </c>
    </row>
    <row r="1553" spans="1:13">
      <c r="A1553">
        <f t="shared" si="24"/>
        <v>1552</v>
      </c>
      <c r="C1553" s="51" t="s">
        <v>2523</v>
      </c>
      <c r="G1553" s="51" t="s">
        <v>2786</v>
      </c>
      <c r="I1553" s="73">
        <v>43</v>
      </c>
      <c r="M1553">
        <v>0</v>
      </c>
    </row>
    <row r="1554" spans="1:13">
      <c r="A1554">
        <f t="shared" si="24"/>
        <v>1553</v>
      </c>
      <c r="C1554" s="51" t="s">
        <v>2524</v>
      </c>
      <c r="G1554" s="51" t="s">
        <v>2787</v>
      </c>
      <c r="I1554" s="73">
        <v>26</v>
      </c>
      <c r="M1554">
        <v>0</v>
      </c>
    </row>
    <row r="1555" spans="1:13">
      <c r="A1555">
        <f t="shared" si="24"/>
        <v>1554</v>
      </c>
      <c r="C1555" s="51" t="s">
        <v>2525</v>
      </c>
      <c r="G1555" s="51" t="s">
        <v>2788</v>
      </c>
      <c r="I1555" s="73">
        <v>52</v>
      </c>
      <c r="M1555">
        <v>0</v>
      </c>
    </row>
    <row r="1556" spans="1:13">
      <c r="A1556">
        <f t="shared" si="24"/>
        <v>1555</v>
      </c>
      <c r="C1556" s="51" t="s">
        <v>2526</v>
      </c>
      <c r="G1556" s="51" t="s">
        <v>2789</v>
      </c>
      <c r="I1556" s="73">
        <v>47</v>
      </c>
      <c r="M1556">
        <v>0</v>
      </c>
    </row>
    <row r="1557" spans="1:13">
      <c r="A1557">
        <f t="shared" si="24"/>
        <v>1556</v>
      </c>
      <c r="C1557" s="51" t="s">
        <v>2527</v>
      </c>
      <c r="G1557" s="51" t="s">
        <v>2790</v>
      </c>
      <c r="I1557" s="73">
        <v>35</v>
      </c>
      <c r="M1557">
        <v>0</v>
      </c>
    </row>
    <row r="1558" spans="1:13">
      <c r="A1558">
        <f t="shared" si="24"/>
        <v>1557</v>
      </c>
      <c r="C1558" s="51" t="s">
        <v>2528</v>
      </c>
      <c r="G1558" s="51" t="s">
        <v>2791</v>
      </c>
      <c r="I1558" s="73">
        <v>33</v>
      </c>
      <c r="M1558">
        <v>0</v>
      </c>
    </row>
    <row r="1559" spans="1:13">
      <c r="A1559">
        <f t="shared" si="24"/>
        <v>1558</v>
      </c>
      <c r="C1559" s="51" t="s">
        <v>2529</v>
      </c>
      <c r="G1559" s="51" t="s">
        <v>2792</v>
      </c>
      <c r="I1559" s="73">
        <v>47</v>
      </c>
      <c r="M1559">
        <v>0</v>
      </c>
    </row>
    <row r="1560" spans="1:13">
      <c r="A1560">
        <f t="shared" si="24"/>
        <v>1559</v>
      </c>
      <c r="C1560" s="51" t="s">
        <v>2530</v>
      </c>
      <c r="G1560" s="51" t="s">
        <v>2793</v>
      </c>
      <c r="I1560" s="73">
        <v>71</v>
      </c>
      <c r="M1560">
        <v>0</v>
      </c>
    </row>
    <row r="1561" spans="1:13">
      <c r="A1561">
        <f t="shared" si="24"/>
        <v>1560</v>
      </c>
      <c r="C1561" s="51" t="s">
        <v>2531</v>
      </c>
      <c r="G1561" s="51" t="s">
        <v>2794</v>
      </c>
      <c r="I1561" s="73">
        <v>36</v>
      </c>
      <c r="M1561">
        <v>0</v>
      </c>
    </row>
    <row r="1562" spans="1:13">
      <c r="A1562">
        <f t="shared" si="24"/>
        <v>1561</v>
      </c>
      <c r="C1562" s="51" t="s">
        <v>2532</v>
      </c>
      <c r="G1562" s="51" t="s">
        <v>2795</v>
      </c>
      <c r="I1562" s="73">
        <v>6</v>
      </c>
      <c r="M1562">
        <v>0</v>
      </c>
    </row>
    <row r="1563" spans="1:13">
      <c r="A1563">
        <f t="shared" si="24"/>
        <v>1562</v>
      </c>
      <c r="C1563" s="51" t="s">
        <v>2533</v>
      </c>
      <c r="G1563" s="51" t="s">
        <v>2796</v>
      </c>
      <c r="I1563" s="73">
        <v>47</v>
      </c>
      <c r="M1563">
        <v>0</v>
      </c>
    </row>
    <row r="1564" spans="1:13">
      <c r="A1564">
        <f t="shared" si="24"/>
        <v>1563</v>
      </c>
      <c r="C1564" s="51" t="s">
        <v>2534</v>
      </c>
      <c r="G1564" s="51" t="s">
        <v>2797</v>
      </c>
      <c r="I1564" s="73">
        <v>83</v>
      </c>
      <c r="M1564">
        <v>0</v>
      </c>
    </row>
    <row r="1565" spans="1:13">
      <c r="A1565">
        <f t="shared" si="24"/>
        <v>1564</v>
      </c>
      <c r="C1565" s="51" t="s">
        <v>2535</v>
      </c>
      <c r="G1565" s="51" t="s">
        <v>2798</v>
      </c>
      <c r="I1565" s="73">
        <v>104</v>
      </c>
      <c r="M1565">
        <v>0</v>
      </c>
    </row>
    <row r="1566" spans="1:13">
      <c r="A1566">
        <f t="shared" si="24"/>
        <v>1565</v>
      </c>
      <c r="C1566" s="51" t="s">
        <v>2536</v>
      </c>
      <c r="G1566" s="51" t="s">
        <v>2799</v>
      </c>
      <c r="I1566" s="73">
        <v>114</v>
      </c>
      <c r="M1566">
        <v>0</v>
      </c>
    </row>
    <row r="1567" spans="1:13">
      <c r="A1567">
        <f t="shared" si="24"/>
        <v>1566</v>
      </c>
      <c r="C1567" s="51" t="s">
        <v>2537</v>
      </c>
      <c r="G1567" s="51" t="s">
        <v>2800</v>
      </c>
      <c r="I1567" s="73">
        <v>114</v>
      </c>
      <c r="M1567">
        <v>0</v>
      </c>
    </row>
    <row r="1568" spans="1:13">
      <c r="A1568">
        <f t="shared" si="24"/>
        <v>1567</v>
      </c>
      <c r="C1568" s="51" t="s">
        <v>2538</v>
      </c>
      <c r="G1568" s="51" t="s">
        <v>2801</v>
      </c>
      <c r="I1568" s="73">
        <v>41</v>
      </c>
      <c r="M1568">
        <v>0</v>
      </c>
    </row>
    <row r="1569" spans="1:13">
      <c r="A1569">
        <f t="shared" si="24"/>
        <v>1568</v>
      </c>
      <c r="C1569" s="51" t="s">
        <v>2539</v>
      </c>
      <c r="G1569" s="51" t="s">
        <v>2802</v>
      </c>
      <c r="I1569" s="73">
        <v>41</v>
      </c>
      <c r="M1569">
        <v>0</v>
      </c>
    </row>
    <row r="1570" spans="1:13">
      <c r="A1570">
        <f t="shared" si="24"/>
        <v>1569</v>
      </c>
      <c r="C1570" s="51" t="s">
        <v>2540</v>
      </c>
      <c r="G1570" s="51" t="s">
        <v>2803</v>
      </c>
      <c r="I1570" s="73">
        <v>26</v>
      </c>
      <c r="M1570">
        <v>0</v>
      </c>
    </row>
    <row r="1571" spans="1:13">
      <c r="A1571">
        <f t="shared" si="24"/>
        <v>1570</v>
      </c>
      <c r="C1571" s="51" t="s">
        <v>2541</v>
      </c>
      <c r="G1571" s="51" t="s">
        <v>2804</v>
      </c>
      <c r="I1571" s="73">
        <v>51</v>
      </c>
      <c r="M1571">
        <v>0</v>
      </c>
    </row>
    <row r="1572" spans="1:13">
      <c r="A1572">
        <f t="shared" si="24"/>
        <v>1571</v>
      </c>
      <c r="C1572" s="51" t="s">
        <v>2542</v>
      </c>
      <c r="G1572" s="51" t="s">
        <v>2805</v>
      </c>
      <c r="I1572" s="73">
        <v>125</v>
      </c>
      <c r="M1572">
        <v>0</v>
      </c>
    </row>
    <row r="1573" spans="1:13">
      <c r="A1573">
        <f t="shared" si="24"/>
        <v>1572</v>
      </c>
      <c r="C1573" s="51" t="s">
        <v>2543</v>
      </c>
      <c r="G1573" s="51" t="s">
        <v>2806</v>
      </c>
      <c r="I1573" s="73">
        <v>56</v>
      </c>
      <c r="M1573">
        <v>0</v>
      </c>
    </row>
    <row r="1574" spans="1:13">
      <c r="A1574">
        <f t="shared" si="24"/>
        <v>1573</v>
      </c>
      <c r="C1574" s="51" t="s">
        <v>2544</v>
      </c>
      <c r="G1574" s="51" t="s">
        <v>2807</v>
      </c>
      <c r="I1574" s="73">
        <v>104</v>
      </c>
      <c r="M1574">
        <v>0</v>
      </c>
    </row>
    <row r="1575" spans="1:13">
      <c r="A1575">
        <f t="shared" si="24"/>
        <v>1574</v>
      </c>
      <c r="C1575" s="51" t="s">
        <v>2545</v>
      </c>
      <c r="G1575" s="51" t="s">
        <v>2808</v>
      </c>
      <c r="I1575" s="73">
        <v>70</v>
      </c>
      <c r="M1575">
        <v>0</v>
      </c>
    </row>
    <row r="1576" spans="1:13">
      <c r="A1576">
        <f t="shared" si="24"/>
        <v>1575</v>
      </c>
      <c r="C1576" s="51" t="s">
        <v>2546</v>
      </c>
      <c r="G1576" s="51" t="s">
        <v>2809</v>
      </c>
      <c r="I1576" s="73">
        <v>50</v>
      </c>
      <c r="M1576">
        <v>0</v>
      </c>
    </row>
    <row r="1577" spans="1:13">
      <c r="A1577">
        <f t="shared" si="24"/>
        <v>1576</v>
      </c>
      <c r="C1577" s="51" t="s">
        <v>2547</v>
      </c>
      <c r="G1577" s="51" t="s">
        <v>2810</v>
      </c>
      <c r="I1577" s="73">
        <v>16</v>
      </c>
      <c r="M1577">
        <v>0</v>
      </c>
    </row>
    <row r="1578" spans="1:13">
      <c r="A1578">
        <f t="shared" si="24"/>
        <v>1577</v>
      </c>
      <c r="C1578" s="51" t="s">
        <v>2548</v>
      </c>
      <c r="G1578" s="51" t="s">
        <v>2811</v>
      </c>
      <c r="I1578" s="73">
        <v>93</v>
      </c>
      <c r="M1578">
        <v>0</v>
      </c>
    </row>
    <row r="1579" spans="1:13">
      <c r="A1579">
        <f t="shared" si="24"/>
        <v>1578</v>
      </c>
      <c r="C1579" s="51" t="s">
        <v>2549</v>
      </c>
      <c r="G1579" s="51" t="s">
        <v>2812</v>
      </c>
      <c r="I1579" s="73">
        <v>98</v>
      </c>
      <c r="M1579">
        <v>0</v>
      </c>
    </row>
    <row r="1580" spans="1:13">
      <c r="A1580">
        <f t="shared" si="24"/>
        <v>1579</v>
      </c>
      <c r="C1580" s="51" t="s">
        <v>2550</v>
      </c>
      <c r="G1580" s="51" t="s">
        <v>2813</v>
      </c>
      <c r="I1580" s="73">
        <v>89</v>
      </c>
      <c r="M1580">
        <v>0</v>
      </c>
    </row>
    <row r="1581" spans="1:13">
      <c r="A1581">
        <f t="shared" si="24"/>
        <v>1580</v>
      </c>
      <c r="C1581" s="51" t="s">
        <v>2551</v>
      </c>
      <c r="G1581" s="51" t="s">
        <v>2814</v>
      </c>
      <c r="I1581" s="73">
        <v>309</v>
      </c>
      <c r="M1581">
        <v>0</v>
      </c>
    </row>
    <row r="1582" spans="1:13">
      <c r="A1582">
        <f t="shared" si="24"/>
        <v>1581</v>
      </c>
      <c r="C1582" s="51" t="s">
        <v>2552</v>
      </c>
      <c r="G1582" s="51" t="s">
        <v>2815</v>
      </c>
      <c r="I1582" s="73">
        <v>339</v>
      </c>
      <c r="M1582">
        <v>0</v>
      </c>
    </row>
    <row r="1583" spans="1:13">
      <c r="A1583">
        <f t="shared" si="24"/>
        <v>1582</v>
      </c>
      <c r="C1583" s="51" t="s">
        <v>2520</v>
      </c>
      <c r="G1583" s="51" t="s">
        <v>2816</v>
      </c>
      <c r="I1583" s="73">
        <v>399</v>
      </c>
      <c r="M1583">
        <v>0</v>
      </c>
    </row>
    <row r="1584" spans="1:13">
      <c r="A1584">
        <f t="shared" si="24"/>
        <v>1583</v>
      </c>
      <c r="C1584" s="51" t="s">
        <v>2553</v>
      </c>
      <c r="G1584" s="51" t="s">
        <v>2817</v>
      </c>
      <c r="I1584" s="73">
        <v>319</v>
      </c>
      <c r="M1584">
        <v>0</v>
      </c>
    </row>
    <row r="1585" spans="1:13">
      <c r="A1585">
        <f t="shared" si="24"/>
        <v>1584</v>
      </c>
      <c r="C1585" s="51" t="s">
        <v>2554</v>
      </c>
      <c r="G1585" s="51" t="s">
        <v>2818</v>
      </c>
      <c r="I1585" s="73">
        <v>359</v>
      </c>
      <c r="M1585">
        <v>0</v>
      </c>
    </row>
    <row r="1586" spans="1:13">
      <c r="A1586">
        <f t="shared" si="24"/>
        <v>1585</v>
      </c>
      <c r="C1586" s="51" t="s">
        <v>2555</v>
      </c>
      <c r="G1586" s="51" t="s">
        <v>2819</v>
      </c>
      <c r="I1586" s="73">
        <v>379</v>
      </c>
      <c r="M1586">
        <v>0</v>
      </c>
    </row>
    <row r="1587" spans="1:13">
      <c r="A1587">
        <f t="shared" si="24"/>
        <v>1586</v>
      </c>
      <c r="C1587" s="51" t="s">
        <v>2556</v>
      </c>
      <c r="G1587" s="51" t="s">
        <v>2820</v>
      </c>
      <c r="I1587" s="73">
        <v>419</v>
      </c>
      <c r="M1587">
        <v>0</v>
      </c>
    </row>
    <row r="1588" spans="1:13">
      <c r="A1588">
        <f t="shared" si="24"/>
        <v>1587</v>
      </c>
      <c r="C1588" s="51" t="s">
        <v>2557</v>
      </c>
      <c r="G1588" s="51" t="s">
        <v>2821</v>
      </c>
      <c r="I1588" s="73">
        <v>419</v>
      </c>
      <c r="M1588">
        <v>0</v>
      </c>
    </row>
    <row r="1589" spans="1:13">
      <c r="A1589">
        <f t="shared" si="24"/>
        <v>1588</v>
      </c>
      <c r="C1589" s="51" t="s">
        <v>2558</v>
      </c>
      <c r="G1589" s="51" t="s">
        <v>2822</v>
      </c>
      <c r="I1589" s="73">
        <v>399</v>
      </c>
      <c r="M1589">
        <v>0</v>
      </c>
    </row>
    <row r="1590" spans="1:13">
      <c r="A1590">
        <f t="shared" si="24"/>
        <v>1589</v>
      </c>
      <c r="C1590" s="51" t="s">
        <v>2559</v>
      </c>
      <c r="G1590" s="51" t="s">
        <v>2823</v>
      </c>
      <c r="I1590" s="73">
        <v>539</v>
      </c>
      <c r="M1590">
        <v>0</v>
      </c>
    </row>
    <row r="1591" spans="1:13">
      <c r="A1591">
        <f t="shared" si="24"/>
        <v>1590</v>
      </c>
      <c r="C1591" s="51" t="s">
        <v>2560</v>
      </c>
      <c r="G1591" s="51" t="s">
        <v>2824</v>
      </c>
      <c r="I1591" s="73">
        <v>379</v>
      </c>
      <c r="M1591">
        <v>0</v>
      </c>
    </row>
    <row r="1592" spans="1:13">
      <c r="A1592">
        <f t="shared" si="24"/>
        <v>1591</v>
      </c>
      <c r="C1592" s="51" t="s">
        <v>2561</v>
      </c>
      <c r="G1592" s="51" t="s">
        <v>2825</v>
      </c>
      <c r="I1592" s="73">
        <v>319</v>
      </c>
      <c r="M1592">
        <v>0</v>
      </c>
    </row>
    <row r="1593" spans="1:13">
      <c r="A1593">
        <f t="shared" si="24"/>
        <v>1592</v>
      </c>
      <c r="C1593" s="51" t="s">
        <v>2562</v>
      </c>
      <c r="G1593" s="51" t="s">
        <v>2826</v>
      </c>
      <c r="I1593" s="73">
        <v>589</v>
      </c>
      <c r="M1593">
        <v>0</v>
      </c>
    </row>
    <row r="1594" spans="1:13">
      <c r="A1594">
        <f t="shared" si="24"/>
        <v>1593</v>
      </c>
      <c r="C1594" s="51" t="s">
        <v>2563</v>
      </c>
      <c r="G1594" s="51" t="s">
        <v>2827</v>
      </c>
      <c r="I1594" s="73">
        <v>399</v>
      </c>
      <c r="M1594">
        <v>0</v>
      </c>
    </row>
    <row r="1595" spans="1:13">
      <c r="A1595">
        <f t="shared" si="24"/>
        <v>1594</v>
      </c>
      <c r="C1595" s="51" t="s">
        <v>2564</v>
      </c>
      <c r="G1595" s="51" t="s">
        <v>2828</v>
      </c>
      <c r="I1595" s="73">
        <v>439</v>
      </c>
      <c r="M1595">
        <v>0</v>
      </c>
    </row>
    <row r="1596" spans="1:13">
      <c r="A1596">
        <f t="shared" si="24"/>
        <v>1595</v>
      </c>
      <c r="C1596" s="51" t="s">
        <v>2565</v>
      </c>
      <c r="G1596" s="51" t="s">
        <v>2829</v>
      </c>
      <c r="I1596" s="73">
        <v>439</v>
      </c>
      <c r="M1596">
        <v>0</v>
      </c>
    </row>
    <row r="1597" spans="1:13">
      <c r="A1597">
        <f t="shared" si="24"/>
        <v>1596</v>
      </c>
      <c r="C1597" s="51" t="s">
        <v>2566</v>
      </c>
      <c r="G1597" s="51" t="s">
        <v>2830</v>
      </c>
      <c r="I1597" s="73">
        <v>499</v>
      </c>
      <c r="M1597">
        <v>0</v>
      </c>
    </row>
    <row r="1598" spans="1:13">
      <c r="A1598">
        <f t="shared" si="24"/>
        <v>1597</v>
      </c>
      <c r="C1598" s="51" t="s">
        <v>2567</v>
      </c>
      <c r="G1598" s="51" t="s">
        <v>2831</v>
      </c>
      <c r="I1598" s="73">
        <v>84</v>
      </c>
      <c r="M1598">
        <v>0</v>
      </c>
    </row>
    <row r="1599" spans="1:13">
      <c r="A1599">
        <f t="shared" si="24"/>
        <v>1598</v>
      </c>
      <c r="C1599" s="51" t="s">
        <v>2568</v>
      </c>
      <c r="G1599" s="51" t="s">
        <v>2832</v>
      </c>
      <c r="I1599" s="73">
        <v>83</v>
      </c>
      <c r="M1599">
        <v>0</v>
      </c>
    </row>
    <row r="1600" spans="1:13">
      <c r="A1600">
        <f t="shared" si="24"/>
        <v>1599</v>
      </c>
      <c r="C1600" s="51" t="s">
        <v>2569</v>
      </c>
      <c r="G1600" s="51" t="s">
        <v>2833</v>
      </c>
      <c r="I1600" s="73">
        <v>83</v>
      </c>
      <c r="M1600">
        <v>0</v>
      </c>
    </row>
    <row r="1601" spans="1:13">
      <c r="A1601">
        <f t="shared" si="24"/>
        <v>1600</v>
      </c>
      <c r="C1601" s="51" t="s">
        <v>2570</v>
      </c>
      <c r="G1601" s="51" t="s">
        <v>2834</v>
      </c>
      <c r="I1601" s="73">
        <v>93</v>
      </c>
      <c r="M1601">
        <v>0</v>
      </c>
    </row>
    <row r="1602" spans="1:13">
      <c r="A1602">
        <f t="shared" si="24"/>
        <v>1601</v>
      </c>
      <c r="C1602" s="51" t="s">
        <v>2571</v>
      </c>
      <c r="G1602" s="51" t="s">
        <v>2835</v>
      </c>
      <c r="I1602" s="73">
        <v>98</v>
      </c>
      <c r="M1602">
        <v>0</v>
      </c>
    </row>
    <row r="1603" spans="1:13">
      <c r="A1603">
        <f t="shared" ref="A1603:A1666" si="25">ROW()-1</f>
        <v>1602</v>
      </c>
      <c r="C1603" s="51" t="s">
        <v>2572</v>
      </c>
      <c r="G1603" s="51" t="s">
        <v>2836</v>
      </c>
      <c r="I1603" s="73">
        <v>98</v>
      </c>
      <c r="M1603">
        <v>0</v>
      </c>
    </row>
    <row r="1604" spans="1:13">
      <c r="A1604">
        <f t="shared" si="25"/>
        <v>1603</v>
      </c>
      <c r="C1604" s="51" t="s">
        <v>2573</v>
      </c>
      <c r="G1604" s="51" t="s">
        <v>2837</v>
      </c>
      <c r="I1604" s="73">
        <v>108</v>
      </c>
      <c r="M1604">
        <v>0</v>
      </c>
    </row>
    <row r="1605" spans="1:13">
      <c r="A1605">
        <f t="shared" si="25"/>
        <v>1604</v>
      </c>
      <c r="C1605" s="51" t="s">
        <v>2574</v>
      </c>
      <c r="G1605" s="51" t="s">
        <v>2838</v>
      </c>
      <c r="I1605" s="73">
        <v>114</v>
      </c>
      <c r="M1605">
        <v>0</v>
      </c>
    </row>
    <row r="1606" spans="1:13">
      <c r="A1606">
        <f t="shared" si="25"/>
        <v>1605</v>
      </c>
      <c r="C1606" s="51" t="s">
        <v>2575</v>
      </c>
      <c r="G1606" s="51" t="s">
        <v>2839</v>
      </c>
      <c r="I1606" s="73">
        <v>723</v>
      </c>
      <c r="M1606">
        <v>0</v>
      </c>
    </row>
    <row r="1607" spans="1:13">
      <c r="A1607">
        <f t="shared" si="25"/>
        <v>1606</v>
      </c>
      <c r="C1607" s="51" t="s">
        <v>2576</v>
      </c>
      <c r="G1607" s="51" t="s">
        <v>2840</v>
      </c>
      <c r="I1607" s="73">
        <v>59</v>
      </c>
      <c r="M1607">
        <v>0</v>
      </c>
    </row>
    <row r="1608" spans="1:13">
      <c r="A1608">
        <f t="shared" si="25"/>
        <v>1607</v>
      </c>
      <c r="C1608" s="51" t="s">
        <v>2577</v>
      </c>
      <c r="G1608" s="51" t="s">
        <v>2841</v>
      </c>
      <c r="I1608" s="73">
        <v>59</v>
      </c>
      <c r="M1608">
        <v>0</v>
      </c>
    </row>
    <row r="1609" spans="1:13">
      <c r="A1609">
        <f t="shared" si="25"/>
        <v>1608</v>
      </c>
      <c r="C1609" s="51" t="s">
        <v>2578</v>
      </c>
      <c r="G1609" s="51" t="s">
        <v>2842</v>
      </c>
      <c r="I1609" s="73">
        <v>65</v>
      </c>
      <c r="M1609">
        <v>0</v>
      </c>
    </row>
    <row r="1610" spans="1:13">
      <c r="A1610">
        <f t="shared" si="25"/>
        <v>1609</v>
      </c>
      <c r="C1610" s="51" t="s">
        <v>2579</v>
      </c>
      <c r="G1610" s="51" t="s">
        <v>2843</v>
      </c>
      <c r="I1610" s="73">
        <v>167</v>
      </c>
      <c r="M1610">
        <v>0</v>
      </c>
    </row>
    <row r="1611" spans="1:13">
      <c r="A1611">
        <f t="shared" si="25"/>
        <v>1610</v>
      </c>
      <c r="C1611" s="51" t="s">
        <v>2580</v>
      </c>
      <c r="G1611" s="51" t="s">
        <v>2844</v>
      </c>
      <c r="I1611" s="73">
        <v>79</v>
      </c>
      <c r="M1611">
        <v>0</v>
      </c>
    </row>
    <row r="1612" spans="1:13">
      <c r="A1612">
        <f t="shared" si="25"/>
        <v>1611</v>
      </c>
      <c r="C1612" s="51" t="s">
        <v>2581</v>
      </c>
      <c r="G1612" s="51" t="s">
        <v>2845</v>
      </c>
      <c r="I1612" s="73">
        <v>51</v>
      </c>
      <c r="M1612">
        <v>0</v>
      </c>
    </row>
    <row r="1613" spans="1:13">
      <c r="A1613">
        <f t="shared" si="25"/>
        <v>1612</v>
      </c>
      <c r="C1613" s="51" t="s">
        <v>2582</v>
      </c>
      <c r="G1613" s="51" t="s">
        <v>2846</v>
      </c>
      <c r="I1613" s="73">
        <v>389</v>
      </c>
      <c r="M1613">
        <v>0</v>
      </c>
    </row>
    <row r="1614" spans="1:13">
      <c r="A1614">
        <f t="shared" si="25"/>
        <v>1613</v>
      </c>
      <c r="C1614" s="51" t="s">
        <v>2583</v>
      </c>
      <c r="G1614" s="51" t="s">
        <v>2847</v>
      </c>
      <c r="I1614" s="73">
        <v>389</v>
      </c>
      <c r="M1614">
        <v>0</v>
      </c>
    </row>
    <row r="1615" spans="1:13">
      <c r="A1615">
        <f t="shared" si="25"/>
        <v>1614</v>
      </c>
      <c r="C1615" s="51" t="s">
        <v>2584</v>
      </c>
      <c r="G1615" s="51" t="s">
        <v>2848</v>
      </c>
      <c r="I1615" s="73">
        <v>399</v>
      </c>
      <c r="M1615">
        <v>0</v>
      </c>
    </row>
    <row r="1616" spans="1:13">
      <c r="A1616">
        <f t="shared" si="25"/>
        <v>1615</v>
      </c>
      <c r="C1616" s="51" t="s">
        <v>2585</v>
      </c>
      <c r="G1616" s="51" t="s">
        <v>2849</v>
      </c>
      <c r="I1616" s="73">
        <v>419</v>
      </c>
      <c r="M1616">
        <v>0</v>
      </c>
    </row>
    <row r="1617" spans="1:13">
      <c r="A1617">
        <f t="shared" si="25"/>
        <v>1616</v>
      </c>
      <c r="C1617" s="51" t="s">
        <v>2586</v>
      </c>
      <c r="G1617" s="51" t="s">
        <v>2850</v>
      </c>
      <c r="I1617" s="73">
        <v>419</v>
      </c>
      <c r="M1617">
        <v>0</v>
      </c>
    </row>
    <row r="1618" spans="1:13">
      <c r="A1618">
        <f t="shared" si="25"/>
        <v>1617</v>
      </c>
      <c r="C1618" s="51" t="s">
        <v>2587</v>
      </c>
      <c r="G1618" s="51" t="s">
        <v>2848</v>
      </c>
      <c r="I1618" s="73">
        <v>429</v>
      </c>
      <c r="M1618">
        <v>0</v>
      </c>
    </row>
    <row r="1619" spans="1:13">
      <c r="A1619">
        <f t="shared" si="25"/>
        <v>1618</v>
      </c>
      <c r="C1619" s="51" t="s">
        <v>2588</v>
      </c>
      <c r="G1619" s="51" t="s">
        <v>2851</v>
      </c>
      <c r="I1619" s="73">
        <v>429</v>
      </c>
      <c r="M1619">
        <v>0</v>
      </c>
    </row>
    <row r="1620" spans="1:13">
      <c r="A1620">
        <f t="shared" si="25"/>
        <v>1619</v>
      </c>
      <c r="C1620" s="51" t="s">
        <v>2589</v>
      </c>
      <c r="G1620" s="51" t="s">
        <v>2852</v>
      </c>
      <c r="I1620" s="73">
        <v>419</v>
      </c>
      <c r="M1620">
        <v>0</v>
      </c>
    </row>
    <row r="1621" spans="1:13">
      <c r="A1621">
        <f t="shared" si="25"/>
        <v>1620</v>
      </c>
      <c r="C1621" s="51" t="s">
        <v>2590</v>
      </c>
      <c r="G1621" s="51" t="s">
        <v>2853</v>
      </c>
      <c r="I1621" s="73">
        <v>419</v>
      </c>
      <c r="M1621">
        <v>0</v>
      </c>
    </row>
    <row r="1622" spans="1:13">
      <c r="A1622">
        <f t="shared" si="25"/>
        <v>1621</v>
      </c>
      <c r="C1622" s="51" t="s">
        <v>2591</v>
      </c>
      <c r="G1622" s="51" t="s">
        <v>2854</v>
      </c>
      <c r="I1622" s="73">
        <v>439</v>
      </c>
      <c r="M1622">
        <v>0</v>
      </c>
    </row>
    <row r="1623" spans="1:13">
      <c r="A1623">
        <f t="shared" si="25"/>
        <v>1622</v>
      </c>
      <c r="C1623" s="51" t="s">
        <v>2592</v>
      </c>
      <c r="G1623" s="51" t="s">
        <v>2855</v>
      </c>
      <c r="I1623" s="73">
        <v>379</v>
      </c>
      <c r="M1623">
        <v>0</v>
      </c>
    </row>
    <row r="1624" spans="1:13">
      <c r="A1624">
        <f t="shared" si="25"/>
        <v>1623</v>
      </c>
      <c r="C1624" s="51" t="s">
        <v>2593</v>
      </c>
      <c r="G1624" s="51" t="s">
        <v>2856</v>
      </c>
      <c r="I1624" s="73">
        <v>379</v>
      </c>
      <c r="M1624">
        <v>0</v>
      </c>
    </row>
    <row r="1625" spans="1:13">
      <c r="A1625">
        <f t="shared" si="25"/>
        <v>1624</v>
      </c>
      <c r="C1625" s="51" t="s">
        <v>2594</v>
      </c>
      <c r="G1625" s="51" t="s">
        <v>2857</v>
      </c>
      <c r="I1625" s="73">
        <v>419</v>
      </c>
      <c r="M1625">
        <v>0</v>
      </c>
    </row>
    <row r="1626" spans="1:13">
      <c r="A1626">
        <f t="shared" si="25"/>
        <v>1625</v>
      </c>
      <c r="C1626" s="51" t="s">
        <v>2595</v>
      </c>
      <c r="G1626" s="51" t="s">
        <v>2858</v>
      </c>
      <c r="I1626" s="73">
        <v>419</v>
      </c>
      <c r="M1626">
        <v>0</v>
      </c>
    </row>
    <row r="1627" spans="1:13">
      <c r="A1627">
        <f t="shared" si="25"/>
        <v>1626</v>
      </c>
      <c r="C1627" s="51" t="s">
        <v>2596</v>
      </c>
      <c r="G1627" s="51" t="s">
        <v>2859</v>
      </c>
      <c r="I1627" s="73">
        <v>419</v>
      </c>
      <c r="M1627">
        <v>0</v>
      </c>
    </row>
    <row r="1628" spans="1:13">
      <c r="A1628">
        <f t="shared" si="25"/>
        <v>1627</v>
      </c>
      <c r="C1628" s="51" t="s">
        <v>2597</v>
      </c>
      <c r="G1628" s="51" t="s">
        <v>2860</v>
      </c>
      <c r="I1628" s="73">
        <v>116</v>
      </c>
      <c r="M1628">
        <v>0</v>
      </c>
    </row>
    <row r="1629" spans="1:13">
      <c r="A1629">
        <f t="shared" si="25"/>
        <v>1628</v>
      </c>
      <c r="C1629" s="51" t="s">
        <v>2598</v>
      </c>
      <c r="G1629" s="51" t="s">
        <v>2861</v>
      </c>
      <c r="I1629" s="73">
        <v>154</v>
      </c>
      <c r="M1629">
        <v>0</v>
      </c>
    </row>
    <row r="1630" spans="1:13">
      <c r="A1630">
        <f t="shared" si="25"/>
        <v>1629</v>
      </c>
      <c r="C1630" s="51" t="s">
        <v>2599</v>
      </c>
      <c r="G1630" s="51" t="s">
        <v>2862</v>
      </c>
      <c r="I1630" s="73">
        <v>150</v>
      </c>
      <c r="M1630">
        <v>0</v>
      </c>
    </row>
    <row r="1631" spans="1:13">
      <c r="A1631">
        <f t="shared" si="25"/>
        <v>1630</v>
      </c>
      <c r="C1631" s="51" t="s">
        <v>2600</v>
      </c>
      <c r="G1631" s="51" t="s">
        <v>2863</v>
      </c>
      <c r="I1631" s="73">
        <v>203</v>
      </c>
      <c r="M1631">
        <v>0</v>
      </c>
    </row>
    <row r="1632" spans="1:13">
      <c r="A1632">
        <f t="shared" si="25"/>
        <v>1631</v>
      </c>
      <c r="C1632" s="51" t="s">
        <v>2601</v>
      </c>
      <c r="G1632" s="51" t="s">
        <v>2864</v>
      </c>
      <c r="I1632" s="73">
        <v>157</v>
      </c>
      <c r="M1632">
        <v>0</v>
      </c>
    </row>
    <row r="1633" spans="1:13">
      <c r="A1633">
        <f t="shared" si="25"/>
        <v>1632</v>
      </c>
      <c r="C1633" s="51" t="s">
        <v>2602</v>
      </c>
      <c r="G1633" s="51" t="s">
        <v>2865</v>
      </c>
      <c r="I1633" s="73">
        <v>187</v>
      </c>
      <c r="M1633">
        <v>0</v>
      </c>
    </row>
    <row r="1634" spans="1:13">
      <c r="A1634">
        <f t="shared" si="25"/>
        <v>1633</v>
      </c>
      <c r="C1634" s="51" t="s">
        <v>2603</v>
      </c>
      <c r="G1634" s="51" t="s">
        <v>2866</v>
      </c>
      <c r="I1634" s="73">
        <v>239</v>
      </c>
      <c r="M1634">
        <v>0</v>
      </c>
    </row>
    <row r="1635" spans="1:13">
      <c r="A1635">
        <f t="shared" si="25"/>
        <v>1634</v>
      </c>
      <c r="C1635" s="51" t="s">
        <v>2603</v>
      </c>
      <c r="G1635" s="51" t="s">
        <v>2867</v>
      </c>
      <c r="I1635" s="73">
        <v>339</v>
      </c>
      <c r="M1635">
        <v>0</v>
      </c>
    </row>
    <row r="1636" spans="1:13">
      <c r="A1636">
        <f t="shared" si="25"/>
        <v>1635</v>
      </c>
      <c r="C1636" s="51" t="s">
        <v>2604</v>
      </c>
      <c r="G1636" s="51" t="s">
        <v>2868</v>
      </c>
      <c r="I1636" s="73">
        <v>284</v>
      </c>
      <c r="M1636">
        <v>0</v>
      </c>
    </row>
    <row r="1637" spans="1:13">
      <c r="A1637">
        <f t="shared" si="25"/>
        <v>1636</v>
      </c>
      <c r="C1637" s="51" t="s">
        <v>2604</v>
      </c>
      <c r="G1637" s="51" t="s">
        <v>2869</v>
      </c>
      <c r="I1637" s="73">
        <v>384</v>
      </c>
      <c r="M1637">
        <v>0</v>
      </c>
    </row>
    <row r="1638" spans="1:13">
      <c r="A1638">
        <f t="shared" si="25"/>
        <v>1637</v>
      </c>
      <c r="C1638" s="51" t="s">
        <v>2605</v>
      </c>
      <c r="G1638" s="51" t="s">
        <v>2870</v>
      </c>
      <c r="I1638" s="73">
        <v>250</v>
      </c>
      <c r="M1638">
        <v>0</v>
      </c>
    </row>
    <row r="1639" spans="1:13">
      <c r="A1639">
        <f t="shared" si="25"/>
        <v>1638</v>
      </c>
      <c r="C1639" s="51" t="s">
        <v>2606</v>
      </c>
      <c r="G1639" s="51" t="s">
        <v>2871</v>
      </c>
      <c r="I1639" s="73">
        <v>299</v>
      </c>
      <c r="M1639">
        <v>0</v>
      </c>
    </row>
    <row r="1640" spans="1:13">
      <c r="A1640">
        <f t="shared" si="25"/>
        <v>1639</v>
      </c>
      <c r="C1640" s="51" t="s">
        <v>2607</v>
      </c>
      <c r="G1640" s="51" t="s">
        <v>2872</v>
      </c>
      <c r="I1640" s="73">
        <v>399</v>
      </c>
      <c r="M1640">
        <v>0</v>
      </c>
    </row>
    <row r="1641" spans="1:13">
      <c r="A1641">
        <f t="shared" si="25"/>
        <v>1640</v>
      </c>
      <c r="C1641" s="51" t="s">
        <v>2608</v>
      </c>
      <c r="G1641" s="51" t="s">
        <v>2873</v>
      </c>
      <c r="I1641" s="73">
        <v>299</v>
      </c>
      <c r="M1641">
        <v>0</v>
      </c>
    </row>
    <row r="1642" spans="1:13">
      <c r="A1642">
        <f t="shared" si="25"/>
        <v>1641</v>
      </c>
      <c r="C1642" s="51" t="s">
        <v>2609</v>
      </c>
      <c r="G1642" s="51" t="s">
        <v>2874</v>
      </c>
      <c r="I1642" s="73">
        <v>349</v>
      </c>
      <c r="M1642">
        <v>0</v>
      </c>
    </row>
    <row r="1643" spans="1:13">
      <c r="A1643">
        <f t="shared" si="25"/>
        <v>1642</v>
      </c>
      <c r="C1643" s="51" t="s">
        <v>2610</v>
      </c>
      <c r="G1643" s="51" t="s">
        <v>2875</v>
      </c>
      <c r="I1643" s="73">
        <v>429</v>
      </c>
      <c r="M1643">
        <v>0</v>
      </c>
    </row>
    <row r="1644" spans="1:13">
      <c r="A1644">
        <f t="shared" si="25"/>
        <v>1643</v>
      </c>
      <c r="C1644" s="51" t="s">
        <v>2611</v>
      </c>
      <c r="G1644" s="51" t="s">
        <v>2876</v>
      </c>
      <c r="I1644" s="73">
        <v>25</v>
      </c>
      <c r="M1644">
        <v>0</v>
      </c>
    </row>
    <row r="1645" spans="1:13">
      <c r="A1645">
        <f t="shared" si="25"/>
        <v>1644</v>
      </c>
      <c r="C1645" s="51" t="s">
        <v>2612</v>
      </c>
      <c r="G1645" s="51" t="s">
        <v>2877</v>
      </c>
      <c r="I1645" s="73">
        <v>30</v>
      </c>
      <c r="M1645">
        <v>0</v>
      </c>
    </row>
    <row r="1646" spans="1:13">
      <c r="A1646">
        <f t="shared" si="25"/>
        <v>1645</v>
      </c>
      <c r="C1646" s="51" t="s">
        <v>2613</v>
      </c>
      <c r="G1646" s="51" t="s">
        <v>2878</v>
      </c>
      <c r="I1646" s="73">
        <v>36</v>
      </c>
      <c r="M1646">
        <v>0</v>
      </c>
    </row>
    <row r="1647" spans="1:13">
      <c r="A1647">
        <f t="shared" si="25"/>
        <v>1646</v>
      </c>
      <c r="C1647" s="51" t="s">
        <v>2614</v>
      </c>
      <c r="G1647" s="51" t="s">
        <v>2879</v>
      </c>
      <c r="I1647" s="73">
        <v>34</v>
      </c>
      <c r="M1647">
        <v>0</v>
      </c>
    </row>
    <row r="1648" spans="1:13">
      <c r="A1648">
        <f t="shared" si="25"/>
        <v>1647</v>
      </c>
      <c r="C1648" s="51" t="s">
        <v>2615</v>
      </c>
      <c r="G1648" s="51" t="s">
        <v>2880</v>
      </c>
      <c r="I1648" s="73">
        <v>41</v>
      </c>
      <c r="M1648">
        <v>0</v>
      </c>
    </row>
    <row r="1649" spans="1:13">
      <c r="A1649">
        <f t="shared" si="25"/>
        <v>1648</v>
      </c>
      <c r="C1649" s="51" t="s">
        <v>2616</v>
      </c>
      <c r="G1649" s="51" t="s">
        <v>2881</v>
      </c>
      <c r="I1649" s="73">
        <v>28</v>
      </c>
      <c r="M1649">
        <v>0</v>
      </c>
    </row>
    <row r="1650" spans="1:13">
      <c r="A1650">
        <f t="shared" si="25"/>
        <v>1649</v>
      </c>
      <c r="C1650" s="51" t="s">
        <v>2617</v>
      </c>
      <c r="G1650" s="51" t="s">
        <v>2882</v>
      </c>
      <c r="I1650" s="73">
        <v>104</v>
      </c>
      <c r="M1650">
        <v>0</v>
      </c>
    </row>
    <row r="1651" spans="1:13">
      <c r="A1651">
        <f t="shared" si="25"/>
        <v>1650</v>
      </c>
      <c r="C1651" s="51" t="s">
        <v>2618</v>
      </c>
      <c r="G1651" s="51" t="s">
        <v>2883</v>
      </c>
      <c r="I1651" s="73">
        <v>156</v>
      </c>
      <c r="M1651">
        <v>0</v>
      </c>
    </row>
    <row r="1652" spans="1:13">
      <c r="A1652">
        <f t="shared" si="25"/>
        <v>1651</v>
      </c>
      <c r="C1652" s="51" t="s">
        <v>2619</v>
      </c>
      <c r="G1652" s="51" t="s">
        <v>2884</v>
      </c>
      <c r="I1652" s="73">
        <v>240</v>
      </c>
      <c r="M1652">
        <v>0</v>
      </c>
    </row>
    <row r="1653" spans="1:13">
      <c r="A1653">
        <f t="shared" si="25"/>
        <v>1652</v>
      </c>
      <c r="C1653" s="51" t="s">
        <v>2620</v>
      </c>
      <c r="G1653" s="51" t="s">
        <v>2885</v>
      </c>
      <c r="I1653" s="73">
        <v>366</v>
      </c>
      <c r="M1653">
        <v>0</v>
      </c>
    </row>
    <row r="1654" spans="1:13">
      <c r="A1654">
        <f t="shared" si="25"/>
        <v>1653</v>
      </c>
      <c r="C1654" s="51" t="s">
        <v>2621</v>
      </c>
      <c r="G1654" s="51" t="s">
        <v>2886</v>
      </c>
      <c r="I1654" s="73">
        <v>314</v>
      </c>
      <c r="M1654">
        <v>0</v>
      </c>
    </row>
    <row r="1655" spans="1:13">
      <c r="A1655">
        <f t="shared" si="25"/>
        <v>1654</v>
      </c>
      <c r="C1655" s="51" t="s">
        <v>2622</v>
      </c>
      <c r="G1655" s="51" t="s">
        <v>2887</v>
      </c>
      <c r="I1655" s="73">
        <v>523</v>
      </c>
      <c r="M1655">
        <v>0</v>
      </c>
    </row>
    <row r="1656" spans="1:13">
      <c r="A1656">
        <f t="shared" si="25"/>
        <v>1655</v>
      </c>
      <c r="C1656" s="51" t="s">
        <v>2623</v>
      </c>
      <c r="G1656" s="51" t="s">
        <v>2888</v>
      </c>
      <c r="I1656" s="73">
        <v>175</v>
      </c>
      <c r="M1656">
        <v>0</v>
      </c>
    </row>
    <row r="1657" spans="1:13">
      <c r="A1657">
        <f t="shared" si="25"/>
        <v>1656</v>
      </c>
      <c r="C1657" s="51" t="s">
        <v>2624</v>
      </c>
      <c r="G1657" s="51" t="s">
        <v>2889</v>
      </c>
      <c r="I1657" s="73">
        <v>274</v>
      </c>
      <c r="M1657">
        <v>0</v>
      </c>
    </row>
    <row r="1658" spans="1:13">
      <c r="A1658">
        <f t="shared" si="25"/>
        <v>1657</v>
      </c>
      <c r="C1658" s="51" t="s">
        <v>2625</v>
      </c>
      <c r="G1658" s="51" t="s">
        <v>2890</v>
      </c>
      <c r="I1658" s="73">
        <v>440</v>
      </c>
      <c r="M1658">
        <v>0</v>
      </c>
    </row>
    <row r="1659" spans="1:13">
      <c r="A1659">
        <f t="shared" si="25"/>
        <v>1658</v>
      </c>
      <c r="C1659" s="51" t="s">
        <v>2626</v>
      </c>
      <c r="G1659" s="51" t="s">
        <v>2891</v>
      </c>
      <c r="I1659" s="73">
        <v>25</v>
      </c>
      <c r="M1659">
        <v>0</v>
      </c>
    </row>
    <row r="1660" spans="1:13">
      <c r="A1660">
        <f t="shared" si="25"/>
        <v>1659</v>
      </c>
      <c r="C1660" s="51" t="s">
        <v>2627</v>
      </c>
      <c r="G1660" s="51" t="s">
        <v>2892</v>
      </c>
      <c r="I1660" s="73">
        <v>18.899999999999999</v>
      </c>
      <c r="M1660">
        <v>0</v>
      </c>
    </row>
    <row r="1661" spans="1:13">
      <c r="A1661">
        <f t="shared" si="25"/>
        <v>1660</v>
      </c>
      <c r="C1661" s="51" t="s">
        <v>2628</v>
      </c>
      <c r="G1661" s="51" t="s">
        <v>2893</v>
      </c>
      <c r="I1661" s="73">
        <v>10</v>
      </c>
      <c r="M1661">
        <v>0</v>
      </c>
    </row>
    <row r="1662" spans="1:13">
      <c r="A1662">
        <f t="shared" si="25"/>
        <v>1661</v>
      </c>
      <c r="C1662" s="51" t="s">
        <v>2629</v>
      </c>
      <c r="G1662" s="51" t="s">
        <v>2894</v>
      </c>
      <c r="I1662" s="73">
        <v>54</v>
      </c>
      <c r="M1662">
        <v>0</v>
      </c>
    </row>
    <row r="1663" spans="1:13">
      <c r="A1663">
        <f t="shared" si="25"/>
        <v>1662</v>
      </c>
      <c r="C1663" s="51" t="s">
        <v>2630</v>
      </c>
      <c r="G1663" s="51" t="s">
        <v>2895</v>
      </c>
      <c r="I1663" s="73">
        <v>18.899999999999999</v>
      </c>
      <c r="M1663">
        <v>0</v>
      </c>
    </row>
    <row r="1664" spans="1:13">
      <c r="A1664">
        <f t="shared" si="25"/>
        <v>1663</v>
      </c>
      <c r="C1664" s="51" t="s">
        <v>2631</v>
      </c>
      <c r="G1664" s="51" t="s">
        <v>2896</v>
      </c>
      <c r="I1664" s="73">
        <v>25</v>
      </c>
      <c r="M1664">
        <v>0</v>
      </c>
    </row>
    <row r="1665" spans="1:13">
      <c r="A1665">
        <f t="shared" si="25"/>
        <v>1664</v>
      </c>
      <c r="C1665" s="51" t="s">
        <v>2632</v>
      </c>
      <c r="G1665" s="51" t="s">
        <v>2897</v>
      </c>
      <c r="I1665" s="73">
        <v>36</v>
      </c>
      <c r="M1665">
        <v>0</v>
      </c>
    </row>
    <row r="1666" spans="1:13">
      <c r="A1666">
        <f t="shared" si="25"/>
        <v>1665</v>
      </c>
      <c r="C1666" s="51" t="s">
        <v>2633</v>
      </c>
      <c r="G1666" s="51" t="s">
        <v>2898</v>
      </c>
      <c r="I1666" s="73">
        <v>24</v>
      </c>
      <c r="M1666">
        <v>0</v>
      </c>
    </row>
    <row r="1667" spans="1:13">
      <c r="A1667">
        <f t="shared" ref="A1667:A1730" si="26">ROW()-1</f>
        <v>1666</v>
      </c>
      <c r="C1667" s="51" t="s">
        <v>2634</v>
      </c>
      <c r="G1667" s="51" t="s">
        <v>2899</v>
      </c>
      <c r="I1667" s="73">
        <v>91</v>
      </c>
      <c r="M1667">
        <v>0</v>
      </c>
    </row>
    <row r="1668" spans="1:13">
      <c r="A1668">
        <f t="shared" si="26"/>
        <v>1667</v>
      </c>
      <c r="C1668" s="51" t="s">
        <v>2635</v>
      </c>
      <c r="G1668" s="51" t="s">
        <v>2900</v>
      </c>
      <c r="I1668" s="73">
        <v>91</v>
      </c>
      <c r="M1668">
        <v>0</v>
      </c>
    </row>
    <row r="1669" spans="1:13">
      <c r="A1669">
        <f t="shared" si="26"/>
        <v>1668</v>
      </c>
      <c r="C1669" s="51" t="s">
        <v>2636</v>
      </c>
      <c r="G1669" s="51" t="s">
        <v>2901</v>
      </c>
      <c r="I1669" s="73">
        <v>91</v>
      </c>
      <c r="M1669">
        <v>0</v>
      </c>
    </row>
    <row r="1670" spans="1:13">
      <c r="A1670">
        <f t="shared" si="26"/>
        <v>1669</v>
      </c>
      <c r="C1670" s="51" t="s">
        <v>2637</v>
      </c>
      <c r="G1670" s="51" t="s">
        <v>2902</v>
      </c>
      <c r="I1670" s="73">
        <v>865</v>
      </c>
      <c r="M1670">
        <v>0</v>
      </c>
    </row>
    <row r="1671" spans="1:13">
      <c r="A1671">
        <f t="shared" si="26"/>
        <v>1670</v>
      </c>
      <c r="C1671" s="51" t="s">
        <v>2638</v>
      </c>
      <c r="G1671" s="51" t="s">
        <v>2903</v>
      </c>
      <c r="I1671" s="73">
        <v>315.99</v>
      </c>
      <c r="M1671">
        <v>0</v>
      </c>
    </row>
    <row r="1672" spans="1:13">
      <c r="A1672">
        <f t="shared" si="26"/>
        <v>1671</v>
      </c>
      <c r="C1672" s="51" t="s">
        <v>2639</v>
      </c>
      <c r="G1672" s="51" t="s">
        <v>2904</v>
      </c>
      <c r="I1672" s="73">
        <v>419</v>
      </c>
      <c r="M1672">
        <v>0</v>
      </c>
    </row>
    <row r="1673" spans="1:13">
      <c r="A1673">
        <f t="shared" si="26"/>
        <v>1672</v>
      </c>
      <c r="C1673" s="51" t="s">
        <v>2640</v>
      </c>
      <c r="G1673" s="51" t="s">
        <v>2905</v>
      </c>
      <c r="I1673" s="73">
        <v>39</v>
      </c>
      <c r="M1673">
        <v>0</v>
      </c>
    </row>
    <row r="1674" spans="1:13">
      <c r="A1674">
        <f t="shared" si="26"/>
        <v>1673</v>
      </c>
      <c r="C1674" s="51" t="s">
        <v>2641</v>
      </c>
      <c r="G1674" s="51" t="s">
        <v>2906</v>
      </c>
      <c r="I1674" s="73">
        <v>8</v>
      </c>
      <c r="M1674">
        <v>0</v>
      </c>
    </row>
    <row r="1675" spans="1:13">
      <c r="A1675">
        <f t="shared" si="26"/>
        <v>1674</v>
      </c>
      <c r="C1675" s="51" t="s">
        <v>2642</v>
      </c>
      <c r="G1675" s="51" t="s">
        <v>2907</v>
      </c>
      <c r="I1675" s="73">
        <v>17</v>
      </c>
      <c r="M1675">
        <v>0</v>
      </c>
    </row>
    <row r="1676" spans="1:13">
      <c r="A1676">
        <f t="shared" si="26"/>
        <v>1675</v>
      </c>
      <c r="C1676" s="51" t="s">
        <v>2643</v>
      </c>
      <c r="G1676" s="51" t="s">
        <v>2908</v>
      </c>
      <c r="I1676" s="73">
        <v>57</v>
      </c>
      <c r="M1676">
        <v>0</v>
      </c>
    </row>
    <row r="1677" spans="1:13">
      <c r="A1677">
        <f t="shared" si="26"/>
        <v>1676</v>
      </c>
      <c r="C1677" s="51" t="s">
        <v>2644</v>
      </c>
      <c r="G1677" s="51" t="s">
        <v>2909</v>
      </c>
      <c r="I1677" s="73">
        <v>60</v>
      </c>
      <c r="M1677">
        <v>0</v>
      </c>
    </row>
    <row r="1678" spans="1:13">
      <c r="A1678">
        <f t="shared" si="26"/>
        <v>1677</v>
      </c>
      <c r="C1678" s="51" t="s">
        <v>2645</v>
      </c>
      <c r="G1678" s="51" t="s">
        <v>2910</v>
      </c>
      <c r="I1678" s="73">
        <v>60</v>
      </c>
      <c r="M1678">
        <v>0</v>
      </c>
    </row>
    <row r="1679" spans="1:13">
      <c r="A1679">
        <f t="shared" si="26"/>
        <v>1678</v>
      </c>
      <c r="C1679" s="51" t="s">
        <v>2646</v>
      </c>
      <c r="G1679" s="51" t="s">
        <v>2911</v>
      </c>
      <c r="I1679" s="73">
        <v>45</v>
      </c>
      <c r="M1679">
        <v>0</v>
      </c>
    </row>
    <row r="1680" spans="1:13">
      <c r="A1680">
        <f t="shared" si="26"/>
        <v>1679</v>
      </c>
      <c r="C1680" s="51" t="s">
        <v>2647</v>
      </c>
      <c r="G1680" s="51" t="s">
        <v>2912</v>
      </c>
      <c r="I1680" s="73">
        <v>142</v>
      </c>
      <c r="M1680">
        <v>0</v>
      </c>
    </row>
    <row r="1681" spans="1:13">
      <c r="A1681">
        <f t="shared" si="26"/>
        <v>1680</v>
      </c>
      <c r="C1681" s="51" t="s">
        <v>2648</v>
      </c>
      <c r="G1681" s="51" t="s">
        <v>2913</v>
      </c>
      <c r="I1681" s="73">
        <v>142</v>
      </c>
      <c r="M1681">
        <v>0</v>
      </c>
    </row>
    <row r="1682" spans="1:13">
      <c r="A1682">
        <f t="shared" si="26"/>
        <v>1681</v>
      </c>
      <c r="C1682" s="51" t="s">
        <v>2649</v>
      </c>
      <c r="G1682" s="51" t="s">
        <v>2914</v>
      </c>
      <c r="I1682" s="73">
        <v>40</v>
      </c>
      <c r="M1682">
        <v>0</v>
      </c>
    </row>
    <row r="1683" spans="1:13">
      <c r="A1683">
        <f t="shared" si="26"/>
        <v>1682</v>
      </c>
      <c r="C1683" s="51" t="s">
        <v>2650</v>
      </c>
      <c r="G1683" s="51" t="s">
        <v>2915</v>
      </c>
      <c r="I1683" s="73">
        <v>520</v>
      </c>
      <c r="M1683">
        <v>0</v>
      </c>
    </row>
    <row r="1684" spans="1:13">
      <c r="A1684">
        <f t="shared" si="26"/>
        <v>1683</v>
      </c>
      <c r="C1684" s="51" t="s">
        <v>2651</v>
      </c>
      <c r="G1684" s="51" t="s">
        <v>2916</v>
      </c>
      <c r="I1684" s="73">
        <v>21</v>
      </c>
      <c r="M1684">
        <v>0</v>
      </c>
    </row>
    <row r="1685" spans="1:13">
      <c r="A1685">
        <f t="shared" si="26"/>
        <v>1684</v>
      </c>
      <c r="C1685" s="51" t="s">
        <v>2652</v>
      </c>
      <c r="G1685" s="51" t="s">
        <v>2917</v>
      </c>
      <c r="I1685" s="73">
        <v>160</v>
      </c>
      <c r="M1685">
        <v>0</v>
      </c>
    </row>
    <row r="1686" spans="1:13">
      <c r="A1686">
        <f t="shared" si="26"/>
        <v>1685</v>
      </c>
      <c r="C1686" s="51" t="s">
        <v>2653</v>
      </c>
      <c r="G1686" s="51" t="s">
        <v>2918</v>
      </c>
      <c r="I1686" s="73">
        <v>96</v>
      </c>
      <c r="M1686">
        <v>0</v>
      </c>
    </row>
    <row r="1687" spans="1:13">
      <c r="A1687">
        <f t="shared" si="26"/>
        <v>1686</v>
      </c>
      <c r="C1687" s="51" t="s">
        <v>2654</v>
      </c>
      <c r="G1687" s="51" t="s">
        <v>2919</v>
      </c>
      <c r="I1687" s="73">
        <v>50</v>
      </c>
      <c r="M1687">
        <v>0</v>
      </c>
    </row>
    <row r="1688" spans="1:13">
      <c r="A1688">
        <f t="shared" si="26"/>
        <v>1687</v>
      </c>
      <c r="C1688" s="51" t="s">
        <v>2655</v>
      </c>
      <c r="G1688" s="51" t="s">
        <v>2920</v>
      </c>
      <c r="I1688" s="73">
        <v>50</v>
      </c>
      <c r="M1688">
        <v>0</v>
      </c>
    </row>
    <row r="1689" spans="1:13">
      <c r="A1689">
        <f t="shared" si="26"/>
        <v>1688</v>
      </c>
      <c r="C1689" s="51" t="s">
        <v>2656</v>
      </c>
      <c r="G1689" s="51" t="s">
        <v>2921</v>
      </c>
      <c r="I1689" s="73">
        <v>19</v>
      </c>
      <c r="M1689">
        <v>0</v>
      </c>
    </row>
    <row r="1690" spans="1:13">
      <c r="A1690">
        <f t="shared" si="26"/>
        <v>1689</v>
      </c>
      <c r="C1690" s="51" t="s">
        <v>2657</v>
      </c>
      <c r="G1690" s="51" t="s">
        <v>2922</v>
      </c>
      <c r="I1690" s="73">
        <v>80</v>
      </c>
      <c r="M1690">
        <v>0</v>
      </c>
    </row>
    <row r="1691" spans="1:13">
      <c r="A1691">
        <f t="shared" si="26"/>
        <v>1690</v>
      </c>
      <c r="C1691" s="51" t="s">
        <v>2658</v>
      </c>
      <c r="G1691" s="51" t="s">
        <v>2923</v>
      </c>
      <c r="I1691" s="73">
        <v>103</v>
      </c>
      <c r="M1691">
        <v>0</v>
      </c>
    </row>
    <row r="1692" spans="1:13">
      <c r="A1692">
        <f t="shared" si="26"/>
        <v>1691</v>
      </c>
      <c r="C1692" s="51" t="s">
        <v>2140</v>
      </c>
      <c r="G1692" s="51" t="s">
        <v>2924</v>
      </c>
      <c r="I1692" s="73">
        <v>87</v>
      </c>
      <c r="M1692">
        <v>0</v>
      </c>
    </row>
    <row r="1693" spans="1:13">
      <c r="A1693">
        <f t="shared" si="26"/>
        <v>1692</v>
      </c>
      <c r="C1693" s="51" t="s">
        <v>2659</v>
      </c>
      <c r="G1693" s="51" t="s">
        <v>2925</v>
      </c>
      <c r="I1693" s="73">
        <v>203</v>
      </c>
      <c r="M1693">
        <v>0</v>
      </c>
    </row>
    <row r="1694" spans="1:13">
      <c r="A1694">
        <f t="shared" si="26"/>
        <v>1693</v>
      </c>
      <c r="C1694" s="51" t="s">
        <v>2660</v>
      </c>
      <c r="G1694" s="51" t="s">
        <v>2926</v>
      </c>
      <c r="I1694" s="73">
        <v>23</v>
      </c>
      <c r="M1694">
        <v>0</v>
      </c>
    </row>
    <row r="1695" spans="1:13">
      <c r="A1695">
        <f t="shared" si="26"/>
        <v>1694</v>
      </c>
      <c r="C1695" s="51" t="s">
        <v>2661</v>
      </c>
      <c r="G1695" s="51" t="s">
        <v>2927</v>
      </c>
      <c r="I1695" s="73">
        <v>109</v>
      </c>
      <c r="M1695">
        <v>0</v>
      </c>
    </row>
    <row r="1696" spans="1:13">
      <c r="A1696">
        <f t="shared" si="26"/>
        <v>1695</v>
      </c>
      <c r="C1696" s="51" t="s">
        <v>2662</v>
      </c>
      <c r="G1696" s="51" t="s">
        <v>2928</v>
      </c>
      <c r="I1696" s="73">
        <v>76</v>
      </c>
      <c r="M1696">
        <v>0</v>
      </c>
    </row>
    <row r="1697" spans="1:13">
      <c r="A1697">
        <f t="shared" si="26"/>
        <v>1696</v>
      </c>
      <c r="C1697" s="51" t="s">
        <v>2663</v>
      </c>
      <c r="G1697" s="51" t="s">
        <v>2929</v>
      </c>
      <c r="I1697" s="73">
        <v>177</v>
      </c>
      <c r="M1697">
        <v>0</v>
      </c>
    </row>
    <row r="1698" spans="1:13">
      <c r="A1698">
        <f t="shared" si="26"/>
        <v>1697</v>
      </c>
      <c r="C1698" s="51" t="s">
        <v>2664</v>
      </c>
      <c r="G1698" s="51" t="s">
        <v>2930</v>
      </c>
      <c r="I1698" s="73">
        <v>177</v>
      </c>
      <c r="M1698">
        <v>0</v>
      </c>
    </row>
    <row r="1699" spans="1:13">
      <c r="A1699">
        <f t="shared" si="26"/>
        <v>1698</v>
      </c>
      <c r="C1699" s="51" t="s">
        <v>2665</v>
      </c>
      <c r="G1699" s="51" t="s">
        <v>2931</v>
      </c>
      <c r="I1699" s="73">
        <v>98</v>
      </c>
      <c r="M1699">
        <v>0</v>
      </c>
    </row>
    <row r="1700" spans="1:13">
      <c r="A1700">
        <f t="shared" si="26"/>
        <v>1699</v>
      </c>
      <c r="C1700" s="51" t="s">
        <v>2666</v>
      </c>
      <c r="G1700" s="51" t="s">
        <v>2932</v>
      </c>
      <c r="I1700" s="73">
        <v>57</v>
      </c>
      <c r="M1700">
        <v>0</v>
      </c>
    </row>
    <row r="1701" spans="1:13">
      <c r="A1701">
        <f t="shared" si="26"/>
        <v>1700</v>
      </c>
      <c r="C1701" s="51" t="s">
        <v>2667</v>
      </c>
      <c r="G1701" s="51" t="s">
        <v>2933</v>
      </c>
      <c r="I1701" s="73">
        <v>458</v>
      </c>
      <c r="M1701">
        <v>0</v>
      </c>
    </row>
    <row r="1702" spans="1:13">
      <c r="A1702">
        <f t="shared" si="26"/>
        <v>1701</v>
      </c>
      <c r="C1702" s="51" t="s">
        <v>2668</v>
      </c>
      <c r="G1702" s="51" t="s">
        <v>2934</v>
      </c>
      <c r="I1702" s="73">
        <v>199</v>
      </c>
      <c r="M1702">
        <v>0</v>
      </c>
    </row>
    <row r="1703" spans="1:13">
      <c r="A1703">
        <f t="shared" si="26"/>
        <v>1702</v>
      </c>
      <c r="C1703" s="51" t="s">
        <v>2669</v>
      </c>
      <c r="G1703" s="51" t="s">
        <v>2935</v>
      </c>
      <c r="I1703" s="73">
        <v>248</v>
      </c>
      <c r="M1703">
        <v>0</v>
      </c>
    </row>
    <row r="1704" spans="1:13">
      <c r="A1704">
        <f t="shared" si="26"/>
        <v>1703</v>
      </c>
      <c r="C1704" s="51" t="s">
        <v>2670</v>
      </c>
      <c r="G1704" s="51" t="s">
        <v>2936</v>
      </c>
      <c r="I1704" s="73">
        <v>105</v>
      </c>
      <c r="M1704">
        <v>0</v>
      </c>
    </row>
    <row r="1705" spans="1:13">
      <c r="A1705">
        <f t="shared" si="26"/>
        <v>1704</v>
      </c>
      <c r="C1705" s="51" t="s">
        <v>2671</v>
      </c>
      <c r="G1705" s="51" t="s">
        <v>2937</v>
      </c>
      <c r="I1705" s="73">
        <v>330</v>
      </c>
      <c r="M1705">
        <v>0</v>
      </c>
    </row>
    <row r="1706" spans="1:13">
      <c r="A1706">
        <f t="shared" si="26"/>
        <v>1705</v>
      </c>
      <c r="C1706" s="51" t="s">
        <v>2672</v>
      </c>
      <c r="G1706" s="51" t="s">
        <v>2938</v>
      </c>
      <c r="I1706" s="73">
        <v>236</v>
      </c>
      <c r="M1706">
        <v>0</v>
      </c>
    </row>
    <row r="1707" spans="1:13">
      <c r="A1707">
        <f t="shared" si="26"/>
        <v>1706</v>
      </c>
      <c r="C1707" s="51" t="s">
        <v>2673</v>
      </c>
      <c r="G1707" s="51" t="s">
        <v>2939</v>
      </c>
      <c r="I1707" s="73">
        <v>289</v>
      </c>
      <c r="M1707">
        <v>0</v>
      </c>
    </row>
    <row r="1708" spans="1:13">
      <c r="A1708">
        <f t="shared" si="26"/>
        <v>1707</v>
      </c>
      <c r="C1708" s="51" t="s">
        <v>2674</v>
      </c>
      <c r="G1708" s="51" t="s">
        <v>2940</v>
      </c>
      <c r="I1708" s="73">
        <v>5580</v>
      </c>
      <c r="M1708">
        <v>0</v>
      </c>
    </row>
    <row r="1709" spans="1:13">
      <c r="A1709">
        <f t="shared" si="26"/>
        <v>1708</v>
      </c>
      <c r="C1709" s="51" t="s">
        <v>2675</v>
      </c>
      <c r="G1709" s="51" t="s">
        <v>2941</v>
      </c>
      <c r="I1709" s="73">
        <v>5780</v>
      </c>
      <c r="M1709">
        <v>0</v>
      </c>
    </row>
    <row r="1710" spans="1:13">
      <c r="A1710">
        <f t="shared" si="26"/>
        <v>1709</v>
      </c>
      <c r="C1710" s="51" t="s">
        <v>2676</v>
      </c>
      <c r="G1710" s="51" t="s">
        <v>2942</v>
      </c>
      <c r="I1710" s="73">
        <v>97</v>
      </c>
      <c r="M1710">
        <v>0</v>
      </c>
    </row>
    <row r="1711" spans="1:13">
      <c r="A1711">
        <f t="shared" si="26"/>
        <v>1710</v>
      </c>
      <c r="C1711" s="51" t="s">
        <v>2677</v>
      </c>
      <c r="G1711" s="51" t="s">
        <v>2943</v>
      </c>
      <c r="I1711" s="73">
        <v>175</v>
      </c>
      <c r="M1711">
        <v>0</v>
      </c>
    </row>
    <row r="1712" spans="1:13">
      <c r="A1712">
        <f t="shared" si="26"/>
        <v>1711</v>
      </c>
      <c r="C1712" s="51" t="s">
        <v>2678</v>
      </c>
      <c r="G1712" s="51" t="s">
        <v>2944</v>
      </c>
      <c r="I1712" s="73">
        <v>43</v>
      </c>
      <c r="M1712">
        <v>0</v>
      </c>
    </row>
    <row r="1713" spans="1:13">
      <c r="A1713">
        <f t="shared" si="26"/>
        <v>1712</v>
      </c>
      <c r="C1713" s="51" t="s">
        <v>2679</v>
      </c>
      <c r="G1713" s="51" t="s">
        <v>2945</v>
      </c>
      <c r="I1713" s="73">
        <v>629</v>
      </c>
      <c r="M1713">
        <v>0</v>
      </c>
    </row>
    <row r="1714" spans="1:13">
      <c r="A1714">
        <f t="shared" si="26"/>
        <v>1713</v>
      </c>
      <c r="C1714" s="51" t="s">
        <v>2680</v>
      </c>
      <c r="G1714" s="51" t="s">
        <v>2946</v>
      </c>
      <c r="I1714" s="73">
        <v>43</v>
      </c>
      <c r="M1714">
        <v>0</v>
      </c>
    </row>
    <row r="1715" spans="1:13">
      <c r="A1715">
        <f t="shared" si="26"/>
        <v>1714</v>
      </c>
      <c r="C1715" s="51" t="s">
        <v>2681</v>
      </c>
      <c r="G1715" s="51" t="s">
        <v>2947</v>
      </c>
      <c r="I1715" s="73">
        <v>47</v>
      </c>
      <c r="M1715">
        <v>0</v>
      </c>
    </row>
    <row r="1716" spans="1:13">
      <c r="A1716">
        <f t="shared" si="26"/>
        <v>1715</v>
      </c>
      <c r="C1716" s="51" t="s">
        <v>2682</v>
      </c>
      <c r="G1716" s="51" t="s">
        <v>2948</v>
      </c>
      <c r="I1716" s="73">
        <v>47</v>
      </c>
      <c r="M1716">
        <v>0</v>
      </c>
    </row>
    <row r="1717" spans="1:13">
      <c r="A1717">
        <f t="shared" si="26"/>
        <v>1716</v>
      </c>
      <c r="C1717" s="51" t="s">
        <v>2683</v>
      </c>
      <c r="G1717" s="51" t="s">
        <v>2949</v>
      </c>
      <c r="I1717" s="73">
        <v>41</v>
      </c>
      <c r="M1717">
        <v>0</v>
      </c>
    </row>
    <row r="1718" spans="1:13">
      <c r="A1718">
        <f t="shared" si="26"/>
        <v>1717</v>
      </c>
      <c r="C1718" s="51" t="s">
        <v>2684</v>
      </c>
      <c r="G1718" s="51" t="s">
        <v>2950</v>
      </c>
      <c r="I1718" s="73">
        <v>43</v>
      </c>
      <c r="M1718">
        <v>0</v>
      </c>
    </row>
    <row r="1719" spans="1:13">
      <c r="A1719">
        <f t="shared" si="26"/>
        <v>1718</v>
      </c>
      <c r="C1719" s="51" t="s">
        <v>2685</v>
      </c>
      <c r="G1719" s="51" t="s">
        <v>2951</v>
      </c>
      <c r="I1719" s="73">
        <v>47</v>
      </c>
      <c r="M1719">
        <v>0</v>
      </c>
    </row>
    <row r="1720" spans="1:13">
      <c r="A1720">
        <f t="shared" si="26"/>
        <v>1719</v>
      </c>
      <c r="C1720" s="51" t="s">
        <v>2686</v>
      </c>
      <c r="G1720" s="51" t="s">
        <v>2952</v>
      </c>
      <c r="I1720" s="73">
        <v>43</v>
      </c>
      <c r="M1720">
        <v>0</v>
      </c>
    </row>
    <row r="1721" spans="1:13">
      <c r="A1721">
        <f t="shared" si="26"/>
        <v>1720</v>
      </c>
      <c r="C1721" s="51" t="s">
        <v>2687</v>
      </c>
      <c r="G1721" s="51" t="s">
        <v>2953</v>
      </c>
      <c r="I1721" s="73">
        <v>51</v>
      </c>
      <c r="M1721">
        <v>0</v>
      </c>
    </row>
    <row r="1722" spans="1:13">
      <c r="A1722">
        <f t="shared" si="26"/>
        <v>1721</v>
      </c>
      <c r="C1722" s="51" t="s">
        <v>2688</v>
      </c>
      <c r="G1722" s="51" t="s">
        <v>2954</v>
      </c>
      <c r="I1722" s="73">
        <v>62</v>
      </c>
      <c r="M1722">
        <v>0</v>
      </c>
    </row>
    <row r="1723" spans="1:13">
      <c r="A1723">
        <f t="shared" si="26"/>
        <v>1722</v>
      </c>
      <c r="C1723" s="51" t="s">
        <v>2689</v>
      </c>
      <c r="G1723" s="51" t="s">
        <v>2955</v>
      </c>
      <c r="I1723" s="73">
        <v>91</v>
      </c>
      <c r="M1723">
        <v>0</v>
      </c>
    </row>
    <row r="1724" spans="1:13">
      <c r="A1724">
        <f t="shared" si="26"/>
        <v>1723</v>
      </c>
      <c r="C1724" s="51" t="s">
        <v>2690</v>
      </c>
      <c r="G1724" s="51" t="s">
        <v>2956</v>
      </c>
      <c r="I1724" s="73">
        <v>167</v>
      </c>
      <c r="M1724">
        <v>0</v>
      </c>
    </row>
    <row r="1725" spans="1:13">
      <c r="A1725">
        <f t="shared" si="26"/>
        <v>1724</v>
      </c>
      <c r="C1725" s="51" t="s">
        <v>2691</v>
      </c>
      <c r="G1725" s="51" t="s">
        <v>2957</v>
      </c>
      <c r="I1725" s="73">
        <v>199</v>
      </c>
      <c r="M1725">
        <v>0</v>
      </c>
    </row>
    <row r="1726" spans="1:13">
      <c r="A1726">
        <f t="shared" si="26"/>
        <v>1725</v>
      </c>
      <c r="C1726" s="51" t="s">
        <v>2692</v>
      </c>
      <c r="G1726" s="51" t="s">
        <v>2958</v>
      </c>
      <c r="I1726" s="73">
        <v>15</v>
      </c>
      <c r="M1726">
        <v>0</v>
      </c>
    </row>
    <row r="1727" spans="1:13">
      <c r="A1727">
        <f t="shared" si="26"/>
        <v>1726</v>
      </c>
      <c r="C1727" s="51" t="s">
        <v>2693</v>
      </c>
      <c r="G1727" s="51" t="s">
        <v>2959</v>
      </c>
      <c r="I1727" s="73">
        <v>467.5</v>
      </c>
      <c r="M1727">
        <v>0</v>
      </c>
    </row>
    <row r="1728" spans="1:13">
      <c r="A1728">
        <f t="shared" si="26"/>
        <v>1727</v>
      </c>
      <c r="C1728" s="51" t="s">
        <v>2694</v>
      </c>
      <c r="G1728" s="51" t="s">
        <v>2960</v>
      </c>
      <c r="I1728" s="73">
        <v>797</v>
      </c>
      <c r="M1728">
        <v>0</v>
      </c>
    </row>
    <row r="1729" spans="1:13">
      <c r="A1729">
        <f t="shared" si="26"/>
        <v>1728</v>
      </c>
      <c r="C1729" s="51" t="s">
        <v>2695</v>
      </c>
      <c r="G1729" s="51" t="s">
        <v>2961</v>
      </c>
      <c r="I1729" s="73">
        <v>40</v>
      </c>
      <c r="M1729">
        <v>0</v>
      </c>
    </row>
    <row r="1730" spans="1:13">
      <c r="A1730">
        <f t="shared" si="26"/>
        <v>1729</v>
      </c>
      <c r="C1730" s="51" t="s">
        <v>2696</v>
      </c>
      <c r="G1730" s="51" t="s">
        <v>2962</v>
      </c>
      <c r="I1730" s="73">
        <v>29</v>
      </c>
      <c r="M1730">
        <v>0</v>
      </c>
    </row>
    <row r="1731" spans="1:13">
      <c r="A1731">
        <f t="shared" ref="A1731:A1794" si="27">ROW()-1</f>
        <v>1730</v>
      </c>
      <c r="C1731" s="51" t="s">
        <v>2697</v>
      </c>
      <c r="G1731" s="51" t="s">
        <v>2963</v>
      </c>
      <c r="I1731" s="73">
        <v>618</v>
      </c>
      <c r="M1731">
        <v>0</v>
      </c>
    </row>
    <row r="1732" spans="1:13">
      <c r="A1732">
        <f t="shared" si="27"/>
        <v>1731</v>
      </c>
      <c r="C1732" s="51" t="s">
        <v>2698</v>
      </c>
      <c r="G1732" s="51" t="s">
        <v>2964</v>
      </c>
      <c r="I1732" s="73">
        <v>126</v>
      </c>
      <c r="M1732">
        <v>0</v>
      </c>
    </row>
    <row r="1733" spans="1:13">
      <c r="A1733">
        <f t="shared" si="27"/>
        <v>1732</v>
      </c>
      <c r="C1733" s="51" t="s">
        <v>2699</v>
      </c>
      <c r="G1733" s="51" t="s">
        <v>2965</v>
      </c>
      <c r="I1733" s="73">
        <v>93</v>
      </c>
      <c r="M1733">
        <v>0</v>
      </c>
    </row>
    <row r="1734" spans="1:13">
      <c r="A1734">
        <f t="shared" si="27"/>
        <v>1733</v>
      </c>
      <c r="C1734" s="51" t="s">
        <v>2700</v>
      </c>
      <c r="G1734" s="51" t="s">
        <v>2966</v>
      </c>
      <c r="I1734" s="73">
        <v>289</v>
      </c>
      <c r="M1734">
        <v>0</v>
      </c>
    </row>
    <row r="1735" spans="1:13">
      <c r="A1735">
        <f t="shared" si="27"/>
        <v>1734</v>
      </c>
      <c r="C1735" s="51" t="s">
        <v>2701</v>
      </c>
      <c r="G1735" s="51" t="s">
        <v>2967</v>
      </c>
      <c r="I1735" s="73">
        <v>891</v>
      </c>
      <c r="M1735">
        <v>0</v>
      </c>
    </row>
    <row r="1736" spans="1:13">
      <c r="A1736">
        <f t="shared" si="27"/>
        <v>1735</v>
      </c>
      <c r="C1736" s="51" t="s">
        <v>2702</v>
      </c>
      <c r="G1736" s="51" t="s">
        <v>2968</v>
      </c>
      <c r="I1736" s="73">
        <v>1662</v>
      </c>
      <c r="M1736">
        <v>0</v>
      </c>
    </row>
    <row r="1737" spans="1:13">
      <c r="A1737">
        <f t="shared" si="27"/>
        <v>1736</v>
      </c>
      <c r="C1737" s="51" t="s">
        <v>2703</v>
      </c>
      <c r="G1737" s="51" t="s">
        <v>2969</v>
      </c>
      <c r="I1737" s="73">
        <v>2323</v>
      </c>
      <c r="M1737">
        <v>0</v>
      </c>
    </row>
    <row r="1738" spans="1:13">
      <c r="A1738">
        <f t="shared" si="27"/>
        <v>1737</v>
      </c>
      <c r="C1738" s="51" t="s">
        <v>2704</v>
      </c>
      <c r="G1738" s="51" t="s">
        <v>2970</v>
      </c>
      <c r="I1738" s="73">
        <v>379</v>
      </c>
      <c r="M1738">
        <v>0</v>
      </c>
    </row>
    <row r="1739" spans="1:13">
      <c r="A1739">
        <f t="shared" si="27"/>
        <v>1738</v>
      </c>
      <c r="C1739" s="51" t="s">
        <v>2704</v>
      </c>
      <c r="G1739" s="51" t="s">
        <v>2971</v>
      </c>
      <c r="I1739" s="73">
        <v>399</v>
      </c>
      <c r="M1739">
        <v>0</v>
      </c>
    </row>
    <row r="1740" spans="1:13">
      <c r="A1740">
        <f t="shared" si="27"/>
        <v>1739</v>
      </c>
      <c r="C1740" s="51" t="s">
        <v>2705</v>
      </c>
      <c r="G1740" s="51" t="s">
        <v>2972</v>
      </c>
      <c r="I1740" s="73">
        <v>299</v>
      </c>
      <c r="M1740">
        <v>0</v>
      </c>
    </row>
    <row r="1741" spans="1:13">
      <c r="A1741">
        <f t="shared" si="27"/>
        <v>1740</v>
      </c>
      <c r="C1741" s="51" t="s">
        <v>2706</v>
      </c>
      <c r="G1741" s="51" t="s">
        <v>2973</v>
      </c>
      <c r="I1741" s="73">
        <v>698</v>
      </c>
      <c r="M1741">
        <v>0</v>
      </c>
    </row>
    <row r="1742" spans="1:13">
      <c r="A1742">
        <f t="shared" si="27"/>
        <v>1741</v>
      </c>
      <c r="C1742" s="51" t="s">
        <v>2707</v>
      </c>
      <c r="G1742" s="51" t="s">
        <v>2974</v>
      </c>
      <c r="I1742" s="73">
        <v>449</v>
      </c>
      <c r="M1742">
        <v>0</v>
      </c>
    </row>
    <row r="1743" spans="1:13">
      <c r="A1743">
        <f t="shared" si="27"/>
        <v>1742</v>
      </c>
      <c r="C1743" s="51" t="s">
        <v>2708</v>
      </c>
      <c r="G1743" s="51" t="s">
        <v>2975</v>
      </c>
      <c r="I1743" s="73">
        <v>24</v>
      </c>
      <c r="M1743">
        <v>0</v>
      </c>
    </row>
    <row r="1744" spans="1:13">
      <c r="A1744">
        <f t="shared" si="27"/>
        <v>1743</v>
      </c>
      <c r="C1744" s="51" t="s">
        <v>2709</v>
      </c>
      <c r="G1744" s="51" t="s">
        <v>2976</v>
      </c>
      <c r="I1744" s="73">
        <v>319</v>
      </c>
      <c r="M1744">
        <v>0</v>
      </c>
    </row>
    <row r="1745" spans="1:13">
      <c r="A1745">
        <f t="shared" si="27"/>
        <v>1744</v>
      </c>
      <c r="C1745" s="51" t="s">
        <v>2710</v>
      </c>
      <c r="G1745" s="51" t="s">
        <v>2977</v>
      </c>
      <c r="I1745" s="73">
        <v>359</v>
      </c>
      <c r="M1745">
        <v>0</v>
      </c>
    </row>
    <row r="1746" spans="1:13">
      <c r="A1746">
        <f t="shared" si="27"/>
        <v>1745</v>
      </c>
      <c r="C1746" s="51" t="s">
        <v>2711</v>
      </c>
      <c r="G1746" s="51" t="s">
        <v>2978</v>
      </c>
      <c r="I1746" s="73">
        <v>359</v>
      </c>
      <c r="M1746">
        <v>0</v>
      </c>
    </row>
    <row r="1747" spans="1:13">
      <c r="A1747">
        <f t="shared" si="27"/>
        <v>1746</v>
      </c>
      <c r="C1747" s="51" t="s">
        <v>2712</v>
      </c>
      <c r="G1747" s="51" t="s">
        <v>2979</v>
      </c>
      <c r="I1747" s="73">
        <v>549</v>
      </c>
      <c r="M1747">
        <v>0</v>
      </c>
    </row>
    <row r="1748" spans="1:13">
      <c r="A1748">
        <f t="shared" si="27"/>
        <v>1747</v>
      </c>
      <c r="C1748" s="51" t="s">
        <v>2713</v>
      </c>
      <c r="G1748" s="51" t="s">
        <v>2980</v>
      </c>
      <c r="I1748" s="73">
        <v>499</v>
      </c>
      <c r="M1748">
        <v>0</v>
      </c>
    </row>
    <row r="1749" spans="1:13">
      <c r="A1749">
        <f t="shared" si="27"/>
        <v>1748</v>
      </c>
      <c r="C1749" s="51" t="s">
        <v>2714</v>
      </c>
      <c r="G1749" s="51" t="s">
        <v>2981</v>
      </c>
      <c r="I1749" s="73">
        <v>399</v>
      </c>
      <c r="M1749">
        <v>0</v>
      </c>
    </row>
    <row r="1750" spans="1:13">
      <c r="A1750">
        <f t="shared" si="27"/>
        <v>1749</v>
      </c>
      <c r="C1750" s="51" t="s">
        <v>2715</v>
      </c>
      <c r="G1750" s="51" t="s">
        <v>2982</v>
      </c>
      <c r="I1750" s="73">
        <v>439</v>
      </c>
      <c r="M1750">
        <v>0</v>
      </c>
    </row>
    <row r="1751" spans="1:13">
      <c r="A1751">
        <f t="shared" si="27"/>
        <v>1750</v>
      </c>
      <c r="C1751" s="51" t="s">
        <v>2716</v>
      </c>
      <c r="G1751" s="51" t="s">
        <v>2983</v>
      </c>
      <c r="I1751" s="73">
        <v>439</v>
      </c>
      <c r="M1751">
        <v>0</v>
      </c>
    </row>
    <row r="1752" spans="1:13">
      <c r="A1752">
        <f t="shared" si="27"/>
        <v>1751</v>
      </c>
      <c r="C1752" s="51" t="s">
        <v>2717</v>
      </c>
      <c r="G1752" s="51" t="s">
        <v>2984</v>
      </c>
      <c r="I1752" s="73">
        <v>549</v>
      </c>
      <c r="M1752">
        <v>0</v>
      </c>
    </row>
    <row r="1753" spans="1:13">
      <c r="A1753">
        <f t="shared" si="27"/>
        <v>1752</v>
      </c>
      <c r="C1753" s="51" t="s">
        <v>2718</v>
      </c>
      <c r="G1753" s="51" t="s">
        <v>2985</v>
      </c>
      <c r="I1753" s="73">
        <v>629</v>
      </c>
      <c r="M1753">
        <v>0</v>
      </c>
    </row>
    <row r="1754" spans="1:13">
      <c r="A1754">
        <f t="shared" si="27"/>
        <v>1753</v>
      </c>
      <c r="C1754" s="51" t="s">
        <v>2719</v>
      </c>
      <c r="G1754" s="51" t="s">
        <v>2986</v>
      </c>
      <c r="I1754" s="73">
        <v>589</v>
      </c>
      <c r="M1754">
        <v>0</v>
      </c>
    </row>
    <row r="1755" spans="1:13">
      <c r="A1755">
        <f t="shared" si="27"/>
        <v>1754</v>
      </c>
      <c r="C1755" s="51" t="s">
        <v>2712</v>
      </c>
      <c r="G1755" s="51" t="s">
        <v>2987</v>
      </c>
      <c r="I1755" s="73">
        <v>549</v>
      </c>
      <c r="M1755">
        <v>0</v>
      </c>
    </row>
    <row r="1756" spans="1:13">
      <c r="A1756">
        <f t="shared" si="27"/>
        <v>1755</v>
      </c>
      <c r="C1756" s="51" t="s">
        <v>2712</v>
      </c>
      <c r="G1756" s="51" t="s">
        <v>2988</v>
      </c>
      <c r="I1756" s="73">
        <v>589</v>
      </c>
      <c r="M1756">
        <v>0</v>
      </c>
    </row>
    <row r="1757" spans="1:13">
      <c r="A1757">
        <f t="shared" si="27"/>
        <v>1756</v>
      </c>
      <c r="C1757" s="51" t="s">
        <v>2720</v>
      </c>
      <c r="G1757" s="51" t="s">
        <v>2989</v>
      </c>
      <c r="I1757" s="73">
        <v>479</v>
      </c>
      <c r="M1757">
        <v>0</v>
      </c>
    </row>
    <row r="1758" spans="1:13">
      <c r="A1758">
        <f t="shared" si="27"/>
        <v>1757</v>
      </c>
      <c r="C1758" s="51" t="s">
        <v>2721</v>
      </c>
      <c r="G1758" s="51" t="s">
        <v>2990</v>
      </c>
      <c r="I1758" s="73">
        <v>479</v>
      </c>
      <c r="M1758">
        <v>0</v>
      </c>
    </row>
    <row r="1759" spans="1:13">
      <c r="A1759">
        <f t="shared" si="27"/>
        <v>1758</v>
      </c>
      <c r="C1759" s="51" t="s">
        <v>2722</v>
      </c>
      <c r="G1759" s="51" t="s">
        <v>2991</v>
      </c>
      <c r="I1759" s="73">
        <v>439</v>
      </c>
      <c r="M1759">
        <v>0</v>
      </c>
    </row>
    <row r="1760" spans="1:13">
      <c r="A1760">
        <f t="shared" si="27"/>
        <v>1759</v>
      </c>
      <c r="C1760" s="51" t="s">
        <v>2723</v>
      </c>
      <c r="G1760" s="51" t="s">
        <v>2992</v>
      </c>
      <c r="I1760" s="73">
        <v>299</v>
      </c>
      <c r="M1760">
        <v>0</v>
      </c>
    </row>
    <row r="1761" spans="1:13">
      <c r="A1761">
        <f t="shared" si="27"/>
        <v>1760</v>
      </c>
      <c r="C1761" s="51" t="s">
        <v>2724</v>
      </c>
      <c r="G1761" s="51" t="s">
        <v>2993</v>
      </c>
      <c r="I1761" s="73">
        <v>350</v>
      </c>
      <c r="M1761">
        <v>0</v>
      </c>
    </row>
    <row r="1762" spans="1:13">
      <c r="A1762">
        <f t="shared" si="27"/>
        <v>1761</v>
      </c>
      <c r="C1762" s="51" t="s">
        <v>2725</v>
      </c>
      <c r="G1762" s="51" t="s">
        <v>2994</v>
      </c>
      <c r="I1762" s="73">
        <v>350</v>
      </c>
      <c r="M1762">
        <v>0</v>
      </c>
    </row>
    <row r="1763" spans="1:13">
      <c r="A1763">
        <f t="shared" si="27"/>
        <v>1762</v>
      </c>
      <c r="C1763" s="51" t="s">
        <v>2726</v>
      </c>
      <c r="G1763" s="51" t="s">
        <v>2995</v>
      </c>
      <c r="I1763" s="73">
        <v>299</v>
      </c>
      <c r="M1763">
        <v>0</v>
      </c>
    </row>
    <row r="1764" spans="1:13">
      <c r="A1764">
        <f t="shared" si="27"/>
        <v>1763</v>
      </c>
      <c r="C1764" s="51" t="s">
        <v>2727</v>
      </c>
      <c r="G1764" s="51" t="s">
        <v>2996</v>
      </c>
      <c r="I1764" s="73">
        <v>349</v>
      </c>
      <c r="M1764">
        <v>0</v>
      </c>
    </row>
    <row r="1765" spans="1:13">
      <c r="A1765">
        <f t="shared" si="27"/>
        <v>1764</v>
      </c>
      <c r="C1765" s="51" t="s">
        <v>2728</v>
      </c>
      <c r="G1765" s="51" t="s">
        <v>2997</v>
      </c>
      <c r="I1765" s="73">
        <v>349</v>
      </c>
      <c r="M1765">
        <v>0</v>
      </c>
    </row>
    <row r="1766" spans="1:13">
      <c r="A1766">
        <f t="shared" si="27"/>
        <v>1765</v>
      </c>
      <c r="C1766" s="51" t="s">
        <v>2729</v>
      </c>
      <c r="G1766" s="51" t="s">
        <v>2998</v>
      </c>
      <c r="I1766" s="73">
        <v>449</v>
      </c>
      <c r="M1766">
        <v>0</v>
      </c>
    </row>
    <row r="1767" spans="1:13">
      <c r="A1767">
        <f t="shared" si="27"/>
        <v>1766</v>
      </c>
      <c r="C1767" s="51" t="s">
        <v>2730</v>
      </c>
      <c r="G1767" s="51" t="s">
        <v>2999</v>
      </c>
      <c r="I1767" s="73">
        <v>299</v>
      </c>
      <c r="M1767">
        <v>0</v>
      </c>
    </row>
    <row r="1768" spans="1:13">
      <c r="A1768">
        <f t="shared" si="27"/>
        <v>1767</v>
      </c>
      <c r="C1768" s="51" t="s">
        <v>2731</v>
      </c>
      <c r="G1768" s="51" t="s">
        <v>3000</v>
      </c>
      <c r="I1768" s="73">
        <v>299</v>
      </c>
      <c r="M1768">
        <v>0</v>
      </c>
    </row>
    <row r="1769" spans="1:13">
      <c r="A1769">
        <f t="shared" si="27"/>
        <v>1768</v>
      </c>
      <c r="C1769" s="51" t="s">
        <v>2732</v>
      </c>
      <c r="G1769" s="51" t="s">
        <v>3001</v>
      </c>
      <c r="I1769" s="73">
        <v>349</v>
      </c>
      <c r="M1769">
        <v>0</v>
      </c>
    </row>
    <row r="1770" spans="1:13">
      <c r="A1770">
        <f t="shared" si="27"/>
        <v>1769</v>
      </c>
      <c r="C1770" s="51" t="s">
        <v>2733</v>
      </c>
      <c r="G1770" s="51" t="s">
        <v>3002</v>
      </c>
      <c r="I1770" s="73">
        <v>399</v>
      </c>
      <c r="M1770">
        <v>0</v>
      </c>
    </row>
    <row r="1771" spans="1:13">
      <c r="A1771">
        <f t="shared" si="27"/>
        <v>1770</v>
      </c>
      <c r="C1771" s="51" t="s">
        <v>2734</v>
      </c>
      <c r="G1771" s="51" t="s">
        <v>3003</v>
      </c>
      <c r="I1771" s="73">
        <v>499</v>
      </c>
      <c r="M1771">
        <v>0</v>
      </c>
    </row>
    <row r="1772" spans="1:13">
      <c r="A1772">
        <f t="shared" si="27"/>
        <v>1771</v>
      </c>
      <c r="C1772" s="51" t="s">
        <v>2735</v>
      </c>
      <c r="G1772" s="51" t="s">
        <v>3004</v>
      </c>
      <c r="I1772" s="73">
        <v>399</v>
      </c>
      <c r="M1772">
        <v>0</v>
      </c>
    </row>
    <row r="1773" spans="1:13">
      <c r="A1773">
        <f t="shared" si="27"/>
        <v>1772</v>
      </c>
      <c r="C1773" s="51" t="s">
        <v>2736</v>
      </c>
      <c r="G1773" s="51" t="s">
        <v>3005</v>
      </c>
      <c r="I1773" s="73">
        <v>439</v>
      </c>
      <c r="M1773">
        <v>0</v>
      </c>
    </row>
    <row r="1774" spans="1:13">
      <c r="A1774">
        <f t="shared" si="27"/>
        <v>1773</v>
      </c>
      <c r="C1774" s="51" t="s">
        <v>2737</v>
      </c>
      <c r="G1774" s="51" t="s">
        <v>3006</v>
      </c>
      <c r="I1774" s="73">
        <v>439</v>
      </c>
      <c r="M1774">
        <v>0</v>
      </c>
    </row>
    <row r="1775" spans="1:13">
      <c r="A1775">
        <f t="shared" si="27"/>
        <v>1774</v>
      </c>
      <c r="C1775" s="51" t="s">
        <v>2738</v>
      </c>
      <c r="G1775" s="51" t="s">
        <v>3007</v>
      </c>
      <c r="I1775" s="73">
        <v>744</v>
      </c>
      <c r="M1775">
        <v>0</v>
      </c>
    </row>
    <row r="1776" spans="1:13">
      <c r="A1776">
        <f t="shared" si="27"/>
        <v>1775</v>
      </c>
      <c r="C1776" s="51" t="s">
        <v>2739</v>
      </c>
      <c r="G1776" s="51" t="s">
        <v>3008</v>
      </c>
      <c r="I1776" s="73">
        <v>399</v>
      </c>
      <c r="M1776">
        <v>0</v>
      </c>
    </row>
    <row r="1777" spans="1:13">
      <c r="A1777">
        <f t="shared" si="27"/>
        <v>1776</v>
      </c>
      <c r="C1777" s="51" t="s">
        <v>2740</v>
      </c>
      <c r="G1777" s="51" t="s">
        <v>3009</v>
      </c>
      <c r="I1777" s="73">
        <v>599</v>
      </c>
      <c r="M1777">
        <v>0</v>
      </c>
    </row>
    <row r="1778" spans="1:13">
      <c r="A1778">
        <f t="shared" si="27"/>
        <v>1777</v>
      </c>
      <c r="C1778" s="51" t="s">
        <v>2741</v>
      </c>
      <c r="G1778" s="51" t="s">
        <v>3010</v>
      </c>
      <c r="I1778" s="73">
        <v>18</v>
      </c>
      <c r="M1778">
        <v>0</v>
      </c>
    </row>
    <row r="1779" spans="1:13">
      <c r="A1779">
        <f t="shared" si="27"/>
        <v>1778</v>
      </c>
      <c r="C1779" s="51" t="s">
        <v>2742</v>
      </c>
      <c r="G1779" s="51" t="s">
        <v>3011</v>
      </c>
      <c r="I1779" s="73">
        <v>57</v>
      </c>
      <c r="M1779">
        <v>0</v>
      </c>
    </row>
    <row r="1780" spans="1:13">
      <c r="A1780">
        <f t="shared" si="27"/>
        <v>1779</v>
      </c>
      <c r="C1780" s="51" t="s">
        <v>2743</v>
      </c>
      <c r="G1780" s="51" t="s">
        <v>3012</v>
      </c>
      <c r="I1780" s="73">
        <v>24</v>
      </c>
      <c r="M1780">
        <v>0</v>
      </c>
    </row>
    <row r="1781" spans="1:13">
      <c r="A1781">
        <f t="shared" si="27"/>
        <v>1780</v>
      </c>
      <c r="C1781" s="51" t="s">
        <v>2744</v>
      </c>
      <c r="G1781" s="51" t="s">
        <v>3013</v>
      </c>
      <c r="I1781" s="73">
        <v>24</v>
      </c>
      <c r="M1781">
        <v>0</v>
      </c>
    </row>
    <row r="1782" spans="1:13">
      <c r="A1782">
        <f t="shared" si="27"/>
        <v>1781</v>
      </c>
      <c r="C1782" s="51" t="s">
        <v>2745</v>
      </c>
      <c r="G1782" s="51" t="s">
        <v>3014</v>
      </c>
      <c r="I1782" s="73">
        <v>62</v>
      </c>
      <c r="M1782">
        <v>0</v>
      </c>
    </row>
    <row r="1783" spans="1:13">
      <c r="A1783">
        <f t="shared" si="27"/>
        <v>1782</v>
      </c>
      <c r="C1783" s="51" t="s">
        <v>2746</v>
      </c>
      <c r="G1783" s="51" t="s">
        <v>3015</v>
      </c>
      <c r="I1783" s="73">
        <v>314</v>
      </c>
      <c r="M1783">
        <v>0</v>
      </c>
    </row>
    <row r="1784" spans="1:13">
      <c r="A1784">
        <f t="shared" si="27"/>
        <v>1783</v>
      </c>
      <c r="C1784" s="51" t="s">
        <v>2747</v>
      </c>
      <c r="G1784" s="51" t="s">
        <v>3016</v>
      </c>
      <c r="I1784" s="73">
        <v>83</v>
      </c>
      <c r="M1784">
        <v>0</v>
      </c>
    </row>
    <row r="1785" spans="1:13">
      <c r="A1785">
        <f t="shared" si="27"/>
        <v>1784</v>
      </c>
      <c r="C1785" s="51" t="s">
        <v>2748</v>
      </c>
      <c r="G1785" s="51" t="s">
        <v>3017</v>
      </c>
      <c r="I1785" s="73">
        <v>156</v>
      </c>
      <c r="M1785">
        <v>0</v>
      </c>
    </row>
    <row r="1786" spans="1:13">
      <c r="A1786">
        <f t="shared" si="27"/>
        <v>1785</v>
      </c>
      <c r="C1786" s="51" t="s">
        <v>2749</v>
      </c>
      <c r="G1786" s="51" t="s">
        <v>3018</v>
      </c>
      <c r="I1786" s="73">
        <v>20</v>
      </c>
      <c r="M1786">
        <v>0</v>
      </c>
    </row>
    <row r="1787" spans="1:13">
      <c r="A1787">
        <f t="shared" si="27"/>
        <v>1786</v>
      </c>
      <c r="C1787" s="51" t="s">
        <v>2750</v>
      </c>
      <c r="G1787" s="51" t="s">
        <v>3019</v>
      </c>
      <c r="I1787" s="73">
        <v>12</v>
      </c>
      <c r="M1787">
        <v>0</v>
      </c>
    </row>
    <row r="1788" spans="1:13">
      <c r="A1788">
        <f t="shared" si="27"/>
        <v>1787</v>
      </c>
      <c r="C1788" s="51" t="s">
        <v>2751</v>
      </c>
      <c r="G1788" s="51" t="s">
        <v>3020</v>
      </c>
      <c r="I1788" s="73">
        <v>146</v>
      </c>
      <c r="M1788">
        <v>0</v>
      </c>
    </row>
    <row r="1789" spans="1:13">
      <c r="A1789">
        <f t="shared" si="27"/>
        <v>1788</v>
      </c>
      <c r="C1789" s="51" t="s">
        <v>2752</v>
      </c>
      <c r="G1789" s="51" t="s">
        <v>3021</v>
      </c>
      <c r="I1789" s="73">
        <v>194</v>
      </c>
      <c r="M1789">
        <v>0</v>
      </c>
    </row>
    <row r="1790" spans="1:13">
      <c r="A1790">
        <f t="shared" si="27"/>
        <v>1789</v>
      </c>
      <c r="C1790" s="51" t="s">
        <v>2753</v>
      </c>
      <c r="G1790" s="51" t="s">
        <v>3022</v>
      </c>
      <c r="I1790" s="73">
        <v>131</v>
      </c>
      <c r="M1790">
        <v>0</v>
      </c>
    </row>
    <row r="1791" spans="1:13">
      <c r="A1791">
        <f t="shared" si="27"/>
        <v>1790</v>
      </c>
      <c r="C1791" s="51" t="s">
        <v>2754</v>
      </c>
      <c r="G1791" s="51" t="s">
        <v>3023</v>
      </c>
      <c r="I1791" s="73">
        <v>41</v>
      </c>
      <c r="M1791">
        <v>0</v>
      </c>
    </row>
    <row r="1792" spans="1:13">
      <c r="A1792">
        <f t="shared" si="27"/>
        <v>1791</v>
      </c>
      <c r="C1792" s="51" t="s">
        <v>2755</v>
      </c>
      <c r="G1792" s="51" t="s">
        <v>3024</v>
      </c>
      <c r="I1792" s="73">
        <v>42</v>
      </c>
      <c r="M1792">
        <v>0</v>
      </c>
    </row>
    <row r="1793" spans="1:13">
      <c r="A1793">
        <f t="shared" si="27"/>
        <v>1792</v>
      </c>
      <c r="C1793" s="51" t="s">
        <v>2677</v>
      </c>
      <c r="G1793" s="51" t="s">
        <v>3025</v>
      </c>
      <c r="I1793" s="73">
        <v>215</v>
      </c>
      <c r="M1793">
        <v>0</v>
      </c>
    </row>
    <row r="1794" spans="1:13">
      <c r="A1794">
        <f t="shared" si="27"/>
        <v>1793</v>
      </c>
      <c r="C1794" s="51" t="s">
        <v>2756</v>
      </c>
      <c r="G1794" s="51" t="s">
        <v>3026</v>
      </c>
      <c r="I1794" s="73">
        <v>29</v>
      </c>
      <c r="M1794">
        <v>0</v>
      </c>
    </row>
    <row r="1795" spans="1:13">
      <c r="A1795">
        <f t="shared" ref="A1795:A1858" si="28">ROW()-1</f>
        <v>1794</v>
      </c>
      <c r="C1795" s="51" t="s">
        <v>2757</v>
      </c>
      <c r="G1795" s="51" t="s">
        <v>3027</v>
      </c>
      <c r="I1795" s="73">
        <v>439.56</v>
      </c>
      <c r="M1795">
        <v>0</v>
      </c>
    </row>
    <row r="1796" spans="1:13">
      <c r="A1796">
        <f t="shared" si="28"/>
        <v>1795</v>
      </c>
      <c r="C1796" s="51" t="s">
        <v>2758</v>
      </c>
      <c r="G1796" s="51" t="s">
        <v>3028</v>
      </c>
      <c r="I1796" s="73">
        <v>58.4</v>
      </c>
      <c r="M1796">
        <v>0</v>
      </c>
    </row>
    <row r="1797" spans="1:13">
      <c r="A1797">
        <f t="shared" si="28"/>
        <v>1796</v>
      </c>
      <c r="C1797" s="51" t="s">
        <v>2759</v>
      </c>
      <c r="G1797" s="51" t="s">
        <v>3029</v>
      </c>
      <c r="I1797" s="73">
        <v>13</v>
      </c>
      <c r="M1797">
        <v>0</v>
      </c>
    </row>
    <row r="1798" spans="1:13">
      <c r="A1798">
        <f t="shared" si="28"/>
        <v>1797</v>
      </c>
      <c r="C1798" s="51" t="s">
        <v>2760</v>
      </c>
      <c r="G1798" s="51" t="s">
        <v>3030</v>
      </c>
      <c r="I1798" s="73">
        <v>34</v>
      </c>
      <c r="M1798">
        <v>0</v>
      </c>
    </row>
    <row r="1799" spans="1:13">
      <c r="A1799">
        <f t="shared" si="28"/>
        <v>1798</v>
      </c>
      <c r="C1799" s="51" t="s">
        <v>2761</v>
      </c>
      <c r="G1799" s="51" t="s">
        <v>3031</v>
      </c>
      <c r="I1799" s="73">
        <v>450</v>
      </c>
      <c r="M1799">
        <v>0</v>
      </c>
    </row>
    <row r="1800" spans="1:13">
      <c r="A1800">
        <f t="shared" si="28"/>
        <v>1799</v>
      </c>
      <c r="C1800" s="51" t="s">
        <v>2762</v>
      </c>
      <c r="G1800" s="51" t="s">
        <v>3032</v>
      </c>
      <c r="I1800" s="73">
        <v>122</v>
      </c>
      <c r="M1800">
        <v>0</v>
      </c>
    </row>
    <row r="1801" spans="1:13">
      <c r="A1801">
        <f t="shared" si="28"/>
        <v>1800</v>
      </c>
      <c r="C1801" s="51" t="s">
        <v>2763</v>
      </c>
      <c r="G1801" s="51" t="s">
        <v>3033</v>
      </c>
      <c r="I1801" s="73">
        <v>99</v>
      </c>
      <c r="M1801">
        <v>0</v>
      </c>
    </row>
    <row r="1802" spans="1:13">
      <c r="A1802">
        <f t="shared" si="28"/>
        <v>1801</v>
      </c>
      <c r="C1802" s="51" t="s">
        <v>2764</v>
      </c>
      <c r="G1802" s="51" t="s">
        <v>3034</v>
      </c>
      <c r="I1802" s="73">
        <v>196</v>
      </c>
      <c r="M1802">
        <v>0</v>
      </c>
    </row>
    <row r="1803" spans="1:13">
      <c r="A1803">
        <f t="shared" si="28"/>
        <v>1802</v>
      </c>
      <c r="C1803" s="51" t="s">
        <v>2765</v>
      </c>
      <c r="G1803" s="51" t="s">
        <v>3035</v>
      </c>
      <c r="I1803" s="73">
        <v>218</v>
      </c>
      <c r="M1803">
        <v>0</v>
      </c>
    </row>
    <row r="1804" spans="1:13">
      <c r="A1804">
        <f t="shared" si="28"/>
        <v>1803</v>
      </c>
      <c r="C1804" s="51" t="s">
        <v>2766</v>
      </c>
      <c r="G1804" s="51" t="s">
        <v>3036</v>
      </c>
      <c r="I1804" s="73">
        <v>218</v>
      </c>
      <c r="M1804">
        <v>0</v>
      </c>
    </row>
    <row r="1805" spans="1:13">
      <c r="A1805">
        <f t="shared" si="28"/>
        <v>1804</v>
      </c>
      <c r="C1805" s="51" t="s">
        <v>2767</v>
      </c>
      <c r="G1805" s="51" t="s">
        <v>3037</v>
      </c>
      <c r="I1805" s="73">
        <v>1567</v>
      </c>
      <c r="M1805">
        <v>0</v>
      </c>
    </row>
    <row r="1806" spans="1:13">
      <c r="A1806">
        <f t="shared" si="28"/>
        <v>1805</v>
      </c>
      <c r="C1806" s="51" t="s">
        <v>2768</v>
      </c>
      <c r="G1806" s="51" t="s">
        <v>3038</v>
      </c>
      <c r="I1806" s="73">
        <v>661</v>
      </c>
      <c r="M1806">
        <v>0</v>
      </c>
    </row>
    <row r="1807" spans="1:13" ht="15" thickBot="1">
      <c r="A1807">
        <f t="shared" si="28"/>
        <v>1806</v>
      </c>
      <c r="C1807" s="51" t="s">
        <v>2769</v>
      </c>
      <c r="G1807" s="54" t="s">
        <v>3039</v>
      </c>
      <c r="I1807" s="74">
        <v>29</v>
      </c>
      <c r="M1807">
        <v>0</v>
      </c>
    </row>
    <row r="1808" spans="1:13">
      <c r="A1808">
        <f t="shared" si="28"/>
        <v>1807</v>
      </c>
      <c r="C1808" s="10" t="str">
        <f>"Yealink Executive IP Phone w/POE"</f>
        <v>Yealink Executive IP Phone w/POE</v>
      </c>
      <c r="G1808" s="10" t="str">
        <f>"YEA-SIP-T29G"</f>
        <v>YEA-SIP-T29G</v>
      </c>
      <c r="I1808" s="59">
        <v>229</v>
      </c>
      <c r="M1808">
        <v>50</v>
      </c>
    </row>
    <row r="1809" spans="1:13">
      <c r="A1809">
        <f t="shared" si="28"/>
        <v>1808</v>
      </c>
      <c r="C1809" s="10" t="str">
        <f>"Executive Gigabit IP Phone with POE"</f>
        <v>Executive Gigabit IP Phone with POE</v>
      </c>
      <c r="G1809" s="10" t="str">
        <f>"YEA-SIP-T27G"</f>
        <v>YEA-SIP-T27G</v>
      </c>
      <c r="I1809" s="59">
        <v>145</v>
      </c>
      <c r="M1809">
        <v>42</v>
      </c>
    </row>
    <row r="1810" spans="1:13">
      <c r="A1810">
        <f t="shared" si="28"/>
        <v>1809</v>
      </c>
      <c r="C1810" s="10" t="str">
        <f>"Yealink Professional Gigabit IP Phone"</f>
        <v>Yealink Professional Gigabit IP Phone</v>
      </c>
      <c r="G1810" s="10" t="str">
        <f>"YEA-SIP-T23G"</f>
        <v>YEA-SIP-T23G</v>
      </c>
      <c r="I1810" s="59">
        <v>119</v>
      </c>
      <c r="M1810">
        <v>48</v>
      </c>
    </row>
    <row r="1811" spans="1:13">
      <c r="A1811">
        <f t="shared" si="28"/>
        <v>1810</v>
      </c>
      <c r="C1811" s="10" t="str">
        <f>"Yealink Professional IP Phone HD Voice"</f>
        <v>Yealink Professional IP Phone HD Voice</v>
      </c>
      <c r="G1811" s="10" t="str">
        <f>"YEA-SIP-T23P"</f>
        <v>YEA-SIP-T23P</v>
      </c>
      <c r="I1811" s="59">
        <v>89</v>
      </c>
      <c r="M1811">
        <v>50</v>
      </c>
    </row>
    <row r="1812" spans="1:13">
      <c r="A1812">
        <f t="shared" si="28"/>
        <v>1811</v>
      </c>
      <c r="C1812" s="10" t="str">
        <f>"Entry Level IP Phone with POE; backlight"</f>
        <v>Entry Level IP Phone with POE; backlight</v>
      </c>
      <c r="G1812" s="10" t="str">
        <f>"YEA-SIP-T21P-E2"</f>
        <v>YEA-SIP-T21P-E2</v>
      </c>
      <c r="I1812" s="59">
        <v>75</v>
      </c>
      <c r="M1812">
        <v>45</v>
      </c>
    </row>
    <row r="1813" spans="1:13" ht="15" thickBot="1">
      <c r="A1813">
        <f t="shared" si="28"/>
        <v>1812</v>
      </c>
      <c r="C1813" s="14" t="str">
        <f>"Entry-level IP Phone with 1 Line"</f>
        <v>Entry-level IP Phone with 1 Line</v>
      </c>
      <c r="G1813" s="14" t="str">
        <f>"YEA-SIP-T19P-E2"</f>
        <v>YEA-SIP-T19P-E2</v>
      </c>
      <c r="I1813" s="62">
        <v>68</v>
      </c>
      <c r="M1813">
        <v>45</v>
      </c>
    </row>
    <row r="1814" spans="1:13">
      <c r="A1814">
        <f t="shared" si="28"/>
        <v>1813</v>
      </c>
      <c r="C1814" s="10" t="str">
        <f t="shared" ref="C1814:C1815" si="29">"Yealink Ultra-Elegant Touchscreen"</f>
        <v>Yealink Ultra-Elegant Touchscreen</v>
      </c>
      <c r="G1814" s="10" t="str">
        <f>"YEA-SIP-T48G"</f>
        <v>YEA-SIP-T48G</v>
      </c>
      <c r="I1814" s="59">
        <v>349</v>
      </c>
      <c r="M1814">
        <v>38</v>
      </c>
    </row>
    <row r="1815" spans="1:13">
      <c r="A1815">
        <f t="shared" si="28"/>
        <v>1814</v>
      </c>
      <c r="C1815" s="10" t="str">
        <f t="shared" si="29"/>
        <v>Yealink Ultra-Elegant Touchscreen</v>
      </c>
      <c r="G1815" s="10" t="str">
        <f>"YEA-SIP-T48S"</f>
        <v>YEA-SIP-T48S</v>
      </c>
      <c r="I1815" s="59">
        <v>349</v>
      </c>
      <c r="M1815">
        <v>38</v>
      </c>
    </row>
    <row r="1816" spans="1:13">
      <c r="A1816">
        <f t="shared" si="28"/>
        <v>1815</v>
      </c>
      <c r="C1816" s="10" t="str">
        <f t="shared" ref="C1816:C1817" si="30">"Ultra-elegant Gigabit IP Phone"</f>
        <v>Ultra-elegant Gigabit IP Phone</v>
      </c>
      <c r="G1816" s="10" t="str">
        <f>"YEA-SIP-T46G"</f>
        <v>YEA-SIP-T46G</v>
      </c>
      <c r="I1816" s="59">
        <v>269</v>
      </c>
      <c r="M1816">
        <v>42</v>
      </c>
    </row>
    <row r="1817" spans="1:13">
      <c r="A1817">
        <f t="shared" si="28"/>
        <v>1816</v>
      </c>
      <c r="C1817" s="10" t="str">
        <f t="shared" si="30"/>
        <v>Ultra-elegant Gigabit IP Phone</v>
      </c>
      <c r="G1817" s="10" t="str">
        <f>"YEA-SIP-T46S"</f>
        <v>YEA-SIP-T46S</v>
      </c>
      <c r="I1817" s="59">
        <v>269</v>
      </c>
      <c r="M1817">
        <v>42</v>
      </c>
    </row>
    <row r="1818" spans="1:13">
      <c r="A1818">
        <f t="shared" si="28"/>
        <v>1817</v>
      </c>
      <c r="C1818" s="10" t="str">
        <f>"Yealink T42G Gigabit IP Phone"</f>
        <v>Yealink T42G Gigabit IP Phone</v>
      </c>
      <c r="G1818" s="10" t="str">
        <f>"YEA-SIP-T42G"</f>
        <v>YEA-SIP-T42G</v>
      </c>
      <c r="I1818" s="59">
        <v>179</v>
      </c>
      <c r="M1818">
        <v>42</v>
      </c>
    </row>
    <row r="1819" spans="1:13">
      <c r="A1819">
        <f t="shared" si="28"/>
        <v>1818</v>
      </c>
      <c r="C1819" s="10" t="str">
        <f>"Yealink T42S Gigabit IP Phone"</f>
        <v>Yealink T42S Gigabit IP Phone</v>
      </c>
      <c r="G1819" s="10" t="str">
        <f>"YEA-SIP-T42S"</f>
        <v>YEA-SIP-T42S</v>
      </c>
      <c r="I1819" s="59">
        <v>179</v>
      </c>
      <c r="M1819">
        <v>42</v>
      </c>
    </row>
    <row r="1820" spans="1:13">
      <c r="A1820">
        <f t="shared" si="28"/>
        <v>1819</v>
      </c>
      <c r="C1820" s="10" t="str">
        <f>"Yealink T41S IP Desk Phone"</f>
        <v>Yealink T41S IP Desk Phone</v>
      </c>
      <c r="G1820" s="10" t="str">
        <f>"YEA-SIP-T41S"</f>
        <v>YEA-SIP-T41S</v>
      </c>
      <c r="I1820" s="59">
        <v>139</v>
      </c>
      <c r="M1820">
        <v>38</v>
      </c>
    </row>
    <row r="1821" spans="1:13" ht="15" thickBot="1">
      <c r="A1821">
        <f t="shared" si="28"/>
        <v>1820</v>
      </c>
      <c r="C1821" s="14" t="str">
        <f>"Yealink T40G IP POE Phone"</f>
        <v>Yealink T40G IP POE Phone</v>
      </c>
      <c r="G1821" s="14" t="str">
        <f>"YEA-SIP-T40G"</f>
        <v>YEA-SIP-T40G</v>
      </c>
      <c r="I1821" s="62">
        <v>119</v>
      </c>
      <c r="M1821">
        <v>45</v>
      </c>
    </row>
    <row r="1822" spans="1:13">
      <c r="A1822">
        <f t="shared" si="28"/>
        <v>1821</v>
      </c>
      <c r="C1822" s="10" t="str">
        <f>"SIP-T58 Smart Media Android HD Phone"</f>
        <v>SIP-T58 Smart Media Android HD Phone</v>
      </c>
      <c r="G1822" s="10" t="str">
        <f>"YEA-SIP-T58"</f>
        <v>YEA-SIP-T58</v>
      </c>
      <c r="I1822" s="59">
        <v>489</v>
      </c>
      <c r="M1822">
        <v>45</v>
      </c>
    </row>
    <row r="1823" spans="1:13">
      <c r="A1823">
        <f t="shared" si="28"/>
        <v>1822</v>
      </c>
      <c r="C1823" s="10" t="str">
        <f>"SIP-T58A Smart Media Android HD Phone"</f>
        <v>SIP-T58A Smart Media Android HD Phone</v>
      </c>
      <c r="G1823" s="10" t="str">
        <f>"YEA-SIP-T58A"</f>
        <v>YEA-SIP-T58A</v>
      </c>
      <c r="I1823" s="59">
        <v>489</v>
      </c>
      <c r="M1823">
        <v>45</v>
      </c>
    </row>
    <row r="1824" spans="1:13">
      <c r="A1824">
        <f t="shared" si="28"/>
        <v>1823</v>
      </c>
      <c r="C1824" s="10" t="str">
        <f>"T58A with CAM Smart Media HD Phone"</f>
        <v>T58A with CAM Smart Media HD Phone</v>
      </c>
      <c r="G1824" s="10" t="str">
        <f>"YEA-SIP-T58A-CAM"</f>
        <v>YEA-SIP-T58A-CAM</v>
      </c>
      <c r="I1824" s="59">
        <v>599</v>
      </c>
      <c r="M1824">
        <v>45</v>
      </c>
    </row>
    <row r="1825" spans="1:13">
      <c r="A1825">
        <f t="shared" si="28"/>
        <v>1824</v>
      </c>
      <c r="C1825" s="10" t="str">
        <f>"SIP-T58V Smart Media Android HD Phone"</f>
        <v>SIP-T58V Smart Media Android HD Phone</v>
      </c>
      <c r="G1825" s="10" t="str">
        <f>"YEA-SIP-T58V"</f>
        <v>YEA-SIP-T58V</v>
      </c>
      <c r="I1825" s="59">
        <v>599</v>
      </c>
      <c r="M1825">
        <v>45</v>
      </c>
    </row>
    <row r="1826" spans="1:13">
      <c r="A1826">
        <f t="shared" si="28"/>
        <v>1825</v>
      </c>
      <c r="C1826" s="10" t="str">
        <f>"SIP-T56A Smart Media Android HD Phone"</f>
        <v>SIP-T56A Smart Media Android HD Phone</v>
      </c>
      <c r="G1826" s="10" t="str">
        <f>"YEA-SIP-T56A"</f>
        <v>YEA-SIP-T56A</v>
      </c>
      <c r="I1826" s="59">
        <v>459</v>
      </c>
      <c r="M1826">
        <v>45</v>
      </c>
    </row>
    <row r="1827" spans="1:13">
      <c r="A1827">
        <f t="shared" si="28"/>
        <v>1826</v>
      </c>
      <c r="C1827" s="10" t="str">
        <f>"SIP-T54S Smart Media Linux HD Phone"</f>
        <v>SIP-T54S Smart Media Linux HD Phone</v>
      </c>
      <c r="G1827" s="10" t="str">
        <f>"YEA-SIP-T54S"</f>
        <v>YEA-SIP-T54S</v>
      </c>
      <c r="I1827" s="59">
        <v>299.99</v>
      </c>
      <c r="M1827">
        <v>42</v>
      </c>
    </row>
    <row r="1828" spans="1:13" ht="15" thickBot="1">
      <c r="A1828">
        <f t="shared" si="28"/>
        <v>1827</v>
      </c>
      <c r="C1828" s="14" t="str">
        <f>"SIP-T52S Smart Media Linux HD Phone"</f>
        <v>SIP-T52S Smart Media Linux HD Phone</v>
      </c>
      <c r="G1828" s="14" t="str">
        <f>"YEA-SIP-T52S"</f>
        <v>YEA-SIP-T52S</v>
      </c>
      <c r="I1828" s="62">
        <v>219</v>
      </c>
      <c r="M1828">
        <v>42</v>
      </c>
    </row>
    <row r="1829" spans="1:13">
      <c r="A1829">
        <f t="shared" si="28"/>
        <v>1828</v>
      </c>
      <c r="C1829" s="10" t="str">
        <f>"CP960 Wireless Mic Conference Phone"</f>
        <v>CP960 Wireless Mic Conference Phone</v>
      </c>
      <c r="G1829" s="10" t="str">
        <f>"YEA-CP960-WM"</f>
        <v>YEA-CP960-WM</v>
      </c>
      <c r="I1829" s="59">
        <v>1099</v>
      </c>
      <c r="M1829">
        <v>40</v>
      </c>
    </row>
    <row r="1830" spans="1:13">
      <c r="A1830">
        <f t="shared" si="28"/>
        <v>1829</v>
      </c>
      <c r="C1830" s="10" t="str">
        <f>"Optima HD IP Conference Phone CP960"</f>
        <v>Optima HD IP Conference Phone CP960</v>
      </c>
      <c r="G1830" s="10" t="str">
        <f>"YEA-CP960"</f>
        <v>YEA-CP960</v>
      </c>
      <c r="I1830" s="59">
        <v>899</v>
      </c>
      <c r="M1830">
        <v>45</v>
      </c>
    </row>
    <row r="1831" spans="1:13">
      <c r="A1831">
        <f t="shared" si="28"/>
        <v>1830</v>
      </c>
      <c r="C1831" s="10" t="str">
        <f>"Yealink DECT Conference Phone with W60B"</f>
        <v>Yealink DECT Conference Phone with W60B</v>
      </c>
      <c r="G1831" s="10" t="str">
        <f>"YEA-CP930W-BASE"</f>
        <v>YEA-CP930W-BASE</v>
      </c>
      <c r="I1831" s="59">
        <v>699</v>
      </c>
      <c r="M1831">
        <v>35</v>
      </c>
    </row>
    <row r="1832" spans="1:13">
      <c r="A1832">
        <f t="shared" si="28"/>
        <v>1831</v>
      </c>
      <c r="C1832" s="10" t="str">
        <f>"Yealink DECT Conference Phone"</f>
        <v>Yealink DECT Conference Phone</v>
      </c>
      <c r="G1832" s="10" t="str">
        <f>"YEA-CP930W"</f>
        <v>YEA-CP930W</v>
      </c>
      <c r="I1832" s="59">
        <v>599</v>
      </c>
      <c r="M1832">
        <v>28.000000000000004</v>
      </c>
    </row>
    <row r="1833" spans="1:13" ht="15" thickBot="1">
      <c r="A1833">
        <f t="shared" si="28"/>
        <v>1832</v>
      </c>
      <c r="C1833" s="14" t="str">
        <f>"Touch-sensitive HD IP Conference Phone"</f>
        <v>Touch-sensitive HD IP Conference Phone</v>
      </c>
      <c r="G1833" s="14" t="str">
        <f>"YEA-CP920"</f>
        <v>YEA-CP920</v>
      </c>
      <c r="I1833" s="62">
        <v>599</v>
      </c>
      <c r="M1833">
        <v>45</v>
      </c>
    </row>
    <row r="1834" spans="1:13">
      <c r="A1834">
        <f t="shared" si="28"/>
        <v>1833</v>
      </c>
      <c r="C1834" s="10" t="str">
        <f>"Yealink DECT Desk Cordless Phone"</f>
        <v>Yealink DECT Desk Cordless Phone</v>
      </c>
      <c r="G1834" s="10" t="str">
        <f>"YEA-W41P"</f>
        <v>YEA-W41P</v>
      </c>
      <c r="I1834" s="59">
        <v>268</v>
      </c>
      <c r="M1834">
        <v>35</v>
      </c>
    </row>
    <row r="1835" spans="1:13">
      <c r="A1835">
        <f t="shared" si="28"/>
        <v>1834</v>
      </c>
      <c r="C1835" s="10" t="str">
        <f>"IP DECT Phone bundle W56H with W60 base"</f>
        <v>IP DECT Phone bundle W56H with W60 base</v>
      </c>
      <c r="G1835" s="10" t="str">
        <f>"YEA-W60P"</f>
        <v>YEA-W60P</v>
      </c>
      <c r="I1835" s="59">
        <v>189</v>
      </c>
      <c r="M1835">
        <v>25</v>
      </c>
    </row>
    <row r="1836" spans="1:13">
      <c r="A1836">
        <f t="shared" si="28"/>
        <v>1835</v>
      </c>
      <c r="C1836" s="10" t="str">
        <f>"IP DECT Phone bundle W53H with W60 base"</f>
        <v>IP DECT Phone bundle W53H with W60 base</v>
      </c>
      <c r="G1836" s="10" t="str">
        <f>"YEA-W53P"</f>
        <v>YEA-W53P</v>
      </c>
      <c r="I1836" s="59">
        <v>169</v>
      </c>
      <c r="M1836">
        <v>28.000000000000004</v>
      </c>
    </row>
    <row r="1837" spans="1:13" ht="15" thickBot="1">
      <c r="A1837">
        <f t="shared" si="28"/>
        <v>1836</v>
      </c>
      <c r="C1837" s="14" t="str">
        <f>"IP DECT Phone bundle W52H with W60 base"</f>
        <v>IP DECT Phone bundle W52H with W60 base</v>
      </c>
      <c r="G1837" s="14" t="str">
        <f>"YEA-W52P"</f>
        <v>YEA-W52P</v>
      </c>
      <c r="I1837" s="62">
        <v>159</v>
      </c>
      <c r="M1837">
        <v>25</v>
      </c>
    </row>
    <row r="1838" spans="1:13">
      <c r="A1838">
        <f t="shared" si="28"/>
        <v>1837</v>
      </c>
      <c r="C1838" s="10" t="str">
        <f>"VC200 Vid Conf Endpoint"</f>
        <v>VC200 Vid Conf Endpoint</v>
      </c>
      <c r="G1838" s="10" t="str">
        <f>"YEA-VC200"</f>
        <v>YEA-VC200</v>
      </c>
      <c r="I1838" s="59">
        <v>1599</v>
      </c>
      <c r="M1838">
        <v>5</v>
      </c>
    </row>
    <row r="1839" spans="1:13">
      <c r="A1839">
        <f t="shared" si="28"/>
        <v>1838</v>
      </c>
      <c r="C1839" s="10" t="str">
        <f>"VC200 Vid Conf Endpoint (WP)"</f>
        <v>VC200 Vid Conf Endpoint (WP)</v>
      </c>
      <c r="G1839" s="10" t="str">
        <f>"YEA-VC200-WP"</f>
        <v>YEA-VC200-WP</v>
      </c>
      <c r="I1839" s="59">
        <v>1899</v>
      </c>
      <c r="M1839">
        <v>10</v>
      </c>
    </row>
    <row r="1840" spans="1:13">
      <c r="A1840">
        <f t="shared" si="28"/>
        <v>1839</v>
      </c>
      <c r="C1840" s="10" t="str">
        <f>"VC500 Vid Conf Endpoint (Excluding Mics)"</f>
        <v>VC500 Vid Conf Endpoint (Excluding Mics)</v>
      </c>
      <c r="G1840" s="10" t="str">
        <f>"YEA-VC500-Exclude-Mic"</f>
        <v>YEA-VC500-Exclude-Mic</v>
      </c>
      <c r="I1840" s="59">
        <v>3799</v>
      </c>
      <c r="M1840">
        <v>40</v>
      </c>
    </row>
    <row r="1841" spans="1:13">
      <c r="A1841">
        <f t="shared" si="28"/>
        <v>1840</v>
      </c>
      <c r="C1841" s="10" t="str">
        <f>"VC500 Vid Conf Endpoint (Phone; Wired)"</f>
        <v>VC500 Vid Conf Endpoint (Phone; Wired)</v>
      </c>
      <c r="G1841" s="10" t="str">
        <f>"YEA-VC500-Phone-Wired"</f>
        <v>YEA-VC500-Phone-Wired</v>
      </c>
      <c r="I1841" s="59">
        <v>5999</v>
      </c>
      <c r="M1841">
        <v>45</v>
      </c>
    </row>
    <row r="1842" spans="1:13">
      <c r="A1842">
        <f t="shared" si="28"/>
        <v>1841</v>
      </c>
      <c r="C1842" s="10" t="str">
        <f>"VC500 Vid Conf Endpoint (Phone/Wired/WP)"</f>
        <v>VC500 Vid Conf Endpoint (Phone/Wired/WP)</v>
      </c>
      <c r="G1842" s="10" t="str">
        <f>"YEA-VC500-Phone-Wired-WP"</f>
        <v>YEA-VC500-Phone-Wired-WP</v>
      </c>
      <c r="I1842" s="59">
        <v>5999</v>
      </c>
      <c r="M1842">
        <v>45</v>
      </c>
    </row>
    <row r="1843" spans="1:13">
      <c r="A1843">
        <f t="shared" si="28"/>
        <v>1842</v>
      </c>
      <c r="C1843" s="10" t="str">
        <f>"VC500 Vid Conf Endpoint(Pro/Exclude/Mic)"</f>
        <v>VC500 Vid Conf Endpoint(Pro/Exclude/Mic)</v>
      </c>
      <c r="G1843" s="10" t="str">
        <f>"YEA-VC500-Pro-Exclude-Mic"</f>
        <v>YEA-VC500-Pro-Exclude-Mic</v>
      </c>
      <c r="I1843" s="59">
        <v>4999</v>
      </c>
      <c r="M1843">
        <v>45</v>
      </c>
    </row>
    <row r="1844" spans="1:13">
      <c r="A1844">
        <f t="shared" si="28"/>
        <v>1843</v>
      </c>
      <c r="C1844" s="10" t="str">
        <f>"VC500 Vid Conf Endpoint(Wireless/Micpod)"</f>
        <v>VC500 Vid Conf Endpoint(Wireless/Micpod)</v>
      </c>
      <c r="G1844" s="10" t="str">
        <f>"YEA-VC500-Wireless-Micpod"</f>
        <v>YEA-VC500-Wireless-Micpod</v>
      </c>
      <c r="I1844" s="59">
        <v>3999</v>
      </c>
      <c r="M1844">
        <v>38</v>
      </c>
    </row>
    <row r="1845" spans="1:13">
      <c r="A1845">
        <f t="shared" si="28"/>
        <v>1844</v>
      </c>
      <c r="C1845" s="10" t="str">
        <f>"VC500 Vid Conf Endpoint(Wless/Micpod/WP)"</f>
        <v>VC500 Vid Conf Endpoint(Wless/Micpod/WP)</v>
      </c>
      <c r="G1845" s="10" t="str">
        <f>"YEA-VC500-Wireless-Micpod-WP"</f>
        <v>YEA-VC500-Wireless-Micpod-WP</v>
      </c>
      <c r="I1845" s="59">
        <v>3999</v>
      </c>
      <c r="M1845">
        <v>38</v>
      </c>
    </row>
    <row r="1846" spans="1:13">
      <c r="A1846">
        <f t="shared" si="28"/>
        <v>1845</v>
      </c>
      <c r="C1846" s="10" t="str">
        <f>"VC800 Vid Conf Endpoint (Excluding Mics)"</f>
        <v>VC800 Vid Conf Endpoint (Excluding Mics)</v>
      </c>
      <c r="G1846" s="10" t="str">
        <f>"YEA-VC800-ExcludeMic"</f>
        <v>YEA-VC800-ExcludeMic</v>
      </c>
      <c r="I1846" s="59">
        <v>6999</v>
      </c>
      <c r="M1846">
        <v>45</v>
      </c>
    </row>
    <row r="1847" spans="1:13">
      <c r="A1847">
        <f t="shared" si="28"/>
        <v>1846</v>
      </c>
      <c r="C1847" s="10" t="str">
        <f>"VC800 Vid Conf Endpoint (Phone/Wireless)"</f>
        <v>VC800 Vid Conf Endpoint (Phone/Wireless)</v>
      </c>
      <c r="G1847" s="10" t="str">
        <f>"YEA-VC800-Phone-Wireless"</f>
        <v>YEA-VC800-Phone-Wireless</v>
      </c>
      <c r="I1847" s="59">
        <v>7999</v>
      </c>
      <c r="M1847">
        <v>45</v>
      </c>
    </row>
    <row r="1848" spans="1:13">
      <c r="A1848">
        <f t="shared" si="28"/>
        <v>1847</v>
      </c>
      <c r="C1848" s="10" t="str">
        <f>"VC800 Vid Conf Endpoint (Phone/WP)"</f>
        <v>VC800 Vid Conf Endpoint (Phone/WP)</v>
      </c>
      <c r="G1848" s="10" t="str">
        <f>"YEA-VC800-Phone-WP"</f>
        <v>YEA-VC800-Phone-WP</v>
      </c>
      <c r="I1848" s="59">
        <v>7999</v>
      </c>
      <c r="M1848">
        <v>45</v>
      </c>
    </row>
    <row r="1849" spans="1:13" ht="15" thickBot="1">
      <c r="A1849">
        <f t="shared" si="28"/>
        <v>1848</v>
      </c>
      <c r="C1849" s="14" t="str">
        <f>"VC880 Vid Conf Endpoint"</f>
        <v>VC880 Vid Conf Endpoint</v>
      </c>
      <c r="G1849" s="14" t="str">
        <f>"YEA-VC880"</f>
        <v>YEA-VC880</v>
      </c>
      <c r="I1849" s="62">
        <v>3999</v>
      </c>
      <c r="M1849">
        <v>38</v>
      </c>
    </row>
    <row r="1850" spans="1:13">
      <c r="A1850">
        <f t="shared" si="28"/>
        <v>1849</v>
      </c>
      <c r="C1850" s="10" t="str">
        <f>"SKYPE ONLY! CP960 Conference Phone"</f>
        <v>SKYPE ONLY! CP960 Conference Phone</v>
      </c>
      <c r="G1850" s="10" t="str">
        <f>"YEA-SFB-CP960"</f>
        <v>YEA-SFB-CP960</v>
      </c>
      <c r="I1850" s="59">
        <v>899</v>
      </c>
      <c r="M1850">
        <v>45</v>
      </c>
    </row>
    <row r="1851" spans="1:13">
      <c r="A1851">
        <f t="shared" si="28"/>
        <v>1850</v>
      </c>
      <c r="C1851" s="10" t="str">
        <f>"SKYPE ONLY! Skype for Business T41S"</f>
        <v>SKYPE ONLY! Skype for Business T41S</v>
      </c>
      <c r="G1851" s="10" t="str">
        <f>"YEA-SFB-T41S"</f>
        <v>YEA-SFB-T41S</v>
      </c>
      <c r="I1851" s="59">
        <v>139</v>
      </c>
      <c r="M1851">
        <v>38</v>
      </c>
    </row>
    <row r="1852" spans="1:13">
      <c r="A1852">
        <f t="shared" si="28"/>
        <v>1851</v>
      </c>
      <c r="C1852" s="10" t="str">
        <f>"SKYPE ONLY! Skype for Business T42G"</f>
        <v>SKYPE ONLY! Skype for Business T42G</v>
      </c>
      <c r="G1852" s="10" t="str">
        <f>"YEA-SFB-T42G"</f>
        <v>YEA-SFB-T42G</v>
      </c>
      <c r="I1852" s="59">
        <v>179</v>
      </c>
      <c r="M1852">
        <v>42</v>
      </c>
    </row>
    <row r="1853" spans="1:13">
      <c r="A1853">
        <f t="shared" si="28"/>
        <v>1852</v>
      </c>
      <c r="C1853" s="10" t="str">
        <f>"SKYPE ONLY! Skype for Business T42S"</f>
        <v>SKYPE ONLY! Skype for Business T42S</v>
      </c>
      <c r="G1853" s="10" t="str">
        <f>"YEA-SFB-T42S"</f>
        <v>YEA-SFB-T42S</v>
      </c>
      <c r="I1853" s="59">
        <v>179</v>
      </c>
      <c r="M1853">
        <v>42</v>
      </c>
    </row>
    <row r="1854" spans="1:13">
      <c r="A1854">
        <f t="shared" si="28"/>
        <v>1853</v>
      </c>
      <c r="C1854" s="10" t="str">
        <f>"SKYPE ONLY! Skype For Business SIP-T46S"</f>
        <v>SKYPE ONLY! Skype For Business SIP-T46S</v>
      </c>
      <c r="G1854" s="10" t="str">
        <f>"YEA-SFB-T46S"</f>
        <v>YEA-SFB-T46S</v>
      </c>
      <c r="I1854" s="59">
        <v>269</v>
      </c>
      <c r="M1854">
        <v>42</v>
      </c>
    </row>
    <row r="1855" spans="1:13">
      <c r="A1855">
        <f t="shared" si="28"/>
        <v>1854</v>
      </c>
      <c r="C1855" s="10" t="str">
        <f>"SKYPE ONLY! Skype For Business SIP-T48S"</f>
        <v>SKYPE ONLY! Skype For Business SIP-T48S</v>
      </c>
      <c r="G1855" s="10" t="str">
        <f>"YEA-SFB-T48S"</f>
        <v>YEA-SFB-T48S</v>
      </c>
      <c r="I1855" s="59">
        <v>349</v>
      </c>
      <c r="M1855">
        <v>38</v>
      </c>
    </row>
    <row r="1856" spans="1:13">
      <c r="A1856">
        <f t="shared" si="28"/>
        <v>1855</v>
      </c>
      <c r="C1856" s="10" t="str">
        <f>"Skype T56A Smart Media Android HD Phone"</f>
        <v>Skype T56A Smart Media Android HD Phone</v>
      </c>
      <c r="G1856" s="10" t="str">
        <f>"YEA-SFB-T56A"</f>
        <v>YEA-SFB-T56A</v>
      </c>
      <c r="I1856" s="59">
        <v>459</v>
      </c>
      <c r="M1856">
        <v>45</v>
      </c>
    </row>
    <row r="1857" spans="1:13" ht="15" thickBot="1">
      <c r="A1857">
        <f t="shared" si="28"/>
        <v>1856</v>
      </c>
      <c r="C1857" s="14" t="str">
        <f>"Skype T58A Smart Media Android HD Phone"</f>
        <v>Skype T58A Smart Media Android HD Phone</v>
      </c>
      <c r="G1857" s="14" t="str">
        <f>"YEA-SFB-T58A"</f>
        <v>YEA-SFB-T58A</v>
      </c>
      <c r="I1857" s="62">
        <v>489</v>
      </c>
      <c r="M1857">
        <v>45</v>
      </c>
    </row>
    <row r="1858" spans="1:13">
      <c r="A1858">
        <f t="shared" si="28"/>
        <v>1857</v>
      </c>
      <c r="C1858" s="10" t="str">
        <f>"Yealink T5 series Expansion Module"</f>
        <v>Yealink T5 series Expansion Module</v>
      </c>
      <c r="G1858" s="10" t="str">
        <f>"YEA-EXP50"</f>
        <v>YEA-EXP50</v>
      </c>
      <c r="I1858" s="59">
        <v>105</v>
      </c>
      <c r="M1858">
        <v>12</v>
      </c>
    </row>
    <row r="1859" spans="1:13">
      <c r="A1859">
        <f t="shared" ref="A1859:A1906" si="31">ROW()-1</f>
        <v>1858</v>
      </c>
      <c r="C1859" s="10" t="str">
        <f>"Yealink T4 series Expansion Module"</f>
        <v>Yealink T4 series Expansion Module</v>
      </c>
      <c r="G1859" s="10" t="str">
        <f>"YEA-EXP40"</f>
        <v>YEA-EXP40</v>
      </c>
      <c r="I1859" s="59">
        <v>99</v>
      </c>
      <c r="M1859">
        <v>12</v>
      </c>
    </row>
    <row r="1860" spans="1:13">
      <c r="A1860">
        <f t="shared" si="31"/>
        <v>1859</v>
      </c>
      <c r="C1860" s="15" t="str">
        <f>"Yealink IP Phone Expansion T2x Series"</f>
        <v>Yealink IP Phone Expansion T2x Series</v>
      </c>
      <c r="G1860" s="15" t="str">
        <f>"YEA-EXP20"</f>
        <v>YEA-EXP20</v>
      </c>
      <c r="I1860" s="63">
        <v>89</v>
      </c>
      <c r="M1860">
        <v>12</v>
      </c>
    </row>
    <row r="1861" spans="1:13">
      <c r="A1861">
        <f t="shared" si="31"/>
        <v>1860</v>
      </c>
      <c r="C1861" s="56" t="str">
        <f>"2 Mega-pixel HD Camera for T58V and T58A"</f>
        <v>2 Mega-pixel HD Camera for T58V and T58A</v>
      </c>
      <c r="G1861" s="56" t="str">
        <f>"YEA-CAM50"</f>
        <v>YEA-CAM50</v>
      </c>
      <c r="I1861" s="76">
        <v>110</v>
      </c>
      <c r="M1861">
        <v>25</v>
      </c>
    </row>
    <row r="1862" spans="1:13">
      <c r="A1862">
        <f t="shared" si="31"/>
        <v>1861</v>
      </c>
      <c r="C1862" s="57" t="str">
        <f>"Dual Band WiFi USB Dongle"</f>
        <v>Dual Band WiFi USB Dongle</v>
      </c>
      <c r="G1862" s="57" t="str">
        <f>"YEA-WF50"</f>
        <v>YEA-WF50</v>
      </c>
      <c r="I1862" s="77">
        <v>29</v>
      </c>
      <c r="M1862">
        <v>0</v>
      </c>
    </row>
    <row r="1863" spans="1:13">
      <c r="A1863">
        <f t="shared" si="31"/>
        <v>1862</v>
      </c>
      <c r="C1863" s="15" t="str">
        <f>"WiFi USB Dongle"</f>
        <v>WiFi USB Dongle</v>
      </c>
      <c r="G1863" s="15" t="str">
        <f>"YEA-WF40"</f>
        <v>YEA-WF40</v>
      </c>
      <c r="I1863" s="63">
        <v>29</v>
      </c>
      <c r="M1863">
        <v>12</v>
      </c>
    </row>
    <row r="1864" spans="1:13">
      <c r="A1864">
        <f t="shared" si="31"/>
        <v>1863</v>
      </c>
      <c r="C1864" s="10" t="str">
        <f>"Power Supply for Yealink 5-volt 2-amp"</f>
        <v>Power Supply for Yealink 5-volt 2-amp</v>
      </c>
      <c r="G1864" s="10" t="str">
        <f>"YEA-PS5V2000US"</f>
        <v>YEA-PS5V2000US</v>
      </c>
      <c r="I1864" s="59">
        <v>15</v>
      </c>
      <c r="M1864">
        <v>28.000000000000004</v>
      </c>
    </row>
    <row r="1865" spans="1:13">
      <c r="A1865">
        <f t="shared" si="31"/>
        <v>1864</v>
      </c>
      <c r="C1865" s="10" t="str">
        <f>"Power Supply for Yealink IP phones; 1.2A"</f>
        <v>Power Supply for Yealink IP phones; 1.2A</v>
      </c>
      <c r="G1865" s="10" t="str">
        <f>"YEA-PS5V1200US"</f>
        <v>YEA-PS5V1200US</v>
      </c>
      <c r="I1865" s="59">
        <v>10</v>
      </c>
      <c r="M1865">
        <v>0</v>
      </c>
    </row>
    <row r="1866" spans="1:13">
      <c r="A1866">
        <f t="shared" si="31"/>
        <v>1865</v>
      </c>
      <c r="C1866" s="10" t="str">
        <f>"Power supply for VP530 5-volt 3-Amp"</f>
        <v>Power supply for VP530 5-volt 3-Amp</v>
      </c>
      <c r="G1866" s="10" t="str">
        <f>"YEA-PS5V3000US"</f>
        <v>YEA-PS5V3000US</v>
      </c>
      <c r="I1866" s="59">
        <v>20</v>
      </c>
      <c r="M1866">
        <v>28.000000000000004</v>
      </c>
    </row>
    <row r="1867" spans="1:13">
      <c r="A1867">
        <f t="shared" si="31"/>
        <v>1866</v>
      </c>
      <c r="C1867" s="15" t="str">
        <f>"Power supply for Yealink phones"</f>
        <v>Power supply for Yealink phones</v>
      </c>
      <c r="G1867" s="15" t="str">
        <f>"YEA-PS5V600US"</f>
        <v>YEA-PS5V600US</v>
      </c>
      <c r="I1867" s="63">
        <v>10</v>
      </c>
      <c r="M1867">
        <v>28.000000000000004</v>
      </c>
    </row>
    <row r="1868" spans="1:13">
      <c r="A1868">
        <f t="shared" si="31"/>
        <v>1867</v>
      </c>
      <c r="C1868" s="10" t="str">
        <f>"Handset for T56A/T58A/T58V"</f>
        <v>Handset for T56A/T58A/T58V</v>
      </c>
      <c r="G1868" s="10" t="str">
        <f>"YEA-HNDST-T5X"</f>
        <v>YEA-HNDST-T5X</v>
      </c>
      <c r="I1868" s="59">
        <v>25</v>
      </c>
      <c r="M1868">
        <v>28.000000000000004</v>
      </c>
    </row>
    <row r="1869" spans="1:13">
      <c r="A1869">
        <f t="shared" si="31"/>
        <v>1868</v>
      </c>
      <c r="C1869" s="10" t="str">
        <f>"Handset for T52S/T54S"</f>
        <v>Handset for T52S/T54S</v>
      </c>
      <c r="G1869" s="10" t="str">
        <f>"YEA-HNDST-T52-T54"</f>
        <v>YEA-HNDST-T52-T54</v>
      </c>
      <c r="I1869" s="59">
        <v>25</v>
      </c>
      <c r="M1869">
        <v>28.000000000000004</v>
      </c>
    </row>
    <row r="1870" spans="1:13">
      <c r="A1870">
        <f t="shared" si="31"/>
        <v>1869</v>
      </c>
      <c r="C1870" s="10" t="str">
        <f>"Handset for T46/T48/T49 Series"</f>
        <v>Handset for T46/T48/T49 Series</v>
      </c>
      <c r="G1870" s="10" t="str">
        <f>"YEA-HNDST-T46"</f>
        <v>YEA-HNDST-T46</v>
      </c>
      <c r="I1870" s="59">
        <v>25</v>
      </c>
      <c r="M1870">
        <v>28.000000000000004</v>
      </c>
    </row>
    <row r="1871" spans="1:13">
      <c r="A1871">
        <f t="shared" si="31"/>
        <v>1870</v>
      </c>
      <c r="C1871" s="10" t="str">
        <f>"Yealink Handset for T41P and T42G"</f>
        <v>Yealink Handset for T41P and T42G</v>
      </c>
      <c r="G1871" s="10" t="str">
        <f>"YEA-HNDST-T4S"</f>
        <v>YEA-HNDST-T4S</v>
      </c>
      <c r="I1871" s="59">
        <v>25</v>
      </c>
      <c r="M1871">
        <v>28.000000000000004</v>
      </c>
    </row>
    <row r="1872" spans="1:13">
      <c r="A1872">
        <f t="shared" si="31"/>
        <v>1871</v>
      </c>
      <c r="C1872" s="10" t="str">
        <f>"HANDSET FOR T26/T28/T38"</f>
        <v>HANDSET FOR T26/T28/T38</v>
      </c>
      <c r="G1872" s="10" t="str">
        <f>"YEA-HNDST1"</f>
        <v>YEA-HNDST1</v>
      </c>
      <c r="I1872" s="59">
        <v>25</v>
      </c>
      <c r="M1872">
        <v>28.000000000000004</v>
      </c>
    </row>
    <row r="1873" spans="1:13">
      <c r="A1873">
        <f t="shared" si="31"/>
        <v>1872</v>
      </c>
      <c r="C1873" s="10" t="str">
        <f>"SIP-T21P Replacement Handset"</f>
        <v>SIP-T21P Replacement Handset</v>
      </c>
      <c r="G1873" s="10" t="str">
        <f>"YEA-HNDST5"</f>
        <v>YEA-HNDST5</v>
      </c>
      <c r="I1873" s="59">
        <v>25</v>
      </c>
      <c r="M1873">
        <v>28.000000000000004</v>
      </c>
    </row>
    <row r="1874" spans="1:13">
      <c r="A1874">
        <f t="shared" si="31"/>
        <v>1873</v>
      </c>
      <c r="C1874" s="10" t="str">
        <f>"Handset for T27P and T29G"</f>
        <v>Handset for T27P and T29G</v>
      </c>
      <c r="G1874" s="10" t="str">
        <f>"YEA-HNDST6"</f>
        <v>YEA-HNDST6</v>
      </c>
      <c r="I1874" s="59">
        <v>25</v>
      </c>
      <c r="M1874">
        <v>28.000000000000004</v>
      </c>
    </row>
    <row r="1875" spans="1:13">
      <c r="A1875">
        <f t="shared" si="31"/>
        <v>1874</v>
      </c>
      <c r="C1875" s="15" t="str">
        <f>"Handset for T23G"</f>
        <v>Handset for T23G</v>
      </c>
      <c r="G1875" s="15" t="str">
        <f>"YEA-HNDST7"</f>
        <v>YEA-HNDST7</v>
      </c>
      <c r="I1875" s="63">
        <v>25</v>
      </c>
      <c r="M1875">
        <v>28.000000000000004</v>
      </c>
    </row>
    <row r="1876" spans="1:13">
      <c r="A1876">
        <f t="shared" si="31"/>
        <v>1875</v>
      </c>
      <c r="C1876" s="10" t="str">
        <f>"Wall Mount Bracket for T27G; T29G"</f>
        <v>Wall Mount Bracket for T27G; T29G</v>
      </c>
      <c r="G1876" s="10" t="str">
        <f>"YEA-WMB-T2S"</f>
        <v>YEA-WMB-T2S</v>
      </c>
      <c r="I1876" s="59">
        <v>10</v>
      </c>
      <c r="M1876">
        <v>32</v>
      </c>
    </row>
    <row r="1877" spans="1:13">
      <c r="A1877">
        <f t="shared" si="31"/>
        <v>1876</v>
      </c>
      <c r="C1877" s="10" t="str">
        <f>"Wall Mount Bracket for T46 series"</f>
        <v>Wall Mount Bracket for T46 series</v>
      </c>
      <c r="G1877" s="10" t="str">
        <f>"YEA-WMB-T46"</f>
        <v>YEA-WMB-T46</v>
      </c>
      <c r="I1877" s="59">
        <v>10</v>
      </c>
      <c r="M1877">
        <v>32</v>
      </c>
    </row>
    <row r="1878" spans="1:13">
      <c r="A1878">
        <f t="shared" si="31"/>
        <v>1877</v>
      </c>
      <c r="C1878" s="10" t="str">
        <f>"Wall Mount Bracket for T48 series"</f>
        <v>Wall Mount Bracket for T48 series</v>
      </c>
      <c r="G1878" s="10" t="str">
        <f>"YEA-WMB-T48"</f>
        <v>YEA-WMB-T48</v>
      </c>
      <c r="I1878" s="59">
        <v>10</v>
      </c>
      <c r="M1878">
        <v>32</v>
      </c>
    </row>
    <row r="1879" spans="1:13">
      <c r="A1879">
        <f t="shared" si="31"/>
        <v>1878</v>
      </c>
      <c r="C1879" s="10" t="str">
        <f>"Wall Mount Bracket for T40P/T41P/T42G"</f>
        <v>Wall Mount Bracket for T40P/T41P/T42G</v>
      </c>
      <c r="G1879" s="10" t="str">
        <f>"YEA-WMB-T4S"</f>
        <v>YEA-WMB-T4S</v>
      </c>
      <c r="I1879" s="59">
        <v>10</v>
      </c>
      <c r="M1879">
        <v>32</v>
      </c>
    </row>
    <row r="1880" spans="1:13">
      <c r="A1880">
        <f t="shared" si="31"/>
        <v>1879</v>
      </c>
      <c r="C1880" s="10" t="str">
        <f>"Wall Mount Bracket for EXP40"</f>
        <v>Wall Mount Bracket for EXP40</v>
      </c>
      <c r="G1880" s="10" t="str">
        <f>"YEA-WMB-EXP40"</f>
        <v>YEA-WMB-EXP40</v>
      </c>
      <c r="I1880" s="59">
        <v>10</v>
      </c>
      <c r="M1880">
        <v>32</v>
      </c>
    </row>
    <row r="1881" spans="1:13">
      <c r="A1881">
        <f t="shared" si="31"/>
        <v>1880</v>
      </c>
      <c r="C1881" s="15" t="str">
        <f>"Yealink Wall Bracket for all T5X phones"</f>
        <v>Yealink Wall Bracket for all T5X phones</v>
      </c>
      <c r="G1881" s="15" t="str">
        <f>"YEA-WMB-T5X"</f>
        <v>YEA-WMB-T5X</v>
      </c>
      <c r="I1881" s="63">
        <v>10</v>
      </c>
      <c r="M1881">
        <v>32</v>
      </c>
    </row>
    <row r="1882" spans="1:13">
      <c r="A1882">
        <f t="shared" si="31"/>
        <v>1881</v>
      </c>
      <c r="C1882" s="10" t="str">
        <f>"Yealink Stand for T58 models"</f>
        <v>Yealink Stand for T58 models</v>
      </c>
      <c r="G1882" s="10" t="str">
        <f>"YEA-STAND-T58"</f>
        <v>YEA-STAND-T58</v>
      </c>
      <c r="I1882" s="59">
        <v>10</v>
      </c>
      <c r="M1882">
        <v>38</v>
      </c>
    </row>
    <row r="1883" spans="1:13">
      <c r="A1883">
        <f t="shared" si="31"/>
        <v>1882</v>
      </c>
      <c r="C1883" s="10" t="str">
        <f>"Yealink Stand for T56 models"</f>
        <v>Yealink Stand for T56 models</v>
      </c>
      <c r="G1883" s="10" t="str">
        <f>"YEA-STAND-T56"</f>
        <v>YEA-STAND-T56</v>
      </c>
      <c r="I1883" s="59">
        <v>10</v>
      </c>
      <c r="M1883">
        <v>38</v>
      </c>
    </row>
    <row r="1884" spans="1:13">
      <c r="A1884">
        <f t="shared" si="31"/>
        <v>1883</v>
      </c>
      <c r="C1884" s="10" t="str">
        <f>"Yealink Stand for T54 phone"</f>
        <v>Yealink Stand for T54 phone</v>
      </c>
      <c r="G1884" s="10" t="str">
        <f>"YEA-STAND-T54"</f>
        <v>YEA-STAND-T54</v>
      </c>
      <c r="I1884" s="59">
        <v>10</v>
      </c>
      <c r="M1884">
        <v>38</v>
      </c>
    </row>
    <row r="1885" spans="1:13">
      <c r="A1885">
        <f t="shared" si="31"/>
        <v>1884</v>
      </c>
      <c r="C1885" s="10" t="str">
        <f>"Yealink Stand for T52 phone"</f>
        <v>Yealink Stand for T52 phone</v>
      </c>
      <c r="G1885" s="10" t="str">
        <f>"YEA-STAND-T52"</f>
        <v>YEA-STAND-T52</v>
      </c>
      <c r="I1885" s="59">
        <v>10</v>
      </c>
      <c r="M1885">
        <v>38</v>
      </c>
    </row>
    <row r="1886" spans="1:13">
      <c r="A1886">
        <f t="shared" si="31"/>
        <v>1885</v>
      </c>
      <c r="C1886" s="10" t="str">
        <f>"Yealink Stand for T48G Phone"</f>
        <v>Yealink Stand for T48G Phone</v>
      </c>
      <c r="G1886" s="10" t="str">
        <f>"YEA-STAND-T48"</f>
        <v>YEA-STAND-T48</v>
      </c>
      <c r="I1886" s="59">
        <v>10</v>
      </c>
      <c r="M1886">
        <v>38</v>
      </c>
    </row>
    <row r="1887" spans="1:13">
      <c r="A1887">
        <f t="shared" si="31"/>
        <v>1886</v>
      </c>
      <c r="C1887" s="10" t="str">
        <f>"Yealink Stand for T46G phone"</f>
        <v>Yealink Stand for T46G phone</v>
      </c>
      <c r="G1887" s="10" t="str">
        <f>"YEA-STAND-T46"</f>
        <v>YEA-STAND-T46</v>
      </c>
      <c r="I1887" s="59">
        <v>10</v>
      </c>
      <c r="M1887">
        <v>38</v>
      </c>
    </row>
    <row r="1888" spans="1:13">
      <c r="A1888">
        <f t="shared" si="31"/>
        <v>1887</v>
      </c>
      <c r="C1888" s="10" t="str">
        <f>"Yealink Stand for T41P/T42G"</f>
        <v>Yealink Stand for T41P/T42G</v>
      </c>
      <c r="G1888" s="10" t="str">
        <f>"YEA-STAND-T4S"</f>
        <v>YEA-STAND-T4S</v>
      </c>
      <c r="I1888" s="59">
        <v>10</v>
      </c>
      <c r="M1888">
        <v>38</v>
      </c>
    </row>
    <row r="1889" spans="1:13">
      <c r="A1889">
        <f t="shared" si="31"/>
        <v>1888</v>
      </c>
      <c r="C1889" s="15" t="str">
        <f>"Yealink Stand for T27 and T29 models"</f>
        <v>Yealink Stand for T27 and T29 models</v>
      </c>
      <c r="G1889" s="15" t="str">
        <f>"YEA-STAND-T27-T29"</f>
        <v>YEA-STAND-T27-T29</v>
      </c>
      <c r="I1889" s="63">
        <v>10</v>
      </c>
      <c r="M1889">
        <v>38</v>
      </c>
    </row>
    <row r="1890" spans="1:13">
      <c r="A1890">
        <f t="shared" si="31"/>
        <v>1889</v>
      </c>
      <c r="C1890" s="10" t="str">
        <f>"YealinkIP phone wireless headset adapter"</f>
        <v>YealinkIP phone wireless headset adapter</v>
      </c>
      <c r="G1890" s="10" t="str">
        <f>"YEA-EHS36"</f>
        <v>YEA-EHS36</v>
      </c>
      <c r="I1890" s="59">
        <v>45</v>
      </c>
      <c r="M1890">
        <v>32</v>
      </c>
    </row>
    <row r="1891" spans="1:13">
      <c r="A1891">
        <f t="shared" si="31"/>
        <v>1890</v>
      </c>
      <c r="C1891" s="10" t="str">
        <f>"Bluetooth USB Dongle for Yealink"</f>
        <v>Bluetooth USB Dongle for Yealink</v>
      </c>
      <c r="G1891" s="10" t="str">
        <f>"YEA-BT40"</f>
        <v>YEA-BT40</v>
      </c>
      <c r="I1891" s="59">
        <v>29</v>
      </c>
      <c r="M1891">
        <v>12</v>
      </c>
    </row>
    <row r="1892" spans="1:13">
      <c r="A1892">
        <f t="shared" si="31"/>
        <v>1891</v>
      </c>
      <c r="C1892" s="10" t="str">
        <f>"Wideband Headset for Yealink IP Phones"</f>
        <v>Wideband Headset for Yealink IP Phones</v>
      </c>
      <c r="G1892" s="10" t="str">
        <f>"YEA-YHS33"</f>
        <v>YEA-YHS33</v>
      </c>
      <c r="I1892" s="59">
        <v>39</v>
      </c>
      <c r="M1892">
        <v>35</v>
      </c>
    </row>
    <row r="1893" spans="1:13">
      <c r="A1893">
        <f t="shared" si="31"/>
        <v>1892</v>
      </c>
      <c r="C1893" s="15" t="str">
        <f>"Wideband USB Headset for IP Phones"</f>
        <v>Wideband USB Headset for IP Phones</v>
      </c>
      <c r="G1893" s="15" t="str">
        <f>"YEA-YHS33-USB"</f>
        <v>YEA-YHS33-USB</v>
      </c>
      <c r="I1893" s="63">
        <v>59</v>
      </c>
      <c r="M1893">
        <v>35</v>
      </c>
    </row>
    <row r="1894" spans="1:13">
      <c r="A1894">
        <f t="shared" si="31"/>
        <v>1893</v>
      </c>
      <c r="C1894" s="10" t="str">
        <f>"Two wireless microphones for CP960"</f>
        <v>Two wireless microphones for CP960</v>
      </c>
      <c r="G1894" s="10" t="str">
        <f>"YEA-CPW90"</f>
        <v>YEA-CPW90</v>
      </c>
      <c r="I1894" s="59">
        <v>200</v>
      </c>
      <c r="M1894">
        <v>22</v>
      </c>
    </row>
    <row r="1895" spans="1:13">
      <c r="A1895">
        <f t="shared" si="31"/>
        <v>1894</v>
      </c>
      <c r="C1895" s="10" t="str">
        <f>"Two wired microphones for CP960"</f>
        <v>Two wired microphones for CP960</v>
      </c>
      <c r="G1895" s="10" t="str">
        <f>"YEA-CPE90"</f>
        <v>YEA-CPE90</v>
      </c>
      <c r="I1895" s="59">
        <v>160</v>
      </c>
      <c r="M1895">
        <v>25</v>
      </c>
    </row>
    <row r="1896" spans="1:13">
      <c r="A1896">
        <f t="shared" si="31"/>
        <v>1895</v>
      </c>
      <c r="C1896" s="10" t="str">
        <f>"PSTN box for Yealink conference phones"</f>
        <v>PSTN box for Yealink conference phones</v>
      </c>
      <c r="G1896" s="10" t="str">
        <f>"YEA-CPN10"</f>
        <v>YEA-CPN10</v>
      </c>
      <c r="I1896" s="59">
        <v>20</v>
      </c>
      <c r="M1896">
        <v>22</v>
      </c>
    </row>
    <row r="1897" spans="1:13">
      <c r="A1897">
        <f t="shared" si="31"/>
        <v>1896</v>
      </c>
      <c r="C1897" s="15" t="str">
        <f>"PoE Adapter"</f>
        <v>PoE Adapter</v>
      </c>
      <c r="G1897" s="15" t="str">
        <f>"YEA-YLPOE30"</f>
        <v>YEA-YLPOE30</v>
      </c>
      <c r="I1897" s="63">
        <v>59</v>
      </c>
      <c r="M1897">
        <v>50</v>
      </c>
    </row>
    <row r="1898" spans="1:13">
      <c r="A1898">
        <f t="shared" si="31"/>
        <v>1897</v>
      </c>
      <c r="C1898" s="10" t="str">
        <f>"Yealink IP DECT Add-on Phone W56H"</f>
        <v>Yealink IP DECT Add-on Phone W56H</v>
      </c>
      <c r="G1898" s="10" t="str">
        <f>"YEA-W56H"</f>
        <v>YEA-W56H</v>
      </c>
      <c r="I1898" s="59">
        <v>105</v>
      </c>
      <c r="M1898">
        <v>22</v>
      </c>
    </row>
    <row r="1899" spans="1:13">
      <c r="A1899">
        <f t="shared" si="31"/>
        <v>1898</v>
      </c>
      <c r="C1899" s="10" t="str">
        <f>"Yealink IP DECT Add-on Phone W53H"</f>
        <v>Yealink IP DECT Add-on Phone W53H</v>
      </c>
      <c r="G1899" s="10" t="str">
        <f>"YEA-W53H"</f>
        <v>YEA-W53H</v>
      </c>
      <c r="I1899" s="59">
        <v>89</v>
      </c>
      <c r="M1899">
        <v>22</v>
      </c>
    </row>
    <row r="1900" spans="1:13">
      <c r="A1900">
        <f t="shared" si="31"/>
        <v>1899</v>
      </c>
      <c r="C1900" s="46" t="str">
        <f>"Yealink DECT SIP Additional Handset"</f>
        <v>Yealink DECT SIP Additional Handset</v>
      </c>
      <c r="G1900" s="46" t="str">
        <f>"YEA-W52H"</f>
        <v>YEA-W52H</v>
      </c>
      <c r="I1900" s="78">
        <v>80</v>
      </c>
      <c r="M1900">
        <v>18</v>
      </c>
    </row>
    <row r="1901" spans="1:13">
      <c r="A1901">
        <f t="shared" si="31"/>
        <v>1900</v>
      </c>
      <c r="C1901" s="47" t="str">
        <f>"DECT IP Base Station"</f>
        <v>DECT IP Base Station</v>
      </c>
      <c r="G1901" s="47" t="str">
        <f>"YEA-W60B"</f>
        <v>YEA-W60B</v>
      </c>
      <c r="I1901" s="79">
        <v>90</v>
      </c>
      <c r="M1901">
        <v>25</v>
      </c>
    </row>
    <row r="1902" spans="1:13">
      <c r="A1902">
        <f t="shared" si="31"/>
        <v>1901</v>
      </c>
      <c r="C1902" s="10" t="str">
        <f>"Rugged Protective Handset Case for W53H"</f>
        <v>Rugged Protective Handset Case for W53H</v>
      </c>
      <c r="G1902" s="10" t="str">
        <f>"YEA-PRC-W53H"</f>
        <v>YEA-PRC-W53H</v>
      </c>
      <c r="I1902" s="59">
        <v>20</v>
      </c>
      <c r="M1902">
        <v>15</v>
      </c>
    </row>
    <row r="1903" spans="1:13">
      <c r="A1903">
        <f t="shared" si="31"/>
        <v>1902</v>
      </c>
      <c r="C1903" s="46" t="str">
        <f>"W56H Protect Case Handset Accessory"</f>
        <v>W56H Protect Case Handset Accessory</v>
      </c>
      <c r="G1903" s="46" t="str">
        <f>"YEA-W56H-PC"</f>
        <v>YEA-W56H-PC</v>
      </c>
      <c r="I1903" s="78">
        <v>15</v>
      </c>
      <c r="M1903">
        <v>32</v>
      </c>
    </row>
    <row r="1904" spans="1:13">
      <c r="A1904">
        <f t="shared" si="31"/>
        <v>1903</v>
      </c>
      <c r="C1904" s="47" t="str">
        <f>"Yealink DECT Dongle DD10K"</f>
        <v>Yealink DECT Dongle DD10K</v>
      </c>
      <c r="G1904" s="47" t="str">
        <f>"YEA-DD10K"</f>
        <v>YEA-DD10K</v>
      </c>
      <c r="I1904" s="79">
        <v>29</v>
      </c>
      <c r="M1904">
        <v>12</v>
      </c>
    </row>
    <row r="1905" spans="1:13">
      <c r="A1905">
        <f t="shared" si="31"/>
        <v>1904</v>
      </c>
      <c r="C1905" s="10" t="str">
        <f>"Yealink DECT repeater RT30"</f>
        <v>Yealink DECT repeater RT30</v>
      </c>
      <c r="G1905" s="10" t="str">
        <f>"YEA-RT30"</f>
        <v>YEA-RT30</v>
      </c>
      <c r="I1905" s="59">
        <v>175</v>
      </c>
      <c r="M1905">
        <v>30</v>
      </c>
    </row>
    <row r="1906" spans="1:13">
      <c r="A1906">
        <f t="shared" si="31"/>
        <v>1905</v>
      </c>
      <c r="C1906" s="10" t="str">
        <f>"DECT Repeater for Yealink HD IP Phones"</f>
        <v>DECT Repeater for Yealink HD IP Phones</v>
      </c>
      <c r="G1906" s="10" t="str">
        <f>"YEA-RT20U"</f>
        <v>YEA-RT20U</v>
      </c>
      <c r="I1906" s="59">
        <v>175</v>
      </c>
      <c r="M1906">
        <v>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77DA-67F1-4EF0-9E05-6DEED258B8F0}">
  <dimension ref="A1:E5240"/>
  <sheetViews>
    <sheetView topLeftCell="A147" workbookViewId="0">
      <selection activeCell="A162" sqref="A162"/>
    </sheetView>
  </sheetViews>
  <sheetFormatPr defaultRowHeight="14.4"/>
  <sheetData>
    <row r="1" spans="1:5">
      <c r="A1" s="89" t="s">
        <v>3040</v>
      </c>
      <c r="B1" s="89" t="s">
        <v>3041</v>
      </c>
      <c r="C1" s="89" t="s">
        <v>3042</v>
      </c>
      <c r="D1" s="89" t="s">
        <v>3043</v>
      </c>
      <c r="E1" s="89" t="s">
        <v>3044</v>
      </c>
    </row>
    <row r="2" spans="1:5">
      <c r="A2" t="s">
        <v>3045</v>
      </c>
      <c r="B2" t="s">
        <v>3046</v>
      </c>
      <c r="C2" t="s">
        <v>3047</v>
      </c>
      <c r="D2" s="90" t="s">
        <v>3048</v>
      </c>
      <c r="E2">
        <v>0</v>
      </c>
    </row>
    <row r="3" spans="1:5">
      <c r="A3" t="s">
        <v>3049</v>
      </c>
      <c r="B3" t="s">
        <v>3046</v>
      </c>
      <c r="C3" t="s">
        <v>3050</v>
      </c>
      <c r="D3" s="90" t="s">
        <v>3048</v>
      </c>
      <c r="E3">
        <v>0</v>
      </c>
    </row>
    <row r="4" spans="1:5">
      <c r="A4" t="s">
        <v>3051</v>
      </c>
      <c r="B4" t="s">
        <v>3046</v>
      </c>
      <c r="C4" t="s">
        <v>3052</v>
      </c>
      <c r="D4" s="90" t="s">
        <v>3048</v>
      </c>
      <c r="E4">
        <v>0</v>
      </c>
    </row>
    <row r="5" spans="1:5">
      <c r="A5" t="s">
        <v>3053</v>
      </c>
      <c r="B5" t="s">
        <v>3054</v>
      </c>
      <c r="C5" t="s">
        <v>3055</v>
      </c>
      <c r="D5" s="90" t="s">
        <v>3056</v>
      </c>
      <c r="E5">
        <v>0</v>
      </c>
    </row>
    <row r="6" spans="1:5">
      <c r="A6" t="s">
        <v>3057</v>
      </c>
      <c r="B6" t="s">
        <v>3058</v>
      </c>
      <c r="C6" t="s">
        <v>3059</v>
      </c>
      <c r="D6" s="90" t="s">
        <v>3060</v>
      </c>
      <c r="E6">
        <v>0</v>
      </c>
    </row>
    <row r="7" spans="1:5">
      <c r="A7" t="s">
        <v>3061</v>
      </c>
      <c r="B7" t="s">
        <v>3062</v>
      </c>
      <c r="C7" t="s">
        <v>3063</v>
      </c>
      <c r="D7" s="90" t="s">
        <v>3064</v>
      </c>
      <c r="E7">
        <v>0</v>
      </c>
    </row>
    <row r="8" spans="1:5">
      <c r="A8" t="s">
        <v>3065</v>
      </c>
      <c r="B8" t="s">
        <v>3066</v>
      </c>
      <c r="C8" t="s">
        <v>3067</v>
      </c>
      <c r="D8" s="90" t="s">
        <v>3068</v>
      </c>
      <c r="E8">
        <v>0</v>
      </c>
    </row>
    <row r="9" spans="1:5">
      <c r="A9" t="s">
        <v>3069</v>
      </c>
      <c r="B9" t="s">
        <v>3066</v>
      </c>
      <c r="C9" t="s">
        <v>3070</v>
      </c>
      <c r="D9" s="90" t="s">
        <v>3071</v>
      </c>
      <c r="E9">
        <v>0</v>
      </c>
    </row>
    <row r="10" spans="1:5">
      <c r="A10" t="s">
        <v>3072</v>
      </c>
      <c r="B10" t="s">
        <v>3073</v>
      </c>
      <c r="C10" t="s">
        <v>3074</v>
      </c>
      <c r="D10" s="90" t="s">
        <v>3075</v>
      </c>
      <c r="E10">
        <v>0</v>
      </c>
    </row>
    <row r="11" spans="1:5">
      <c r="A11" t="s">
        <v>3076</v>
      </c>
      <c r="B11" t="s">
        <v>3066</v>
      </c>
      <c r="C11" t="s">
        <v>3077</v>
      </c>
      <c r="D11" s="90" t="s">
        <v>3078</v>
      </c>
      <c r="E11">
        <v>0</v>
      </c>
    </row>
    <row r="12" spans="1:5">
      <c r="A12" t="s">
        <v>3079</v>
      </c>
      <c r="B12" t="s">
        <v>3066</v>
      </c>
      <c r="C12" t="s">
        <v>3080</v>
      </c>
      <c r="D12" s="90" t="s">
        <v>3081</v>
      </c>
      <c r="E12">
        <v>0</v>
      </c>
    </row>
    <row r="13" spans="1:5">
      <c r="A13" t="s">
        <v>3082</v>
      </c>
      <c r="B13" t="s">
        <v>3066</v>
      </c>
      <c r="C13" t="s">
        <v>3083</v>
      </c>
      <c r="D13" s="90" t="s">
        <v>3084</v>
      </c>
      <c r="E13">
        <v>0</v>
      </c>
    </row>
    <row r="14" spans="1:5">
      <c r="A14" t="s">
        <v>3085</v>
      </c>
      <c r="B14" t="s">
        <v>3066</v>
      </c>
      <c r="C14" t="s">
        <v>3086</v>
      </c>
      <c r="D14" s="90" t="s">
        <v>3087</v>
      </c>
      <c r="E14">
        <v>0</v>
      </c>
    </row>
    <row r="15" spans="1:5">
      <c r="A15" t="s">
        <v>3088</v>
      </c>
      <c r="B15" t="s">
        <v>3066</v>
      </c>
      <c r="C15" t="s">
        <v>3089</v>
      </c>
      <c r="D15" s="90" t="s">
        <v>3090</v>
      </c>
      <c r="E15">
        <v>0</v>
      </c>
    </row>
    <row r="16" spans="1:5">
      <c r="A16" t="s">
        <v>3091</v>
      </c>
      <c r="B16" t="s">
        <v>3066</v>
      </c>
      <c r="C16" t="s">
        <v>3092</v>
      </c>
      <c r="D16" s="90" t="s">
        <v>3093</v>
      </c>
      <c r="E16">
        <v>0</v>
      </c>
    </row>
    <row r="17" spans="1:5">
      <c r="A17" t="s">
        <v>3094</v>
      </c>
      <c r="B17" t="s">
        <v>3066</v>
      </c>
      <c r="C17" t="s">
        <v>3095</v>
      </c>
      <c r="D17" s="90" t="s">
        <v>3096</v>
      </c>
      <c r="E17">
        <v>0</v>
      </c>
    </row>
    <row r="18" spans="1:5">
      <c r="A18" t="s">
        <v>3097</v>
      </c>
      <c r="B18" t="s">
        <v>3066</v>
      </c>
      <c r="C18" t="s">
        <v>3098</v>
      </c>
      <c r="D18" s="90" t="s">
        <v>3099</v>
      </c>
      <c r="E18">
        <v>0</v>
      </c>
    </row>
    <row r="19" spans="1:5">
      <c r="A19" t="s">
        <v>3100</v>
      </c>
      <c r="B19" t="s">
        <v>3066</v>
      </c>
      <c r="C19" t="s">
        <v>3101</v>
      </c>
      <c r="D19" s="90" t="s">
        <v>3102</v>
      </c>
      <c r="E19">
        <v>0</v>
      </c>
    </row>
    <row r="20" spans="1:5">
      <c r="A20" t="s">
        <v>3103</v>
      </c>
      <c r="B20" t="s">
        <v>3066</v>
      </c>
      <c r="C20" t="s">
        <v>3104</v>
      </c>
      <c r="D20" s="90" t="s">
        <v>3105</v>
      </c>
      <c r="E20">
        <v>0</v>
      </c>
    </row>
    <row r="21" spans="1:5">
      <c r="A21" t="s">
        <v>3106</v>
      </c>
      <c r="B21" t="s">
        <v>3066</v>
      </c>
      <c r="C21" t="s">
        <v>3107</v>
      </c>
      <c r="D21" s="90" t="s">
        <v>3108</v>
      </c>
      <c r="E21">
        <v>0</v>
      </c>
    </row>
    <row r="22" spans="1:5">
      <c r="A22" t="s">
        <v>3109</v>
      </c>
      <c r="B22" t="s">
        <v>3066</v>
      </c>
      <c r="C22" t="s">
        <v>3110</v>
      </c>
      <c r="D22" s="90" t="s">
        <v>3111</v>
      </c>
      <c r="E22">
        <v>20</v>
      </c>
    </row>
    <row r="23" spans="1:5">
      <c r="A23" t="s">
        <v>3112</v>
      </c>
      <c r="B23" t="s">
        <v>3066</v>
      </c>
      <c r="C23" t="s">
        <v>3113</v>
      </c>
      <c r="D23" s="90" t="s">
        <v>3078</v>
      </c>
      <c r="E23">
        <v>20</v>
      </c>
    </row>
    <row r="24" spans="1:5">
      <c r="A24" t="s">
        <v>3114</v>
      </c>
      <c r="B24" t="s">
        <v>3066</v>
      </c>
      <c r="C24" t="s">
        <v>3115</v>
      </c>
      <c r="D24" s="90" t="s">
        <v>3116</v>
      </c>
      <c r="E24">
        <v>20</v>
      </c>
    </row>
    <row r="25" spans="1:5">
      <c r="A25" t="s">
        <v>3117</v>
      </c>
      <c r="B25" t="s">
        <v>3066</v>
      </c>
      <c r="C25" t="s">
        <v>3118</v>
      </c>
      <c r="D25" s="90" t="s">
        <v>3078</v>
      </c>
      <c r="E25">
        <v>20</v>
      </c>
    </row>
    <row r="26" spans="1:5">
      <c r="A26" t="s">
        <v>3119</v>
      </c>
      <c r="B26" t="s">
        <v>3066</v>
      </c>
      <c r="C26" t="s">
        <v>3120</v>
      </c>
      <c r="D26" s="90" t="s">
        <v>3078</v>
      </c>
      <c r="E26">
        <v>20</v>
      </c>
    </row>
    <row r="27" spans="1:5">
      <c r="A27" t="s">
        <v>3121</v>
      </c>
      <c r="B27" t="s">
        <v>3066</v>
      </c>
      <c r="C27" t="s">
        <v>3122</v>
      </c>
      <c r="D27" s="90" t="s">
        <v>3078</v>
      </c>
      <c r="E27">
        <v>20</v>
      </c>
    </row>
    <row r="28" spans="1:5">
      <c r="A28" t="s">
        <v>3123</v>
      </c>
      <c r="B28" t="s">
        <v>3066</v>
      </c>
      <c r="C28" t="s">
        <v>3124</v>
      </c>
      <c r="D28" s="90" t="s">
        <v>3078</v>
      </c>
      <c r="E28">
        <v>20</v>
      </c>
    </row>
    <row r="29" spans="1:5">
      <c r="A29" t="s">
        <v>3125</v>
      </c>
      <c r="B29" t="s">
        <v>3066</v>
      </c>
      <c r="C29" t="s">
        <v>3126</v>
      </c>
      <c r="D29" s="90" t="s">
        <v>3127</v>
      </c>
      <c r="E29">
        <v>20</v>
      </c>
    </row>
    <row r="30" spans="1:5">
      <c r="A30" t="s">
        <v>3128</v>
      </c>
      <c r="B30" t="s">
        <v>3066</v>
      </c>
      <c r="C30" t="s">
        <v>3129</v>
      </c>
      <c r="D30" s="90" t="s">
        <v>3078</v>
      </c>
      <c r="E30">
        <v>20</v>
      </c>
    </row>
    <row r="31" spans="1:5">
      <c r="A31" t="s">
        <v>3130</v>
      </c>
      <c r="B31" t="s">
        <v>3066</v>
      </c>
      <c r="C31" t="s">
        <v>3131</v>
      </c>
      <c r="D31" s="90" t="s">
        <v>3078</v>
      </c>
      <c r="E31">
        <v>20</v>
      </c>
    </row>
    <row r="32" spans="1:5">
      <c r="A32" t="s">
        <v>3132</v>
      </c>
      <c r="B32" t="s">
        <v>3066</v>
      </c>
      <c r="C32" t="s">
        <v>3133</v>
      </c>
      <c r="D32" s="90" t="s">
        <v>3134</v>
      </c>
      <c r="E32">
        <v>20</v>
      </c>
    </row>
    <row r="33" spans="1:5">
      <c r="A33" t="s">
        <v>3135</v>
      </c>
      <c r="B33" t="s">
        <v>3066</v>
      </c>
      <c r="C33" t="s">
        <v>3136</v>
      </c>
      <c r="D33" s="90" t="s">
        <v>3137</v>
      </c>
      <c r="E33">
        <v>20</v>
      </c>
    </row>
    <row r="34" spans="1:5">
      <c r="A34" t="s">
        <v>3138</v>
      </c>
      <c r="B34" t="s">
        <v>3066</v>
      </c>
      <c r="C34" t="s">
        <v>3139</v>
      </c>
      <c r="D34" s="90" t="s">
        <v>3140</v>
      </c>
      <c r="E34">
        <v>20</v>
      </c>
    </row>
    <row r="35" spans="1:5">
      <c r="A35" t="s">
        <v>3141</v>
      </c>
      <c r="B35" t="s">
        <v>3066</v>
      </c>
      <c r="C35" t="s">
        <v>3142</v>
      </c>
      <c r="D35" s="90" t="s">
        <v>3143</v>
      </c>
      <c r="E35">
        <v>20</v>
      </c>
    </row>
    <row r="36" spans="1:5">
      <c r="A36" t="s">
        <v>3144</v>
      </c>
      <c r="B36" t="s">
        <v>3066</v>
      </c>
      <c r="C36" t="s">
        <v>3145</v>
      </c>
      <c r="D36" s="90" t="s">
        <v>3146</v>
      </c>
      <c r="E36">
        <v>20</v>
      </c>
    </row>
    <row r="37" spans="1:5">
      <c r="A37" t="s">
        <v>3147</v>
      </c>
      <c r="B37" t="s">
        <v>3066</v>
      </c>
      <c r="C37" t="s">
        <v>3148</v>
      </c>
      <c r="D37" s="90" t="s">
        <v>3149</v>
      </c>
      <c r="E37">
        <v>20</v>
      </c>
    </row>
    <row r="38" spans="1:5">
      <c r="A38" t="s">
        <v>3150</v>
      </c>
      <c r="B38" t="s">
        <v>3066</v>
      </c>
      <c r="C38" t="s">
        <v>3151</v>
      </c>
      <c r="D38" s="90" t="s">
        <v>3152</v>
      </c>
      <c r="E38">
        <v>20</v>
      </c>
    </row>
    <row r="39" spans="1:5">
      <c r="A39" t="s">
        <v>3153</v>
      </c>
      <c r="B39" t="s">
        <v>3066</v>
      </c>
      <c r="C39" t="s">
        <v>3154</v>
      </c>
      <c r="D39" s="90" t="s">
        <v>3155</v>
      </c>
      <c r="E39">
        <v>20</v>
      </c>
    </row>
    <row r="40" spans="1:5">
      <c r="A40" t="s">
        <v>3156</v>
      </c>
      <c r="B40" t="s">
        <v>3066</v>
      </c>
      <c r="C40" t="s">
        <v>3157</v>
      </c>
      <c r="D40" s="90" t="s">
        <v>3078</v>
      </c>
      <c r="E40">
        <v>20</v>
      </c>
    </row>
    <row r="41" spans="1:5">
      <c r="A41" t="s">
        <v>3158</v>
      </c>
      <c r="B41" t="s">
        <v>3066</v>
      </c>
      <c r="C41" t="s">
        <v>3159</v>
      </c>
      <c r="D41" s="90" t="s">
        <v>3078</v>
      </c>
      <c r="E41">
        <v>20</v>
      </c>
    </row>
    <row r="42" spans="1:5">
      <c r="A42" t="s">
        <v>3160</v>
      </c>
      <c r="B42" t="s">
        <v>3161</v>
      </c>
      <c r="C42" t="s">
        <v>3162</v>
      </c>
      <c r="D42" s="90" t="s">
        <v>3163</v>
      </c>
      <c r="E42">
        <v>40</v>
      </c>
    </row>
    <row r="43" spans="1:5">
      <c r="A43" t="s">
        <v>3164</v>
      </c>
      <c r="B43" t="s">
        <v>3165</v>
      </c>
      <c r="C43" t="s">
        <v>3166</v>
      </c>
      <c r="D43" s="90" t="s">
        <v>3167</v>
      </c>
      <c r="E43">
        <v>40</v>
      </c>
    </row>
    <row r="44" spans="1:5">
      <c r="A44" t="s">
        <v>3168</v>
      </c>
      <c r="B44" t="s">
        <v>3165</v>
      </c>
      <c r="C44" t="s">
        <v>3169</v>
      </c>
      <c r="D44" s="90" t="s">
        <v>3167</v>
      </c>
      <c r="E44">
        <v>40</v>
      </c>
    </row>
    <row r="45" spans="1:5">
      <c r="A45" t="s">
        <v>3170</v>
      </c>
      <c r="B45" t="s">
        <v>3165</v>
      </c>
      <c r="C45" t="s">
        <v>3171</v>
      </c>
      <c r="D45" s="90" t="s">
        <v>3167</v>
      </c>
      <c r="E45">
        <v>40</v>
      </c>
    </row>
    <row r="46" spans="1:5">
      <c r="A46" t="s">
        <v>3172</v>
      </c>
      <c r="B46" t="s">
        <v>3165</v>
      </c>
      <c r="C46" t="s">
        <v>3173</v>
      </c>
      <c r="D46" s="90" t="s">
        <v>3167</v>
      </c>
      <c r="E46">
        <v>40</v>
      </c>
    </row>
    <row r="47" spans="1:5">
      <c r="A47" t="s">
        <v>3174</v>
      </c>
      <c r="B47" t="s">
        <v>3165</v>
      </c>
      <c r="C47" t="s">
        <v>3175</v>
      </c>
      <c r="D47" s="90" t="s">
        <v>3167</v>
      </c>
      <c r="E47">
        <v>40</v>
      </c>
    </row>
    <row r="48" spans="1:5">
      <c r="A48" t="s">
        <v>3176</v>
      </c>
      <c r="B48" t="s">
        <v>3165</v>
      </c>
      <c r="C48" t="s">
        <v>3177</v>
      </c>
      <c r="D48" s="90" t="s">
        <v>3167</v>
      </c>
      <c r="E48">
        <v>40</v>
      </c>
    </row>
    <row r="49" spans="1:5">
      <c r="A49" t="s">
        <v>3178</v>
      </c>
      <c r="B49" t="s">
        <v>3161</v>
      </c>
      <c r="C49" t="s">
        <v>3179</v>
      </c>
      <c r="D49" s="90" t="s">
        <v>3180</v>
      </c>
      <c r="E49">
        <v>40</v>
      </c>
    </row>
    <row r="50" spans="1:5">
      <c r="A50" t="s">
        <v>3181</v>
      </c>
      <c r="B50" t="s">
        <v>3066</v>
      </c>
      <c r="C50" t="s">
        <v>3182</v>
      </c>
      <c r="D50" s="90" t="s">
        <v>3183</v>
      </c>
      <c r="E50">
        <v>40</v>
      </c>
    </row>
    <row r="51" spans="1:5">
      <c r="A51" t="s">
        <v>3184</v>
      </c>
      <c r="B51" t="s">
        <v>3066</v>
      </c>
      <c r="C51" t="s">
        <v>3185</v>
      </c>
      <c r="D51" s="90" t="s">
        <v>3186</v>
      </c>
      <c r="E51">
        <v>40</v>
      </c>
    </row>
    <row r="52" spans="1:5">
      <c r="A52" t="s">
        <v>3187</v>
      </c>
      <c r="B52" t="s">
        <v>3066</v>
      </c>
      <c r="C52" t="s">
        <v>3188</v>
      </c>
      <c r="D52" s="90" t="s">
        <v>3189</v>
      </c>
      <c r="E52">
        <v>40</v>
      </c>
    </row>
    <row r="53" spans="1:5">
      <c r="A53" t="s">
        <v>3190</v>
      </c>
      <c r="B53" t="s">
        <v>3066</v>
      </c>
      <c r="C53" t="s">
        <v>3191</v>
      </c>
      <c r="D53" s="90" t="s">
        <v>3192</v>
      </c>
      <c r="E53">
        <v>40</v>
      </c>
    </row>
    <row r="54" spans="1:5">
      <c r="A54" t="s">
        <v>3193</v>
      </c>
      <c r="B54" t="s">
        <v>3066</v>
      </c>
      <c r="C54" t="s">
        <v>3194</v>
      </c>
      <c r="D54" s="90" t="s">
        <v>3078</v>
      </c>
      <c r="E54">
        <v>40</v>
      </c>
    </row>
    <row r="55" spans="1:5">
      <c r="A55" t="s">
        <v>3195</v>
      </c>
      <c r="B55" t="s">
        <v>3066</v>
      </c>
      <c r="C55" t="s">
        <v>3196</v>
      </c>
      <c r="D55" s="90" t="s">
        <v>3197</v>
      </c>
      <c r="E55">
        <v>40</v>
      </c>
    </row>
    <row r="56" spans="1:5">
      <c r="A56" t="s">
        <v>3198</v>
      </c>
      <c r="B56" t="s">
        <v>3066</v>
      </c>
      <c r="C56" t="s">
        <v>3199</v>
      </c>
      <c r="D56" s="90" t="s">
        <v>3200</v>
      </c>
      <c r="E56">
        <v>40</v>
      </c>
    </row>
    <row r="57" spans="1:5">
      <c r="A57" t="s">
        <v>3201</v>
      </c>
      <c r="B57" t="s">
        <v>3066</v>
      </c>
      <c r="C57" t="s">
        <v>3202</v>
      </c>
      <c r="D57" s="90" t="s">
        <v>3203</v>
      </c>
      <c r="E57">
        <v>40</v>
      </c>
    </row>
    <row r="58" spans="1:5">
      <c r="A58" t="s">
        <v>3204</v>
      </c>
      <c r="B58" t="s">
        <v>3066</v>
      </c>
      <c r="C58" t="s">
        <v>3205</v>
      </c>
      <c r="D58" s="90" t="s">
        <v>3078</v>
      </c>
      <c r="E58">
        <v>40</v>
      </c>
    </row>
    <row r="59" spans="1:5">
      <c r="A59" t="s">
        <v>3206</v>
      </c>
      <c r="B59" t="s">
        <v>3066</v>
      </c>
      <c r="C59" t="s">
        <v>3207</v>
      </c>
      <c r="D59" s="90" t="s">
        <v>3078</v>
      </c>
      <c r="E59">
        <v>40</v>
      </c>
    </row>
    <row r="60" spans="1:5">
      <c r="A60" t="s">
        <v>3208</v>
      </c>
      <c r="B60" t="s">
        <v>3066</v>
      </c>
      <c r="C60" t="s">
        <v>3209</v>
      </c>
      <c r="D60" s="90" t="s">
        <v>3210</v>
      </c>
      <c r="E60">
        <v>40</v>
      </c>
    </row>
    <row r="61" spans="1:5">
      <c r="A61" t="s">
        <v>3211</v>
      </c>
      <c r="B61" t="s">
        <v>3066</v>
      </c>
      <c r="C61" t="s">
        <v>3212</v>
      </c>
      <c r="D61" s="90" t="s">
        <v>3078</v>
      </c>
      <c r="E61">
        <v>40</v>
      </c>
    </row>
    <row r="62" spans="1:5">
      <c r="A62" t="s">
        <v>3213</v>
      </c>
      <c r="B62" t="s">
        <v>3073</v>
      </c>
      <c r="C62" t="s">
        <v>3214</v>
      </c>
      <c r="D62" s="90" t="s">
        <v>3215</v>
      </c>
      <c r="E62">
        <v>60</v>
      </c>
    </row>
    <row r="63" spans="1:5">
      <c r="A63" t="s">
        <v>3216</v>
      </c>
      <c r="B63" t="s">
        <v>3217</v>
      </c>
      <c r="C63" t="s">
        <v>3218</v>
      </c>
      <c r="D63" s="90" t="s">
        <v>3056</v>
      </c>
      <c r="E63">
        <v>60</v>
      </c>
    </row>
    <row r="64" spans="1:5">
      <c r="A64" t="s">
        <v>3219</v>
      </c>
      <c r="B64" t="s">
        <v>3220</v>
      </c>
      <c r="D64" s="90" t="s">
        <v>3056</v>
      </c>
      <c r="E64">
        <v>60</v>
      </c>
    </row>
    <row r="65" spans="1:5">
      <c r="A65" t="s">
        <v>3221</v>
      </c>
      <c r="B65" t="s">
        <v>3220</v>
      </c>
      <c r="C65" t="s">
        <v>3222</v>
      </c>
      <c r="D65" s="90" t="s">
        <v>3056</v>
      </c>
      <c r="E65">
        <v>60</v>
      </c>
    </row>
    <row r="66" spans="1:5">
      <c r="A66" t="s">
        <v>3223</v>
      </c>
      <c r="B66" t="s">
        <v>3220</v>
      </c>
      <c r="C66" t="s">
        <v>3224</v>
      </c>
      <c r="D66" s="90" t="s">
        <v>3056</v>
      </c>
      <c r="E66">
        <v>60</v>
      </c>
    </row>
    <row r="67" spans="1:5">
      <c r="A67" t="s">
        <v>3225</v>
      </c>
      <c r="B67" t="s">
        <v>3220</v>
      </c>
      <c r="C67" t="s">
        <v>3226</v>
      </c>
      <c r="D67" s="90" t="s">
        <v>3056</v>
      </c>
      <c r="E67">
        <v>60</v>
      </c>
    </row>
    <row r="68" spans="1:5">
      <c r="A68" t="s">
        <v>3227</v>
      </c>
      <c r="B68" t="s">
        <v>3220</v>
      </c>
      <c r="C68" t="s">
        <v>3228</v>
      </c>
      <c r="D68" s="90" t="s">
        <v>3056</v>
      </c>
      <c r="E68">
        <v>60</v>
      </c>
    </row>
    <row r="69" spans="1:5">
      <c r="A69" t="s">
        <v>3229</v>
      </c>
      <c r="B69" t="s">
        <v>3220</v>
      </c>
      <c r="C69" t="s">
        <v>3230</v>
      </c>
      <c r="D69" s="90" t="s">
        <v>3056</v>
      </c>
      <c r="E69">
        <v>60</v>
      </c>
    </row>
    <row r="70" spans="1:5">
      <c r="A70" t="s">
        <v>3231</v>
      </c>
      <c r="B70" t="s">
        <v>3220</v>
      </c>
      <c r="C70" t="s">
        <v>3232</v>
      </c>
      <c r="D70" s="90" t="s">
        <v>3056</v>
      </c>
      <c r="E70">
        <v>60</v>
      </c>
    </row>
    <row r="71" spans="1:5">
      <c r="A71" t="s">
        <v>3233</v>
      </c>
      <c r="B71" t="s">
        <v>3220</v>
      </c>
      <c r="C71" t="s">
        <v>3234</v>
      </c>
      <c r="D71" s="90" t="s">
        <v>3056</v>
      </c>
      <c r="E71">
        <v>60</v>
      </c>
    </row>
    <row r="72" spans="1:5">
      <c r="A72" t="s">
        <v>3235</v>
      </c>
      <c r="B72" t="s">
        <v>3220</v>
      </c>
      <c r="C72" t="s">
        <v>3236</v>
      </c>
      <c r="D72" s="90" t="s">
        <v>3056</v>
      </c>
      <c r="E72">
        <v>60</v>
      </c>
    </row>
    <row r="73" spans="1:5">
      <c r="A73" t="s">
        <v>3237</v>
      </c>
      <c r="B73" t="s">
        <v>3220</v>
      </c>
      <c r="C73" t="s">
        <v>3238</v>
      </c>
      <c r="D73" s="90" t="s">
        <v>3056</v>
      </c>
      <c r="E73">
        <v>60</v>
      </c>
    </row>
    <row r="74" spans="1:5">
      <c r="A74" t="s">
        <v>3239</v>
      </c>
      <c r="B74" t="s">
        <v>3220</v>
      </c>
      <c r="C74" t="s">
        <v>3240</v>
      </c>
      <c r="D74" s="90" t="s">
        <v>3056</v>
      </c>
      <c r="E74">
        <v>60</v>
      </c>
    </row>
    <row r="75" spans="1:5">
      <c r="A75" t="s">
        <v>3241</v>
      </c>
      <c r="B75" t="s">
        <v>3220</v>
      </c>
      <c r="C75" t="s">
        <v>3242</v>
      </c>
      <c r="D75" s="90" t="s">
        <v>3056</v>
      </c>
      <c r="E75">
        <v>60</v>
      </c>
    </row>
    <row r="76" spans="1:5">
      <c r="A76" t="s">
        <v>3243</v>
      </c>
      <c r="B76" t="s">
        <v>3220</v>
      </c>
      <c r="C76" t="s">
        <v>3244</v>
      </c>
      <c r="D76" s="90" t="s">
        <v>3056</v>
      </c>
      <c r="E76">
        <v>60</v>
      </c>
    </row>
    <row r="77" spans="1:5">
      <c r="A77" t="s">
        <v>3245</v>
      </c>
      <c r="B77" t="s">
        <v>3220</v>
      </c>
      <c r="C77" t="s">
        <v>3246</v>
      </c>
      <c r="D77" s="90" t="s">
        <v>3056</v>
      </c>
      <c r="E77">
        <v>60</v>
      </c>
    </row>
    <row r="78" spans="1:5">
      <c r="A78" t="s">
        <v>3247</v>
      </c>
      <c r="B78" t="s">
        <v>3220</v>
      </c>
      <c r="C78" t="s">
        <v>3248</v>
      </c>
      <c r="D78" s="90" t="s">
        <v>3056</v>
      </c>
      <c r="E78">
        <v>60</v>
      </c>
    </row>
    <row r="79" spans="1:5">
      <c r="A79" t="s">
        <v>3249</v>
      </c>
      <c r="B79" t="s">
        <v>3220</v>
      </c>
      <c r="C79" t="s">
        <v>3250</v>
      </c>
      <c r="D79" s="90" t="s">
        <v>3056</v>
      </c>
      <c r="E79">
        <v>60</v>
      </c>
    </row>
    <row r="80" spans="1:5">
      <c r="A80" t="s">
        <v>3251</v>
      </c>
      <c r="B80" t="s">
        <v>3220</v>
      </c>
      <c r="C80" t="s">
        <v>3252</v>
      </c>
      <c r="D80" s="90" t="s">
        <v>3056</v>
      </c>
      <c r="E80">
        <v>60</v>
      </c>
    </row>
    <row r="81" spans="1:5">
      <c r="A81" t="s">
        <v>3253</v>
      </c>
      <c r="B81" t="s">
        <v>3220</v>
      </c>
      <c r="C81" t="s">
        <v>3254</v>
      </c>
      <c r="D81" s="90" t="s">
        <v>3056</v>
      </c>
      <c r="E81">
        <v>60</v>
      </c>
    </row>
    <row r="82" spans="1:5">
      <c r="A82" t="s">
        <v>3255</v>
      </c>
      <c r="B82" t="s">
        <v>3220</v>
      </c>
      <c r="D82" s="90" t="s">
        <v>3056</v>
      </c>
      <c r="E82">
        <v>80</v>
      </c>
    </row>
    <row r="83" spans="1:5">
      <c r="A83" t="s">
        <v>3256</v>
      </c>
      <c r="B83" t="s">
        <v>3220</v>
      </c>
      <c r="C83" t="s">
        <v>3257</v>
      </c>
      <c r="D83" s="90" t="s">
        <v>3056</v>
      </c>
      <c r="E83">
        <v>80</v>
      </c>
    </row>
    <row r="84" spans="1:5">
      <c r="A84" t="s">
        <v>3258</v>
      </c>
      <c r="B84" t="s">
        <v>3220</v>
      </c>
      <c r="C84" t="s">
        <v>3259</v>
      </c>
      <c r="D84" s="90" t="s">
        <v>3056</v>
      </c>
      <c r="E84">
        <v>80</v>
      </c>
    </row>
    <row r="85" spans="1:5">
      <c r="A85" t="s">
        <v>3260</v>
      </c>
      <c r="B85" t="s">
        <v>3220</v>
      </c>
      <c r="D85" s="90" t="s">
        <v>3056</v>
      </c>
      <c r="E85">
        <v>80</v>
      </c>
    </row>
    <row r="86" spans="1:5">
      <c r="A86" t="s">
        <v>3261</v>
      </c>
      <c r="B86" t="s">
        <v>3220</v>
      </c>
      <c r="C86" t="s">
        <v>3262</v>
      </c>
      <c r="D86" s="90" t="s">
        <v>3056</v>
      </c>
      <c r="E86">
        <v>80</v>
      </c>
    </row>
    <row r="87" spans="1:5">
      <c r="A87" t="s">
        <v>3263</v>
      </c>
      <c r="B87" t="s">
        <v>3220</v>
      </c>
      <c r="C87" t="s">
        <v>3264</v>
      </c>
      <c r="D87" s="90" t="s">
        <v>3056</v>
      </c>
      <c r="E87">
        <v>80</v>
      </c>
    </row>
    <row r="88" spans="1:5">
      <c r="A88" t="s">
        <v>3265</v>
      </c>
      <c r="B88" t="s">
        <v>3220</v>
      </c>
      <c r="C88" t="s">
        <v>3266</v>
      </c>
      <c r="D88" s="90" t="s">
        <v>3056</v>
      </c>
      <c r="E88">
        <v>80</v>
      </c>
    </row>
    <row r="89" spans="1:5">
      <c r="A89" t="s">
        <v>3267</v>
      </c>
      <c r="B89" t="s">
        <v>3220</v>
      </c>
      <c r="C89" t="s">
        <v>3268</v>
      </c>
      <c r="D89" s="90" t="s">
        <v>3056</v>
      </c>
      <c r="E89">
        <v>80</v>
      </c>
    </row>
    <row r="90" spans="1:5">
      <c r="A90" t="s">
        <v>3269</v>
      </c>
      <c r="B90" t="s">
        <v>3220</v>
      </c>
      <c r="C90" t="s">
        <v>3270</v>
      </c>
      <c r="D90" s="90" t="s">
        <v>3056</v>
      </c>
      <c r="E90">
        <v>80</v>
      </c>
    </row>
    <row r="91" spans="1:5">
      <c r="A91" t="s">
        <v>3271</v>
      </c>
      <c r="B91" t="s">
        <v>3217</v>
      </c>
      <c r="C91" t="s">
        <v>3272</v>
      </c>
      <c r="D91" s="90" t="s">
        <v>3056</v>
      </c>
      <c r="E91">
        <v>80</v>
      </c>
    </row>
    <row r="92" spans="1:5">
      <c r="A92" t="s">
        <v>3273</v>
      </c>
      <c r="B92" t="s">
        <v>3217</v>
      </c>
      <c r="C92" t="s">
        <v>3274</v>
      </c>
      <c r="D92" s="90" t="s">
        <v>3056</v>
      </c>
      <c r="E92">
        <v>80</v>
      </c>
    </row>
    <row r="93" spans="1:5">
      <c r="A93" t="s">
        <v>3275</v>
      </c>
      <c r="B93" t="s">
        <v>3276</v>
      </c>
      <c r="C93" t="s">
        <v>3277</v>
      </c>
      <c r="D93" s="90" t="s">
        <v>3048</v>
      </c>
      <c r="E93">
        <v>80</v>
      </c>
    </row>
    <row r="94" spans="1:5">
      <c r="A94" t="s">
        <v>3278</v>
      </c>
      <c r="B94" t="s">
        <v>3276</v>
      </c>
      <c r="C94" t="s">
        <v>3279</v>
      </c>
      <c r="D94" s="90" t="s">
        <v>3048</v>
      </c>
      <c r="E94">
        <v>80</v>
      </c>
    </row>
    <row r="95" spans="1:5">
      <c r="A95" t="s">
        <v>3280</v>
      </c>
      <c r="B95" t="s">
        <v>3276</v>
      </c>
      <c r="C95" t="s">
        <v>3281</v>
      </c>
      <c r="D95" s="90" t="s">
        <v>3048</v>
      </c>
      <c r="E95">
        <v>80</v>
      </c>
    </row>
    <row r="96" spans="1:5">
      <c r="A96" t="s">
        <v>3282</v>
      </c>
      <c r="B96" t="s">
        <v>3276</v>
      </c>
      <c r="C96" t="s">
        <v>3283</v>
      </c>
      <c r="D96" s="90" t="s">
        <v>3048</v>
      </c>
      <c r="E96">
        <v>80</v>
      </c>
    </row>
    <row r="97" spans="1:5">
      <c r="A97" t="s">
        <v>3284</v>
      </c>
      <c r="B97" t="s">
        <v>3276</v>
      </c>
      <c r="C97" t="s">
        <v>3285</v>
      </c>
      <c r="D97" s="90" t="s">
        <v>3048</v>
      </c>
      <c r="E97">
        <v>80</v>
      </c>
    </row>
    <row r="98" spans="1:5">
      <c r="A98" t="s">
        <v>3286</v>
      </c>
      <c r="B98" t="s">
        <v>3276</v>
      </c>
      <c r="C98" t="s">
        <v>3287</v>
      </c>
      <c r="D98" s="90" t="s">
        <v>3048</v>
      </c>
      <c r="E98">
        <v>80</v>
      </c>
    </row>
    <row r="99" spans="1:5">
      <c r="A99" t="s">
        <v>3288</v>
      </c>
      <c r="B99" t="s">
        <v>3276</v>
      </c>
      <c r="C99" t="s">
        <v>3289</v>
      </c>
      <c r="D99" s="90" t="s">
        <v>3048</v>
      </c>
      <c r="E99">
        <v>80</v>
      </c>
    </row>
    <row r="100" spans="1:5">
      <c r="A100" t="s">
        <v>3290</v>
      </c>
      <c r="B100" t="s">
        <v>3276</v>
      </c>
      <c r="C100" t="s">
        <v>3291</v>
      </c>
      <c r="D100" s="90" t="s">
        <v>3048</v>
      </c>
      <c r="E100">
        <v>80</v>
      </c>
    </row>
    <row r="101" spans="1:5">
      <c r="A101" t="s">
        <v>3292</v>
      </c>
      <c r="B101" t="s">
        <v>3276</v>
      </c>
      <c r="C101" t="s">
        <v>3293</v>
      </c>
      <c r="D101" s="90" t="s">
        <v>3048</v>
      </c>
      <c r="E101">
        <v>80</v>
      </c>
    </row>
    <row r="102" spans="1:5">
      <c r="A102" t="s">
        <v>3294</v>
      </c>
      <c r="B102" t="s">
        <v>3276</v>
      </c>
      <c r="C102" t="s">
        <v>3295</v>
      </c>
      <c r="D102" s="90" t="s">
        <v>3048</v>
      </c>
      <c r="E102">
        <v>100</v>
      </c>
    </row>
    <row r="103" spans="1:5">
      <c r="A103" t="s">
        <v>3296</v>
      </c>
      <c r="B103" t="s">
        <v>3276</v>
      </c>
      <c r="C103" t="s">
        <v>3297</v>
      </c>
      <c r="D103" s="90" t="s">
        <v>3048</v>
      </c>
      <c r="E103">
        <v>100</v>
      </c>
    </row>
    <row r="104" spans="1:5">
      <c r="A104" t="s">
        <v>3298</v>
      </c>
      <c r="B104" t="s">
        <v>3276</v>
      </c>
      <c r="C104" t="s">
        <v>3299</v>
      </c>
      <c r="D104" s="90" t="s">
        <v>3048</v>
      </c>
      <c r="E104">
        <v>100</v>
      </c>
    </row>
    <row r="105" spans="1:5">
      <c r="A105" t="s">
        <v>3300</v>
      </c>
      <c r="B105" t="s">
        <v>3276</v>
      </c>
      <c r="C105" t="s">
        <v>3301</v>
      </c>
      <c r="D105" s="90" t="s">
        <v>3048</v>
      </c>
      <c r="E105">
        <v>100</v>
      </c>
    </row>
    <row r="106" spans="1:5">
      <c r="A106" t="s">
        <v>3302</v>
      </c>
      <c r="B106" t="s">
        <v>3276</v>
      </c>
      <c r="C106" t="s">
        <v>3303</v>
      </c>
      <c r="D106" s="90" t="s">
        <v>3048</v>
      </c>
      <c r="E106">
        <v>100</v>
      </c>
    </row>
    <row r="107" spans="1:5">
      <c r="A107" t="s">
        <v>3304</v>
      </c>
      <c r="B107" t="s">
        <v>3305</v>
      </c>
      <c r="C107" t="s">
        <v>3306</v>
      </c>
      <c r="D107" s="90" t="s">
        <v>3215</v>
      </c>
      <c r="E107">
        <v>100</v>
      </c>
    </row>
    <row r="108" spans="1:5">
      <c r="A108" t="s">
        <v>3307</v>
      </c>
      <c r="B108" t="s">
        <v>3305</v>
      </c>
      <c r="C108" t="s">
        <v>3308</v>
      </c>
      <c r="D108" s="90" t="s">
        <v>3215</v>
      </c>
      <c r="E108">
        <v>100</v>
      </c>
    </row>
    <row r="109" spans="1:5">
      <c r="A109" t="s">
        <v>3309</v>
      </c>
      <c r="B109" t="s">
        <v>3276</v>
      </c>
      <c r="C109" t="s">
        <v>3310</v>
      </c>
      <c r="D109" s="90" t="s">
        <v>3048</v>
      </c>
      <c r="E109">
        <v>100</v>
      </c>
    </row>
    <row r="110" spans="1:5">
      <c r="A110" t="s">
        <v>3311</v>
      </c>
      <c r="B110" t="s">
        <v>3276</v>
      </c>
      <c r="C110" t="s">
        <v>3312</v>
      </c>
      <c r="D110" s="90" t="s">
        <v>3048</v>
      </c>
      <c r="E110">
        <v>100</v>
      </c>
    </row>
    <row r="111" spans="1:5">
      <c r="A111" t="s">
        <v>3313</v>
      </c>
      <c r="B111" t="s">
        <v>3276</v>
      </c>
      <c r="C111" t="s">
        <v>3314</v>
      </c>
      <c r="D111" s="90" t="s">
        <v>3048</v>
      </c>
      <c r="E111">
        <v>100</v>
      </c>
    </row>
    <row r="112" spans="1:5">
      <c r="A112" t="s">
        <v>3315</v>
      </c>
      <c r="B112" t="s">
        <v>3305</v>
      </c>
      <c r="C112" t="s">
        <v>3316</v>
      </c>
      <c r="D112" s="90" t="s">
        <v>3215</v>
      </c>
      <c r="E112">
        <v>100</v>
      </c>
    </row>
    <row r="113" spans="1:5">
      <c r="A113" t="s">
        <v>3317</v>
      </c>
      <c r="B113" t="s">
        <v>3305</v>
      </c>
      <c r="C113" t="s">
        <v>3318</v>
      </c>
      <c r="D113" s="90" t="s">
        <v>3215</v>
      </c>
      <c r="E113">
        <v>100</v>
      </c>
    </row>
    <row r="114" spans="1:5">
      <c r="A114" t="s">
        <v>3319</v>
      </c>
      <c r="B114" t="s">
        <v>3276</v>
      </c>
      <c r="C114" t="s">
        <v>3320</v>
      </c>
      <c r="D114" s="90" t="s">
        <v>3048</v>
      </c>
      <c r="E114">
        <v>100</v>
      </c>
    </row>
    <row r="115" spans="1:5">
      <c r="A115" t="s">
        <v>3321</v>
      </c>
      <c r="B115" t="s">
        <v>3305</v>
      </c>
      <c r="C115" t="s">
        <v>3322</v>
      </c>
      <c r="D115" s="90" t="s">
        <v>3215</v>
      </c>
      <c r="E115">
        <v>100</v>
      </c>
    </row>
    <row r="116" spans="1:5">
      <c r="A116" t="s">
        <v>3323</v>
      </c>
      <c r="B116" t="s">
        <v>3324</v>
      </c>
      <c r="C116" t="s">
        <v>3325</v>
      </c>
      <c r="D116" s="90" t="s">
        <v>3326</v>
      </c>
      <c r="E116">
        <v>100</v>
      </c>
    </row>
    <row r="117" spans="1:5">
      <c r="A117" t="s">
        <v>3327</v>
      </c>
      <c r="B117" t="s">
        <v>3324</v>
      </c>
      <c r="C117" t="s">
        <v>3328</v>
      </c>
      <c r="D117" s="90" t="s">
        <v>3326</v>
      </c>
      <c r="E117">
        <v>100</v>
      </c>
    </row>
    <row r="118" spans="1:5">
      <c r="A118" t="s">
        <v>3329</v>
      </c>
      <c r="B118" t="s">
        <v>3330</v>
      </c>
      <c r="C118" t="s">
        <v>3331</v>
      </c>
      <c r="D118" s="90" t="s">
        <v>3332</v>
      </c>
      <c r="E118">
        <v>100</v>
      </c>
    </row>
    <row r="119" spans="1:5">
      <c r="A119" t="s">
        <v>3333</v>
      </c>
      <c r="B119" t="s">
        <v>3276</v>
      </c>
      <c r="C119" t="s">
        <v>3334</v>
      </c>
      <c r="D119" s="90" t="s">
        <v>3048</v>
      </c>
      <c r="E119">
        <v>100</v>
      </c>
    </row>
    <row r="120" spans="1:5">
      <c r="A120" t="s">
        <v>3335</v>
      </c>
      <c r="B120" t="s">
        <v>3276</v>
      </c>
      <c r="C120" t="s">
        <v>3336</v>
      </c>
      <c r="D120" s="90" t="s">
        <v>3048</v>
      </c>
      <c r="E120">
        <v>100</v>
      </c>
    </row>
    <row r="121" spans="1:5">
      <c r="A121" t="s">
        <v>3337</v>
      </c>
      <c r="B121" t="s">
        <v>3305</v>
      </c>
      <c r="C121" t="s">
        <v>3338</v>
      </c>
      <c r="D121" s="90" t="s">
        <v>3215</v>
      </c>
      <c r="E121">
        <v>100</v>
      </c>
    </row>
    <row r="122" spans="1:5">
      <c r="A122" t="s">
        <v>3339</v>
      </c>
      <c r="B122" t="s">
        <v>3305</v>
      </c>
      <c r="C122" t="s">
        <v>3340</v>
      </c>
      <c r="D122" s="90" t="s">
        <v>3215</v>
      </c>
      <c r="E122">
        <v>120</v>
      </c>
    </row>
    <row r="123" spans="1:5">
      <c r="A123" t="s">
        <v>3341</v>
      </c>
      <c r="B123" t="s">
        <v>3276</v>
      </c>
      <c r="C123" t="s">
        <v>3342</v>
      </c>
      <c r="D123" s="90" t="s">
        <v>3048</v>
      </c>
      <c r="E123">
        <v>120</v>
      </c>
    </row>
    <row r="124" spans="1:5">
      <c r="A124" t="s">
        <v>3343</v>
      </c>
      <c r="B124" t="s">
        <v>3276</v>
      </c>
      <c r="C124" t="s">
        <v>3344</v>
      </c>
      <c r="D124" s="90" t="s">
        <v>3048</v>
      </c>
      <c r="E124">
        <v>120</v>
      </c>
    </row>
    <row r="125" spans="1:5">
      <c r="A125" t="s">
        <v>3345</v>
      </c>
      <c r="B125" t="s">
        <v>3305</v>
      </c>
      <c r="C125" t="s">
        <v>3346</v>
      </c>
      <c r="D125" s="90" t="s">
        <v>3215</v>
      </c>
      <c r="E125">
        <v>120</v>
      </c>
    </row>
    <row r="126" spans="1:5">
      <c r="A126" t="s">
        <v>3347</v>
      </c>
      <c r="B126" t="s">
        <v>3305</v>
      </c>
      <c r="C126" t="s">
        <v>3348</v>
      </c>
      <c r="D126" s="90" t="s">
        <v>3215</v>
      </c>
      <c r="E126">
        <v>120</v>
      </c>
    </row>
    <row r="127" spans="1:5">
      <c r="A127" t="s">
        <v>3349</v>
      </c>
      <c r="B127" t="s">
        <v>3276</v>
      </c>
      <c r="C127" t="s">
        <v>3350</v>
      </c>
      <c r="D127" s="90" t="s">
        <v>3048</v>
      </c>
      <c r="E127">
        <v>120</v>
      </c>
    </row>
    <row r="128" spans="1:5">
      <c r="A128" t="s">
        <v>3351</v>
      </c>
      <c r="B128" t="s">
        <v>3276</v>
      </c>
      <c r="C128" t="s">
        <v>3352</v>
      </c>
      <c r="D128" s="90" t="s">
        <v>3048</v>
      </c>
      <c r="E128">
        <v>120</v>
      </c>
    </row>
    <row r="129" spans="1:5">
      <c r="A129" t="s">
        <v>3353</v>
      </c>
      <c r="B129" t="s">
        <v>3305</v>
      </c>
      <c r="C129" t="s">
        <v>3354</v>
      </c>
      <c r="D129" s="90" t="s">
        <v>3215</v>
      </c>
      <c r="E129">
        <v>120</v>
      </c>
    </row>
    <row r="130" spans="1:5">
      <c r="A130" t="s">
        <v>3355</v>
      </c>
      <c r="B130" t="s">
        <v>3305</v>
      </c>
      <c r="C130" t="s">
        <v>3356</v>
      </c>
      <c r="D130" s="90" t="s">
        <v>3215</v>
      </c>
      <c r="E130">
        <v>120</v>
      </c>
    </row>
    <row r="131" spans="1:5">
      <c r="A131" t="s">
        <v>3357</v>
      </c>
      <c r="B131" t="s">
        <v>3276</v>
      </c>
      <c r="C131" t="s">
        <v>3358</v>
      </c>
      <c r="D131" s="90" t="s">
        <v>3048</v>
      </c>
      <c r="E131">
        <v>120</v>
      </c>
    </row>
    <row r="132" spans="1:5">
      <c r="A132" t="s">
        <v>3359</v>
      </c>
      <c r="B132" t="s">
        <v>3305</v>
      </c>
      <c r="C132" t="s">
        <v>3360</v>
      </c>
      <c r="D132" s="90" t="s">
        <v>3215</v>
      </c>
      <c r="E132">
        <v>120</v>
      </c>
    </row>
    <row r="133" spans="1:5">
      <c r="A133" t="s">
        <v>3361</v>
      </c>
      <c r="B133" t="s">
        <v>3305</v>
      </c>
      <c r="C133" t="s">
        <v>3362</v>
      </c>
      <c r="D133" s="90" t="s">
        <v>3215</v>
      </c>
      <c r="E133">
        <v>120</v>
      </c>
    </row>
    <row r="134" spans="1:5">
      <c r="A134" t="s">
        <v>3363</v>
      </c>
      <c r="B134" t="s">
        <v>3305</v>
      </c>
      <c r="C134" t="s">
        <v>3364</v>
      </c>
      <c r="D134" s="90" t="s">
        <v>3215</v>
      </c>
      <c r="E134">
        <v>120</v>
      </c>
    </row>
    <row r="135" spans="1:5">
      <c r="A135" t="s">
        <v>3365</v>
      </c>
      <c r="B135" t="s">
        <v>3276</v>
      </c>
      <c r="C135" t="s">
        <v>3366</v>
      </c>
      <c r="D135" s="90" t="s">
        <v>3048</v>
      </c>
      <c r="E135">
        <v>120</v>
      </c>
    </row>
    <row r="136" spans="1:5">
      <c r="A136" t="s">
        <v>3367</v>
      </c>
      <c r="B136" t="s">
        <v>3276</v>
      </c>
      <c r="C136" t="s">
        <v>3368</v>
      </c>
      <c r="D136" s="90" t="s">
        <v>3048</v>
      </c>
      <c r="E136">
        <v>120</v>
      </c>
    </row>
    <row r="137" spans="1:5">
      <c r="A137" t="s">
        <v>3369</v>
      </c>
      <c r="B137" t="s">
        <v>3305</v>
      </c>
      <c r="C137" t="s">
        <v>3370</v>
      </c>
      <c r="D137" s="90" t="s">
        <v>3215</v>
      </c>
      <c r="E137">
        <v>120</v>
      </c>
    </row>
    <row r="138" spans="1:5">
      <c r="A138" t="s">
        <v>3371</v>
      </c>
      <c r="B138" t="s">
        <v>3054</v>
      </c>
      <c r="C138" t="s">
        <v>3372</v>
      </c>
      <c r="D138" s="90" t="s">
        <v>3373</v>
      </c>
      <c r="E138">
        <v>120</v>
      </c>
    </row>
    <row r="139" spans="1:5">
      <c r="A139" t="s">
        <v>3374</v>
      </c>
      <c r="B139" t="s">
        <v>3276</v>
      </c>
      <c r="C139" t="s">
        <v>3375</v>
      </c>
      <c r="D139" s="90" t="s">
        <v>3048</v>
      </c>
      <c r="E139">
        <v>120</v>
      </c>
    </row>
    <row r="140" spans="1:5">
      <c r="A140" t="s">
        <v>3376</v>
      </c>
      <c r="B140" t="s">
        <v>3276</v>
      </c>
      <c r="C140" t="s">
        <v>3377</v>
      </c>
      <c r="D140" s="90" t="s">
        <v>3048</v>
      </c>
      <c r="E140">
        <v>120</v>
      </c>
    </row>
    <row r="141" spans="1:5">
      <c r="A141" t="s">
        <v>3378</v>
      </c>
      <c r="B141" t="s">
        <v>3276</v>
      </c>
      <c r="C141" t="s">
        <v>3379</v>
      </c>
      <c r="D141" s="90" t="s">
        <v>3048</v>
      </c>
      <c r="E141">
        <v>120</v>
      </c>
    </row>
    <row r="142" spans="1:5">
      <c r="A142" t="s">
        <v>3380</v>
      </c>
      <c r="B142" t="s">
        <v>3305</v>
      </c>
      <c r="C142" t="s">
        <v>3381</v>
      </c>
      <c r="D142" s="90" t="s">
        <v>3215</v>
      </c>
      <c r="E142">
        <v>140</v>
      </c>
    </row>
    <row r="143" spans="1:5">
      <c r="A143" t="s">
        <v>3382</v>
      </c>
      <c r="B143" t="s">
        <v>3305</v>
      </c>
      <c r="C143" t="s">
        <v>3383</v>
      </c>
      <c r="D143" s="90" t="s">
        <v>3215</v>
      </c>
      <c r="E143">
        <v>140</v>
      </c>
    </row>
    <row r="144" spans="1:5">
      <c r="A144" t="s">
        <v>3384</v>
      </c>
      <c r="B144" t="s">
        <v>3276</v>
      </c>
      <c r="C144" t="s">
        <v>3385</v>
      </c>
      <c r="D144" s="90" t="s">
        <v>3048</v>
      </c>
      <c r="E144">
        <v>140</v>
      </c>
    </row>
    <row r="145" spans="1:5">
      <c r="A145" t="s">
        <v>3386</v>
      </c>
      <c r="B145" t="s">
        <v>3276</v>
      </c>
      <c r="C145" t="s">
        <v>3387</v>
      </c>
      <c r="D145" s="90" t="s">
        <v>3048</v>
      </c>
      <c r="E145">
        <v>140</v>
      </c>
    </row>
    <row r="146" spans="1:5">
      <c r="A146" t="s">
        <v>3388</v>
      </c>
      <c r="B146" t="s">
        <v>3276</v>
      </c>
      <c r="C146" t="s">
        <v>3389</v>
      </c>
      <c r="D146" s="90" t="s">
        <v>3048</v>
      </c>
      <c r="E146">
        <v>140</v>
      </c>
    </row>
    <row r="147" spans="1:5">
      <c r="A147" t="s">
        <v>3390</v>
      </c>
      <c r="B147" t="s">
        <v>3276</v>
      </c>
      <c r="C147" t="s">
        <v>3391</v>
      </c>
      <c r="D147" s="90" t="s">
        <v>3048</v>
      </c>
      <c r="E147">
        <v>140</v>
      </c>
    </row>
    <row r="148" spans="1:5">
      <c r="A148" t="s">
        <v>3392</v>
      </c>
      <c r="B148" t="s">
        <v>3276</v>
      </c>
      <c r="C148" t="s">
        <v>3393</v>
      </c>
      <c r="D148" s="90" t="s">
        <v>3048</v>
      </c>
      <c r="E148">
        <v>140</v>
      </c>
    </row>
    <row r="149" spans="1:5">
      <c r="A149" t="s">
        <v>3394</v>
      </c>
      <c r="B149" t="s">
        <v>3276</v>
      </c>
      <c r="C149" t="s">
        <v>3395</v>
      </c>
      <c r="D149" s="90" t="s">
        <v>3048</v>
      </c>
      <c r="E149">
        <v>140</v>
      </c>
    </row>
    <row r="150" spans="1:5">
      <c r="A150" t="s">
        <v>3396</v>
      </c>
      <c r="B150" t="s">
        <v>3276</v>
      </c>
      <c r="C150" t="s">
        <v>3397</v>
      </c>
      <c r="D150" s="90" t="s">
        <v>3048</v>
      </c>
      <c r="E150">
        <v>140</v>
      </c>
    </row>
    <row r="151" spans="1:5">
      <c r="A151" t="s">
        <v>3398</v>
      </c>
      <c r="B151" t="s">
        <v>3276</v>
      </c>
      <c r="C151" t="s">
        <v>3399</v>
      </c>
      <c r="D151" s="90" t="s">
        <v>3048</v>
      </c>
      <c r="E151">
        <v>140</v>
      </c>
    </row>
    <row r="152" spans="1:5">
      <c r="A152" t="s">
        <v>3400</v>
      </c>
      <c r="B152" t="s">
        <v>3276</v>
      </c>
      <c r="C152" t="s">
        <v>3401</v>
      </c>
      <c r="D152" s="90" t="s">
        <v>3048</v>
      </c>
      <c r="E152">
        <v>140</v>
      </c>
    </row>
    <row r="153" spans="1:5">
      <c r="A153" t="s">
        <v>3402</v>
      </c>
      <c r="B153" t="s">
        <v>3276</v>
      </c>
      <c r="C153" t="s">
        <v>3403</v>
      </c>
      <c r="D153" s="90" t="s">
        <v>3048</v>
      </c>
      <c r="E153">
        <v>140</v>
      </c>
    </row>
    <row r="154" spans="1:5">
      <c r="A154" t="s">
        <v>3404</v>
      </c>
      <c r="B154" t="s">
        <v>3276</v>
      </c>
      <c r="C154" t="s">
        <v>3405</v>
      </c>
      <c r="D154" s="90" t="s">
        <v>3048</v>
      </c>
      <c r="E154">
        <v>140</v>
      </c>
    </row>
    <row r="155" spans="1:5">
      <c r="A155" t="s">
        <v>3406</v>
      </c>
      <c r="B155" t="s">
        <v>3276</v>
      </c>
      <c r="C155" t="s">
        <v>3407</v>
      </c>
      <c r="D155" s="90" t="s">
        <v>3048</v>
      </c>
      <c r="E155">
        <v>140</v>
      </c>
    </row>
    <row r="156" spans="1:5">
      <c r="A156" t="s">
        <v>3408</v>
      </c>
      <c r="B156" t="s">
        <v>3305</v>
      </c>
      <c r="C156" t="s">
        <v>3409</v>
      </c>
      <c r="D156" s="90" t="s">
        <v>3215</v>
      </c>
      <c r="E156">
        <v>140</v>
      </c>
    </row>
    <row r="157" spans="1:5">
      <c r="A157" t="s">
        <v>3410</v>
      </c>
      <c r="B157" t="s">
        <v>3276</v>
      </c>
      <c r="C157" t="s">
        <v>3411</v>
      </c>
      <c r="D157" s="90" t="s">
        <v>3048</v>
      </c>
      <c r="E157">
        <v>140</v>
      </c>
    </row>
    <row r="158" spans="1:5">
      <c r="A158" t="s">
        <v>3412</v>
      </c>
      <c r="B158" t="s">
        <v>3330</v>
      </c>
      <c r="C158" t="s">
        <v>3413</v>
      </c>
      <c r="D158" s="90" t="s">
        <v>3332</v>
      </c>
      <c r="E158">
        <v>140</v>
      </c>
    </row>
    <row r="159" spans="1:5">
      <c r="A159" t="s">
        <v>3414</v>
      </c>
      <c r="B159" t="s">
        <v>3305</v>
      </c>
      <c r="C159" t="s">
        <v>3415</v>
      </c>
      <c r="D159" s="90" t="s">
        <v>3215</v>
      </c>
      <c r="E159">
        <v>140</v>
      </c>
    </row>
    <row r="160" spans="1:5">
      <c r="A160" t="s">
        <v>3416</v>
      </c>
      <c r="B160" t="s">
        <v>3276</v>
      </c>
      <c r="C160" t="s">
        <v>3417</v>
      </c>
      <c r="D160" s="90" t="s">
        <v>3048</v>
      </c>
      <c r="E160">
        <v>140</v>
      </c>
    </row>
    <row r="161" spans="1:5">
      <c r="A161" t="s">
        <v>3418</v>
      </c>
      <c r="B161" t="s">
        <v>3276</v>
      </c>
      <c r="C161" t="s">
        <v>3419</v>
      </c>
      <c r="D161" s="90" t="s">
        <v>3048</v>
      </c>
      <c r="E161">
        <v>140</v>
      </c>
    </row>
    <row r="162" spans="1:5">
      <c r="A162" t="s">
        <v>3420</v>
      </c>
      <c r="B162" t="s">
        <v>3276</v>
      </c>
      <c r="C162" t="s">
        <v>3421</v>
      </c>
      <c r="D162" s="90" t="s">
        <v>3048</v>
      </c>
      <c r="E162">
        <v>160</v>
      </c>
    </row>
    <row r="163" spans="1:5">
      <c r="A163" t="s">
        <v>3422</v>
      </c>
      <c r="B163" t="s">
        <v>3276</v>
      </c>
      <c r="C163" t="s">
        <v>3423</v>
      </c>
      <c r="D163" s="90" t="s">
        <v>3048</v>
      </c>
      <c r="E163">
        <v>160</v>
      </c>
    </row>
    <row r="164" spans="1:5">
      <c r="A164" t="s">
        <v>3424</v>
      </c>
      <c r="B164" t="s">
        <v>3276</v>
      </c>
      <c r="C164" t="s">
        <v>3425</v>
      </c>
      <c r="D164" s="90" t="s">
        <v>3048</v>
      </c>
      <c r="E164">
        <v>160</v>
      </c>
    </row>
    <row r="165" spans="1:5">
      <c r="A165" t="s">
        <v>3426</v>
      </c>
      <c r="B165" t="s">
        <v>3276</v>
      </c>
      <c r="C165" t="s">
        <v>3427</v>
      </c>
      <c r="D165" s="90" t="s">
        <v>3048</v>
      </c>
      <c r="E165">
        <v>160</v>
      </c>
    </row>
    <row r="166" spans="1:5">
      <c r="A166" t="s">
        <v>3428</v>
      </c>
      <c r="B166" t="s">
        <v>3276</v>
      </c>
      <c r="C166" t="s">
        <v>3429</v>
      </c>
      <c r="D166" s="90" t="s">
        <v>3048</v>
      </c>
      <c r="E166">
        <v>160</v>
      </c>
    </row>
    <row r="167" spans="1:5">
      <c r="A167" t="s">
        <v>3430</v>
      </c>
      <c r="B167" t="s">
        <v>3276</v>
      </c>
      <c r="C167" t="s">
        <v>3431</v>
      </c>
      <c r="D167" s="90" t="s">
        <v>3048</v>
      </c>
      <c r="E167">
        <v>160</v>
      </c>
    </row>
    <row r="168" spans="1:5">
      <c r="A168" t="s">
        <v>3432</v>
      </c>
      <c r="B168" t="s">
        <v>3330</v>
      </c>
      <c r="C168" t="s">
        <v>3433</v>
      </c>
      <c r="D168" s="90" t="s">
        <v>3332</v>
      </c>
      <c r="E168">
        <v>160</v>
      </c>
    </row>
    <row r="169" spans="1:5">
      <c r="A169" t="s">
        <v>3434</v>
      </c>
      <c r="B169" t="s">
        <v>3276</v>
      </c>
      <c r="C169" t="s">
        <v>3435</v>
      </c>
      <c r="D169" s="90" t="s">
        <v>3048</v>
      </c>
      <c r="E169">
        <v>160</v>
      </c>
    </row>
    <row r="170" spans="1:5">
      <c r="A170" t="s">
        <v>3436</v>
      </c>
      <c r="B170" t="s">
        <v>3276</v>
      </c>
      <c r="C170" t="s">
        <v>3437</v>
      </c>
      <c r="D170" s="90" t="s">
        <v>3048</v>
      </c>
      <c r="E170">
        <v>160</v>
      </c>
    </row>
    <row r="171" spans="1:5">
      <c r="A171" t="s">
        <v>3438</v>
      </c>
      <c r="B171" t="s">
        <v>3276</v>
      </c>
      <c r="C171" t="s">
        <v>3439</v>
      </c>
      <c r="D171" s="90" t="s">
        <v>3048</v>
      </c>
      <c r="E171">
        <v>160</v>
      </c>
    </row>
    <row r="172" spans="1:5">
      <c r="A172" t="s">
        <v>3440</v>
      </c>
      <c r="B172" t="s">
        <v>3276</v>
      </c>
      <c r="C172" t="s">
        <v>3441</v>
      </c>
      <c r="D172" s="90" t="s">
        <v>3048</v>
      </c>
      <c r="E172">
        <v>160</v>
      </c>
    </row>
    <row r="173" spans="1:5">
      <c r="A173" t="s">
        <v>3442</v>
      </c>
      <c r="B173" t="s">
        <v>3276</v>
      </c>
      <c r="C173" t="s">
        <v>3443</v>
      </c>
      <c r="D173" s="90" t="s">
        <v>3048</v>
      </c>
      <c r="E173">
        <v>160</v>
      </c>
    </row>
    <row r="174" spans="1:5">
      <c r="A174" t="s">
        <v>3444</v>
      </c>
      <c r="B174" t="s">
        <v>3330</v>
      </c>
      <c r="C174" t="s">
        <v>3445</v>
      </c>
      <c r="D174" s="90" t="s">
        <v>3332</v>
      </c>
      <c r="E174">
        <v>160</v>
      </c>
    </row>
    <row r="175" spans="1:5">
      <c r="A175" t="s">
        <v>3446</v>
      </c>
      <c r="B175" t="s">
        <v>3276</v>
      </c>
      <c r="C175" t="s">
        <v>3447</v>
      </c>
      <c r="D175" s="90" t="s">
        <v>3048</v>
      </c>
      <c r="E175">
        <v>160</v>
      </c>
    </row>
    <row r="176" spans="1:5">
      <c r="A176" t="s">
        <v>3448</v>
      </c>
      <c r="B176" t="s">
        <v>3276</v>
      </c>
      <c r="C176" t="s">
        <v>3449</v>
      </c>
      <c r="D176" s="90" t="s">
        <v>3048</v>
      </c>
      <c r="E176">
        <v>160</v>
      </c>
    </row>
    <row r="177" spans="1:5">
      <c r="A177" t="s">
        <v>3450</v>
      </c>
      <c r="B177" t="s">
        <v>3276</v>
      </c>
      <c r="C177" t="s">
        <v>3451</v>
      </c>
      <c r="D177" s="90" t="s">
        <v>3048</v>
      </c>
      <c r="E177">
        <v>160</v>
      </c>
    </row>
    <row r="178" spans="1:5">
      <c r="A178" t="s">
        <v>3452</v>
      </c>
      <c r="B178" t="s">
        <v>3305</v>
      </c>
      <c r="C178" t="s">
        <v>3453</v>
      </c>
      <c r="D178" s="90" t="s">
        <v>3215</v>
      </c>
      <c r="E178">
        <v>160</v>
      </c>
    </row>
    <row r="179" spans="1:5">
      <c r="A179" t="s">
        <v>3454</v>
      </c>
      <c r="B179" t="s">
        <v>3276</v>
      </c>
      <c r="C179" t="s">
        <v>3455</v>
      </c>
      <c r="D179" s="90" t="s">
        <v>3048</v>
      </c>
      <c r="E179">
        <v>160</v>
      </c>
    </row>
    <row r="180" spans="1:5">
      <c r="A180" t="s">
        <v>3456</v>
      </c>
      <c r="B180" t="s">
        <v>3276</v>
      </c>
      <c r="C180" t="s">
        <v>3457</v>
      </c>
      <c r="D180" s="90" t="s">
        <v>3048</v>
      </c>
      <c r="E180">
        <v>160</v>
      </c>
    </row>
    <row r="181" spans="1:5">
      <c r="A181" t="s">
        <v>3458</v>
      </c>
      <c r="B181" t="s">
        <v>3276</v>
      </c>
      <c r="C181" t="s">
        <v>3459</v>
      </c>
      <c r="D181" s="90" t="s">
        <v>3048</v>
      </c>
      <c r="E181">
        <v>160</v>
      </c>
    </row>
    <row r="182" spans="1:5">
      <c r="A182" t="s">
        <v>3460</v>
      </c>
      <c r="B182" t="s">
        <v>3276</v>
      </c>
      <c r="C182" t="s">
        <v>3461</v>
      </c>
      <c r="D182" s="90" t="s">
        <v>3048</v>
      </c>
      <c r="E182">
        <v>180</v>
      </c>
    </row>
    <row r="183" spans="1:5">
      <c r="A183" t="s">
        <v>3462</v>
      </c>
      <c r="B183" t="s">
        <v>3276</v>
      </c>
      <c r="C183" t="s">
        <v>3463</v>
      </c>
      <c r="D183" s="90" t="s">
        <v>3048</v>
      </c>
      <c r="E183">
        <v>180</v>
      </c>
    </row>
    <row r="184" spans="1:5">
      <c r="A184" t="s">
        <v>3464</v>
      </c>
      <c r="B184" t="s">
        <v>3276</v>
      </c>
      <c r="C184" t="s">
        <v>3465</v>
      </c>
      <c r="D184" s="90" t="s">
        <v>3048</v>
      </c>
      <c r="E184">
        <v>180</v>
      </c>
    </row>
    <row r="185" spans="1:5">
      <c r="A185" t="s">
        <v>3466</v>
      </c>
      <c r="B185" t="s">
        <v>3305</v>
      </c>
      <c r="C185" t="s">
        <v>3467</v>
      </c>
      <c r="D185" s="90" t="s">
        <v>3215</v>
      </c>
      <c r="E185">
        <v>180</v>
      </c>
    </row>
    <row r="186" spans="1:5">
      <c r="A186" t="s">
        <v>3468</v>
      </c>
      <c r="B186" t="s">
        <v>3276</v>
      </c>
      <c r="C186" t="s">
        <v>3469</v>
      </c>
      <c r="D186" s="90" t="s">
        <v>3048</v>
      </c>
      <c r="E186">
        <v>180</v>
      </c>
    </row>
    <row r="187" spans="1:5">
      <c r="A187" t="s">
        <v>3470</v>
      </c>
      <c r="B187" t="s">
        <v>3276</v>
      </c>
      <c r="C187" t="s">
        <v>3471</v>
      </c>
      <c r="D187" s="90" t="s">
        <v>3048</v>
      </c>
      <c r="E187">
        <v>180</v>
      </c>
    </row>
    <row r="188" spans="1:5">
      <c r="A188" t="s">
        <v>3472</v>
      </c>
      <c r="B188" t="s">
        <v>3305</v>
      </c>
      <c r="C188" t="s">
        <v>3473</v>
      </c>
      <c r="D188" s="90" t="s">
        <v>3215</v>
      </c>
      <c r="E188">
        <v>180</v>
      </c>
    </row>
    <row r="189" spans="1:5">
      <c r="A189" t="s">
        <v>3474</v>
      </c>
      <c r="B189" t="s">
        <v>3305</v>
      </c>
      <c r="C189" t="s">
        <v>3475</v>
      </c>
      <c r="D189" s="90" t="s">
        <v>3215</v>
      </c>
      <c r="E189">
        <v>180</v>
      </c>
    </row>
    <row r="190" spans="1:5">
      <c r="A190" t="s">
        <v>3476</v>
      </c>
      <c r="B190" t="s">
        <v>3276</v>
      </c>
      <c r="C190" t="s">
        <v>3477</v>
      </c>
      <c r="D190" s="90" t="s">
        <v>3048</v>
      </c>
      <c r="E190">
        <v>180</v>
      </c>
    </row>
    <row r="191" spans="1:5">
      <c r="A191" t="s">
        <v>3478</v>
      </c>
      <c r="B191" t="s">
        <v>3305</v>
      </c>
      <c r="C191" t="s">
        <v>3479</v>
      </c>
      <c r="D191" s="90" t="s">
        <v>3215</v>
      </c>
      <c r="E191">
        <v>180</v>
      </c>
    </row>
    <row r="192" spans="1:5">
      <c r="A192" t="s">
        <v>3480</v>
      </c>
      <c r="B192" t="s">
        <v>3276</v>
      </c>
      <c r="C192" t="s">
        <v>3481</v>
      </c>
      <c r="D192" s="90" t="s">
        <v>3048</v>
      </c>
      <c r="E192">
        <v>180</v>
      </c>
    </row>
    <row r="193" spans="1:5">
      <c r="A193" t="s">
        <v>3482</v>
      </c>
      <c r="B193" t="s">
        <v>3276</v>
      </c>
      <c r="C193" t="s">
        <v>3483</v>
      </c>
      <c r="D193" s="90" t="s">
        <v>3048</v>
      </c>
      <c r="E193">
        <v>180</v>
      </c>
    </row>
    <row r="194" spans="1:5">
      <c r="A194" t="s">
        <v>3484</v>
      </c>
      <c r="B194" t="s">
        <v>3276</v>
      </c>
      <c r="C194" t="s">
        <v>3485</v>
      </c>
      <c r="D194" s="90" t="s">
        <v>3048</v>
      </c>
      <c r="E194">
        <v>180</v>
      </c>
    </row>
    <row r="195" spans="1:5">
      <c r="A195" t="s">
        <v>3486</v>
      </c>
      <c r="B195" t="s">
        <v>3305</v>
      </c>
      <c r="C195" t="s">
        <v>3487</v>
      </c>
      <c r="D195" s="90" t="s">
        <v>3215</v>
      </c>
      <c r="E195">
        <v>180</v>
      </c>
    </row>
    <row r="196" spans="1:5">
      <c r="A196" t="s">
        <v>3488</v>
      </c>
      <c r="B196" t="s">
        <v>3305</v>
      </c>
      <c r="C196" t="s">
        <v>3489</v>
      </c>
      <c r="D196" s="90" t="s">
        <v>3215</v>
      </c>
      <c r="E196">
        <v>180</v>
      </c>
    </row>
    <row r="197" spans="1:5">
      <c r="A197" t="s">
        <v>3490</v>
      </c>
      <c r="B197" t="s">
        <v>3305</v>
      </c>
      <c r="C197" t="s">
        <v>3491</v>
      </c>
      <c r="D197" s="90" t="s">
        <v>3215</v>
      </c>
      <c r="E197">
        <v>180</v>
      </c>
    </row>
    <row r="198" spans="1:5">
      <c r="A198" t="s">
        <v>3492</v>
      </c>
      <c r="B198" t="s">
        <v>3276</v>
      </c>
      <c r="C198" t="s">
        <v>3493</v>
      </c>
      <c r="D198" s="90" t="s">
        <v>3494</v>
      </c>
      <c r="E198">
        <v>180</v>
      </c>
    </row>
    <row r="199" spans="1:5">
      <c r="A199" t="s">
        <v>3495</v>
      </c>
      <c r="B199" t="s">
        <v>3276</v>
      </c>
      <c r="C199" t="s">
        <v>3496</v>
      </c>
      <c r="D199" s="90" t="s">
        <v>3497</v>
      </c>
      <c r="E199">
        <v>180</v>
      </c>
    </row>
    <row r="200" spans="1:5">
      <c r="A200" t="s">
        <v>3498</v>
      </c>
      <c r="B200" t="s">
        <v>3276</v>
      </c>
      <c r="C200" t="s">
        <v>3499</v>
      </c>
      <c r="D200" s="90" t="s">
        <v>3500</v>
      </c>
      <c r="E200">
        <v>180</v>
      </c>
    </row>
    <row r="201" spans="1:5">
      <c r="A201" t="s">
        <v>3501</v>
      </c>
      <c r="B201" t="s">
        <v>3276</v>
      </c>
      <c r="C201" t="s">
        <v>3502</v>
      </c>
      <c r="D201" s="90" t="s">
        <v>3503</v>
      </c>
      <c r="E201">
        <v>180</v>
      </c>
    </row>
    <row r="202" spans="1:5">
      <c r="A202" t="s">
        <v>3504</v>
      </c>
      <c r="B202" t="s">
        <v>3276</v>
      </c>
      <c r="C202" t="s">
        <v>3505</v>
      </c>
      <c r="D202" s="90" t="s">
        <v>3506</v>
      </c>
      <c r="E202">
        <v>200</v>
      </c>
    </row>
    <row r="203" spans="1:5">
      <c r="A203" t="s">
        <v>3507</v>
      </c>
      <c r="B203" t="s">
        <v>3508</v>
      </c>
      <c r="C203" t="s">
        <v>3509</v>
      </c>
      <c r="D203" s="90" t="s">
        <v>3510</v>
      </c>
      <c r="E203">
        <v>200</v>
      </c>
    </row>
    <row r="204" spans="1:5">
      <c r="A204" t="s">
        <v>3511</v>
      </c>
      <c r="B204" t="s">
        <v>3276</v>
      </c>
      <c r="C204" t="s">
        <v>3512</v>
      </c>
      <c r="D204" s="90" t="s">
        <v>3048</v>
      </c>
      <c r="E204">
        <v>200</v>
      </c>
    </row>
    <row r="205" spans="1:5">
      <c r="A205" t="s">
        <v>3513</v>
      </c>
      <c r="B205" t="s">
        <v>3508</v>
      </c>
      <c r="C205" t="s">
        <v>3514</v>
      </c>
      <c r="D205" s="90" t="s">
        <v>3515</v>
      </c>
      <c r="E205">
        <v>200</v>
      </c>
    </row>
    <row r="206" spans="1:5">
      <c r="A206" t="s">
        <v>3516</v>
      </c>
      <c r="B206" t="s">
        <v>3508</v>
      </c>
      <c r="C206" t="s">
        <v>3517</v>
      </c>
      <c r="D206" s="90" t="s">
        <v>3518</v>
      </c>
      <c r="E206">
        <v>200</v>
      </c>
    </row>
    <row r="207" spans="1:5">
      <c r="A207" t="s">
        <v>3519</v>
      </c>
      <c r="B207" t="s">
        <v>3276</v>
      </c>
      <c r="C207" t="s">
        <v>3520</v>
      </c>
      <c r="D207" s="90" t="s">
        <v>3521</v>
      </c>
      <c r="E207">
        <v>200</v>
      </c>
    </row>
    <row r="208" spans="1:5">
      <c r="A208" t="s">
        <v>3522</v>
      </c>
      <c r="B208" t="s">
        <v>3276</v>
      </c>
      <c r="C208" t="s">
        <v>3523</v>
      </c>
      <c r="D208" s="90" t="s">
        <v>3524</v>
      </c>
      <c r="E208">
        <v>200</v>
      </c>
    </row>
    <row r="209" spans="1:5">
      <c r="A209" t="s">
        <v>3525</v>
      </c>
      <c r="B209" t="s">
        <v>3276</v>
      </c>
      <c r="C209" t="s">
        <v>3526</v>
      </c>
      <c r="D209" s="90" t="s">
        <v>3527</v>
      </c>
      <c r="E209">
        <v>200</v>
      </c>
    </row>
    <row r="210" spans="1:5">
      <c r="A210" t="s">
        <v>3528</v>
      </c>
      <c r="B210" t="s">
        <v>3529</v>
      </c>
      <c r="C210" t="s">
        <v>3530</v>
      </c>
      <c r="D210" s="90" t="s">
        <v>3531</v>
      </c>
      <c r="E210">
        <v>200</v>
      </c>
    </row>
    <row r="211" spans="1:5">
      <c r="A211" t="s">
        <v>3532</v>
      </c>
      <c r="B211" t="s">
        <v>3529</v>
      </c>
      <c r="C211" t="s">
        <v>3533</v>
      </c>
      <c r="D211" s="90" t="s">
        <v>3531</v>
      </c>
      <c r="E211">
        <v>200</v>
      </c>
    </row>
    <row r="212" spans="1:5">
      <c r="A212" t="s">
        <v>3534</v>
      </c>
      <c r="B212" t="s">
        <v>3535</v>
      </c>
      <c r="C212" t="s">
        <v>3536</v>
      </c>
      <c r="D212" s="90" t="s">
        <v>3537</v>
      </c>
      <c r="E212">
        <v>200</v>
      </c>
    </row>
    <row r="213" spans="1:5">
      <c r="A213" t="s">
        <v>3538</v>
      </c>
      <c r="B213" t="s">
        <v>3165</v>
      </c>
      <c r="C213" t="s">
        <v>3539</v>
      </c>
      <c r="D213" s="90" t="s">
        <v>3167</v>
      </c>
      <c r="E213">
        <v>200</v>
      </c>
    </row>
    <row r="214" spans="1:5">
      <c r="A214" t="s">
        <v>3540</v>
      </c>
      <c r="B214" t="s">
        <v>3165</v>
      </c>
      <c r="C214" t="s">
        <v>3541</v>
      </c>
      <c r="D214" s="90" t="s">
        <v>3167</v>
      </c>
      <c r="E214">
        <v>200</v>
      </c>
    </row>
    <row r="215" spans="1:5">
      <c r="A215" t="s">
        <v>3542</v>
      </c>
      <c r="B215" t="s">
        <v>3165</v>
      </c>
      <c r="C215" t="s">
        <v>3543</v>
      </c>
      <c r="D215" s="90" t="s">
        <v>3167</v>
      </c>
      <c r="E215">
        <v>200</v>
      </c>
    </row>
    <row r="216" spans="1:5">
      <c r="A216" t="s">
        <v>3544</v>
      </c>
      <c r="B216" t="s">
        <v>3165</v>
      </c>
      <c r="C216" t="s">
        <v>3545</v>
      </c>
      <c r="D216" s="90" t="s">
        <v>3167</v>
      </c>
      <c r="E216">
        <v>200</v>
      </c>
    </row>
    <row r="217" spans="1:5">
      <c r="A217" t="s">
        <v>3546</v>
      </c>
      <c r="B217" t="s">
        <v>3165</v>
      </c>
      <c r="C217" t="s">
        <v>3547</v>
      </c>
      <c r="D217" s="90" t="s">
        <v>3167</v>
      </c>
      <c r="E217">
        <v>200</v>
      </c>
    </row>
    <row r="218" spans="1:5">
      <c r="A218" t="s">
        <v>3548</v>
      </c>
      <c r="B218" t="s">
        <v>3165</v>
      </c>
      <c r="C218" t="s">
        <v>3549</v>
      </c>
      <c r="D218" s="90" t="s">
        <v>3167</v>
      </c>
      <c r="E218">
        <v>200</v>
      </c>
    </row>
    <row r="219" spans="1:5">
      <c r="A219" t="s">
        <v>3550</v>
      </c>
      <c r="B219" t="s">
        <v>3165</v>
      </c>
      <c r="C219" t="s">
        <v>3551</v>
      </c>
      <c r="D219" s="90" t="s">
        <v>3167</v>
      </c>
      <c r="E219">
        <v>200</v>
      </c>
    </row>
    <row r="220" spans="1:5">
      <c r="A220" t="s">
        <v>3552</v>
      </c>
      <c r="B220" t="s">
        <v>3165</v>
      </c>
      <c r="C220" t="s">
        <v>3553</v>
      </c>
      <c r="D220" s="90" t="s">
        <v>3167</v>
      </c>
      <c r="E220">
        <v>200</v>
      </c>
    </row>
    <row r="221" spans="1:5">
      <c r="A221" t="s">
        <v>3554</v>
      </c>
      <c r="B221" t="s">
        <v>3165</v>
      </c>
      <c r="C221" t="s">
        <v>3555</v>
      </c>
      <c r="D221" s="90" t="s">
        <v>3167</v>
      </c>
      <c r="E221">
        <v>200</v>
      </c>
    </row>
    <row r="222" spans="1:5">
      <c r="A222" t="s">
        <v>3556</v>
      </c>
      <c r="B222" t="s">
        <v>3165</v>
      </c>
      <c r="C222" t="s">
        <v>3557</v>
      </c>
      <c r="D222" s="90" t="s">
        <v>3167</v>
      </c>
      <c r="E222">
        <v>220</v>
      </c>
    </row>
    <row r="223" spans="1:5">
      <c r="A223" t="s">
        <v>3558</v>
      </c>
      <c r="B223" t="s">
        <v>3165</v>
      </c>
      <c r="C223" t="s">
        <v>3559</v>
      </c>
      <c r="D223" s="90" t="s">
        <v>3167</v>
      </c>
      <c r="E223">
        <v>220</v>
      </c>
    </row>
    <row r="224" spans="1:5">
      <c r="A224" t="s">
        <v>3560</v>
      </c>
      <c r="B224" t="s">
        <v>3276</v>
      </c>
      <c r="C224" t="s">
        <v>3561</v>
      </c>
      <c r="D224" s="90" t="s">
        <v>3048</v>
      </c>
      <c r="E224">
        <v>220</v>
      </c>
    </row>
    <row r="225" spans="1:5">
      <c r="A225" t="s">
        <v>3562</v>
      </c>
      <c r="B225" t="s">
        <v>3073</v>
      </c>
      <c r="C225" t="s">
        <v>3563</v>
      </c>
      <c r="D225" s="90" t="s">
        <v>3215</v>
      </c>
      <c r="E225">
        <v>220</v>
      </c>
    </row>
    <row r="226" spans="1:5">
      <c r="A226" t="s">
        <v>3564</v>
      </c>
      <c r="B226" t="s">
        <v>3073</v>
      </c>
      <c r="C226" t="s">
        <v>3565</v>
      </c>
      <c r="D226" s="90" t="s">
        <v>3215</v>
      </c>
      <c r="E226">
        <v>220</v>
      </c>
    </row>
    <row r="227" spans="1:5">
      <c r="A227" t="s">
        <v>3566</v>
      </c>
      <c r="B227" t="s">
        <v>3073</v>
      </c>
      <c r="C227" t="s">
        <v>3567</v>
      </c>
      <c r="D227" s="90" t="s">
        <v>3215</v>
      </c>
      <c r="E227">
        <v>220</v>
      </c>
    </row>
    <row r="228" spans="1:5">
      <c r="A228" t="s">
        <v>3568</v>
      </c>
      <c r="B228" t="s">
        <v>3073</v>
      </c>
      <c r="C228" t="s">
        <v>3569</v>
      </c>
      <c r="D228" s="90" t="s">
        <v>3215</v>
      </c>
      <c r="E228">
        <v>220</v>
      </c>
    </row>
    <row r="229" spans="1:5">
      <c r="A229" t="s">
        <v>3570</v>
      </c>
      <c r="B229" t="s">
        <v>3073</v>
      </c>
      <c r="C229" t="s">
        <v>3571</v>
      </c>
      <c r="D229" s="90" t="s">
        <v>3215</v>
      </c>
      <c r="E229">
        <v>220</v>
      </c>
    </row>
    <row r="230" spans="1:5">
      <c r="A230" t="s">
        <v>3572</v>
      </c>
      <c r="B230" t="s">
        <v>3073</v>
      </c>
      <c r="C230" t="s">
        <v>3569</v>
      </c>
      <c r="D230" s="90" t="s">
        <v>3215</v>
      </c>
      <c r="E230">
        <v>220</v>
      </c>
    </row>
    <row r="231" spans="1:5">
      <c r="A231" t="s">
        <v>3573</v>
      </c>
      <c r="B231" t="s">
        <v>3073</v>
      </c>
      <c r="C231" t="s">
        <v>3574</v>
      </c>
      <c r="D231" s="90" t="s">
        <v>3215</v>
      </c>
      <c r="E231">
        <v>220</v>
      </c>
    </row>
    <row r="232" spans="1:5">
      <c r="A232" t="s">
        <v>3575</v>
      </c>
      <c r="B232" t="s">
        <v>3073</v>
      </c>
      <c r="C232" t="s">
        <v>3576</v>
      </c>
      <c r="D232" s="90" t="s">
        <v>3215</v>
      </c>
      <c r="E232">
        <v>220</v>
      </c>
    </row>
    <row r="233" spans="1:5">
      <c r="A233" t="s">
        <v>3577</v>
      </c>
      <c r="B233" t="s">
        <v>3073</v>
      </c>
      <c r="C233" t="s">
        <v>3578</v>
      </c>
      <c r="D233" s="90" t="s">
        <v>3215</v>
      </c>
      <c r="E233">
        <v>220</v>
      </c>
    </row>
    <row r="234" spans="1:5">
      <c r="A234" t="s">
        <v>3579</v>
      </c>
      <c r="B234" t="s">
        <v>3580</v>
      </c>
      <c r="C234" t="s">
        <v>3581</v>
      </c>
      <c r="D234" s="90" t="s">
        <v>3582</v>
      </c>
      <c r="E234">
        <v>220</v>
      </c>
    </row>
    <row r="235" spans="1:5">
      <c r="A235" t="s">
        <v>3583</v>
      </c>
      <c r="B235" t="s">
        <v>3580</v>
      </c>
      <c r="C235" t="s">
        <v>3584</v>
      </c>
      <c r="D235" s="90" t="s">
        <v>3585</v>
      </c>
      <c r="E235">
        <v>220</v>
      </c>
    </row>
    <row r="236" spans="1:5">
      <c r="A236" t="s">
        <v>3586</v>
      </c>
      <c r="B236" t="s">
        <v>3276</v>
      </c>
      <c r="C236" t="s">
        <v>3587</v>
      </c>
      <c r="D236" s="90" t="s">
        <v>3048</v>
      </c>
      <c r="E236">
        <v>220</v>
      </c>
    </row>
    <row r="237" spans="1:5">
      <c r="A237" t="s">
        <v>3588</v>
      </c>
      <c r="B237" t="s">
        <v>3276</v>
      </c>
      <c r="C237" t="s">
        <v>3589</v>
      </c>
      <c r="D237" s="90" t="s">
        <v>3048</v>
      </c>
      <c r="E237">
        <v>220</v>
      </c>
    </row>
    <row r="238" spans="1:5">
      <c r="A238" t="s">
        <v>3590</v>
      </c>
      <c r="B238" t="s">
        <v>3276</v>
      </c>
      <c r="C238" t="s">
        <v>3587</v>
      </c>
      <c r="D238" s="90" t="s">
        <v>3048</v>
      </c>
      <c r="E238">
        <v>220</v>
      </c>
    </row>
    <row r="239" spans="1:5">
      <c r="A239" t="s">
        <v>3591</v>
      </c>
      <c r="B239" t="s">
        <v>3276</v>
      </c>
      <c r="C239" t="s">
        <v>3592</v>
      </c>
      <c r="D239" s="90" t="s">
        <v>3048</v>
      </c>
      <c r="E239">
        <v>220</v>
      </c>
    </row>
    <row r="240" spans="1:5">
      <c r="A240" t="s">
        <v>3593</v>
      </c>
      <c r="B240" t="s">
        <v>3276</v>
      </c>
      <c r="C240" t="s">
        <v>3592</v>
      </c>
      <c r="D240" s="90" t="s">
        <v>3048</v>
      </c>
      <c r="E240">
        <v>220</v>
      </c>
    </row>
    <row r="241" spans="1:5">
      <c r="A241" t="s">
        <v>3594</v>
      </c>
      <c r="B241" t="s">
        <v>3276</v>
      </c>
      <c r="C241" t="s">
        <v>3592</v>
      </c>
      <c r="D241" s="90" t="s">
        <v>3048</v>
      </c>
      <c r="E241">
        <v>220</v>
      </c>
    </row>
    <row r="242" spans="1:5">
      <c r="A242" t="s">
        <v>3595</v>
      </c>
      <c r="B242" t="s">
        <v>3276</v>
      </c>
      <c r="C242" t="s">
        <v>3592</v>
      </c>
      <c r="D242" s="90" t="s">
        <v>3048</v>
      </c>
      <c r="E242">
        <v>240</v>
      </c>
    </row>
    <row r="243" spans="1:5">
      <c r="A243" t="s">
        <v>3596</v>
      </c>
      <c r="B243" t="s">
        <v>3276</v>
      </c>
      <c r="C243" t="s">
        <v>3592</v>
      </c>
      <c r="D243" s="90" t="s">
        <v>3048</v>
      </c>
      <c r="E243">
        <v>240</v>
      </c>
    </row>
    <row r="244" spans="1:5">
      <c r="A244" t="s">
        <v>3597</v>
      </c>
      <c r="B244" t="s">
        <v>3276</v>
      </c>
      <c r="C244" t="s">
        <v>3592</v>
      </c>
      <c r="D244" s="90" t="s">
        <v>3048</v>
      </c>
      <c r="E244">
        <v>240</v>
      </c>
    </row>
    <row r="245" spans="1:5">
      <c r="A245" t="s">
        <v>3598</v>
      </c>
      <c r="B245" t="s">
        <v>3276</v>
      </c>
      <c r="C245" t="s">
        <v>3592</v>
      </c>
      <c r="D245" s="90" t="s">
        <v>3048</v>
      </c>
      <c r="E245">
        <v>240</v>
      </c>
    </row>
    <row r="246" spans="1:5">
      <c r="A246" t="s">
        <v>3599</v>
      </c>
      <c r="B246" t="s">
        <v>3276</v>
      </c>
      <c r="C246" t="s">
        <v>3592</v>
      </c>
      <c r="D246" s="90" t="s">
        <v>3048</v>
      </c>
      <c r="E246">
        <v>240</v>
      </c>
    </row>
    <row r="247" spans="1:5">
      <c r="A247" t="s">
        <v>3600</v>
      </c>
      <c r="B247" t="s">
        <v>3276</v>
      </c>
      <c r="C247" t="s">
        <v>3601</v>
      </c>
      <c r="D247" s="90" t="s">
        <v>3048</v>
      </c>
      <c r="E247">
        <v>240</v>
      </c>
    </row>
    <row r="248" spans="1:5">
      <c r="A248" t="s">
        <v>3602</v>
      </c>
      <c r="B248" t="s">
        <v>3276</v>
      </c>
      <c r="C248" t="s">
        <v>3601</v>
      </c>
      <c r="D248" s="90" t="s">
        <v>3048</v>
      </c>
      <c r="E248">
        <v>240</v>
      </c>
    </row>
    <row r="249" spans="1:5">
      <c r="A249" t="s">
        <v>3603</v>
      </c>
      <c r="B249" t="s">
        <v>3276</v>
      </c>
      <c r="C249" t="s">
        <v>3601</v>
      </c>
      <c r="D249" s="90" t="s">
        <v>3048</v>
      </c>
      <c r="E249">
        <v>240</v>
      </c>
    </row>
    <row r="250" spans="1:5">
      <c r="A250" t="s">
        <v>3604</v>
      </c>
      <c r="B250" t="s">
        <v>3276</v>
      </c>
      <c r="C250" t="s">
        <v>3601</v>
      </c>
      <c r="D250" s="90" t="s">
        <v>3048</v>
      </c>
      <c r="E250">
        <v>240</v>
      </c>
    </row>
    <row r="251" spans="1:5">
      <c r="A251" t="s">
        <v>3605</v>
      </c>
      <c r="B251" t="s">
        <v>3276</v>
      </c>
      <c r="C251" t="s">
        <v>3601</v>
      </c>
      <c r="D251" s="90" t="s">
        <v>3048</v>
      </c>
      <c r="E251">
        <v>240</v>
      </c>
    </row>
    <row r="252" spans="1:5">
      <c r="A252" t="s">
        <v>3606</v>
      </c>
      <c r="B252" t="s">
        <v>3276</v>
      </c>
      <c r="C252" t="s">
        <v>3601</v>
      </c>
      <c r="D252" s="90" t="s">
        <v>3048</v>
      </c>
      <c r="E252">
        <v>240</v>
      </c>
    </row>
    <row r="253" spans="1:5">
      <c r="A253" t="s">
        <v>3607</v>
      </c>
      <c r="B253" t="s">
        <v>3276</v>
      </c>
      <c r="C253" t="s">
        <v>3601</v>
      </c>
      <c r="D253" s="90" t="s">
        <v>3048</v>
      </c>
      <c r="E253">
        <v>240</v>
      </c>
    </row>
    <row r="254" spans="1:5">
      <c r="A254" t="s">
        <v>3608</v>
      </c>
      <c r="B254" t="s">
        <v>3276</v>
      </c>
      <c r="C254" t="s">
        <v>3601</v>
      </c>
      <c r="D254" s="90" t="s">
        <v>3048</v>
      </c>
      <c r="E254">
        <v>240</v>
      </c>
    </row>
    <row r="255" spans="1:5">
      <c r="A255" t="s">
        <v>3609</v>
      </c>
      <c r="B255" t="s">
        <v>3276</v>
      </c>
      <c r="C255" t="s">
        <v>3610</v>
      </c>
      <c r="D255" s="90" t="s">
        <v>3048</v>
      </c>
      <c r="E255">
        <v>240</v>
      </c>
    </row>
    <row r="256" spans="1:5">
      <c r="A256" t="s">
        <v>3611</v>
      </c>
      <c r="B256" t="s">
        <v>3073</v>
      </c>
      <c r="C256" t="s">
        <v>3612</v>
      </c>
      <c r="D256" s="90" t="s">
        <v>3215</v>
      </c>
      <c r="E256">
        <v>240</v>
      </c>
    </row>
    <row r="257" spans="1:5">
      <c r="A257" t="s">
        <v>3613</v>
      </c>
      <c r="B257" t="s">
        <v>3276</v>
      </c>
      <c r="D257" s="90" t="s">
        <v>3048</v>
      </c>
      <c r="E257">
        <v>240</v>
      </c>
    </row>
    <row r="258" spans="1:5">
      <c r="A258" t="s">
        <v>3614</v>
      </c>
      <c r="B258" t="s">
        <v>3305</v>
      </c>
      <c r="C258" t="s">
        <v>3615</v>
      </c>
      <c r="D258" s="90" t="s">
        <v>3215</v>
      </c>
      <c r="E258">
        <v>240</v>
      </c>
    </row>
    <row r="259" spans="1:5">
      <c r="A259" t="s">
        <v>3616</v>
      </c>
      <c r="B259" t="s">
        <v>3276</v>
      </c>
      <c r="C259" t="s">
        <v>3617</v>
      </c>
      <c r="D259" s="90" t="s">
        <v>3048</v>
      </c>
      <c r="E259">
        <v>240</v>
      </c>
    </row>
    <row r="260" spans="1:5">
      <c r="A260" t="s">
        <v>3618</v>
      </c>
      <c r="B260" t="s">
        <v>3276</v>
      </c>
      <c r="C260" t="s">
        <v>3619</v>
      </c>
      <c r="D260" s="90" t="s">
        <v>3048</v>
      </c>
      <c r="E260">
        <v>240</v>
      </c>
    </row>
    <row r="261" spans="1:5">
      <c r="A261" t="s">
        <v>3620</v>
      </c>
      <c r="B261" t="s">
        <v>3276</v>
      </c>
      <c r="C261" t="s">
        <v>3621</v>
      </c>
      <c r="D261" s="90" t="s">
        <v>3048</v>
      </c>
      <c r="E261">
        <v>240</v>
      </c>
    </row>
    <row r="262" spans="1:5">
      <c r="A262" t="s">
        <v>3622</v>
      </c>
      <c r="B262" t="s">
        <v>3276</v>
      </c>
      <c r="C262" t="s">
        <v>3623</v>
      </c>
      <c r="D262" s="90" t="s">
        <v>3048</v>
      </c>
      <c r="E262">
        <v>260</v>
      </c>
    </row>
    <row r="263" spans="1:5">
      <c r="A263" t="s">
        <v>3624</v>
      </c>
      <c r="B263" t="s">
        <v>3276</v>
      </c>
      <c r="C263" t="s">
        <v>3625</v>
      </c>
      <c r="D263" s="90" t="s">
        <v>3048</v>
      </c>
      <c r="E263">
        <v>260</v>
      </c>
    </row>
    <row r="264" spans="1:5">
      <c r="A264" t="s">
        <v>3626</v>
      </c>
      <c r="B264" t="s">
        <v>3276</v>
      </c>
      <c r="C264" t="s">
        <v>3627</v>
      </c>
      <c r="D264" s="90" t="s">
        <v>3048</v>
      </c>
      <c r="E264">
        <v>260</v>
      </c>
    </row>
    <row r="265" spans="1:5">
      <c r="A265" t="s">
        <v>3628</v>
      </c>
      <c r="B265" t="s">
        <v>3276</v>
      </c>
      <c r="C265" t="s">
        <v>3629</v>
      </c>
      <c r="D265" s="90" t="s">
        <v>3048</v>
      </c>
      <c r="E265">
        <v>260</v>
      </c>
    </row>
    <row r="266" spans="1:5">
      <c r="A266" t="s">
        <v>3630</v>
      </c>
      <c r="B266" t="s">
        <v>3305</v>
      </c>
      <c r="C266" t="s">
        <v>3631</v>
      </c>
      <c r="D266" s="90" t="s">
        <v>3215</v>
      </c>
      <c r="E266">
        <v>260</v>
      </c>
    </row>
    <row r="267" spans="1:5">
      <c r="A267" t="s">
        <v>3632</v>
      </c>
      <c r="B267" t="s">
        <v>3276</v>
      </c>
      <c r="C267" t="s">
        <v>3633</v>
      </c>
      <c r="D267" s="90" t="s">
        <v>3048</v>
      </c>
      <c r="E267">
        <v>260</v>
      </c>
    </row>
    <row r="268" spans="1:5">
      <c r="A268" t="s">
        <v>3634</v>
      </c>
      <c r="B268" t="s">
        <v>3276</v>
      </c>
      <c r="C268" t="s">
        <v>3633</v>
      </c>
      <c r="D268" s="90" t="s">
        <v>3048</v>
      </c>
      <c r="E268">
        <v>260</v>
      </c>
    </row>
    <row r="269" spans="1:5">
      <c r="A269" t="s">
        <v>3635</v>
      </c>
      <c r="B269" t="s">
        <v>3276</v>
      </c>
      <c r="C269" t="s">
        <v>3633</v>
      </c>
      <c r="D269" s="90" t="s">
        <v>3048</v>
      </c>
      <c r="E269">
        <v>260</v>
      </c>
    </row>
    <row r="270" spans="1:5">
      <c r="A270" t="s">
        <v>3636</v>
      </c>
      <c r="B270" t="s">
        <v>3276</v>
      </c>
      <c r="C270" t="s">
        <v>3633</v>
      </c>
      <c r="D270" s="90" t="s">
        <v>3048</v>
      </c>
      <c r="E270">
        <v>260</v>
      </c>
    </row>
    <row r="271" spans="1:5">
      <c r="A271" t="s">
        <v>3637</v>
      </c>
      <c r="B271" t="s">
        <v>3276</v>
      </c>
      <c r="C271" t="s">
        <v>3633</v>
      </c>
      <c r="D271" s="90" t="s">
        <v>3048</v>
      </c>
      <c r="E271">
        <v>260</v>
      </c>
    </row>
    <row r="272" spans="1:5">
      <c r="A272" t="s">
        <v>3638</v>
      </c>
      <c r="B272" t="s">
        <v>3276</v>
      </c>
      <c r="C272" t="s">
        <v>3639</v>
      </c>
      <c r="D272" s="90" t="s">
        <v>3048</v>
      </c>
      <c r="E272">
        <v>260</v>
      </c>
    </row>
    <row r="273" spans="1:5">
      <c r="A273" t="s">
        <v>3640</v>
      </c>
      <c r="B273" t="s">
        <v>3276</v>
      </c>
      <c r="C273" t="s">
        <v>3633</v>
      </c>
      <c r="D273" s="90" t="s">
        <v>3048</v>
      </c>
      <c r="E273">
        <v>260</v>
      </c>
    </row>
    <row r="274" spans="1:5">
      <c r="A274" t="s">
        <v>3641</v>
      </c>
      <c r="B274" t="s">
        <v>3276</v>
      </c>
      <c r="C274" t="s">
        <v>3633</v>
      </c>
      <c r="D274" s="90" t="s">
        <v>3048</v>
      </c>
      <c r="E274">
        <v>260</v>
      </c>
    </row>
    <row r="275" spans="1:5">
      <c r="A275" t="s">
        <v>3642</v>
      </c>
      <c r="B275" t="s">
        <v>3276</v>
      </c>
      <c r="C275" t="s">
        <v>3643</v>
      </c>
      <c r="D275" s="90" t="s">
        <v>3048</v>
      </c>
      <c r="E275">
        <v>260</v>
      </c>
    </row>
    <row r="276" spans="1:5">
      <c r="A276" t="s">
        <v>3644</v>
      </c>
      <c r="B276" t="s">
        <v>3276</v>
      </c>
      <c r="C276" t="s">
        <v>3643</v>
      </c>
      <c r="D276" s="90" t="s">
        <v>3048</v>
      </c>
      <c r="E276">
        <v>260</v>
      </c>
    </row>
    <row r="277" spans="1:5">
      <c r="A277" t="s">
        <v>3645</v>
      </c>
      <c r="B277" t="s">
        <v>3276</v>
      </c>
      <c r="C277" t="s">
        <v>3643</v>
      </c>
      <c r="D277" s="90" t="s">
        <v>3048</v>
      </c>
      <c r="E277">
        <v>260</v>
      </c>
    </row>
    <row r="278" spans="1:5">
      <c r="A278" t="s">
        <v>3646</v>
      </c>
      <c r="B278" t="s">
        <v>3276</v>
      </c>
      <c r="C278" t="s">
        <v>3643</v>
      </c>
      <c r="D278" s="90" t="s">
        <v>3048</v>
      </c>
      <c r="E278">
        <v>260</v>
      </c>
    </row>
    <row r="279" spans="1:5">
      <c r="A279" t="s">
        <v>3647</v>
      </c>
      <c r="B279" t="s">
        <v>3276</v>
      </c>
      <c r="C279" t="s">
        <v>3643</v>
      </c>
      <c r="D279" s="90" t="s">
        <v>3048</v>
      </c>
      <c r="E279">
        <v>260</v>
      </c>
    </row>
    <row r="280" spans="1:5">
      <c r="A280" t="s">
        <v>3648</v>
      </c>
      <c r="B280" t="s">
        <v>3276</v>
      </c>
      <c r="C280" t="s">
        <v>3649</v>
      </c>
      <c r="D280" s="90" t="s">
        <v>3048</v>
      </c>
      <c r="E280">
        <v>260</v>
      </c>
    </row>
    <row r="281" spans="1:5">
      <c r="A281" t="s">
        <v>3650</v>
      </c>
      <c r="B281" t="s">
        <v>3276</v>
      </c>
      <c r="C281" t="s">
        <v>3643</v>
      </c>
      <c r="D281" s="90" t="s">
        <v>3048</v>
      </c>
      <c r="E281">
        <v>260</v>
      </c>
    </row>
    <row r="282" spans="1:5">
      <c r="A282" t="s">
        <v>3651</v>
      </c>
      <c r="B282" t="s">
        <v>3276</v>
      </c>
      <c r="C282" t="s">
        <v>3643</v>
      </c>
      <c r="D282" s="90" t="s">
        <v>3048</v>
      </c>
      <c r="E282">
        <v>280</v>
      </c>
    </row>
    <row r="283" spans="1:5">
      <c r="A283" t="s">
        <v>3652</v>
      </c>
      <c r="B283" t="s">
        <v>3276</v>
      </c>
      <c r="C283" t="s">
        <v>3653</v>
      </c>
      <c r="D283" s="90" t="s">
        <v>3048</v>
      </c>
      <c r="E283">
        <v>280</v>
      </c>
    </row>
    <row r="284" spans="1:5">
      <c r="A284" t="s">
        <v>3654</v>
      </c>
      <c r="B284" t="s">
        <v>3276</v>
      </c>
      <c r="C284" t="s">
        <v>3655</v>
      </c>
      <c r="D284" s="90" t="s">
        <v>3048</v>
      </c>
      <c r="E284">
        <v>280</v>
      </c>
    </row>
    <row r="285" spans="1:5">
      <c r="A285" t="s">
        <v>3656</v>
      </c>
      <c r="B285" t="s">
        <v>3276</v>
      </c>
      <c r="C285" t="s">
        <v>3653</v>
      </c>
      <c r="D285" s="90" t="s">
        <v>3048</v>
      </c>
      <c r="E285">
        <v>280</v>
      </c>
    </row>
    <row r="286" spans="1:5">
      <c r="A286" t="s">
        <v>3657</v>
      </c>
      <c r="B286" t="s">
        <v>3276</v>
      </c>
      <c r="C286" t="s">
        <v>3658</v>
      </c>
      <c r="D286" s="90" t="s">
        <v>3048</v>
      </c>
      <c r="E286">
        <v>280</v>
      </c>
    </row>
    <row r="287" spans="1:5">
      <c r="A287" t="s">
        <v>3659</v>
      </c>
      <c r="B287" t="s">
        <v>3305</v>
      </c>
      <c r="C287" t="s">
        <v>3660</v>
      </c>
      <c r="D287" s="90" t="s">
        <v>3215</v>
      </c>
      <c r="E287">
        <v>280</v>
      </c>
    </row>
    <row r="288" spans="1:5">
      <c r="A288" t="s">
        <v>3661</v>
      </c>
      <c r="B288" t="s">
        <v>3276</v>
      </c>
      <c r="C288" t="s">
        <v>3662</v>
      </c>
      <c r="D288" s="90" t="s">
        <v>3048</v>
      </c>
      <c r="E288">
        <v>280</v>
      </c>
    </row>
    <row r="289" spans="1:5">
      <c r="A289" t="s">
        <v>3663</v>
      </c>
      <c r="B289" t="s">
        <v>3276</v>
      </c>
      <c r="C289" t="s">
        <v>3664</v>
      </c>
      <c r="D289" s="90" t="s">
        <v>3048</v>
      </c>
      <c r="E289">
        <v>280</v>
      </c>
    </row>
    <row r="290" spans="1:5">
      <c r="A290" t="s">
        <v>3665</v>
      </c>
      <c r="B290" t="s">
        <v>3305</v>
      </c>
      <c r="C290" t="s">
        <v>3664</v>
      </c>
      <c r="D290" s="90" t="s">
        <v>3215</v>
      </c>
      <c r="E290">
        <v>280</v>
      </c>
    </row>
    <row r="291" spans="1:5">
      <c r="A291" t="s">
        <v>3666</v>
      </c>
      <c r="B291" t="s">
        <v>3276</v>
      </c>
      <c r="C291" t="s">
        <v>3667</v>
      </c>
      <c r="D291" s="90" t="s">
        <v>3048</v>
      </c>
      <c r="E291">
        <v>280</v>
      </c>
    </row>
    <row r="292" spans="1:5">
      <c r="A292" t="s">
        <v>3668</v>
      </c>
      <c r="B292" t="s">
        <v>3276</v>
      </c>
      <c r="C292" t="s">
        <v>3669</v>
      </c>
      <c r="D292" s="90" t="s">
        <v>3048</v>
      </c>
      <c r="E292">
        <v>280</v>
      </c>
    </row>
    <row r="293" spans="1:5">
      <c r="A293" t="s">
        <v>3670</v>
      </c>
      <c r="B293" t="s">
        <v>3305</v>
      </c>
      <c r="C293" t="s">
        <v>3671</v>
      </c>
      <c r="D293" s="90" t="s">
        <v>3215</v>
      </c>
      <c r="E293">
        <v>280</v>
      </c>
    </row>
    <row r="294" spans="1:5">
      <c r="A294" t="s">
        <v>3672</v>
      </c>
      <c r="B294" t="s">
        <v>3305</v>
      </c>
      <c r="C294" t="s">
        <v>3673</v>
      </c>
      <c r="D294" s="90" t="s">
        <v>3215</v>
      </c>
      <c r="E294">
        <v>280</v>
      </c>
    </row>
    <row r="295" spans="1:5">
      <c r="A295" t="s">
        <v>3674</v>
      </c>
      <c r="B295" t="s">
        <v>3276</v>
      </c>
      <c r="C295" t="s">
        <v>3675</v>
      </c>
      <c r="D295" s="90" t="s">
        <v>3048</v>
      </c>
      <c r="E295">
        <v>280</v>
      </c>
    </row>
    <row r="296" spans="1:5">
      <c r="A296" t="s">
        <v>3676</v>
      </c>
      <c r="B296" t="s">
        <v>3276</v>
      </c>
      <c r="C296" t="s">
        <v>3677</v>
      </c>
      <c r="D296" s="90" t="s">
        <v>3048</v>
      </c>
      <c r="E296">
        <v>280</v>
      </c>
    </row>
    <row r="297" spans="1:5">
      <c r="A297" t="s">
        <v>3678</v>
      </c>
      <c r="B297" t="s">
        <v>3276</v>
      </c>
      <c r="C297" t="s">
        <v>3679</v>
      </c>
      <c r="D297" s="90" t="s">
        <v>3048</v>
      </c>
      <c r="E297">
        <v>280</v>
      </c>
    </row>
    <row r="298" spans="1:5">
      <c r="A298" t="s">
        <v>3680</v>
      </c>
      <c r="B298" t="s">
        <v>3276</v>
      </c>
      <c r="C298" t="s">
        <v>3681</v>
      </c>
      <c r="D298" s="90" t="s">
        <v>3048</v>
      </c>
      <c r="E298">
        <v>280</v>
      </c>
    </row>
    <row r="299" spans="1:5">
      <c r="A299" t="s">
        <v>3682</v>
      </c>
      <c r="B299" t="s">
        <v>3305</v>
      </c>
      <c r="C299" t="s">
        <v>3683</v>
      </c>
      <c r="D299" s="90" t="s">
        <v>3215</v>
      </c>
      <c r="E299">
        <v>280</v>
      </c>
    </row>
    <row r="300" spans="1:5">
      <c r="A300" t="s">
        <v>3684</v>
      </c>
      <c r="B300" t="s">
        <v>3305</v>
      </c>
      <c r="C300" t="s">
        <v>3685</v>
      </c>
      <c r="D300" s="90" t="s">
        <v>3215</v>
      </c>
      <c r="E300">
        <v>280</v>
      </c>
    </row>
    <row r="301" spans="1:5">
      <c r="A301" t="s">
        <v>3686</v>
      </c>
      <c r="B301" t="s">
        <v>3305</v>
      </c>
      <c r="C301" t="s">
        <v>3687</v>
      </c>
      <c r="D301" s="90" t="s">
        <v>3215</v>
      </c>
      <c r="E301">
        <v>280</v>
      </c>
    </row>
    <row r="302" spans="1:5">
      <c r="A302" t="s">
        <v>3688</v>
      </c>
      <c r="B302" t="s">
        <v>3276</v>
      </c>
      <c r="C302" t="s">
        <v>3689</v>
      </c>
      <c r="D302" s="90" t="s">
        <v>3048</v>
      </c>
      <c r="E302">
        <v>300</v>
      </c>
    </row>
    <row r="303" spans="1:5">
      <c r="A303" t="s">
        <v>3690</v>
      </c>
      <c r="B303" t="s">
        <v>3305</v>
      </c>
      <c r="C303" t="s">
        <v>3691</v>
      </c>
      <c r="D303" s="90" t="s">
        <v>3215</v>
      </c>
      <c r="E303">
        <v>300</v>
      </c>
    </row>
    <row r="304" spans="1:5">
      <c r="A304" t="s">
        <v>3692</v>
      </c>
      <c r="B304" t="s">
        <v>3276</v>
      </c>
      <c r="C304" t="s">
        <v>3693</v>
      </c>
      <c r="D304" s="90" t="s">
        <v>3048</v>
      </c>
      <c r="E304">
        <v>300</v>
      </c>
    </row>
    <row r="305" spans="1:5">
      <c r="A305" t="s">
        <v>3694</v>
      </c>
      <c r="B305" t="s">
        <v>3330</v>
      </c>
      <c r="C305" t="s">
        <v>3695</v>
      </c>
      <c r="D305" s="90" t="s">
        <v>3332</v>
      </c>
      <c r="E305">
        <v>300</v>
      </c>
    </row>
    <row r="306" spans="1:5">
      <c r="A306" t="s">
        <v>3696</v>
      </c>
      <c r="B306" t="s">
        <v>3529</v>
      </c>
      <c r="C306" t="s">
        <v>3697</v>
      </c>
      <c r="D306" s="90" t="s">
        <v>3531</v>
      </c>
      <c r="E306">
        <v>300</v>
      </c>
    </row>
    <row r="307" spans="1:5">
      <c r="A307" t="s">
        <v>3698</v>
      </c>
      <c r="B307" t="s">
        <v>3529</v>
      </c>
      <c r="C307" t="s">
        <v>3699</v>
      </c>
      <c r="D307" s="90" t="s">
        <v>3531</v>
      </c>
      <c r="E307">
        <v>300</v>
      </c>
    </row>
    <row r="308" spans="1:5">
      <c r="A308" t="s">
        <v>3700</v>
      </c>
      <c r="B308" t="s">
        <v>3529</v>
      </c>
      <c r="C308" t="s">
        <v>3701</v>
      </c>
      <c r="D308" s="90" t="s">
        <v>3531</v>
      </c>
      <c r="E308">
        <v>300</v>
      </c>
    </row>
    <row r="309" spans="1:5">
      <c r="A309" t="s">
        <v>3702</v>
      </c>
      <c r="B309" t="s">
        <v>3276</v>
      </c>
      <c r="C309" t="s">
        <v>3703</v>
      </c>
      <c r="D309" s="90" t="s">
        <v>3048</v>
      </c>
      <c r="E309">
        <v>300</v>
      </c>
    </row>
    <row r="310" spans="1:5">
      <c r="A310" t="s">
        <v>3704</v>
      </c>
      <c r="B310" t="s">
        <v>3305</v>
      </c>
      <c r="C310" t="s">
        <v>3705</v>
      </c>
      <c r="D310" s="90" t="s">
        <v>3215</v>
      </c>
      <c r="E310">
        <v>300</v>
      </c>
    </row>
    <row r="311" spans="1:5">
      <c r="A311" t="s">
        <v>3706</v>
      </c>
      <c r="B311" t="s">
        <v>3305</v>
      </c>
      <c r="C311" t="s">
        <v>3707</v>
      </c>
      <c r="D311" s="90" t="s">
        <v>3215</v>
      </c>
      <c r="E311">
        <v>300</v>
      </c>
    </row>
    <row r="312" spans="1:5">
      <c r="A312" t="s">
        <v>3708</v>
      </c>
      <c r="B312" t="s">
        <v>3305</v>
      </c>
      <c r="C312" t="s">
        <v>3709</v>
      </c>
      <c r="D312" s="90" t="s">
        <v>3215</v>
      </c>
      <c r="E312">
        <v>300</v>
      </c>
    </row>
    <row r="313" spans="1:5">
      <c r="A313" t="s">
        <v>3710</v>
      </c>
      <c r="B313" t="s">
        <v>3305</v>
      </c>
      <c r="C313" t="s">
        <v>3711</v>
      </c>
      <c r="D313" s="90" t="s">
        <v>3215</v>
      </c>
      <c r="E313">
        <v>300</v>
      </c>
    </row>
    <row r="314" spans="1:5">
      <c r="A314" t="s">
        <v>3712</v>
      </c>
      <c r="B314" t="s">
        <v>3305</v>
      </c>
      <c r="C314" t="s">
        <v>3713</v>
      </c>
      <c r="D314" s="90" t="s">
        <v>3215</v>
      </c>
      <c r="E314">
        <v>300</v>
      </c>
    </row>
    <row r="315" spans="1:5">
      <c r="A315" t="s">
        <v>3714</v>
      </c>
      <c r="B315" t="s">
        <v>3305</v>
      </c>
      <c r="C315" t="s">
        <v>3715</v>
      </c>
      <c r="D315" s="90" t="s">
        <v>3215</v>
      </c>
      <c r="E315">
        <v>300</v>
      </c>
    </row>
    <row r="316" spans="1:5">
      <c r="A316" t="s">
        <v>3716</v>
      </c>
      <c r="B316" t="s">
        <v>3305</v>
      </c>
      <c r="C316" t="s">
        <v>3717</v>
      </c>
      <c r="D316" s="90" t="s">
        <v>3215</v>
      </c>
      <c r="E316">
        <v>300</v>
      </c>
    </row>
    <row r="317" spans="1:5">
      <c r="A317" t="s">
        <v>3718</v>
      </c>
      <c r="B317" t="s">
        <v>3305</v>
      </c>
      <c r="C317" t="s">
        <v>3719</v>
      </c>
      <c r="D317" s="90" t="s">
        <v>3215</v>
      </c>
      <c r="E317">
        <v>300</v>
      </c>
    </row>
    <row r="318" spans="1:5">
      <c r="A318" t="s">
        <v>3720</v>
      </c>
      <c r="B318" t="s">
        <v>3305</v>
      </c>
      <c r="C318" t="s">
        <v>3721</v>
      </c>
      <c r="D318" s="90" t="s">
        <v>3215</v>
      </c>
      <c r="E318">
        <v>300</v>
      </c>
    </row>
    <row r="319" spans="1:5">
      <c r="A319" t="s">
        <v>3722</v>
      </c>
      <c r="B319" t="s">
        <v>3276</v>
      </c>
      <c r="C319" t="s">
        <v>3723</v>
      </c>
      <c r="D319" s="90" t="s">
        <v>3048</v>
      </c>
      <c r="E319">
        <v>300</v>
      </c>
    </row>
    <row r="320" spans="1:5">
      <c r="A320" t="s">
        <v>3724</v>
      </c>
      <c r="B320" t="s">
        <v>3276</v>
      </c>
      <c r="C320" t="s">
        <v>3725</v>
      </c>
      <c r="D320" s="90" t="s">
        <v>3048</v>
      </c>
      <c r="E320">
        <v>300</v>
      </c>
    </row>
    <row r="321" spans="1:5">
      <c r="A321" t="s">
        <v>3726</v>
      </c>
      <c r="B321" t="s">
        <v>3305</v>
      </c>
      <c r="C321" t="s">
        <v>3727</v>
      </c>
      <c r="D321" s="90" t="s">
        <v>3215</v>
      </c>
      <c r="E321">
        <v>300</v>
      </c>
    </row>
    <row r="322" spans="1:5">
      <c r="A322" t="s">
        <v>3728</v>
      </c>
      <c r="B322" t="s">
        <v>3276</v>
      </c>
      <c r="C322" t="s">
        <v>3729</v>
      </c>
      <c r="D322" s="90" t="s">
        <v>3048</v>
      </c>
      <c r="E322">
        <v>320</v>
      </c>
    </row>
    <row r="323" spans="1:5">
      <c r="A323" t="s">
        <v>3730</v>
      </c>
      <c r="B323" t="s">
        <v>3276</v>
      </c>
      <c r="C323" t="s">
        <v>3731</v>
      </c>
      <c r="D323" s="90" t="s">
        <v>3048</v>
      </c>
      <c r="E323">
        <v>320</v>
      </c>
    </row>
    <row r="324" spans="1:5">
      <c r="A324" t="s">
        <v>3732</v>
      </c>
      <c r="B324" t="s">
        <v>3276</v>
      </c>
      <c r="C324" t="s">
        <v>3733</v>
      </c>
      <c r="D324" s="90" t="s">
        <v>3048</v>
      </c>
      <c r="E324">
        <v>320</v>
      </c>
    </row>
    <row r="325" spans="1:5">
      <c r="A325" t="s">
        <v>3734</v>
      </c>
      <c r="B325" t="s">
        <v>3305</v>
      </c>
      <c r="C325" t="s">
        <v>3735</v>
      </c>
      <c r="D325" s="90" t="s">
        <v>3215</v>
      </c>
      <c r="E325">
        <v>320</v>
      </c>
    </row>
    <row r="326" spans="1:5">
      <c r="A326" t="s">
        <v>3736</v>
      </c>
      <c r="B326" t="s">
        <v>3305</v>
      </c>
      <c r="C326" t="s">
        <v>3737</v>
      </c>
      <c r="D326" s="90" t="s">
        <v>3215</v>
      </c>
      <c r="E326">
        <v>320</v>
      </c>
    </row>
    <row r="327" spans="1:5">
      <c r="A327" t="s">
        <v>3738</v>
      </c>
      <c r="B327" t="s">
        <v>3276</v>
      </c>
      <c r="C327" t="s">
        <v>3739</v>
      </c>
      <c r="D327" s="90" t="s">
        <v>3048</v>
      </c>
      <c r="E327">
        <v>320</v>
      </c>
    </row>
    <row r="328" spans="1:5">
      <c r="A328" t="s">
        <v>3740</v>
      </c>
      <c r="B328" t="s">
        <v>3276</v>
      </c>
      <c r="C328" t="s">
        <v>3741</v>
      </c>
      <c r="D328" s="90" t="s">
        <v>3048</v>
      </c>
      <c r="E328">
        <v>320</v>
      </c>
    </row>
    <row r="329" spans="1:5">
      <c r="A329" t="s">
        <v>3742</v>
      </c>
      <c r="B329" t="s">
        <v>3305</v>
      </c>
      <c r="C329" t="s">
        <v>3743</v>
      </c>
      <c r="D329" s="90" t="s">
        <v>3215</v>
      </c>
      <c r="E329">
        <v>320</v>
      </c>
    </row>
    <row r="330" spans="1:5">
      <c r="A330" t="s">
        <v>3744</v>
      </c>
      <c r="B330" t="s">
        <v>3305</v>
      </c>
      <c r="C330" t="s">
        <v>3745</v>
      </c>
      <c r="D330" s="90" t="s">
        <v>3215</v>
      </c>
      <c r="E330">
        <v>320</v>
      </c>
    </row>
    <row r="331" spans="1:5">
      <c r="A331" t="s">
        <v>3746</v>
      </c>
      <c r="B331" t="s">
        <v>3305</v>
      </c>
      <c r="C331" t="s">
        <v>3747</v>
      </c>
      <c r="D331" s="90" t="s">
        <v>3215</v>
      </c>
      <c r="E331">
        <v>320</v>
      </c>
    </row>
    <row r="332" spans="1:5">
      <c r="A332" t="s">
        <v>3748</v>
      </c>
      <c r="B332" t="s">
        <v>3276</v>
      </c>
      <c r="C332" t="s">
        <v>3749</v>
      </c>
      <c r="D332" s="90" t="s">
        <v>3048</v>
      </c>
      <c r="E332">
        <v>320</v>
      </c>
    </row>
    <row r="333" spans="1:5">
      <c r="A333" t="s">
        <v>3750</v>
      </c>
      <c r="B333" t="s">
        <v>3305</v>
      </c>
      <c r="C333" t="s">
        <v>3751</v>
      </c>
      <c r="D333" s="90" t="s">
        <v>3215</v>
      </c>
      <c r="E333">
        <v>320</v>
      </c>
    </row>
    <row r="334" spans="1:5">
      <c r="A334" t="s">
        <v>3752</v>
      </c>
      <c r="B334" t="s">
        <v>3276</v>
      </c>
      <c r="C334" t="s">
        <v>3753</v>
      </c>
      <c r="D334" s="90" t="s">
        <v>3048</v>
      </c>
      <c r="E334">
        <v>320</v>
      </c>
    </row>
    <row r="335" spans="1:5">
      <c r="A335" t="s">
        <v>3754</v>
      </c>
      <c r="B335" t="s">
        <v>3305</v>
      </c>
      <c r="C335" t="s">
        <v>3755</v>
      </c>
      <c r="D335" s="90" t="s">
        <v>3215</v>
      </c>
      <c r="E335">
        <v>320</v>
      </c>
    </row>
    <row r="336" spans="1:5">
      <c r="A336" t="s">
        <v>3756</v>
      </c>
      <c r="B336" t="s">
        <v>3276</v>
      </c>
      <c r="C336" t="s">
        <v>3757</v>
      </c>
      <c r="D336" s="90" t="s">
        <v>3048</v>
      </c>
      <c r="E336">
        <v>320</v>
      </c>
    </row>
    <row r="337" spans="1:5">
      <c r="A337" t="s">
        <v>3758</v>
      </c>
      <c r="B337" t="s">
        <v>3276</v>
      </c>
      <c r="C337" t="s">
        <v>3759</v>
      </c>
      <c r="D337" s="90" t="s">
        <v>3048</v>
      </c>
      <c r="E337">
        <v>320</v>
      </c>
    </row>
    <row r="338" spans="1:5">
      <c r="A338" t="s">
        <v>3760</v>
      </c>
      <c r="B338" t="s">
        <v>3276</v>
      </c>
      <c r="C338" t="s">
        <v>3761</v>
      </c>
      <c r="D338" s="90" t="s">
        <v>3048</v>
      </c>
      <c r="E338">
        <v>320</v>
      </c>
    </row>
    <row r="339" spans="1:5">
      <c r="A339" t="s">
        <v>3762</v>
      </c>
      <c r="B339" t="s">
        <v>3276</v>
      </c>
      <c r="C339" t="s">
        <v>3763</v>
      </c>
      <c r="D339" s="90" t="s">
        <v>3048</v>
      </c>
      <c r="E339">
        <v>320</v>
      </c>
    </row>
    <row r="340" spans="1:5">
      <c r="A340" t="s">
        <v>3764</v>
      </c>
      <c r="B340" t="s">
        <v>3276</v>
      </c>
      <c r="C340" t="s">
        <v>3763</v>
      </c>
      <c r="D340" s="90" t="s">
        <v>3048</v>
      </c>
      <c r="E340">
        <v>320</v>
      </c>
    </row>
    <row r="341" spans="1:5">
      <c r="A341" t="s">
        <v>3765</v>
      </c>
      <c r="B341" t="s">
        <v>3276</v>
      </c>
      <c r="C341" t="s">
        <v>3763</v>
      </c>
      <c r="D341" s="90" t="s">
        <v>3048</v>
      </c>
      <c r="E341">
        <v>320</v>
      </c>
    </row>
    <row r="342" spans="1:5">
      <c r="A342" t="s">
        <v>3766</v>
      </c>
      <c r="B342" t="s">
        <v>3276</v>
      </c>
      <c r="C342" t="s">
        <v>3767</v>
      </c>
      <c r="D342" s="90" t="s">
        <v>3048</v>
      </c>
      <c r="E342">
        <v>340</v>
      </c>
    </row>
    <row r="343" spans="1:5">
      <c r="A343" t="s">
        <v>3768</v>
      </c>
      <c r="B343" t="s">
        <v>3276</v>
      </c>
      <c r="C343" t="s">
        <v>3769</v>
      </c>
      <c r="D343" s="90" t="s">
        <v>3048</v>
      </c>
      <c r="E343">
        <v>340</v>
      </c>
    </row>
    <row r="344" spans="1:5">
      <c r="A344" t="s">
        <v>3770</v>
      </c>
      <c r="B344" t="s">
        <v>3276</v>
      </c>
      <c r="C344" t="s">
        <v>3771</v>
      </c>
      <c r="D344" s="90" t="s">
        <v>3048</v>
      </c>
      <c r="E344">
        <v>340</v>
      </c>
    </row>
    <row r="345" spans="1:5">
      <c r="A345" t="s">
        <v>3772</v>
      </c>
      <c r="B345" t="s">
        <v>3276</v>
      </c>
      <c r="C345" t="s">
        <v>3773</v>
      </c>
      <c r="D345" s="90" t="s">
        <v>3048</v>
      </c>
      <c r="E345">
        <v>340</v>
      </c>
    </row>
    <row r="346" spans="1:5">
      <c r="A346" t="s">
        <v>3774</v>
      </c>
      <c r="B346" t="s">
        <v>3276</v>
      </c>
      <c r="C346" t="s">
        <v>3775</v>
      </c>
      <c r="D346" s="90" t="s">
        <v>3048</v>
      </c>
      <c r="E346">
        <v>340</v>
      </c>
    </row>
    <row r="347" spans="1:5">
      <c r="A347" t="s">
        <v>3776</v>
      </c>
      <c r="B347" t="s">
        <v>3276</v>
      </c>
      <c r="C347" t="s">
        <v>3777</v>
      </c>
      <c r="D347" s="90" t="s">
        <v>3048</v>
      </c>
      <c r="E347">
        <v>340</v>
      </c>
    </row>
    <row r="348" spans="1:5">
      <c r="A348" t="s">
        <v>3778</v>
      </c>
      <c r="B348" t="s">
        <v>3779</v>
      </c>
      <c r="C348" t="s">
        <v>3780</v>
      </c>
      <c r="D348" s="90" t="s">
        <v>3056</v>
      </c>
      <c r="E348">
        <v>340</v>
      </c>
    </row>
    <row r="349" spans="1:5">
      <c r="A349" t="s">
        <v>3781</v>
      </c>
      <c r="B349" t="s">
        <v>3779</v>
      </c>
      <c r="C349" t="s">
        <v>3782</v>
      </c>
      <c r="D349" s="90" t="s">
        <v>3056</v>
      </c>
      <c r="E349">
        <v>340</v>
      </c>
    </row>
    <row r="350" spans="1:5">
      <c r="A350" t="s">
        <v>3783</v>
      </c>
      <c r="B350" t="s">
        <v>3324</v>
      </c>
      <c r="C350" t="s">
        <v>3784</v>
      </c>
      <c r="D350" s="90" t="s">
        <v>3326</v>
      </c>
      <c r="E350">
        <v>340</v>
      </c>
    </row>
    <row r="351" spans="1:5">
      <c r="A351" t="s">
        <v>3785</v>
      </c>
      <c r="B351" t="s">
        <v>3535</v>
      </c>
      <c r="C351" t="s">
        <v>3786</v>
      </c>
      <c r="D351" s="90" t="s">
        <v>3537</v>
      </c>
      <c r="E351">
        <v>340</v>
      </c>
    </row>
    <row r="352" spans="1:5">
      <c r="A352" t="s">
        <v>3787</v>
      </c>
      <c r="B352" t="s">
        <v>3535</v>
      </c>
      <c r="C352" t="s">
        <v>3788</v>
      </c>
      <c r="D352" s="90" t="s">
        <v>3789</v>
      </c>
      <c r="E352">
        <v>340</v>
      </c>
    </row>
    <row r="353" spans="1:5">
      <c r="A353" t="s">
        <v>3790</v>
      </c>
      <c r="B353" t="s">
        <v>3791</v>
      </c>
      <c r="C353" t="s">
        <v>3792</v>
      </c>
      <c r="D353" s="90" t="s">
        <v>3056</v>
      </c>
      <c r="E353">
        <v>340</v>
      </c>
    </row>
    <row r="354" spans="1:5">
      <c r="A354" t="s">
        <v>3793</v>
      </c>
      <c r="B354" t="s">
        <v>3791</v>
      </c>
      <c r="C354" t="s">
        <v>3794</v>
      </c>
      <c r="D354" s="90" t="s">
        <v>3056</v>
      </c>
      <c r="E354">
        <v>340</v>
      </c>
    </row>
    <row r="355" spans="1:5">
      <c r="A355" t="s">
        <v>3795</v>
      </c>
      <c r="B355" t="s">
        <v>3791</v>
      </c>
      <c r="C355" t="s">
        <v>3796</v>
      </c>
      <c r="D355" s="90" t="s">
        <v>3056</v>
      </c>
      <c r="E355">
        <v>340</v>
      </c>
    </row>
    <row r="356" spans="1:5">
      <c r="A356" t="s">
        <v>3797</v>
      </c>
      <c r="B356" t="s">
        <v>3046</v>
      </c>
      <c r="C356" t="s">
        <v>3798</v>
      </c>
      <c r="D356" s="90" t="s">
        <v>3048</v>
      </c>
      <c r="E356">
        <v>340</v>
      </c>
    </row>
    <row r="357" spans="1:5">
      <c r="A357" t="s">
        <v>3799</v>
      </c>
      <c r="B357" t="s">
        <v>3046</v>
      </c>
      <c r="C357" t="s">
        <v>3800</v>
      </c>
      <c r="D357" s="90" t="s">
        <v>3048</v>
      </c>
      <c r="E357">
        <v>340</v>
      </c>
    </row>
    <row r="358" spans="1:5">
      <c r="A358" t="s">
        <v>3801</v>
      </c>
      <c r="B358" t="s">
        <v>3046</v>
      </c>
      <c r="C358" t="s">
        <v>3802</v>
      </c>
      <c r="D358" s="90" t="s">
        <v>3048</v>
      </c>
      <c r="E358">
        <v>340</v>
      </c>
    </row>
    <row r="359" spans="1:5">
      <c r="A359" t="s">
        <v>3803</v>
      </c>
      <c r="B359" t="s">
        <v>3779</v>
      </c>
      <c r="C359" t="s">
        <v>3804</v>
      </c>
      <c r="D359" s="90" t="s">
        <v>3805</v>
      </c>
      <c r="E359">
        <v>340</v>
      </c>
    </row>
    <row r="360" spans="1:5">
      <c r="A360" t="s">
        <v>3806</v>
      </c>
      <c r="B360" t="s">
        <v>3046</v>
      </c>
      <c r="C360" t="s">
        <v>3807</v>
      </c>
      <c r="D360" s="90" t="s">
        <v>3048</v>
      </c>
      <c r="E360">
        <v>340</v>
      </c>
    </row>
    <row r="361" spans="1:5">
      <c r="A361" t="s">
        <v>3808</v>
      </c>
      <c r="B361" t="s">
        <v>3046</v>
      </c>
      <c r="C361" t="s">
        <v>3809</v>
      </c>
      <c r="D361" s="90" t="s">
        <v>3048</v>
      </c>
      <c r="E361">
        <v>340</v>
      </c>
    </row>
    <row r="362" spans="1:5">
      <c r="A362" t="s">
        <v>3810</v>
      </c>
      <c r="B362" t="s">
        <v>3046</v>
      </c>
      <c r="C362" t="s">
        <v>3811</v>
      </c>
      <c r="D362" s="90" t="s">
        <v>3048</v>
      </c>
      <c r="E362">
        <v>360</v>
      </c>
    </row>
    <row r="363" spans="1:5">
      <c r="A363" t="s">
        <v>3812</v>
      </c>
      <c r="B363" t="s">
        <v>3535</v>
      </c>
      <c r="C363" t="s">
        <v>3813</v>
      </c>
      <c r="D363" s="90" t="s">
        <v>3814</v>
      </c>
      <c r="E363">
        <v>360</v>
      </c>
    </row>
    <row r="364" spans="1:5">
      <c r="A364" t="s">
        <v>3815</v>
      </c>
      <c r="B364" t="s">
        <v>3779</v>
      </c>
      <c r="C364" t="s">
        <v>3816</v>
      </c>
      <c r="D364" s="90" t="s">
        <v>3056</v>
      </c>
      <c r="E364">
        <v>360</v>
      </c>
    </row>
    <row r="365" spans="1:5">
      <c r="A365" t="s">
        <v>3817</v>
      </c>
      <c r="B365" t="s">
        <v>3046</v>
      </c>
      <c r="C365" t="s">
        <v>3818</v>
      </c>
      <c r="D365" s="90" t="s">
        <v>3048</v>
      </c>
      <c r="E365">
        <v>360</v>
      </c>
    </row>
    <row r="366" spans="1:5">
      <c r="A366" t="s">
        <v>3819</v>
      </c>
      <c r="B366" t="s">
        <v>3046</v>
      </c>
      <c r="C366" t="s">
        <v>3820</v>
      </c>
      <c r="D366" s="90" t="s">
        <v>3048</v>
      </c>
      <c r="E366">
        <v>360</v>
      </c>
    </row>
    <row r="367" spans="1:5">
      <c r="A367" t="s">
        <v>3821</v>
      </c>
      <c r="B367" t="s">
        <v>3046</v>
      </c>
      <c r="C367" t="s">
        <v>3822</v>
      </c>
      <c r="D367" s="90" t="s">
        <v>3048</v>
      </c>
      <c r="E367">
        <v>360</v>
      </c>
    </row>
    <row r="368" spans="1:5">
      <c r="A368" t="s">
        <v>3823</v>
      </c>
      <c r="B368" t="s">
        <v>3779</v>
      </c>
      <c r="C368" t="s">
        <v>3824</v>
      </c>
      <c r="D368" s="90" t="s">
        <v>3825</v>
      </c>
      <c r="E368">
        <v>360</v>
      </c>
    </row>
    <row r="369" spans="1:5">
      <c r="A369" t="s">
        <v>3826</v>
      </c>
      <c r="B369" t="s">
        <v>3046</v>
      </c>
      <c r="C369" t="s">
        <v>3827</v>
      </c>
      <c r="D369" s="90" t="s">
        <v>3048</v>
      </c>
      <c r="E369">
        <v>360</v>
      </c>
    </row>
    <row r="370" spans="1:5">
      <c r="A370" t="s">
        <v>3828</v>
      </c>
      <c r="B370" t="s">
        <v>3046</v>
      </c>
      <c r="C370" t="s">
        <v>3829</v>
      </c>
      <c r="D370" s="90" t="s">
        <v>3048</v>
      </c>
      <c r="E370">
        <v>360</v>
      </c>
    </row>
    <row r="371" spans="1:5">
      <c r="A371" t="s">
        <v>3830</v>
      </c>
      <c r="B371" t="s">
        <v>3046</v>
      </c>
      <c r="C371" t="s">
        <v>3831</v>
      </c>
      <c r="D371" s="90" t="s">
        <v>3048</v>
      </c>
      <c r="E371">
        <v>360</v>
      </c>
    </row>
    <row r="372" spans="1:5">
      <c r="A372" t="s">
        <v>3832</v>
      </c>
      <c r="B372" t="s">
        <v>3833</v>
      </c>
      <c r="C372" t="s">
        <v>3834</v>
      </c>
      <c r="D372" s="90" t="s">
        <v>3835</v>
      </c>
      <c r="E372">
        <v>360</v>
      </c>
    </row>
    <row r="373" spans="1:5">
      <c r="A373" t="s">
        <v>3836</v>
      </c>
      <c r="B373" t="s">
        <v>3046</v>
      </c>
      <c r="C373" t="s">
        <v>3837</v>
      </c>
      <c r="D373" s="90" t="s">
        <v>3048</v>
      </c>
      <c r="E373">
        <v>360</v>
      </c>
    </row>
    <row r="374" spans="1:5">
      <c r="A374" t="s">
        <v>3838</v>
      </c>
      <c r="B374" t="s">
        <v>3046</v>
      </c>
      <c r="C374" t="s">
        <v>3839</v>
      </c>
      <c r="D374" s="90" t="s">
        <v>3048</v>
      </c>
      <c r="E374">
        <v>360</v>
      </c>
    </row>
    <row r="375" spans="1:5">
      <c r="A375" t="s">
        <v>3840</v>
      </c>
      <c r="B375" t="s">
        <v>3046</v>
      </c>
      <c r="C375" t="s">
        <v>3841</v>
      </c>
      <c r="D375" s="90" t="s">
        <v>3048</v>
      </c>
      <c r="E375">
        <v>360</v>
      </c>
    </row>
    <row r="376" spans="1:5">
      <c r="A376" t="s">
        <v>3842</v>
      </c>
      <c r="B376" t="s">
        <v>3779</v>
      </c>
      <c r="C376" t="s">
        <v>3843</v>
      </c>
      <c r="D376" s="90" t="s">
        <v>3844</v>
      </c>
      <c r="E376">
        <v>360</v>
      </c>
    </row>
    <row r="377" spans="1:5">
      <c r="A377" t="s">
        <v>3845</v>
      </c>
      <c r="B377" t="s">
        <v>3779</v>
      </c>
      <c r="C377" t="s">
        <v>3846</v>
      </c>
      <c r="D377" s="90" t="s">
        <v>3847</v>
      </c>
      <c r="E377">
        <v>360</v>
      </c>
    </row>
    <row r="378" spans="1:5">
      <c r="A378" t="s">
        <v>3848</v>
      </c>
      <c r="B378" t="s">
        <v>3276</v>
      </c>
      <c r="C378" t="s">
        <v>3849</v>
      </c>
      <c r="D378" s="90" t="s">
        <v>3048</v>
      </c>
      <c r="E378">
        <v>360</v>
      </c>
    </row>
    <row r="379" spans="1:5">
      <c r="A379" t="s">
        <v>3850</v>
      </c>
      <c r="B379" t="s">
        <v>3276</v>
      </c>
      <c r="C379" t="s">
        <v>3851</v>
      </c>
      <c r="D379" s="90" t="s">
        <v>3048</v>
      </c>
      <c r="E379">
        <v>360</v>
      </c>
    </row>
    <row r="380" spans="1:5">
      <c r="A380" t="s">
        <v>3852</v>
      </c>
      <c r="B380" t="s">
        <v>3276</v>
      </c>
      <c r="C380" t="s">
        <v>3851</v>
      </c>
      <c r="D380" s="90" t="s">
        <v>3048</v>
      </c>
      <c r="E380">
        <v>360</v>
      </c>
    </row>
    <row r="381" spans="1:5">
      <c r="A381" t="s">
        <v>3853</v>
      </c>
      <c r="B381" t="s">
        <v>3073</v>
      </c>
      <c r="C381" t="s">
        <v>3854</v>
      </c>
      <c r="D381" s="90" t="s">
        <v>3215</v>
      </c>
      <c r="E381">
        <v>360</v>
      </c>
    </row>
    <row r="382" spans="1:5">
      <c r="A382" t="s">
        <v>3855</v>
      </c>
      <c r="B382" t="s">
        <v>3073</v>
      </c>
      <c r="C382" t="s">
        <v>3856</v>
      </c>
      <c r="D382" s="90" t="s">
        <v>3215</v>
      </c>
      <c r="E382">
        <v>380</v>
      </c>
    </row>
    <row r="383" spans="1:5">
      <c r="A383" t="s">
        <v>3857</v>
      </c>
      <c r="B383" t="s">
        <v>3073</v>
      </c>
      <c r="C383" t="s">
        <v>3858</v>
      </c>
      <c r="D383" s="90" t="s">
        <v>3215</v>
      </c>
      <c r="E383">
        <v>380</v>
      </c>
    </row>
    <row r="384" spans="1:5">
      <c r="A384" t="s">
        <v>3859</v>
      </c>
      <c r="B384" t="s">
        <v>3073</v>
      </c>
      <c r="C384" t="s">
        <v>3860</v>
      </c>
      <c r="D384" s="90" t="s">
        <v>3215</v>
      </c>
      <c r="E384">
        <v>380</v>
      </c>
    </row>
    <row r="385" spans="1:5">
      <c r="A385" t="s">
        <v>3861</v>
      </c>
      <c r="B385" t="s">
        <v>3073</v>
      </c>
      <c r="C385" t="s">
        <v>3862</v>
      </c>
      <c r="D385" s="90" t="s">
        <v>3215</v>
      </c>
      <c r="E385">
        <v>380</v>
      </c>
    </row>
    <row r="386" spans="1:5">
      <c r="A386" t="s">
        <v>3863</v>
      </c>
      <c r="B386" t="s">
        <v>3073</v>
      </c>
      <c r="C386" t="s">
        <v>3864</v>
      </c>
      <c r="D386" s="90" t="s">
        <v>3215</v>
      </c>
      <c r="E386">
        <v>380</v>
      </c>
    </row>
    <row r="387" spans="1:5">
      <c r="A387" t="s">
        <v>3865</v>
      </c>
      <c r="B387" t="s">
        <v>3073</v>
      </c>
      <c r="C387" t="s">
        <v>3866</v>
      </c>
      <c r="D387" s="90" t="s">
        <v>3215</v>
      </c>
      <c r="E387">
        <v>380</v>
      </c>
    </row>
    <row r="388" spans="1:5">
      <c r="A388" t="s">
        <v>3867</v>
      </c>
      <c r="B388" t="s">
        <v>3073</v>
      </c>
      <c r="C388" t="s">
        <v>3868</v>
      </c>
      <c r="D388" s="90" t="s">
        <v>3215</v>
      </c>
      <c r="E388">
        <v>380</v>
      </c>
    </row>
    <row r="389" spans="1:5">
      <c r="A389" t="s">
        <v>3869</v>
      </c>
      <c r="B389" t="s">
        <v>3073</v>
      </c>
      <c r="C389" t="s">
        <v>3870</v>
      </c>
      <c r="D389" s="90" t="s">
        <v>3215</v>
      </c>
      <c r="E389">
        <v>380</v>
      </c>
    </row>
    <row r="390" spans="1:5">
      <c r="A390" t="s">
        <v>3871</v>
      </c>
      <c r="B390" t="s">
        <v>3073</v>
      </c>
      <c r="C390" t="s">
        <v>3872</v>
      </c>
      <c r="D390" s="90" t="s">
        <v>3215</v>
      </c>
      <c r="E390">
        <v>380</v>
      </c>
    </row>
    <row r="391" spans="1:5">
      <c r="A391" t="s">
        <v>3873</v>
      </c>
      <c r="B391" t="s">
        <v>3073</v>
      </c>
      <c r="C391" t="s">
        <v>3874</v>
      </c>
      <c r="D391" s="90" t="s">
        <v>3215</v>
      </c>
      <c r="E391">
        <v>380</v>
      </c>
    </row>
    <row r="392" spans="1:5">
      <c r="A392" t="s">
        <v>3875</v>
      </c>
      <c r="B392" t="s">
        <v>3073</v>
      </c>
      <c r="C392" t="s">
        <v>3872</v>
      </c>
      <c r="D392" s="90" t="s">
        <v>3215</v>
      </c>
      <c r="E392">
        <v>380</v>
      </c>
    </row>
    <row r="393" spans="1:5">
      <c r="A393" t="s">
        <v>3876</v>
      </c>
      <c r="B393" t="s">
        <v>3073</v>
      </c>
      <c r="C393" t="s">
        <v>3877</v>
      </c>
      <c r="D393" s="90" t="s">
        <v>3215</v>
      </c>
      <c r="E393">
        <v>380</v>
      </c>
    </row>
    <row r="394" spans="1:5">
      <c r="A394" t="s">
        <v>3878</v>
      </c>
      <c r="B394" t="s">
        <v>3073</v>
      </c>
      <c r="C394" t="s">
        <v>3879</v>
      </c>
      <c r="D394" s="90" t="s">
        <v>3215</v>
      </c>
      <c r="E394">
        <v>380</v>
      </c>
    </row>
    <row r="395" spans="1:5">
      <c r="A395" t="s">
        <v>3880</v>
      </c>
      <c r="B395" t="s">
        <v>3073</v>
      </c>
      <c r="C395" t="s">
        <v>3881</v>
      </c>
      <c r="D395" s="90" t="s">
        <v>3215</v>
      </c>
      <c r="E395">
        <v>380</v>
      </c>
    </row>
    <row r="396" spans="1:5">
      <c r="A396" t="s">
        <v>3882</v>
      </c>
      <c r="B396" t="s">
        <v>3073</v>
      </c>
      <c r="C396" t="s">
        <v>3883</v>
      </c>
      <c r="D396" s="90" t="s">
        <v>3215</v>
      </c>
      <c r="E396">
        <v>380</v>
      </c>
    </row>
    <row r="397" spans="1:5">
      <c r="A397" t="s">
        <v>3884</v>
      </c>
      <c r="B397" t="s">
        <v>3073</v>
      </c>
      <c r="C397" t="s">
        <v>3885</v>
      </c>
      <c r="D397" s="90" t="s">
        <v>3215</v>
      </c>
      <c r="E397">
        <v>380</v>
      </c>
    </row>
    <row r="398" spans="1:5">
      <c r="A398" t="s">
        <v>3886</v>
      </c>
      <c r="B398" t="s">
        <v>3073</v>
      </c>
      <c r="C398" t="s">
        <v>3887</v>
      </c>
      <c r="D398" s="90" t="s">
        <v>3215</v>
      </c>
      <c r="E398">
        <v>380</v>
      </c>
    </row>
    <row r="399" spans="1:5">
      <c r="A399" t="s">
        <v>3888</v>
      </c>
      <c r="B399" t="s">
        <v>3073</v>
      </c>
      <c r="C399" t="s">
        <v>3889</v>
      </c>
      <c r="D399" s="90" t="s">
        <v>3215</v>
      </c>
      <c r="E399">
        <v>380</v>
      </c>
    </row>
    <row r="400" spans="1:5">
      <c r="A400" t="s">
        <v>3890</v>
      </c>
      <c r="B400" t="s">
        <v>3073</v>
      </c>
      <c r="C400" t="s">
        <v>3891</v>
      </c>
      <c r="D400" s="90" t="s">
        <v>3215</v>
      </c>
      <c r="E400">
        <v>380</v>
      </c>
    </row>
    <row r="401" spans="1:5">
      <c r="A401" t="s">
        <v>3892</v>
      </c>
      <c r="B401" t="s">
        <v>3073</v>
      </c>
      <c r="C401" t="s">
        <v>3893</v>
      </c>
      <c r="D401" s="90" t="s">
        <v>3215</v>
      </c>
      <c r="E401">
        <v>380</v>
      </c>
    </row>
    <row r="402" spans="1:5">
      <c r="A402" t="s">
        <v>3894</v>
      </c>
      <c r="B402" t="s">
        <v>3073</v>
      </c>
      <c r="D402" s="90" t="s">
        <v>3215</v>
      </c>
      <c r="E402">
        <v>400</v>
      </c>
    </row>
    <row r="403" spans="1:5">
      <c r="A403" t="s">
        <v>3895</v>
      </c>
      <c r="B403" t="s">
        <v>3073</v>
      </c>
      <c r="C403" t="s">
        <v>3896</v>
      </c>
      <c r="D403" s="90" t="s">
        <v>3215</v>
      </c>
      <c r="E403">
        <v>400</v>
      </c>
    </row>
    <row r="404" spans="1:5">
      <c r="A404" t="s">
        <v>3897</v>
      </c>
      <c r="B404" t="s">
        <v>3073</v>
      </c>
      <c r="C404" t="s">
        <v>3898</v>
      </c>
      <c r="D404" s="90" t="s">
        <v>3215</v>
      </c>
      <c r="E404">
        <v>400</v>
      </c>
    </row>
    <row r="405" spans="1:5">
      <c r="A405" t="s">
        <v>3899</v>
      </c>
      <c r="B405" t="s">
        <v>3073</v>
      </c>
      <c r="D405" s="90" t="s">
        <v>3215</v>
      </c>
      <c r="E405">
        <v>400</v>
      </c>
    </row>
    <row r="406" spans="1:5">
      <c r="A406" t="s">
        <v>3900</v>
      </c>
      <c r="B406" t="s">
        <v>3073</v>
      </c>
      <c r="D406" s="90" t="s">
        <v>3215</v>
      </c>
      <c r="E406">
        <v>400</v>
      </c>
    </row>
    <row r="407" spans="1:5">
      <c r="A407" t="s">
        <v>3901</v>
      </c>
      <c r="B407" t="s">
        <v>3073</v>
      </c>
      <c r="C407" t="s">
        <v>3898</v>
      </c>
      <c r="D407" s="90" t="s">
        <v>3215</v>
      </c>
      <c r="E407">
        <v>400</v>
      </c>
    </row>
    <row r="408" spans="1:5">
      <c r="A408" t="s">
        <v>3902</v>
      </c>
      <c r="B408" t="s">
        <v>3073</v>
      </c>
      <c r="C408" t="s">
        <v>3898</v>
      </c>
      <c r="D408" s="90" t="s">
        <v>3215</v>
      </c>
      <c r="E408">
        <v>400</v>
      </c>
    </row>
    <row r="409" spans="1:5">
      <c r="A409" t="s">
        <v>3903</v>
      </c>
      <c r="B409" t="s">
        <v>3073</v>
      </c>
      <c r="C409" t="s">
        <v>3904</v>
      </c>
      <c r="D409" s="90" t="s">
        <v>3215</v>
      </c>
      <c r="E409">
        <v>400</v>
      </c>
    </row>
    <row r="410" spans="1:5">
      <c r="A410" t="s">
        <v>3905</v>
      </c>
      <c r="B410" t="s">
        <v>3073</v>
      </c>
      <c r="D410" s="90" t="s">
        <v>3215</v>
      </c>
      <c r="E410">
        <v>400</v>
      </c>
    </row>
    <row r="411" spans="1:5">
      <c r="A411" t="s">
        <v>3906</v>
      </c>
      <c r="B411" t="s">
        <v>3073</v>
      </c>
      <c r="D411" s="90" t="s">
        <v>3215</v>
      </c>
      <c r="E411">
        <v>400</v>
      </c>
    </row>
    <row r="412" spans="1:5">
      <c r="A412" t="s">
        <v>3907</v>
      </c>
      <c r="B412" t="s">
        <v>3073</v>
      </c>
      <c r="C412" t="s">
        <v>3908</v>
      </c>
      <c r="D412" s="90" t="s">
        <v>3215</v>
      </c>
      <c r="E412">
        <v>400</v>
      </c>
    </row>
    <row r="413" spans="1:5">
      <c r="A413" t="s">
        <v>3909</v>
      </c>
      <c r="B413" t="s">
        <v>3073</v>
      </c>
      <c r="C413" t="s">
        <v>3910</v>
      </c>
      <c r="D413" s="90" t="s">
        <v>3215</v>
      </c>
      <c r="E413">
        <v>400</v>
      </c>
    </row>
    <row r="414" spans="1:5">
      <c r="A414" t="s">
        <v>3911</v>
      </c>
      <c r="B414" t="s">
        <v>3073</v>
      </c>
      <c r="C414" t="s">
        <v>3912</v>
      </c>
      <c r="D414" s="90" t="s">
        <v>3215</v>
      </c>
      <c r="E414">
        <v>400</v>
      </c>
    </row>
    <row r="415" spans="1:5">
      <c r="A415" t="s">
        <v>3913</v>
      </c>
      <c r="B415" t="s">
        <v>3073</v>
      </c>
      <c r="C415" t="s">
        <v>3914</v>
      </c>
      <c r="D415" s="90" t="s">
        <v>3215</v>
      </c>
      <c r="E415">
        <v>400</v>
      </c>
    </row>
    <row r="416" spans="1:5">
      <c r="A416" t="s">
        <v>3915</v>
      </c>
      <c r="B416" t="s">
        <v>3073</v>
      </c>
      <c r="C416" t="s">
        <v>3916</v>
      </c>
      <c r="D416" s="90" t="s">
        <v>3215</v>
      </c>
      <c r="E416">
        <v>400</v>
      </c>
    </row>
    <row r="417" spans="1:5">
      <c r="A417" t="s">
        <v>3917</v>
      </c>
      <c r="B417" t="s">
        <v>3073</v>
      </c>
      <c r="C417" t="s">
        <v>3918</v>
      </c>
      <c r="D417" s="90" t="s">
        <v>3215</v>
      </c>
      <c r="E417">
        <v>400</v>
      </c>
    </row>
    <row r="418" spans="1:5">
      <c r="A418" t="s">
        <v>3919</v>
      </c>
      <c r="B418" t="s">
        <v>3073</v>
      </c>
      <c r="C418" t="s">
        <v>3920</v>
      </c>
      <c r="D418" s="90" t="s">
        <v>3215</v>
      </c>
      <c r="E418">
        <v>400</v>
      </c>
    </row>
    <row r="419" spans="1:5">
      <c r="A419" t="s">
        <v>3921</v>
      </c>
      <c r="B419" t="s">
        <v>3073</v>
      </c>
      <c r="C419" t="s">
        <v>3922</v>
      </c>
      <c r="D419" s="90" t="s">
        <v>3215</v>
      </c>
      <c r="E419">
        <v>400</v>
      </c>
    </row>
    <row r="420" spans="1:5">
      <c r="A420" t="s">
        <v>3923</v>
      </c>
      <c r="B420" t="s">
        <v>3073</v>
      </c>
      <c r="C420" t="s">
        <v>3924</v>
      </c>
      <c r="D420" s="90" t="s">
        <v>3215</v>
      </c>
      <c r="E420">
        <v>400</v>
      </c>
    </row>
    <row r="421" spans="1:5">
      <c r="A421" t="s">
        <v>3925</v>
      </c>
      <c r="B421" t="s">
        <v>3073</v>
      </c>
      <c r="C421" t="s">
        <v>3926</v>
      </c>
      <c r="D421" s="90" t="s">
        <v>3215</v>
      </c>
      <c r="E421">
        <v>400</v>
      </c>
    </row>
    <row r="422" spans="1:5">
      <c r="A422" t="s">
        <v>3927</v>
      </c>
      <c r="B422" t="s">
        <v>3073</v>
      </c>
      <c r="C422" t="s">
        <v>3928</v>
      </c>
      <c r="D422" s="90" t="s">
        <v>3215</v>
      </c>
      <c r="E422">
        <v>420</v>
      </c>
    </row>
    <row r="423" spans="1:5">
      <c r="A423" t="s">
        <v>3929</v>
      </c>
      <c r="B423" t="s">
        <v>3073</v>
      </c>
      <c r="C423" t="s">
        <v>3930</v>
      </c>
      <c r="D423" s="90" t="s">
        <v>3215</v>
      </c>
      <c r="E423">
        <v>420</v>
      </c>
    </row>
    <row r="424" spans="1:5">
      <c r="A424" t="s">
        <v>3931</v>
      </c>
      <c r="B424" t="s">
        <v>3073</v>
      </c>
      <c r="D424" s="90" t="s">
        <v>3215</v>
      </c>
      <c r="E424">
        <v>420</v>
      </c>
    </row>
    <row r="425" spans="1:5">
      <c r="A425" t="s">
        <v>3932</v>
      </c>
      <c r="B425" t="s">
        <v>3073</v>
      </c>
      <c r="C425" t="s">
        <v>3933</v>
      </c>
      <c r="D425" s="90" t="s">
        <v>3215</v>
      </c>
      <c r="E425">
        <v>420</v>
      </c>
    </row>
    <row r="426" spans="1:5">
      <c r="A426" t="s">
        <v>3934</v>
      </c>
      <c r="B426" t="s">
        <v>3073</v>
      </c>
      <c r="C426" t="s">
        <v>3935</v>
      </c>
      <c r="D426" s="90" t="s">
        <v>3215</v>
      </c>
      <c r="E426">
        <v>420</v>
      </c>
    </row>
    <row r="427" spans="1:5">
      <c r="A427" t="s">
        <v>3936</v>
      </c>
      <c r="B427" t="s">
        <v>3073</v>
      </c>
      <c r="C427" t="s">
        <v>3937</v>
      </c>
      <c r="D427" s="90" t="s">
        <v>3215</v>
      </c>
      <c r="E427">
        <v>420</v>
      </c>
    </row>
    <row r="428" spans="1:5">
      <c r="A428" t="s">
        <v>3938</v>
      </c>
      <c r="B428" t="s">
        <v>3073</v>
      </c>
      <c r="C428" t="s">
        <v>3939</v>
      </c>
      <c r="D428" s="90" t="s">
        <v>3215</v>
      </c>
      <c r="E428">
        <v>420</v>
      </c>
    </row>
    <row r="429" spans="1:5">
      <c r="A429" t="s">
        <v>3940</v>
      </c>
      <c r="B429" t="s">
        <v>3073</v>
      </c>
      <c r="C429" t="s">
        <v>3941</v>
      </c>
      <c r="D429" s="90" t="s">
        <v>3215</v>
      </c>
      <c r="E429">
        <v>420</v>
      </c>
    </row>
    <row r="430" spans="1:5">
      <c r="A430" t="s">
        <v>3942</v>
      </c>
      <c r="B430" t="s">
        <v>3073</v>
      </c>
      <c r="C430" t="s">
        <v>3943</v>
      </c>
      <c r="D430" s="90" t="s">
        <v>3215</v>
      </c>
      <c r="E430">
        <v>420</v>
      </c>
    </row>
    <row r="431" spans="1:5">
      <c r="A431" t="s">
        <v>3944</v>
      </c>
      <c r="B431" t="s">
        <v>3073</v>
      </c>
      <c r="C431" t="s">
        <v>3945</v>
      </c>
      <c r="D431" s="90" t="s">
        <v>3215</v>
      </c>
      <c r="E431">
        <v>420</v>
      </c>
    </row>
    <row r="432" spans="1:5">
      <c r="A432" t="s">
        <v>3946</v>
      </c>
      <c r="B432" t="s">
        <v>3073</v>
      </c>
      <c r="C432" t="s">
        <v>3943</v>
      </c>
      <c r="D432" s="90" t="s">
        <v>3215</v>
      </c>
      <c r="E432">
        <v>420</v>
      </c>
    </row>
    <row r="433" spans="1:5">
      <c r="A433" t="s">
        <v>3947</v>
      </c>
      <c r="B433" t="s">
        <v>3073</v>
      </c>
      <c r="D433" s="90" t="s">
        <v>3215</v>
      </c>
      <c r="E433">
        <v>420</v>
      </c>
    </row>
    <row r="434" spans="1:5">
      <c r="A434" t="s">
        <v>3948</v>
      </c>
      <c r="B434" t="s">
        <v>3073</v>
      </c>
      <c r="C434" t="s">
        <v>3949</v>
      </c>
      <c r="D434" s="90" t="s">
        <v>3215</v>
      </c>
      <c r="E434">
        <v>420</v>
      </c>
    </row>
    <row r="435" spans="1:5">
      <c r="A435" t="s">
        <v>3950</v>
      </c>
      <c r="B435" t="s">
        <v>3073</v>
      </c>
      <c r="C435" t="s">
        <v>3951</v>
      </c>
      <c r="D435" s="90" t="s">
        <v>3215</v>
      </c>
      <c r="E435">
        <v>420</v>
      </c>
    </row>
    <row r="436" spans="1:5">
      <c r="A436" t="s">
        <v>3952</v>
      </c>
      <c r="B436" t="s">
        <v>3073</v>
      </c>
      <c r="C436" t="s">
        <v>3953</v>
      </c>
      <c r="D436" s="90" t="s">
        <v>3215</v>
      </c>
      <c r="E436">
        <v>420</v>
      </c>
    </row>
    <row r="437" spans="1:5">
      <c r="A437" t="s">
        <v>3954</v>
      </c>
      <c r="B437" t="s">
        <v>3073</v>
      </c>
      <c r="C437" t="s">
        <v>3955</v>
      </c>
      <c r="D437" s="90" t="s">
        <v>3215</v>
      </c>
      <c r="E437">
        <v>420</v>
      </c>
    </row>
    <row r="438" spans="1:5">
      <c r="A438" t="s">
        <v>3956</v>
      </c>
      <c r="B438" t="s">
        <v>3073</v>
      </c>
      <c r="C438" t="s">
        <v>3957</v>
      </c>
      <c r="D438" s="90" t="s">
        <v>3215</v>
      </c>
      <c r="E438">
        <v>420</v>
      </c>
    </row>
    <row r="439" spans="1:5">
      <c r="A439" t="s">
        <v>3958</v>
      </c>
      <c r="B439" t="s">
        <v>3073</v>
      </c>
      <c r="C439" t="s">
        <v>3881</v>
      </c>
      <c r="D439" s="90" t="s">
        <v>3215</v>
      </c>
      <c r="E439">
        <v>420</v>
      </c>
    </row>
    <row r="440" spans="1:5">
      <c r="A440" t="s">
        <v>3959</v>
      </c>
      <c r="B440" t="s">
        <v>3073</v>
      </c>
      <c r="C440" t="s">
        <v>3960</v>
      </c>
      <c r="D440" s="90" t="s">
        <v>3215</v>
      </c>
      <c r="E440">
        <v>420</v>
      </c>
    </row>
    <row r="441" spans="1:5">
      <c r="A441" t="s">
        <v>3961</v>
      </c>
      <c r="B441" t="s">
        <v>3073</v>
      </c>
      <c r="C441" t="s">
        <v>3885</v>
      </c>
      <c r="D441" s="90" t="s">
        <v>3215</v>
      </c>
      <c r="E441">
        <v>420</v>
      </c>
    </row>
    <row r="442" spans="1:5">
      <c r="A442" t="s">
        <v>3962</v>
      </c>
      <c r="B442" t="s">
        <v>3073</v>
      </c>
      <c r="C442" t="s">
        <v>3963</v>
      </c>
      <c r="D442" s="90" t="s">
        <v>3215</v>
      </c>
      <c r="E442">
        <v>440</v>
      </c>
    </row>
    <row r="443" spans="1:5">
      <c r="A443" t="s">
        <v>3964</v>
      </c>
      <c r="B443" t="s">
        <v>3073</v>
      </c>
      <c r="C443" t="s">
        <v>3965</v>
      </c>
      <c r="D443" s="90" t="s">
        <v>3215</v>
      </c>
      <c r="E443">
        <v>440</v>
      </c>
    </row>
    <row r="444" spans="1:5">
      <c r="A444" t="s">
        <v>3966</v>
      </c>
      <c r="B444" t="s">
        <v>3073</v>
      </c>
      <c r="C444" t="s">
        <v>3891</v>
      </c>
      <c r="D444" s="90" t="s">
        <v>3215</v>
      </c>
      <c r="E444">
        <v>440</v>
      </c>
    </row>
    <row r="445" spans="1:5">
      <c r="A445" t="s">
        <v>3967</v>
      </c>
      <c r="B445" t="s">
        <v>3073</v>
      </c>
      <c r="C445" t="s">
        <v>3968</v>
      </c>
      <c r="D445" s="90" t="s">
        <v>3215</v>
      </c>
      <c r="E445">
        <v>440</v>
      </c>
    </row>
    <row r="446" spans="1:5">
      <c r="A446" t="s">
        <v>3969</v>
      </c>
      <c r="B446" t="s">
        <v>3073</v>
      </c>
      <c r="C446" t="s">
        <v>3970</v>
      </c>
      <c r="D446" s="90" t="s">
        <v>3215</v>
      </c>
      <c r="E446">
        <v>440</v>
      </c>
    </row>
    <row r="447" spans="1:5">
      <c r="A447" t="s">
        <v>3971</v>
      </c>
      <c r="B447" t="s">
        <v>3073</v>
      </c>
      <c r="C447" t="s">
        <v>3972</v>
      </c>
      <c r="D447" s="90" t="s">
        <v>3215</v>
      </c>
      <c r="E447">
        <v>440</v>
      </c>
    </row>
    <row r="448" spans="1:5">
      <c r="A448" t="s">
        <v>3973</v>
      </c>
      <c r="B448" t="s">
        <v>3073</v>
      </c>
      <c r="C448" t="s">
        <v>3974</v>
      </c>
      <c r="D448" s="90" t="s">
        <v>3215</v>
      </c>
      <c r="E448">
        <v>440</v>
      </c>
    </row>
    <row r="449" spans="1:5">
      <c r="A449" t="s">
        <v>3975</v>
      </c>
      <c r="B449" t="s">
        <v>3073</v>
      </c>
      <c r="C449" t="s">
        <v>3896</v>
      </c>
      <c r="D449" s="90" t="s">
        <v>3215</v>
      </c>
      <c r="E449">
        <v>440</v>
      </c>
    </row>
    <row r="450" spans="1:5">
      <c r="A450" t="s">
        <v>3976</v>
      </c>
      <c r="B450" t="s">
        <v>3073</v>
      </c>
      <c r="C450" t="s">
        <v>3898</v>
      </c>
      <c r="D450" s="90" t="s">
        <v>3215</v>
      </c>
      <c r="E450">
        <v>440</v>
      </c>
    </row>
    <row r="451" spans="1:5">
      <c r="A451" t="s">
        <v>3977</v>
      </c>
      <c r="B451" t="s">
        <v>3073</v>
      </c>
      <c r="D451" s="90" t="s">
        <v>3215</v>
      </c>
      <c r="E451">
        <v>440</v>
      </c>
    </row>
    <row r="452" spans="1:5">
      <c r="A452" t="s">
        <v>3978</v>
      </c>
      <c r="B452" t="s">
        <v>3073</v>
      </c>
      <c r="D452" s="90" t="s">
        <v>3215</v>
      </c>
      <c r="E452">
        <v>440</v>
      </c>
    </row>
    <row r="453" spans="1:5">
      <c r="A453" t="s">
        <v>3979</v>
      </c>
      <c r="B453" t="s">
        <v>3073</v>
      </c>
      <c r="C453" t="s">
        <v>3980</v>
      </c>
      <c r="D453" s="90" t="s">
        <v>3215</v>
      </c>
      <c r="E453">
        <v>440</v>
      </c>
    </row>
    <row r="454" spans="1:5">
      <c r="A454" t="s">
        <v>3981</v>
      </c>
      <c r="B454" t="s">
        <v>3073</v>
      </c>
      <c r="C454" t="s">
        <v>3898</v>
      </c>
      <c r="D454" s="90" t="s">
        <v>3215</v>
      </c>
      <c r="E454">
        <v>440</v>
      </c>
    </row>
    <row r="455" spans="1:5">
      <c r="A455" t="s">
        <v>3982</v>
      </c>
      <c r="B455" t="s">
        <v>3073</v>
      </c>
      <c r="D455" s="90" t="s">
        <v>3215</v>
      </c>
      <c r="E455">
        <v>440</v>
      </c>
    </row>
    <row r="456" spans="1:5">
      <c r="A456" t="s">
        <v>3983</v>
      </c>
      <c r="B456" t="s">
        <v>3073</v>
      </c>
      <c r="D456" s="90" t="s">
        <v>3215</v>
      </c>
      <c r="E456">
        <v>440</v>
      </c>
    </row>
    <row r="457" spans="1:5">
      <c r="A457" t="s">
        <v>3984</v>
      </c>
      <c r="B457" t="s">
        <v>3073</v>
      </c>
      <c r="C457" t="s">
        <v>3908</v>
      </c>
      <c r="D457" s="90" t="s">
        <v>3215</v>
      </c>
      <c r="E457">
        <v>440</v>
      </c>
    </row>
    <row r="458" spans="1:5">
      <c r="A458" t="s">
        <v>3985</v>
      </c>
      <c r="B458" t="s">
        <v>3073</v>
      </c>
      <c r="C458" t="s">
        <v>3986</v>
      </c>
      <c r="D458" s="90" t="s">
        <v>3215</v>
      </c>
      <c r="E458">
        <v>440</v>
      </c>
    </row>
    <row r="459" spans="1:5">
      <c r="A459" t="s">
        <v>3987</v>
      </c>
      <c r="B459" t="s">
        <v>3073</v>
      </c>
      <c r="C459" t="s">
        <v>3988</v>
      </c>
      <c r="D459" s="90" t="s">
        <v>3215</v>
      </c>
      <c r="E459">
        <v>440</v>
      </c>
    </row>
    <row r="460" spans="1:5">
      <c r="A460" t="s">
        <v>3989</v>
      </c>
      <c r="B460" t="s">
        <v>3073</v>
      </c>
      <c r="C460" t="s">
        <v>3990</v>
      </c>
      <c r="D460" s="90" t="s">
        <v>3215</v>
      </c>
      <c r="E460">
        <v>440</v>
      </c>
    </row>
    <row r="461" spans="1:5">
      <c r="A461" t="s">
        <v>3991</v>
      </c>
      <c r="B461" t="s">
        <v>3073</v>
      </c>
      <c r="C461" t="s">
        <v>3992</v>
      </c>
      <c r="D461" s="90" t="s">
        <v>3215</v>
      </c>
      <c r="E461">
        <v>440</v>
      </c>
    </row>
    <row r="462" spans="1:5">
      <c r="A462" t="s">
        <v>3993</v>
      </c>
      <c r="B462" t="s">
        <v>3073</v>
      </c>
      <c r="C462" t="s">
        <v>3920</v>
      </c>
      <c r="D462" s="90" t="s">
        <v>3215</v>
      </c>
      <c r="E462">
        <v>460</v>
      </c>
    </row>
    <row r="463" spans="1:5">
      <c r="A463" t="s">
        <v>3994</v>
      </c>
      <c r="B463" t="s">
        <v>3073</v>
      </c>
      <c r="C463" t="s">
        <v>3995</v>
      </c>
      <c r="D463" s="90" t="s">
        <v>3215</v>
      </c>
      <c r="E463">
        <v>460</v>
      </c>
    </row>
    <row r="464" spans="1:5">
      <c r="A464" t="s">
        <v>3996</v>
      </c>
      <c r="B464" t="s">
        <v>3073</v>
      </c>
      <c r="C464" t="s">
        <v>3926</v>
      </c>
      <c r="D464" s="90" t="s">
        <v>3215</v>
      </c>
      <c r="E464">
        <v>460</v>
      </c>
    </row>
    <row r="465" spans="1:5">
      <c r="A465" t="s">
        <v>3997</v>
      </c>
      <c r="B465" t="s">
        <v>3998</v>
      </c>
      <c r="C465" t="s">
        <v>3999</v>
      </c>
      <c r="D465" s="90" t="s">
        <v>4000</v>
      </c>
      <c r="E465">
        <v>460</v>
      </c>
    </row>
    <row r="466" spans="1:5">
      <c r="A466" t="s">
        <v>4001</v>
      </c>
      <c r="B466" t="s">
        <v>3073</v>
      </c>
      <c r="C466" t="s">
        <v>3941</v>
      </c>
      <c r="D466" s="90" t="s">
        <v>3215</v>
      </c>
      <c r="E466">
        <v>460</v>
      </c>
    </row>
    <row r="467" spans="1:5">
      <c r="A467" t="s">
        <v>4002</v>
      </c>
      <c r="B467" t="s">
        <v>3073</v>
      </c>
      <c r="C467" t="s">
        <v>3943</v>
      </c>
      <c r="D467" s="90" t="s">
        <v>3215</v>
      </c>
      <c r="E467">
        <v>460</v>
      </c>
    </row>
    <row r="468" spans="1:5">
      <c r="A468" t="s">
        <v>4003</v>
      </c>
      <c r="B468" t="s">
        <v>3073</v>
      </c>
      <c r="C468" t="s">
        <v>3943</v>
      </c>
      <c r="D468" s="90" t="s">
        <v>3215</v>
      </c>
      <c r="E468">
        <v>460</v>
      </c>
    </row>
    <row r="469" spans="1:5">
      <c r="A469" t="s">
        <v>4004</v>
      </c>
      <c r="B469" t="s">
        <v>3073</v>
      </c>
      <c r="D469" s="90" t="s">
        <v>3215</v>
      </c>
      <c r="E469">
        <v>460</v>
      </c>
    </row>
    <row r="470" spans="1:5">
      <c r="A470" t="s">
        <v>4005</v>
      </c>
      <c r="B470" t="s">
        <v>3073</v>
      </c>
      <c r="C470" t="s">
        <v>3955</v>
      </c>
      <c r="D470" s="90" t="s">
        <v>3215</v>
      </c>
      <c r="E470">
        <v>460</v>
      </c>
    </row>
    <row r="471" spans="1:5">
      <c r="A471" t="s">
        <v>4006</v>
      </c>
      <c r="B471" t="s">
        <v>3324</v>
      </c>
      <c r="C471" t="s">
        <v>4007</v>
      </c>
      <c r="D471" s="90" t="s">
        <v>3326</v>
      </c>
      <c r="E471">
        <v>460</v>
      </c>
    </row>
    <row r="472" spans="1:5">
      <c r="A472" t="s">
        <v>4008</v>
      </c>
      <c r="B472" t="s">
        <v>3330</v>
      </c>
      <c r="C472" t="s">
        <v>4009</v>
      </c>
      <c r="D472" s="90" t="s">
        <v>4010</v>
      </c>
      <c r="E472">
        <v>460</v>
      </c>
    </row>
    <row r="473" spans="1:5">
      <c r="A473" t="s">
        <v>1780</v>
      </c>
      <c r="B473" t="s">
        <v>4011</v>
      </c>
      <c r="C473" t="s">
        <v>1757</v>
      </c>
      <c r="D473" s="90" t="s">
        <v>3167</v>
      </c>
      <c r="E473">
        <v>460</v>
      </c>
    </row>
    <row r="474" spans="1:5">
      <c r="A474" t="s">
        <v>4012</v>
      </c>
      <c r="B474" t="s">
        <v>4013</v>
      </c>
      <c r="C474" t="s">
        <v>4014</v>
      </c>
      <c r="D474" s="90" t="s">
        <v>4015</v>
      </c>
      <c r="E474">
        <v>460</v>
      </c>
    </row>
    <row r="475" spans="1:5">
      <c r="A475" t="s">
        <v>4016</v>
      </c>
      <c r="B475" t="s">
        <v>4017</v>
      </c>
      <c r="C475" t="s">
        <v>4018</v>
      </c>
      <c r="D475" s="90" t="s">
        <v>4019</v>
      </c>
      <c r="E475">
        <v>460</v>
      </c>
    </row>
    <row r="476" spans="1:5">
      <c r="A476" t="s">
        <v>1778</v>
      </c>
      <c r="B476" t="s">
        <v>4020</v>
      </c>
      <c r="C476" t="s">
        <v>4021</v>
      </c>
      <c r="D476" s="90" t="s">
        <v>4022</v>
      </c>
      <c r="E476">
        <v>460</v>
      </c>
    </row>
    <row r="477" spans="1:5">
      <c r="A477" t="s">
        <v>4023</v>
      </c>
      <c r="B477" t="s">
        <v>4017</v>
      </c>
      <c r="C477" t="s">
        <v>4024</v>
      </c>
      <c r="D477" s="90" t="s">
        <v>4025</v>
      </c>
      <c r="E477">
        <v>460</v>
      </c>
    </row>
    <row r="478" spans="1:5">
      <c r="A478" t="s">
        <v>4026</v>
      </c>
      <c r="B478" t="s">
        <v>4027</v>
      </c>
      <c r="C478" t="s">
        <v>4028</v>
      </c>
      <c r="D478" s="90" t="s">
        <v>4029</v>
      </c>
      <c r="E478">
        <v>460</v>
      </c>
    </row>
    <row r="479" spans="1:5">
      <c r="A479" t="s">
        <v>4030</v>
      </c>
      <c r="B479" t="s">
        <v>4031</v>
      </c>
      <c r="C479" t="s">
        <v>4032</v>
      </c>
      <c r="D479" s="90" t="s">
        <v>4033</v>
      </c>
      <c r="E479">
        <v>460</v>
      </c>
    </row>
    <row r="480" spans="1:5">
      <c r="A480" t="s">
        <v>4034</v>
      </c>
      <c r="B480" t="s">
        <v>4013</v>
      </c>
      <c r="C480" t="s">
        <v>4035</v>
      </c>
      <c r="D480" s="90" t="s">
        <v>4036</v>
      </c>
      <c r="E480">
        <v>460</v>
      </c>
    </row>
    <row r="481" spans="1:5">
      <c r="A481" t="s">
        <v>4037</v>
      </c>
      <c r="B481" t="s">
        <v>4038</v>
      </c>
      <c r="C481" t="s">
        <v>4039</v>
      </c>
      <c r="D481" s="90" t="s">
        <v>4040</v>
      </c>
      <c r="E481">
        <v>460</v>
      </c>
    </row>
    <row r="482" spans="1:5">
      <c r="A482" t="s">
        <v>4041</v>
      </c>
      <c r="B482" t="s">
        <v>4013</v>
      </c>
      <c r="C482" t="s">
        <v>4042</v>
      </c>
      <c r="D482" s="90" t="s">
        <v>4015</v>
      </c>
      <c r="E482">
        <v>480</v>
      </c>
    </row>
    <row r="483" spans="1:5">
      <c r="A483" t="s">
        <v>1777</v>
      </c>
      <c r="B483" t="s">
        <v>4043</v>
      </c>
      <c r="C483" t="s">
        <v>4044</v>
      </c>
      <c r="D483" s="90" t="s">
        <v>4045</v>
      </c>
      <c r="E483">
        <v>480</v>
      </c>
    </row>
    <row r="484" spans="1:5">
      <c r="A484" t="s">
        <v>1776</v>
      </c>
      <c r="B484" t="s">
        <v>4046</v>
      </c>
      <c r="C484" t="s">
        <v>4047</v>
      </c>
      <c r="D484" s="90" t="s">
        <v>4048</v>
      </c>
      <c r="E484">
        <v>480</v>
      </c>
    </row>
    <row r="485" spans="1:5">
      <c r="A485" t="s">
        <v>4049</v>
      </c>
      <c r="B485" t="s">
        <v>4020</v>
      </c>
      <c r="C485" t="s">
        <v>4050</v>
      </c>
      <c r="D485" s="90" t="s">
        <v>4051</v>
      </c>
      <c r="E485">
        <v>480</v>
      </c>
    </row>
    <row r="486" spans="1:5">
      <c r="A486" t="s">
        <v>1779</v>
      </c>
      <c r="B486" t="s">
        <v>4020</v>
      </c>
      <c r="C486" t="s">
        <v>4052</v>
      </c>
      <c r="D486" s="90" t="s">
        <v>4051</v>
      </c>
      <c r="E486">
        <v>480</v>
      </c>
    </row>
    <row r="487" spans="1:5">
      <c r="A487" t="s">
        <v>3026</v>
      </c>
      <c r="B487" t="s">
        <v>4053</v>
      </c>
      <c r="C487" t="s">
        <v>4054</v>
      </c>
      <c r="D487" s="90" t="s">
        <v>4055</v>
      </c>
      <c r="E487">
        <v>480</v>
      </c>
    </row>
    <row r="488" spans="1:5">
      <c r="A488" t="s">
        <v>4056</v>
      </c>
      <c r="B488" t="s">
        <v>4057</v>
      </c>
      <c r="C488" t="s">
        <v>4058</v>
      </c>
      <c r="D488" s="90" t="s">
        <v>3167</v>
      </c>
      <c r="E488">
        <v>480</v>
      </c>
    </row>
    <row r="489" spans="1:5">
      <c r="A489" t="s">
        <v>4059</v>
      </c>
      <c r="B489" t="s">
        <v>3073</v>
      </c>
      <c r="C489" t="s">
        <v>4060</v>
      </c>
      <c r="D489" s="90" t="s">
        <v>3215</v>
      </c>
      <c r="E489">
        <v>480</v>
      </c>
    </row>
    <row r="490" spans="1:5">
      <c r="A490" t="s">
        <v>4061</v>
      </c>
      <c r="B490" t="s">
        <v>3073</v>
      </c>
      <c r="C490" t="s">
        <v>4062</v>
      </c>
      <c r="D490" s="90" t="s">
        <v>3215</v>
      </c>
      <c r="E490">
        <v>480</v>
      </c>
    </row>
    <row r="491" spans="1:5">
      <c r="A491" t="s">
        <v>4063</v>
      </c>
      <c r="B491" t="s">
        <v>3073</v>
      </c>
      <c r="C491" t="s">
        <v>4064</v>
      </c>
      <c r="D491" s="90" t="s">
        <v>3215</v>
      </c>
      <c r="E491">
        <v>480</v>
      </c>
    </row>
    <row r="492" spans="1:5">
      <c r="A492" t="s">
        <v>4065</v>
      </c>
      <c r="B492" t="s">
        <v>3073</v>
      </c>
      <c r="C492" t="s">
        <v>4066</v>
      </c>
      <c r="D492" s="90" t="s">
        <v>3215</v>
      </c>
      <c r="E492">
        <v>480</v>
      </c>
    </row>
    <row r="493" spans="1:5">
      <c r="A493" t="s">
        <v>4067</v>
      </c>
      <c r="B493" t="s">
        <v>3073</v>
      </c>
      <c r="C493" t="s">
        <v>4068</v>
      </c>
      <c r="D493" s="90" t="s">
        <v>3215</v>
      </c>
      <c r="E493">
        <v>480</v>
      </c>
    </row>
    <row r="494" spans="1:5">
      <c r="A494" t="s">
        <v>4069</v>
      </c>
      <c r="B494" t="s">
        <v>3073</v>
      </c>
      <c r="C494" t="s">
        <v>4070</v>
      </c>
      <c r="D494" s="90" t="s">
        <v>3215</v>
      </c>
      <c r="E494">
        <v>480</v>
      </c>
    </row>
    <row r="495" spans="1:5">
      <c r="A495" t="s">
        <v>4071</v>
      </c>
      <c r="B495" t="s">
        <v>3073</v>
      </c>
      <c r="C495" t="s">
        <v>4072</v>
      </c>
      <c r="D495" s="90" t="s">
        <v>3215</v>
      </c>
      <c r="E495">
        <v>480</v>
      </c>
    </row>
    <row r="496" spans="1:5">
      <c r="A496" t="s">
        <v>4073</v>
      </c>
      <c r="B496" t="s">
        <v>3073</v>
      </c>
      <c r="C496" t="s">
        <v>4070</v>
      </c>
      <c r="D496" s="90" t="s">
        <v>3215</v>
      </c>
      <c r="E496">
        <v>480</v>
      </c>
    </row>
    <row r="497" spans="1:5">
      <c r="A497" t="s">
        <v>4074</v>
      </c>
      <c r="B497" t="s">
        <v>3073</v>
      </c>
      <c r="C497" t="s">
        <v>4075</v>
      </c>
      <c r="D497" s="90" t="s">
        <v>3215</v>
      </c>
      <c r="E497">
        <v>480</v>
      </c>
    </row>
    <row r="498" spans="1:5">
      <c r="A498" t="s">
        <v>4076</v>
      </c>
      <c r="B498" t="s">
        <v>4077</v>
      </c>
      <c r="C498" t="s">
        <v>4078</v>
      </c>
      <c r="D498" s="90" t="s">
        <v>3167</v>
      </c>
      <c r="E498">
        <v>480</v>
      </c>
    </row>
    <row r="499" spans="1:5">
      <c r="A499" t="s">
        <v>4079</v>
      </c>
      <c r="B499" t="s">
        <v>4077</v>
      </c>
      <c r="C499" t="s">
        <v>4080</v>
      </c>
      <c r="D499" s="90" t="s">
        <v>3167</v>
      </c>
      <c r="E499">
        <v>480</v>
      </c>
    </row>
    <row r="500" spans="1:5">
      <c r="A500" t="s">
        <v>3025</v>
      </c>
      <c r="B500" t="s">
        <v>4081</v>
      </c>
      <c r="C500" t="s">
        <v>4082</v>
      </c>
      <c r="D500" s="90" t="s">
        <v>4083</v>
      </c>
      <c r="E500">
        <v>480</v>
      </c>
    </row>
    <row r="501" spans="1:5">
      <c r="A501" t="s">
        <v>4084</v>
      </c>
      <c r="B501" t="s">
        <v>3046</v>
      </c>
      <c r="C501" t="s">
        <v>4085</v>
      </c>
      <c r="D501" s="90" t="s">
        <v>3048</v>
      </c>
      <c r="E501">
        <v>480</v>
      </c>
    </row>
    <row r="502" spans="1:5">
      <c r="A502" t="s">
        <v>4086</v>
      </c>
      <c r="B502" t="s">
        <v>3046</v>
      </c>
      <c r="C502" t="s">
        <v>4087</v>
      </c>
      <c r="D502" s="90" t="s">
        <v>3048</v>
      </c>
      <c r="E502">
        <v>500</v>
      </c>
    </row>
    <row r="503" spans="1:5">
      <c r="A503" t="s">
        <v>4088</v>
      </c>
      <c r="B503" t="s">
        <v>3046</v>
      </c>
      <c r="C503" t="s">
        <v>4089</v>
      </c>
      <c r="D503" s="90" t="s">
        <v>3048</v>
      </c>
      <c r="E503">
        <v>500</v>
      </c>
    </row>
    <row r="504" spans="1:5">
      <c r="A504" t="s">
        <v>4090</v>
      </c>
      <c r="B504" t="s">
        <v>4091</v>
      </c>
      <c r="C504" t="s">
        <v>4092</v>
      </c>
      <c r="D504" s="90" t="s">
        <v>4093</v>
      </c>
      <c r="E504">
        <v>500</v>
      </c>
    </row>
    <row r="505" spans="1:5">
      <c r="A505" t="s">
        <v>4094</v>
      </c>
      <c r="B505" t="s">
        <v>3046</v>
      </c>
      <c r="C505" t="s">
        <v>4095</v>
      </c>
      <c r="D505" s="90" t="s">
        <v>3048</v>
      </c>
      <c r="E505">
        <v>500</v>
      </c>
    </row>
    <row r="506" spans="1:5">
      <c r="A506" t="s">
        <v>4096</v>
      </c>
      <c r="B506" t="s">
        <v>3046</v>
      </c>
      <c r="C506" t="s">
        <v>4097</v>
      </c>
      <c r="D506" s="90" t="s">
        <v>3048</v>
      </c>
      <c r="E506">
        <v>500</v>
      </c>
    </row>
    <row r="507" spans="1:5">
      <c r="A507" t="s">
        <v>4098</v>
      </c>
      <c r="B507" t="s">
        <v>3046</v>
      </c>
      <c r="C507" t="s">
        <v>4099</v>
      </c>
      <c r="D507" s="90" t="s">
        <v>3048</v>
      </c>
      <c r="E507">
        <v>500</v>
      </c>
    </row>
    <row r="508" spans="1:5">
      <c r="A508" t="s">
        <v>3024</v>
      </c>
      <c r="B508" t="s">
        <v>4057</v>
      </c>
      <c r="C508" t="s">
        <v>4100</v>
      </c>
      <c r="D508" s="90" t="s">
        <v>4101</v>
      </c>
      <c r="E508">
        <v>500</v>
      </c>
    </row>
    <row r="509" spans="1:5">
      <c r="A509" t="s">
        <v>3023</v>
      </c>
      <c r="B509" t="s">
        <v>4081</v>
      </c>
      <c r="C509" t="s">
        <v>4102</v>
      </c>
      <c r="D509" s="90" t="s">
        <v>4103</v>
      </c>
      <c r="E509">
        <v>500</v>
      </c>
    </row>
    <row r="510" spans="1:5">
      <c r="A510" t="s">
        <v>3022</v>
      </c>
      <c r="B510" t="s">
        <v>4081</v>
      </c>
      <c r="C510" t="s">
        <v>4104</v>
      </c>
      <c r="D510" s="90" t="s">
        <v>4105</v>
      </c>
      <c r="E510">
        <v>500</v>
      </c>
    </row>
    <row r="511" spans="1:5">
      <c r="A511" t="s">
        <v>4106</v>
      </c>
      <c r="B511" t="s">
        <v>4081</v>
      </c>
      <c r="C511" t="s">
        <v>4107</v>
      </c>
      <c r="D511" s="90" t="s">
        <v>4108</v>
      </c>
      <c r="E511">
        <v>500</v>
      </c>
    </row>
    <row r="512" spans="1:5">
      <c r="A512" t="s">
        <v>4109</v>
      </c>
      <c r="B512" t="s">
        <v>4081</v>
      </c>
      <c r="C512" t="s">
        <v>4110</v>
      </c>
      <c r="D512" s="90" t="s">
        <v>4111</v>
      </c>
      <c r="E512">
        <v>500</v>
      </c>
    </row>
    <row r="513" spans="1:5">
      <c r="A513" t="s">
        <v>3019</v>
      </c>
      <c r="B513" t="s">
        <v>4081</v>
      </c>
      <c r="C513" t="s">
        <v>4112</v>
      </c>
      <c r="D513" s="90" t="s">
        <v>4113</v>
      </c>
      <c r="E513">
        <v>500</v>
      </c>
    </row>
    <row r="514" spans="1:5">
      <c r="A514" t="s">
        <v>4114</v>
      </c>
      <c r="B514" t="s">
        <v>4081</v>
      </c>
      <c r="C514" t="s">
        <v>4115</v>
      </c>
      <c r="D514" s="90" t="s">
        <v>4116</v>
      </c>
      <c r="E514">
        <v>500</v>
      </c>
    </row>
    <row r="515" spans="1:5">
      <c r="A515" t="s">
        <v>3018</v>
      </c>
      <c r="B515" t="s">
        <v>4117</v>
      </c>
      <c r="C515" t="s">
        <v>4118</v>
      </c>
      <c r="D515" s="90" t="s">
        <v>4119</v>
      </c>
      <c r="E515">
        <v>500</v>
      </c>
    </row>
    <row r="516" spans="1:5">
      <c r="A516" t="s">
        <v>3017</v>
      </c>
      <c r="B516" t="s">
        <v>4081</v>
      </c>
      <c r="C516" t="s">
        <v>4120</v>
      </c>
      <c r="D516" s="90" t="s">
        <v>4121</v>
      </c>
      <c r="E516">
        <v>500</v>
      </c>
    </row>
    <row r="517" spans="1:5">
      <c r="A517" t="s">
        <v>3016</v>
      </c>
      <c r="B517" t="s">
        <v>4081</v>
      </c>
      <c r="C517" t="s">
        <v>4122</v>
      </c>
      <c r="D517" s="90" t="s">
        <v>4123</v>
      </c>
      <c r="E517">
        <v>500</v>
      </c>
    </row>
    <row r="518" spans="1:5">
      <c r="A518" t="s">
        <v>3015</v>
      </c>
      <c r="B518" t="s">
        <v>4081</v>
      </c>
      <c r="C518" t="s">
        <v>4124</v>
      </c>
      <c r="D518" s="90" t="s">
        <v>4125</v>
      </c>
      <c r="E518">
        <v>500</v>
      </c>
    </row>
    <row r="519" spans="1:5">
      <c r="A519" t="s">
        <v>4126</v>
      </c>
      <c r="B519" t="s">
        <v>4081</v>
      </c>
      <c r="C519" t="s">
        <v>4127</v>
      </c>
      <c r="D519" s="90" t="s">
        <v>4128</v>
      </c>
      <c r="E519">
        <v>500</v>
      </c>
    </row>
    <row r="520" spans="1:5">
      <c r="A520" t="s">
        <v>3013</v>
      </c>
      <c r="B520" t="s">
        <v>4057</v>
      </c>
      <c r="C520" t="s">
        <v>4129</v>
      </c>
      <c r="D520" s="90" t="s">
        <v>4130</v>
      </c>
      <c r="E520">
        <v>500</v>
      </c>
    </row>
    <row r="521" spans="1:5">
      <c r="A521" t="s">
        <v>3012</v>
      </c>
      <c r="B521" t="s">
        <v>4057</v>
      </c>
      <c r="C521" t="s">
        <v>4131</v>
      </c>
      <c r="D521" s="90" t="s">
        <v>4132</v>
      </c>
      <c r="E521">
        <v>500</v>
      </c>
    </row>
    <row r="522" spans="1:5">
      <c r="A522" t="s">
        <v>4133</v>
      </c>
      <c r="B522" t="s">
        <v>4057</v>
      </c>
      <c r="C522" t="s">
        <v>4134</v>
      </c>
      <c r="D522" s="90" t="s">
        <v>3167</v>
      </c>
      <c r="E522">
        <v>520</v>
      </c>
    </row>
    <row r="523" spans="1:5">
      <c r="A523" t="s">
        <v>3011</v>
      </c>
      <c r="B523" t="s">
        <v>4135</v>
      </c>
      <c r="C523" t="s">
        <v>4136</v>
      </c>
      <c r="D523" s="90" t="s">
        <v>4137</v>
      </c>
      <c r="E523">
        <v>520</v>
      </c>
    </row>
    <row r="524" spans="1:5">
      <c r="A524" t="s">
        <v>4138</v>
      </c>
      <c r="B524" t="s">
        <v>4139</v>
      </c>
      <c r="C524" t="s">
        <v>4140</v>
      </c>
      <c r="D524" s="90" t="s">
        <v>4141</v>
      </c>
      <c r="E524">
        <v>520</v>
      </c>
    </row>
    <row r="525" spans="1:5">
      <c r="A525" t="s">
        <v>4142</v>
      </c>
      <c r="B525" t="s">
        <v>4139</v>
      </c>
      <c r="C525" t="s">
        <v>4143</v>
      </c>
      <c r="D525" s="90" t="s">
        <v>4141</v>
      </c>
      <c r="E525">
        <v>520</v>
      </c>
    </row>
    <row r="526" spans="1:5">
      <c r="A526" t="s">
        <v>4144</v>
      </c>
      <c r="B526" t="s">
        <v>4145</v>
      </c>
      <c r="C526" t="s">
        <v>4146</v>
      </c>
      <c r="D526" s="90" t="s">
        <v>4147</v>
      </c>
      <c r="E526">
        <v>520</v>
      </c>
    </row>
    <row r="527" spans="1:5">
      <c r="A527" t="s">
        <v>2875</v>
      </c>
      <c r="B527" t="s">
        <v>4139</v>
      </c>
      <c r="C527" t="s">
        <v>4148</v>
      </c>
      <c r="D527" s="90" t="s">
        <v>4149</v>
      </c>
      <c r="E527">
        <v>520</v>
      </c>
    </row>
    <row r="528" spans="1:5">
      <c r="A528" t="s">
        <v>2874</v>
      </c>
      <c r="B528" t="s">
        <v>4139</v>
      </c>
      <c r="C528" t="s">
        <v>4150</v>
      </c>
      <c r="D528" s="90" t="s">
        <v>4151</v>
      </c>
      <c r="E528">
        <v>520</v>
      </c>
    </row>
    <row r="529" spans="1:5">
      <c r="A529" t="s">
        <v>2873</v>
      </c>
      <c r="B529" t="s">
        <v>4139</v>
      </c>
      <c r="C529" t="s">
        <v>4152</v>
      </c>
      <c r="D529" s="90" t="s">
        <v>4153</v>
      </c>
      <c r="E529">
        <v>520</v>
      </c>
    </row>
    <row r="530" spans="1:5">
      <c r="A530" t="s">
        <v>2872</v>
      </c>
      <c r="B530" t="s">
        <v>4139</v>
      </c>
      <c r="C530" t="s">
        <v>4154</v>
      </c>
      <c r="D530" s="90" t="s">
        <v>4155</v>
      </c>
      <c r="E530">
        <v>520</v>
      </c>
    </row>
    <row r="531" spans="1:5">
      <c r="A531" t="s">
        <v>2871</v>
      </c>
      <c r="B531" t="s">
        <v>4139</v>
      </c>
      <c r="C531" t="s">
        <v>4156</v>
      </c>
      <c r="D531" s="90" t="s">
        <v>4157</v>
      </c>
      <c r="E531">
        <v>520</v>
      </c>
    </row>
    <row r="532" spans="1:5">
      <c r="A532" t="s">
        <v>4158</v>
      </c>
      <c r="B532" t="s">
        <v>4139</v>
      </c>
      <c r="C532" t="s">
        <v>4159</v>
      </c>
      <c r="D532" s="90" t="s">
        <v>4160</v>
      </c>
      <c r="E532">
        <v>520</v>
      </c>
    </row>
    <row r="533" spans="1:5">
      <c r="A533" t="s">
        <v>2869</v>
      </c>
      <c r="B533" t="s">
        <v>4139</v>
      </c>
      <c r="C533" t="s">
        <v>4161</v>
      </c>
      <c r="D533" s="90" t="s">
        <v>4141</v>
      </c>
      <c r="E533">
        <v>520</v>
      </c>
    </row>
    <row r="534" spans="1:5">
      <c r="A534" t="s">
        <v>2868</v>
      </c>
      <c r="B534" t="s">
        <v>4139</v>
      </c>
      <c r="C534" t="s">
        <v>4162</v>
      </c>
      <c r="D534" s="90" t="s">
        <v>4163</v>
      </c>
      <c r="E534">
        <v>520</v>
      </c>
    </row>
    <row r="535" spans="1:5">
      <c r="A535" t="s">
        <v>4164</v>
      </c>
      <c r="B535" t="s">
        <v>4139</v>
      </c>
      <c r="C535" t="s">
        <v>4165</v>
      </c>
      <c r="D535" s="90" t="s">
        <v>4166</v>
      </c>
      <c r="E535">
        <v>520</v>
      </c>
    </row>
    <row r="536" spans="1:5">
      <c r="A536" t="s">
        <v>4167</v>
      </c>
      <c r="B536" t="s">
        <v>4139</v>
      </c>
      <c r="C536" t="s">
        <v>4168</v>
      </c>
      <c r="D536" s="90" t="s">
        <v>4169</v>
      </c>
      <c r="E536">
        <v>520</v>
      </c>
    </row>
    <row r="537" spans="1:5">
      <c r="A537" t="s">
        <v>4170</v>
      </c>
      <c r="B537" t="s">
        <v>4057</v>
      </c>
      <c r="C537" t="s">
        <v>4171</v>
      </c>
      <c r="D537" s="90" t="s">
        <v>3167</v>
      </c>
      <c r="E537">
        <v>520</v>
      </c>
    </row>
    <row r="538" spans="1:5">
      <c r="A538" t="s">
        <v>4172</v>
      </c>
      <c r="B538" t="s">
        <v>4057</v>
      </c>
      <c r="C538" t="s">
        <v>4173</v>
      </c>
      <c r="D538" s="90" t="s">
        <v>3167</v>
      </c>
      <c r="E538">
        <v>520</v>
      </c>
    </row>
    <row r="539" spans="1:5">
      <c r="A539" t="s">
        <v>4174</v>
      </c>
      <c r="B539" t="s">
        <v>4057</v>
      </c>
      <c r="C539" t="s">
        <v>4175</v>
      </c>
      <c r="D539" s="90" t="s">
        <v>3167</v>
      </c>
      <c r="E539">
        <v>520</v>
      </c>
    </row>
    <row r="540" spans="1:5">
      <c r="A540" t="s">
        <v>4176</v>
      </c>
      <c r="B540" t="s">
        <v>4057</v>
      </c>
      <c r="C540" t="s">
        <v>4177</v>
      </c>
      <c r="D540" s="90" t="s">
        <v>3167</v>
      </c>
      <c r="E540">
        <v>520</v>
      </c>
    </row>
    <row r="541" spans="1:5">
      <c r="A541" t="s">
        <v>3008</v>
      </c>
      <c r="B541" t="s">
        <v>4057</v>
      </c>
      <c r="C541" t="s">
        <v>4178</v>
      </c>
      <c r="D541" s="90" t="s">
        <v>3167</v>
      </c>
      <c r="E541">
        <v>520</v>
      </c>
    </row>
    <row r="542" spans="1:5">
      <c r="A542" t="s">
        <v>4179</v>
      </c>
      <c r="B542" t="s">
        <v>4057</v>
      </c>
      <c r="C542" t="s">
        <v>4180</v>
      </c>
      <c r="D542" s="90" t="s">
        <v>3167</v>
      </c>
      <c r="E542">
        <v>540</v>
      </c>
    </row>
    <row r="543" spans="1:5">
      <c r="A543" t="s">
        <v>4181</v>
      </c>
      <c r="B543" t="s">
        <v>4182</v>
      </c>
      <c r="C543" t="s">
        <v>4183</v>
      </c>
      <c r="D543" s="90" t="s">
        <v>4184</v>
      </c>
      <c r="E543">
        <v>540</v>
      </c>
    </row>
    <row r="544" spans="1:5">
      <c r="A544" t="s">
        <v>3007</v>
      </c>
      <c r="B544" t="s">
        <v>4182</v>
      </c>
      <c r="C544" t="s">
        <v>4185</v>
      </c>
      <c r="D544" s="90" t="s">
        <v>4186</v>
      </c>
      <c r="E544">
        <v>540</v>
      </c>
    </row>
    <row r="545" spans="1:5">
      <c r="A545" t="s">
        <v>4187</v>
      </c>
      <c r="B545" t="s">
        <v>4057</v>
      </c>
      <c r="C545" t="s">
        <v>4188</v>
      </c>
      <c r="D545" s="90" t="s">
        <v>3167</v>
      </c>
      <c r="E545">
        <v>540</v>
      </c>
    </row>
    <row r="546" spans="1:5">
      <c r="A546" t="s">
        <v>3004</v>
      </c>
      <c r="B546" t="s">
        <v>4182</v>
      </c>
      <c r="C546" t="s">
        <v>4189</v>
      </c>
      <c r="D546" s="90" t="s">
        <v>4184</v>
      </c>
      <c r="E546">
        <v>540</v>
      </c>
    </row>
    <row r="547" spans="1:5">
      <c r="A547" t="s">
        <v>4190</v>
      </c>
      <c r="B547" t="s">
        <v>4057</v>
      </c>
      <c r="C547" t="s">
        <v>4191</v>
      </c>
      <c r="D547" s="90" t="s">
        <v>4192</v>
      </c>
      <c r="E547">
        <v>540</v>
      </c>
    </row>
    <row r="548" spans="1:5">
      <c r="A548" t="s">
        <v>4193</v>
      </c>
      <c r="B548" t="s">
        <v>4053</v>
      </c>
      <c r="C548" t="s">
        <v>4194</v>
      </c>
      <c r="D548" s="90" t="s">
        <v>4195</v>
      </c>
      <c r="E548">
        <v>540</v>
      </c>
    </row>
    <row r="549" spans="1:5">
      <c r="A549" t="s">
        <v>4196</v>
      </c>
      <c r="B549" t="s">
        <v>4182</v>
      </c>
      <c r="C549" t="s">
        <v>4197</v>
      </c>
      <c r="D549" s="90" t="s">
        <v>4198</v>
      </c>
      <c r="E549">
        <v>540</v>
      </c>
    </row>
    <row r="550" spans="1:5">
      <c r="A550" t="s">
        <v>3003</v>
      </c>
      <c r="B550" t="s">
        <v>4199</v>
      </c>
      <c r="C550" t="s">
        <v>4200</v>
      </c>
      <c r="D550" s="90" t="s">
        <v>4201</v>
      </c>
      <c r="E550">
        <v>540</v>
      </c>
    </row>
    <row r="551" spans="1:5">
      <c r="A551" t="s">
        <v>4202</v>
      </c>
      <c r="B551" t="s">
        <v>4199</v>
      </c>
      <c r="C551" t="s">
        <v>4203</v>
      </c>
      <c r="D551" s="90" t="s">
        <v>4201</v>
      </c>
      <c r="E551">
        <v>540</v>
      </c>
    </row>
    <row r="552" spans="1:5">
      <c r="A552" t="s">
        <v>3002</v>
      </c>
      <c r="B552" t="s">
        <v>4199</v>
      </c>
      <c r="C552" t="s">
        <v>4204</v>
      </c>
      <c r="D552" s="90" t="s">
        <v>4205</v>
      </c>
      <c r="E552">
        <v>540</v>
      </c>
    </row>
    <row r="553" spans="1:5">
      <c r="A553" t="s">
        <v>4206</v>
      </c>
      <c r="B553" t="s">
        <v>4199</v>
      </c>
      <c r="C553" t="s">
        <v>4207</v>
      </c>
      <c r="D553" s="90" t="s">
        <v>4201</v>
      </c>
      <c r="E553">
        <v>540</v>
      </c>
    </row>
    <row r="554" spans="1:5">
      <c r="A554" t="s">
        <v>3001</v>
      </c>
      <c r="B554" t="s">
        <v>4057</v>
      </c>
      <c r="C554" t="s">
        <v>4208</v>
      </c>
      <c r="D554" s="90" t="s">
        <v>4209</v>
      </c>
      <c r="E554">
        <v>540</v>
      </c>
    </row>
    <row r="555" spans="1:5">
      <c r="A555" t="s">
        <v>4210</v>
      </c>
      <c r="B555" t="s">
        <v>4135</v>
      </c>
      <c r="C555" t="s">
        <v>4211</v>
      </c>
      <c r="D555" s="90" t="s">
        <v>4212</v>
      </c>
      <c r="E555">
        <v>540</v>
      </c>
    </row>
    <row r="556" spans="1:5">
      <c r="A556" t="s">
        <v>3000</v>
      </c>
      <c r="B556" t="s">
        <v>4057</v>
      </c>
      <c r="C556" t="s">
        <v>4213</v>
      </c>
      <c r="D556" s="90" t="s">
        <v>4214</v>
      </c>
      <c r="E556">
        <v>540</v>
      </c>
    </row>
    <row r="557" spans="1:5">
      <c r="A557" t="s">
        <v>2999</v>
      </c>
      <c r="B557" t="s">
        <v>4135</v>
      </c>
      <c r="C557" t="s">
        <v>4215</v>
      </c>
      <c r="D557" s="90" t="s">
        <v>4216</v>
      </c>
      <c r="E557">
        <v>540</v>
      </c>
    </row>
    <row r="558" spans="1:5">
      <c r="A558" t="s">
        <v>2998</v>
      </c>
      <c r="B558" t="s">
        <v>4135</v>
      </c>
      <c r="C558" t="s">
        <v>4217</v>
      </c>
      <c r="D558" s="90" t="s">
        <v>4212</v>
      </c>
      <c r="E558">
        <v>540</v>
      </c>
    </row>
    <row r="559" spans="1:5">
      <c r="A559" t="s">
        <v>4218</v>
      </c>
      <c r="B559" t="s">
        <v>4135</v>
      </c>
      <c r="C559" t="s">
        <v>4219</v>
      </c>
      <c r="D559" s="90" t="s">
        <v>4220</v>
      </c>
      <c r="E559">
        <v>540</v>
      </c>
    </row>
    <row r="560" spans="1:5">
      <c r="A560" t="s">
        <v>4221</v>
      </c>
      <c r="B560" t="s">
        <v>4135</v>
      </c>
      <c r="C560" t="s">
        <v>4222</v>
      </c>
      <c r="D560" s="90" t="s">
        <v>4223</v>
      </c>
      <c r="E560">
        <v>540</v>
      </c>
    </row>
    <row r="561" spans="1:5">
      <c r="A561" t="s">
        <v>4224</v>
      </c>
      <c r="B561" t="s">
        <v>4135</v>
      </c>
      <c r="C561" t="s">
        <v>4225</v>
      </c>
      <c r="D561" s="90" t="s">
        <v>4226</v>
      </c>
      <c r="E561">
        <v>540</v>
      </c>
    </row>
    <row r="562" spans="1:5">
      <c r="A562" t="s">
        <v>2997</v>
      </c>
      <c r="B562" t="s">
        <v>4057</v>
      </c>
      <c r="C562" t="s">
        <v>4227</v>
      </c>
      <c r="D562" s="90" t="s">
        <v>4228</v>
      </c>
      <c r="E562">
        <v>560</v>
      </c>
    </row>
    <row r="563" spans="1:5">
      <c r="A563" t="s">
        <v>4229</v>
      </c>
      <c r="B563" t="s">
        <v>4057</v>
      </c>
      <c r="C563" t="s">
        <v>4230</v>
      </c>
      <c r="D563" s="90" t="s">
        <v>3167</v>
      </c>
      <c r="E563">
        <v>560</v>
      </c>
    </row>
    <row r="564" spans="1:5">
      <c r="A564" t="s">
        <v>2995</v>
      </c>
      <c r="B564" t="s">
        <v>4231</v>
      </c>
      <c r="C564" t="s">
        <v>4232</v>
      </c>
      <c r="D564" s="90" t="s">
        <v>4233</v>
      </c>
      <c r="E564">
        <v>560</v>
      </c>
    </row>
    <row r="565" spans="1:5">
      <c r="A565" t="s">
        <v>2993</v>
      </c>
      <c r="B565" t="s">
        <v>4057</v>
      </c>
      <c r="C565" t="s">
        <v>4234</v>
      </c>
      <c r="D565" s="90" t="s">
        <v>3167</v>
      </c>
      <c r="E565">
        <v>560</v>
      </c>
    </row>
    <row r="566" spans="1:5">
      <c r="A566" t="s">
        <v>2994</v>
      </c>
      <c r="B566" t="s">
        <v>4199</v>
      </c>
      <c r="C566" t="s">
        <v>4235</v>
      </c>
      <c r="D566" s="90" t="s">
        <v>4236</v>
      </c>
      <c r="E566">
        <v>560</v>
      </c>
    </row>
    <row r="567" spans="1:5">
      <c r="A567" t="s">
        <v>2992</v>
      </c>
      <c r="B567" t="s">
        <v>4057</v>
      </c>
      <c r="C567" t="s">
        <v>4237</v>
      </c>
      <c r="D567" s="90" t="s">
        <v>4238</v>
      </c>
      <c r="E567">
        <v>560</v>
      </c>
    </row>
    <row r="568" spans="1:5">
      <c r="A568" t="s">
        <v>4239</v>
      </c>
      <c r="B568" t="s">
        <v>4182</v>
      </c>
      <c r="C568" t="s">
        <v>4240</v>
      </c>
      <c r="D568" s="90" t="s">
        <v>4241</v>
      </c>
      <c r="E568">
        <v>560</v>
      </c>
    </row>
    <row r="569" spans="1:5">
      <c r="A569" t="s">
        <v>4242</v>
      </c>
      <c r="B569" t="s">
        <v>4182</v>
      </c>
      <c r="C569" t="s">
        <v>4243</v>
      </c>
      <c r="D569" s="90" t="s">
        <v>4244</v>
      </c>
      <c r="E569">
        <v>560</v>
      </c>
    </row>
    <row r="570" spans="1:5">
      <c r="A570" t="s">
        <v>4245</v>
      </c>
      <c r="B570" t="s">
        <v>4182</v>
      </c>
      <c r="C570" t="s">
        <v>4246</v>
      </c>
      <c r="D570" s="90" t="s">
        <v>4184</v>
      </c>
      <c r="E570">
        <v>560</v>
      </c>
    </row>
    <row r="571" spans="1:5">
      <c r="A571" t="s">
        <v>4247</v>
      </c>
      <c r="B571" t="s">
        <v>4182</v>
      </c>
      <c r="C571" t="s">
        <v>4248</v>
      </c>
      <c r="D571" s="90" t="s">
        <v>4249</v>
      </c>
      <c r="E571">
        <v>560</v>
      </c>
    </row>
    <row r="572" spans="1:5">
      <c r="A572" t="s">
        <v>4250</v>
      </c>
      <c r="B572" t="s">
        <v>4182</v>
      </c>
      <c r="C572" t="s">
        <v>4251</v>
      </c>
      <c r="D572" s="90" t="s">
        <v>4184</v>
      </c>
      <c r="E572">
        <v>560</v>
      </c>
    </row>
    <row r="573" spans="1:5">
      <c r="A573" t="s">
        <v>4252</v>
      </c>
      <c r="B573" t="s">
        <v>4182</v>
      </c>
      <c r="C573" t="s">
        <v>4253</v>
      </c>
      <c r="D573" s="90" t="s">
        <v>4254</v>
      </c>
      <c r="E573">
        <v>560</v>
      </c>
    </row>
    <row r="574" spans="1:5">
      <c r="A574" t="s">
        <v>4255</v>
      </c>
      <c r="B574" t="s">
        <v>4231</v>
      </c>
      <c r="C574" t="s">
        <v>4256</v>
      </c>
      <c r="D574" s="90" t="s">
        <v>4257</v>
      </c>
      <c r="E574">
        <v>560</v>
      </c>
    </row>
    <row r="575" spans="1:5">
      <c r="A575" t="s">
        <v>4258</v>
      </c>
      <c r="B575" t="s">
        <v>4231</v>
      </c>
      <c r="C575" t="s">
        <v>4259</v>
      </c>
      <c r="D575" s="90" t="s">
        <v>4260</v>
      </c>
      <c r="E575">
        <v>560</v>
      </c>
    </row>
    <row r="576" spans="1:5">
      <c r="A576" t="s">
        <v>2858</v>
      </c>
      <c r="B576" t="s">
        <v>4182</v>
      </c>
      <c r="C576" t="s">
        <v>4261</v>
      </c>
      <c r="D576" s="90" t="s">
        <v>4262</v>
      </c>
      <c r="E576">
        <v>560</v>
      </c>
    </row>
    <row r="577" spans="1:5">
      <c r="A577" t="s">
        <v>4263</v>
      </c>
      <c r="B577" t="s">
        <v>4182</v>
      </c>
      <c r="C577" t="s">
        <v>4264</v>
      </c>
      <c r="D577" s="90" t="s">
        <v>4265</v>
      </c>
      <c r="E577">
        <v>560</v>
      </c>
    </row>
    <row r="578" spans="1:5">
      <c r="A578" t="s">
        <v>2859</v>
      </c>
      <c r="B578" t="s">
        <v>4231</v>
      </c>
      <c r="C578" t="s">
        <v>4266</v>
      </c>
      <c r="D578" s="90" t="s">
        <v>4233</v>
      </c>
      <c r="E578">
        <v>560</v>
      </c>
    </row>
    <row r="579" spans="1:5">
      <c r="A579" t="s">
        <v>2857</v>
      </c>
      <c r="B579" t="s">
        <v>4231</v>
      </c>
      <c r="C579" t="s">
        <v>4267</v>
      </c>
      <c r="D579" s="90" t="s">
        <v>4268</v>
      </c>
      <c r="E579">
        <v>560</v>
      </c>
    </row>
    <row r="580" spans="1:5">
      <c r="A580" t="s">
        <v>4269</v>
      </c>
      <c r="B580" t="s">
        <v>4182</v>
      </c>
      <c r="C580" t="s">
        <v>4270</v>
      </c>
      <c r="D580" s="90" t="s">
        <v>4271</v>
      </c>
      <c r="E580">
        <v>560</v>
      </c>
    </row>
    <row r="581" spans="1:5">
      <c r="A581" t="s">
        <v>4272</v>
      </c>
      <c r="B581" t="s">
        <v>4182</v>
      </c>
      <c r="C581" t="s">
        <v>4273</v>
      </c>
      <c r="D581" s="90" t="s">
        <v>4184</v>
      </c>
      <c r="E581">
        <v>560</v>
      </c>
    </row>
    <row r="582" spans="1:5">
      <c r="A582" t="s">
        <v>4274</v>
      </c>
      <c r="B582" t="s">
        <v>4182</v>
      </c>
      <c r="C582" t="s">
        <v>4275</v>
      </c>
      <c r="D582" s="90" t="s">
        <v>4184</v>
      </c>
      <c r="E582">
        <v>580</v>
      </c>
    </row>
    <row r="583" spans="1:5">
      <c r="A583" t="s">
        <v>4276</v>
      </c>
      <c r="B583" t="s">
        <v>4231</v>
      </c>
      <c r="C583" t="s">
        <v>4277</v>
      </c>
      <c r="D583" s="90" t="s">
        <v>4278</v>
      </c>
      <c r="E583">
        <v>580</v>
      </c>
    </row>
    <row r="584" spans="1:5">
      <c r="A584" t="s">
        <v>4279</v>
      </c>
      <c r="B584" t="s">
        <v>4139</v>
      </c>
      <c r="C584" t="s">
        <v>4280</v>
      </c>
      <c r="D584" s="90" t="s">
        <v>4281</v>
      </c>
      <c r="E584">
        <v>580</v>
      </c>
    </row>
    <row r="585" spans="1:5">
      <c r="A585" t="s">
        <v>4282</v>
      </c>
      <c r="B585" t="s">
        <v>4139</v>
      </c>
      <c r="C585" t="s">
        <v>4283</v>
      </c>
      <c r="D585" s="90" t="s">
        <v>4284</v>
      </c>
      <c r="E585">
        <v>580</v>
      </c>
    </row>
    <row r="586" spans="1:5">
      <c r="A586" t="s">
        <v>4285</v>
      </c>
      <c r="B586" t="s">
        <v>4139</v>
      </c>
      <c r="C586" t="s">
        <v>4286</v>
      </c>
      <c r="D586" s="90" t="s">
        <v>4287</v>
      </c>
      <c r="E586">
        <v>580</v>
      </c>
    </row>
    <row r="587" spans="1:5">
      <c r="A587" t="s">
        <v>4288</v>
      </c>
      <c r="B587" t="s">
        <v>4139</v>
      </c>
      <c r="C587" t="s">
        <v>4289</v>
      </c>
      <c r="D587" s="90" t="s">
        <v>4290</v>
      </c>
      <c r="E587">
        <v>580</v>
      </c>
    </row>
    <row r="588" spans="1:5">
      <c r="A588" t="s">
        <v>4291</v>
      </c>
      <c r="B588" t="s">
        <v>4182</v>
      </c>
      <c r="C588" t="s">
        <v>4292</v>
      </c>
      <c r="D588" s="90" t="s">
        <v>4293</v>
      </c>
      <c r="E588">
        <v>580</v>
      </c>
    </row>
    <row r="589" spans="1:5">
      <c r="A589" t="s">
        <v>4294</v>
      </c>
      <c r="B589" t="s">
        <v>4053</v>
      </c>
      <c r="C589" t="s">
        <v>4295</v>
      </c>
      <c r="D589" s="90" t="s">
        <v>4195</v>
      </c>
      <c r="E589">
        <v>580</v>
      </c>
    </row>
    <row r="590" spans="1:5">
      <c r="A590" t="s">
        <v>4296</v>
      </c>
      <c r="B590" t="s">
        <v>4053</v>
      </c>
      <c r="C590" t="s">
        <v>4297</v>
      </c>
      <c r="D590" s="90" t="s">
        <v>4298</v>
      </c>
      <c r="E590">
        <v>580</v>
      </c>
    </row>
    <row r="591" spans="1:5">
      <c r="A591" t="s">
        <v>4299</v>
      </c>
      <c r="B591" t="s">
        <v>4053</v>
      </c>
      <c r="C591" t="s">
        <v>4300</v>
      </c>
      <c r="D591" s="90" t="s">
        <v>4301</v>
      </c>
      <c r="E591">
        <v>580</v>
      </c>
    </row>
    <row r="592" spans="1:5">
      <c r="A592" t="s">
        <v>4302</v>
      </c>
      <c r="B592" t="s">
        <v>4231</v>
      </c>
      <c r="C592" t="s">
        <v>4303</v>
      </c>
      <c r="D592" s="90" t="s">
        <v>4304</v>
      </c>
      <c r="E592">
        <v>580</v>
      </c>
    </row>
    <row r="593" spans="1:5">
      <c r="A593" t="s">
        <v>4305</v>
      </c>
      <c r="B593" t="s">
        <v>4231</v>
      </c>
      <c r="C593" t="s">
        <v>4306</v>
      </c>
      <c r="D593" s="90" t="s">
        <v>4307</v>
      </c>
      <c r="E593">
        <v>580</v>
      </c>
    </row>
    <row r="594" spans="1:5">
      <c r="A594" t="s">
        <v>4308</v>
      </c>
      <c r="B594" t="s">
        <v>4231</v>
      </c>
      <c r="C594" t="s">
        <v>4309</v>
      </c>
      <c r="D594" s="90" t="s">
        <v>4233</v>
      </c>
      <c r="E594">
        <v>580</v>
      </c>
    </row>
    <row r="595" spans="1:5">
      <c r="A595" t="s">
        <v>4310</v>
      </c>
      <c r="B595" t="s">
        <v>4231</v>
      </c>
      <c r="C595" t="s">
        <v>4311</v>
      </c>
      <c r="D595" s="90" t="s">
        <v>4233</v>
      </c>
      <c r="E595">
        <v>580</v>
      </c>
    </row>
    <row r="596" spans="1:5">
      <c r="A596" t="s">
        <v>4312</v>
      </c>
      <c r="B596" t="s">
        <v>4231</v>
      </c>
      <c r="C596" t="s">
        <v>4313</v>
      </c>
      <c r="D596" s="90" t="s">
        <v>4314</v>
      </c>
      <c r="E596">
        <v>580</v>
      </c>
    </row>
    <row r="597" spans="1:5">
      <c r="A597" t="s">
        <v>4315</v>
      </c>
      <c r="B597" t="s">
        <v>4231</v>
      </c>
      <c r="C597" t="s">
        <v>4316</v>
      </c>
      <c r="D597" s="90" t="s">
        <v>4233</v>
      </c>
      <c r="E597">
        <v>580</v>
      </c>
    </row>
    <row r="598" spans="1:5">
      <c r="A598" t="s">
        <v>4317</v>
      </c>
      <c r="B598" t="s">
        <v>4231</v>
      </c>
      <c r="C598" t="s">
        <v>4316</v>
      </c>
      <c r="D598" s="90" t="s">
        <v>4318</v>
      </c>
      <c r="E598">
        <v>580</v>
      </c>
    </row>
    <row r="599" spans="1:5">
      <c r="A599" t="s">
        <v>4319</v>
      </c>
      <c r="B599" t="s">
        <v>4231</v>
      </c>
      <c r="C599" t="s">
        <v>4316</v>
      </c>
      <c r="D599" s="90" t="s">
        <v>4320</v>
      </c>
      <c r="E599">
        <v>580</v>
      </c>
    </row>
    <row r="600" spans="1:5">
      <c r="A600" t="s">
        <v>4321</v>
      </c>
      <c r="B600" t="s">
        <v>4231</v>
      </c>
      <c r="C600" t="s">
        <v>4322</v>
      </c>
      <c r="D600" s="90" t="s">
        <v>4233</v>
      </c>
      <c r="E600">
        <v>580</v>
      </c>
    </row>
    <row r="601" spans="1:5">
      <c r="A601" t="s">
        <v>4323</v>
      </c>
      <c r="B601" t="s">
        <v>4231</v>
      </c>
      <c r="C601" t="s">
        <v>4324</v>
      </c>
      <c r="D601" s="90" t="s">
        <v>4325</v>
      </c>
      <c r="E601">
        <v>580</v>
      </c>
    </row>
    <row r="602" spans="1:5">
      <c r="A602" t="s">
        <v>4326</v>
      </c>
      <c r="B602" t="s">
        <v>4231</v>
      </c>
      <c r="C602" t="s">
        <v>4327</v>
      </c>
      <c r="D602" s="90" t="s">
        <v>4328</v>
      </c>
      <c r="E602">
        <v>600</v>
      </c>
    </row>
    <row r="603" spans="1:5">
      <c r="A603" t="s">
        <v>4329</v>
      </c>
      <c r="B603" t="s">
        <v>4231</v>
      </c>
      <c r="C603" t="s">
        <v>4330</v>
      </c>
      <c r="D603" s="90" t="s">
        <v>4331</v>
      </c>
      <c r="E603">
        <v>600</v>
      </c>
    </row>
    <row r="604" spans="1:5">
      <c r="A604" t="s">
        <v>4332</v>
      </c>
      <c r="B604" t="s">
        <v>4231</v>
      </c>
      <c r="C604" t="s">
        <v>4333</v>
      </c>
      <c r="D604" s="90" t="s">
        <v>4334</v>
      </c>
      <c r="E604">
        <v>600</v>
      </c>
    </row>
    <row r="605" spans="1:5">
      <c r="A605" t="s">
        <v>4335</v>
      </c>
      <c r="B605" t="s">
        <v>4231</v>
      </c>
      <c r="C605" t="s">
        <v>4336</v>
      </c>
      <c r="D605" s="90" t="s">
        <v>4337</v>
      </c>
      <c r="E605">
        <v>600</v>
      </c>
    </row>
    <row r="606" spans="1:5">
      <c r="A606" t="s">
        <v>4338</v>
      </c>
      <c r="B606" t="s">
        <v>4231</v>
      </c>
      <c r="C606" t="s">
        <v>4339</v>
      </c>
      <c r="D606" s="90" t="s">
        <v>4340</v>
      </c>
      <c r="E606">
        <v>600</v>
      </c>
    </row>
    <row r="607" spans="1:5">
      <c r="A607" t="s">
        <v>4341</v>
      </c>
      <c r="B607" t="s">
        <v>4182</v>
      </c>
      <c r="C607" t="s">
        <v>4342</v>
      </c>
      <c r="D607" s="90" t="s">
        <v>4184</v>
      </c>
      <c r="E607">
        <v>600</v>
      </c>
    </row>
    <row r="608" spans="1:5">
      <c r="A608" t="s">
        <v>4343</v>
      </c>
      <c r="B608" t="s">
        <v>4231</v>
      </c>
      <c r="C608" t="s">
        <v>4344</v>
      </c>
      <c r="D608" s="90" t="s">
        <v>4233</v>
      </c>
      <c r="E608">
        <v>600</v>
      </c>
    </row>
    <row r="609" spans="1:5">
      <c r="A609" t="s">
        <v>4345</v>
      </c>
      <c r="B609" t="s">
        <v>4231</v>
      </c>
      <c r="C609" t="s">
        <v>4346</v>
      </c>
      <c r="D609" s="90" t="s">
        <v>4347</v>
      </c>
      <c r="E609">
        <v>600</v>
      </c>
    </row>
    <row r="610" spans="1:5">
      <c r="A610" t="s">
        <v>4348</v>
      </c>
      <c r="B610" t="s">
        <v>4231</v>
      </c>
      <c r="C610" t="s">
        <v>4349</v>
      </c>
      <c r="D610" s="90" t="s">
        <v>4350</v>
      </c>
      <c r="E610">
        <v>600</v>
      </c>
    </row>
    <row r="611" spans="1:5">
      <c r="A611" t="s">
        <v>4351</v>
      </c>
      <c r="B611" t="s">
        <v>4231</v>
      </c>
      <c r="C611" t="s">
        <v>4352</v>
      </c>
      <c r="D611" s="90" t="s">
        <v>4353</v>
      </c>
      <c r="E611">
        <v>600</v>
      </c>
    </row>
    <row r="612" spans="1:5">
      <c r="A612" t="s">
        <v>4354</v>
      </c>
      <c r="B612" t="s">
        <v>4053</v>
      </c>
      <c r="C612" t="s">
        <v>4355</v>
      </c>
      <c r="D612" s="90" t="s">
        <v>4195</v>
      </c>
      <c r="E612">
        <v>600</v>
      </c>
    </row>
    <row r="613" spans="1:5">
      <c r="A613" t="s">
        <v>4356</v>
      </c>
      <c r="B613" t="s">
        <v>4231</v>
      </c>
      <c r="C613" t="s">
        <v>4357</v>
      </c>
      <c r="D613" s="90" t="s">
        <v>4358</v>
      </c>
      <c r="E613">
        <v>600</v>
      </c>
    </row>
    <row r="614" spans="1:5">
      <c r="A614" t="s">
        <v>4359</v>
      </c>
      <c r="B614" t="s">
        <v>4053</v>
      </c>
      <c r="C614" t="s">
        <v>4360</v>
      </c>
      <c r="D614" s="90" t="s">
        <v>4361</v>
      </c>
      <c r="E614">
        <v>600</v>
      </c>
    </row>
    <row r="615" spans="1:5">
      <c r="A615" t="s">
        <v>4362</v>
      </c>
      <c r="B615" t="s">
        <v>4081</v>
      </c>
      <c r="C615" t="s">
        <v>4363</v>
      </c>
      <c r="D615" s="90" t="s">
        <v>4364</v>
      </c>
      <c r="E615">
        <v>600</v>
      </c>
    </row>
    <row r="616" spans="1:5">
      <c r="A616" t="s">
        <v>4365</v>
      </c>
      <c r="B616" t="s">
        <v>4231</v>
      </c>
      <c r="C616" t="s">
        <v>4366</v>
      </c>
      <c r="D616" s="90" t="s">
        <v>4367</v>
      </c>
      <c r="E616">
        <v>600</v>
      </c>
    </row>
    <row r="617" spans="1:5">
      <c r="A617" t="s">
        <v>4368</v>
      </c>
      <c r="B617" t="s">
        <v>4135</v>
      </c>
      <c r="C617" t="s">
        <v>4369</v>
      </c>
      <c r="D617" s="90" t="s">
        <v>4370</v>
      </c>
      <c r="E617">
        <v>600</v>
      </c>
    </row>
    <row r="618" spans="1:5">
      <c r="A618" t="s">
        <v>4371</v>
      </c>
      <c r="B618" t="s">
        <v>4135</v>
      </c>
      <c r="C618" t="s">
        <v>4372</v>
      </c>
      <c r="D618" s="90" t="s">
        <v>4212</v>
      </c>
      <c r="E618">
        <v>600</v>
      </c>
    </row>
    <row r="619" spans="1:5">
      <c r="A619" t="s">
        <v>4373</v>
      </c>
      <c r="B619" t="s">
        <v>4135</v>
      </c>
      <c r="C619" t="s">
        <v>4374</v>
      </c>
      <c r="D619" s="90" t="s">
        <v>4212</v>
      </c>
      <c r="E619">
        <v>600</v>
      </c>
    </row>
    <row r="620" spans="1:5">
      <c r="A620" t="s">
        <v>4375</v>
      </c>
      <c r="B620" t="s">
        <v>4376</v>
      </c>
      <c r="C620" t="s">
        <v>4377</v>
      </c>
      <c r="D620" s="90" t="s">
        <v>4378</v>
      </c>
      <c r="E620">
        <v>600</v>
      </c>
    </row>
    <row r="621" spans="1:5">
      <c r="A621" t="s">
        <v>4379</v>
      </c>
      <c r="B621" t="s">
        <v>4135</v>
      </c>
      <c r="C621" t="s">
        <v>4380</v>
      </c>
      <c r="D621" s="90" t="s">
        <v>4381</v>
      </c>
      <c r="E621">
        <v>600</v>
      </c>
    </row>
    <row r="622" spans="1:5">
      <c r="A622" t="s">
        <v>4382</v>
      </c>
      <c r="B622" t="s">
        <v>4231</v>
      </c>
      <c r="C622" t="s">
        <v>4383</v>
      </c>
      <c r="D622" s="90" t="s">
        <v>4233</v>
      </c>
      <c r="E622">
        <v>620</v>
      </c>
    </row>
    <row r="623" spans="1:5">
      <c r="A623" t="s">
        <v>4384</v>
      </c>
      <c r="B623" t="s">
        <v>4231</v>
      </c>
      <c r="C623" t="s">
        <v>4385</v>
      </c>
      <c r="D623" s="90" t="s">
        <v>4386</v>
      </c>
      <c r="E623">
        <v>620</v>
      </c>
    </row>
    <row r="624" spans="1:5">
      <c r="A624" t="s">
        <v>2817</v>
      </c>
      <c r="B624" t="s">
        <v>4231</v>
      </c>
      <c r="C624" t="s">
        <v>4387</v>
      </c>
      <c r="D624" s="90" t="s">
        <v>4388</v>
      </c>
      <c r="E624">
        <v>620</v>
      </c>
    </row>
    <row r="625" spans="1:5">
      <c r="A625" t="s">
        <v>4389</v>
      </c>
      <c r="B625" t="s">
        <v>4182</v>
      </c>
      <c r="C625" t="s">
        <v>4390</v>
      </c>
      <c r="D625" s="90" t="s">
        <v>4391</v>
      </c>
      <c r="E625">
        <v>620</v>
      </c>
    </row>
    <row r="626" spans="1:5">
      <c r="A626" t="s">
        <v>4392</v>
      </c>
      <c r="B626" t="s">
        <v>4182</v>
      </c>
      <c r="C626" t="s">
        <v>4393</v>
      </c>
      <c r="D626" s="90" t="s">
        <v>4184</v>
      </c>
      <c r="E626">
        <v>620</v>
      </c>
    </row>
    <row r="627" spans="1:5">
      <c r="A627" t="s">
        <v>4394</v>
      </c>
      <c r="B627" t="s">
        <v>4182</v>
      </c>
      <c r="C627" t="s">
        <v>4395</v>
      </c>
      <c r="D627" s="90" t="s">
        <v>4184</v>
      </c>
      <c r="E627">
        <v>620</v>
      </c>
    </row>
    <row r="628" spans="1:5">
      <c r="A628" t="s">
        <v>4396</v>
      </c>
      <c r="B628" t="s">
        <v>4182</v>
      </c>
      <c r="C628" t="s">
        <v>4390</v>
      </c>
      <c r="D628" s="90" t="s">
        <v>4184</v>
      </c>
      <c r="E628">
        <v>620</v>
      </c>
    </row>
    <row r="629" spans="1:5">
      <c r="A629" t="s">
        <v>4397</v>
      </c>
      <c r="B629" t="s">
        <v>4182</v>
      </c>
      <c r="C629" t="s">
        <v>4390</v>
      </c>
      <c r="D629" s="90" t="s">
        <v>4398</v>
      </c>
      <c r="E629">
        <v>620</v>
      </c>
    </row>
    <row r="630" spans="1:5">
      <c r="A630" t="s">
        <v>4399</v>
      </c>
      <c r="B630" t="s">
        <v>4231</v>
      </c>
      <c r="C630" t="s">
        <v>4400</v>
      </c>
      <c r="D630" s="90" t="s">
        <v>4401</v>
      </c>
      <c r="E630">
        <v>620</v>
      </c>
    </row>
    <row r="631" spans="1:5">
      <c r="A631" t="s">
        <v>4402</v>
      </c>
      <c r="B631" t="s">
        <v>4182</v>
      </c>
      <c r="C631" t="s">
        <v>4403</v>
      </c>
      <c r="D631" s="90" t="s">
        <v>4404</v>
      </c>
      <c r="E631">
        <v>620</v>
      </c>
    </row>
    <row r="632" spans="1:5">
      <c r="A632" t="s">
        <v>4405</v>
      </c>
      <c r="B632" t="s">
        <v>4182</v>
      </c>
      <c r="C632" t="s">
        <v>4406</v>
      </c>
      <c r="D632" s="90" t="s">
        <v>4407</v>
      </c>
      <c r="E632">
        <v>620</v>
      </c>
    </row>
    <row r="633" spans="1:5">
      <c r="A633" t="s">
        <v>2851</v>
      </c>
      <c r="B633" t="s">
        <v>4182</v>
      </c>
      <c r="C633" t="s">
        <v>4408</v>
      </c>
      <c r="D633" s="90" t="s">
        <v>4184</v>
      </c>
      <c r="E633">
        <v>620</v>
      </c>
    </row>
    <row r="634" spans="1:5">
      <c r="A634" t="s">
        <v>4409</v>
      </c>
      <c r="B634" t="s">
        <v>4182</v>
      </c>
      <c r="C634" t="s">
        <v>4410</v>
      </c>
      <c r="D634" s="90" t="s">
        <v>4411</v>
      </c>
      <c r="E634">
        <v>620</v>
      </c>
    </row>
    <row r="635" spans="1:5">
      <c r="A635" t="s">
        <v>4412</v>
      </c>
      <c r="B635" t="s">
        <v>4182</v>
      </c>
      <c r="C635" t="s">
        <v>4413</v>
      </c>
      <c r="D635" s="90" t="s">
        <v>4414</v>
      </c>
      <c r="E635">
        <v>620</v>
      </c>
    </row>
    <row r="636" spans="1:5">
      <c r="A636" t="s">
        <v>4415</v>
      </c>
      <c r="B636" t="s">
        <v>4182</v>
      </c>
      <c r="C636" t="s">
        <v>4416</v>
      </c>
      <c r="D636" s="90" t="s">
        <v>4417</v>
      </c>
      <c r="E636">
        <v>620</v>
      </c>
    </row>
    <row r="637" spans="1:5">
      <c r="A637" t="s">
        <v>4418</v>
      </c>
      <c r="B637" t="s">
        <v>4182</v>
      </c>
      <c r="C637" t="s">
        <v>4419</v>
      </c>
      <c r="D637" s="90" t="s">
        <v>4184</v>
      </c>
      <c r="E637">
        <v>620</v>
      </c>
    </row>
    <row r="638" spans="1:5">
      <c r="A638" t="s">
        <v>4420</v>
      </c>
      <c r="B638" t="s">
        <v>4182</v>
      </c>
      <c r="C638" t="s">
        <v>4421</v>
      </c>
      <c r="D638" s="90" t="s">
        <v>4422</v>
      </c>
      <c r="E638">
        <v>620</v>
      </c>
    </row>
    <row r="639" spans="1:5">
      <c r="A639" t="s">
        <v>4423</v>
      </c>
      <c r="B639" t="s">
        <v>4182</v>
      </c>
      <c r="C639" t="s">
        <v>4424</v>
      </c>
      <c r="D639" s="90" t="s">
        <v>4425</v>
      </c>
      <c r="E639">
        <v>620</v>
      </c>
    </row>
    <row r="640" spans="1:5">
      <c r="A640" t="s">
        <v>4426</v>
      </c>
      <c r="B640" t="s">
        <v>4182</v>
      </c>
      <c r="C640" t="s">
        <v>4427</v>
      </c>
      <c r="D640" s="90" t="s">
        <v>4184</v>
      </c>
      <c r="E640">
        <v>620</v>
      </c>
    </row>
    <row r="641" spans="1:5">
      <c r="A641" t="s">
        <v>2815</v>
      </c>
      <c r="B641" t="s">
        <v>4231</v>
      </c>
      <c r="C641" t="s">
        <v>4428</v>
      </c>
      <c r="D641" s="90" t="s">
        <v>4429</v>
      </c>
      <c r="E641">
        <v>620</v>
      </c>
    </row>
    <row r="642" spans="1:5">
      <c r="A642" t="s">
        <v>4430</v>
      </c>
      <c r="B642" t="s">
        <v>4231</v>
      </c>
      <c r="C642" t="s">
        <v>4431</v>
      </c>
      <c r="D642" s="90" t="s">
        <v>4432</v>
      </c>
      <c r="E642">
        <v>640</v>
      </c>
    </row>
    <row r="643" spans="1:5">
      <c r="A643" t="s">
        <v>4433</v>
      </c>
      <c r="B643" t="s">
        <v>4043</v>
      </c>
      <c r="C643" t="s">
        <v>4434</v>
      </c>
      <c r="D643" s="90" t="s">
        <v>4045</v>
      </c>
      <c r="E643">
        <v>640</v>
      </c>
    </row>
    <row r="644" spans="1:5">
      <c r="A644" t="s">
        <v>4435</v>
      </c>
      <c r="B644" t="s">
        <v>4043</v>
      </c>
      <c r="C644" t="s">
        <v>4436</v>
      </c>
      <c r="D644" s="90" t="s">
        <v>4045</v>
      </c>
      <c r="E644">
        <v>640</v>
      </c>
    </row>
    <row r="645" spans="1:5">
      <c r="A645" t="s">
        <v>4437</v>
      </c>
      <c r="B645" t="s">
        <v>4043</v>
      </c>
      <c r="C645" t="s">
        <v>4438</v>
      </c>
      <c r="D645" s="90" t="s">
        <v>4045</v>
      </c>
      <c r="E645">
        <v>640</v>
      </c>
    </row>
    <row r="646" spans="1:5">
      <c r="A646" t="s">
        <v>4439</v>
      </c>
      <c r="B646" t="s">
        <v>4043</v>
      </c>
      <c r="C646" t="s">
        <v>4440</v>
      </c>
      <c r="D646" s="90" t="s">
        <v>4045</v>
      </c>
      <c r="E646">
        <v>640</v>
      </c>
    </row>
    <row r="647" spans="1:5">
      <c r="A647" t="s">
        <v>1775</v>
      </c>
      <c r="B647" t="s">
        <v>4043</v>
      </c>
      <c r="C647" t="s">
        <v>4441</v>
      </c>
      <c r="D647" s="90" t="s">
        <v>4045</v>
      </c>
      <c r="E647">
        <v>640</v>
      </c>
    </row>
    <row r="648" spans="1:5">
      <c r="A648" t="s">
        <v>4442</v>
      </c>
      <c r="B648" t="s">
        <v>4057</v>
      </c>
      <c r="C648" t="s">
        <v>4443</v>
      </c>
      <c r="D648" s="90" t="s">
        <v>3167</v>
      </c>
      <c r="E648">
        <v>640</v>
      </c>
    </row>
    <row r="649" spans="1:5">
      <c r="A649" t="s">
        <v>4444</v>
      </c>
      <c r="B649" t="s">
        <v>4135</v>
      </c>
      <c r="C649" t="s">
        <v>4445</v>
      </c>
      <c r="D649" s="90" t="s">
        <v>4446</v>
      </c>
      <c r="E649">
        <v>640</v>
      </c>
    </row>
    <row r="650" spans="1:5">
      <c r="A650" t="s">
        <v>4447</v>
      </c>
      <c r="B650" t="s">
        <v>4448</v>
      </c>
      <c r="C650" t="s">
        <v>4449</v>
      </c>
      <c r="D650" s="90" t="s">
        <v>4450</v>
      </c>
      <c r="E650">
        <v>640</v>
      </c>
    </row>
    <row r="651" spans="1:5">
      <c r="A651" t="s">
        <v>4451</v>
      </c>
      <c r="B651" t="s">
        <v>4448</v>
      </c>
      <c r="C651" t="s">
        <v>4452</v>
      </c>
      <c r="D651" s="90" t="s">
        <v>4453</v>
      </c>
      <c r="E651">
        <v>640</v>
      </c>
    </row>
    <row r="652" spans="1:5">
      <c r="A652" t="s">
        <v>4454</v>
      </c>
      <c r="B652" t="s">
        <v>4448</v>
      </c>
      <c r="C652" t="s">
        <v>4455</v>
      </c>
      <c r="D652" s="90" t="s">
        <v>4456</v>
      </c>
      <c r="E652">
        <v>640</v>
      </c>
    </row>
    <row r="653" spans="1:5">
      <c r="A653" t="s">
        <v>1774</v>
      </c>
      <c r="B653" t="s">
        <v>4457</v>
      </c>
      <c r="C653" t="s">
        <v>4458</v>
      </c>
      <c r="D653" s="90" t="s">
        <v>4459</v>
      </c>
      <c r="E653">
        <v>640</v>
      </c>
    </row>
    <row r="654" spans="1:5">
      <c r="A654" t="s">
        <v>4460</v>
      </c>
      <c r="B654" t="s">
        <v>4461</v>
      </c>
      <c r="C654" t="s">
        <v>4462</v>
      </c>
      <c r="D654" s="90" t="s">
        <v>4463</v>
      </c>
      <c r="E654">
        <v>640</v>
      </c>
    </row>
    <row r="655" spans="1:5">
      <c r="A655" t="s">
        <v>4464</v>
      </c>
      <c r="B655" t="s">
        <v>4457</v>
      </c>
      <c r="C655" t="s">
        <v>1751</v>
      </c>
      <c r="D655" s="90" t="s">
        <v>4465</v>
      </c>
      <c r="E655">
        <v>640</v>
      </c>
    </row>
    <row r="656" spans="1:5">
      <c r="A656" t="s">
        <v>1773</v>
      </c>
      <c r="B656" t="s">
        <v>4457</v>
      </c>
      <c r="C656" t="s">
        <v>4466</v>
      </c>
      <c r="D656" s="90" t="s">
        <v>4467</v>
      </c>
      <c r="E656">
        <v>640</v>
      </c>
    </row>
    <row r="657" spans="1:5">
      <c r="A657" t="s">
        <v>4468</v>
      </c>
      <c r="B657" t="s">
        <v>4461</v>
      </c>
      <c r="C657" t="s">
        <v>4469</v>
      </c>
      <c r="D657" s="90" t="s">
        <v>4470</v>
      </c>
      <c r="E657">
        <v>640</v>
      </c>
    </row>
    <row r="658" spans="1:5">
      <c r="A658" t="s">
        <v>4471</v>
      </c>
      <c r="B658" t="s">
        <v>4472</v>
      </c>
      <c r="C658" t="s">
        <v>4473</v>
      </c>
      <c r="D658" s="90" t="s">
        <v>3167</v>
      </c>
      <c r="E658">
        <v>640</v>
      </c>
    </row>
    <row r="659" spans="1:5">
      <c r="A659" t="s">
        <v>4474</v>
      </c>
      <c r="B659" t="s">
        <v>4472</v>
      </c>
      <c r="C659" t="s">
        <v>4475</v>
      </c>
      <c r="D659" s="90" t="s">
        <v>3167</v>
      </c>
      <c r="E659">
        <v>640</v>
      </c>
    </row>
    <row r="660" spans="1:5">
      <c r="A660" t="s">
        <v>4476</v>
      </c>
      <c r="B660" t="s">
        <v>3073</v>
      </c>
      <c r="C660" t="s">
        <v>4477</v>
      </c>
      <c r="D660" s="90" t="s">
        <v>3215</v>
      </c>
      <c r="E660">
        <v>640</v>
      </c>
    </row>
    <row r="661" spans="1:5">
      <c r="A661" t="s">
        <v>4478</v>
      </c>
      <c r="B661" t="s">
        <v>3073</v>
      </c>
      <c r="C661" t="s">
        <v>4479</v>
      </c>
      <c r="D661" s="90" t="s">
        <v>3215</v>
      </c>
      <c r="E661">
        <v>640</v>
      </c>
    </row>
    <row r="662" spans="1:5">
      <c r="A662" t="s">
        <v>4480</v>
      </c>
      <c r="B662" t="s">
        <v>3073</v>
      </c>
      <c r="C662" t="s">
        <v>4481</v>
      </c>
      <c r="D662" s="90" t="s">
        <v>3215</v>
      </c>
      <c r="E662">
        <v>660</v>
      </c>
    </row>
    <row r="663" spans="1:5">
      <c r="A663" t="s">
        <v>4482</v>
      </c>
      <c r="B663" t="s">
        <v>3073</v>
      </c>
      <c r="C663" t="s">
        <v>4483</v>
      </c>
      <c r="D663" s="90" t="s">
        <v>3215</v>
      </c>
      <c r="E663">
        <v>660</v>
      </c>
    </row>
    <row r="664" spans="1:5">
      <c r="A664" t="s">
        <v>4484</v>
      </c>
      <c r="B664" t="s">
        <v>3073</v>
      </c>
      <c r="C664" t="s">
        <v>4485</v>
      </c>
      <c r="D664" s="90" t="s">
        <v>3215</v>
      </c>
      <c r="E664">
        <v>660</v>
      </c>
    </row>
    <row r="665" spans="1:5">
      <c r="A665" t="s">
        <v>4486</v>
      </c>
      <c r="B665" t="s">
        <v>3073</v>
      </c>
      <c r="C665" t="s">
        <v>4487</v>
      </c>
      <c r="D665" s="90" t="s">
        <v>3215</v>
      </c>
      <c r="E665">
        <v>660</v>
      </c>
    </row>
    <row r="666" spans="1:5">
      <c r="A666" t="s">
        <v>4488</v>
      </c>
      <c r="B666" t="s">
        <v>3073</v>
      </c>
      <c r="C666" t="s">
        <v>4489</v>
      </c>
      <c r="D666" s="90" t="s">
        <v>3215</v>
      </c>
      <c r="E666">
        <v>660</v>
      </c>
    </row>
    <row r="667" spans="1:5">
      <c r="A667" t="s">
        <v>4490</v>
      </c>
      <c r="B667" t="s">
        <v>3073</v>
      </c>
      <c r="C667" t="s">
        <v>4491</v>
      </c>
      <c r="D667" s="90" t="s">
        <v>3215</v>
      </c>
      <c r="E667">
        <v>660</v>
      </c>
    </row>
    <row r="668" spans="1:5">
      <c r="A668" t="s">
        <v>4492</v>
      </c>
      <c r="B668" t="s">
        <v>3073</v>
      </c>
      <c r="C668" t="s">
        <v>4493</v>
      </c>
      <c r="D668" s="90" t="s">
        <v>3215</v>
      </c>
      <c r="E668">
        <v>660</v>
      </c>
    </row>
    <row r="669" spans="1:5">
      <c r="A669" t="s">
        <v>4494</v>
      </c>
      <c r="B669" t="s">
        <v>4495</v>
      </c>
      <c r="C669" t="s">
        <v>4496</v>
      </c>
      <c r="D669" s="90" t="s">
        <v>3167</v>
      </c>
      <c r="E669">
        <v>660</v>
      </c>
    </row>
    <row r="670" spans="1:5">
      <c r="A670" t="s">
        <v>4497</v>
      </c>
      <c r="B670" t="s">
        <v>4495</v>
      </c>
      <c r="C670" t="s">
        <v>4498</v>
      </c>
      <c r="D670" s="90" t="s">
        <v>4499</v>
      </c>
      <c r="E670">
        <v>660</v>
      </c>
    </row>
    <row r="671" spans="1:5">
      <c r="A671" t="s">
        <v>2956</v>
      </c>
      <c r="B671" t="s">
        <v>4182</v>
      </c>
      <c r="C671" t="s">
        <v>4500</v>
      </c>
      <c r="D671" s="90" t="s">
        <v>4184</v>
      </c>
      <c r="E671">
        <v>660</v>
      </c>
    </row>
    <row r="672" spans="1:5">
      <c r="A672" t="s">
        <v>2955</v>
      </c>
      <c r="B672" t="s">
        <v>4057</v>
      </c>
      <c r="C672" t="s">
        <v>4501</v>
      </c>
      <c r="D672" s="90" t="s">
        <v>3167</v>
      </c>
      <c r="E672">
        <v>660</v>
      </c>
    </row>
    <row r="673" spans="1:5">
      <c r="A673" t="s">
        <v>4502</v>
      </c>
      <c r="B673" t="s">
        <v>4182</v>
      </c>
      <c r="C673" t="s">
        <v>4503</v>
      </c>
      <c r="D673" s="90" t="s">
        <v>4184</v>
      </c>
      <c r="E673">
        <v>660</v>
      </c>
    </row>
    <row r="674" spans="1:5">
      <c r="A674" t="s">
        <v>4504</v>
      </c>
      <c r="B674" t="s">
        <v>4182</v>
      </c>
      <c r="C674" t="s">
        <v>4505</v>
      </c>
      <c r="D674" s="90" t="s">
        <v>4506</v>
      </c>
      <c r="E674">
        <v>660</v>
      </c>
    </row>
    <row r="675" spans="1:5">
      <c r="A675" t="s">
        <v>4507</v>
      </c>
      <c r="B675" t="s">
        <v>4182</v>
      </c>
      <c r="C675" t="s">
        <v>4508</v>
      </c>
      <c r="D675" s="90" t="s">
        <v>4509</v>
      </c>
      <c r="E675">
        <v>660</v>
      </c>
    </row>
    <row r="676" spans="1:5">
      <c r="A676" t="s">
        <v>4510</v>
      </c>
      <c r="B676" t="s">
        <v>4182</v>
      </c>
      <c r="C676" t="s">
        <v>4511</v>
      </c>
      <c r="D676" s="90" t="s">
        <v>4184</v>
      </c>
      <c r="E676">
        <v>660</v>
      </c>
    </row>
    <row r="677" spans="1:5">
      <c r="A677" t="s">
        <v>4512</v>
      </c>
      <c r="B677" t="s">
        <v>4182</v>
      </c>
      <c r="C677" t="s">
        <v>4513</v>
      </c>
      <c r="D677" s="90" t="s">
        <v>4184</v>
      </c>
      <c r="E677">
        <v>660</v>
      </c>
    </row>
    <row r="678" spans="1:5">
      <c r="A678" t="s">
        <v>4514</v>
      </c>
      <c r="B678" t="s">
        <v>4182</v>
      </c>
      <c r="C678" t="s">
        <v>4515</v>
      </c>
      <c r="D678" s="90" t="s">
        <v>4184</v>
      </c>
      <c r="E678">
        <v>660</v>
      </c>
    </row>
    <row r="679" spans="1:5">
      <c r="A679" t="s">
        <v>2943</v>
      </c>
      <c r="B679" t="s">
        <v>4057</v>
      </c>
      <c r="C679" t="s">
        <v>4516</v>
      </c>
      <c r="D679" s="90" t="s">
        <v>3167</v>
      </c>
      <c r="E679">
        <v>660</v>
      </c>
    </row>
    <row r="680" spans="1:5">
      <c r="A680" t="s">
        <v>4517</v>
      </c>
      <c r="B680" t="s">
        <v>4057</v>
      </c>
      <c r="C680" t="s">
        <v>4518</v>
      </c>
      <c r="D680" s="90" t="s">
        <v>3167</v>
      </c>
      <c r="E680">
        <v>660</v>
      </c>
    </row>
    <row r="681" spans="1:5">
      <c r="A681" t="s">
        <v>4519</v>
      </c>
      <c r="B681" t="s">
        <v>4057</v>
      </c>
      <c r="C681" t="s">
        <v>4520</v>
      </c>
      <c r="D681" s="90" t="s">
        <v>4521</v>
      </c>
      <c r="E681">
        <v>660</v>
      </c>
    </row>
    <row r="682" spans="1:5">
      <c r="A682" t="s">
        <v>4522</v>
      </c>
      <c r="B682" t="s">
        <v>4231</v>
      </c>
      <c r="C682" t="s">
        <v>4523</v>
      </c>
      <c r="D682" s="90" t="s">
        <v>4524</v>
      </c>
      <c r="E682">
        <v>680</v>
      </c>
    </row>
    <row r="683" spans="1:5">
      <c r="A683" t="s">
        <v>4525</v>
      </c>
      <c r="B683" t="s">
        <v>4057</v>
      </c>
      <c r="C683" t="s">
        <v>4526</v>
      </c>
      <c r="D683" s="90" t="s">
        <v>3167</v>
      </c>
      <c r="E683">
        <v>680</v>
      </c>
    </row>
    <row r="684" spans="1:5">
      <c r="A684" t="s">
        <v>4527</v>
      </c>
      <c r="B684" t="s">
        <v>4145</v>
      </c>
      <c r="C684" t="s">
        <v>4528</v>
      </c>
      <c r="D684" s="90" t="s">
        <v>4147</v>
      </c>
      <c r="E684">
        <v>680</v>
      </c>
    </row>
    <row r="685" spans="1:5">
      <c r="A685" t="s">
        <v>4529</v>
      </c>
      <c r="B685" t="s">
        <v>4145</v>
      </c>
      <c r="C685" t="s">
        <v>4530</v>
      </c>
      <c r="D685" s="90" t="s">
        <v>4147</v>
      </c>
      <c r="E685">
        <v>680</v>
      </c>
    </row>
    <row r="686" spans="1:5">
      <c r="A686" t="s">
        <v>4531</v>
      </c>
      <c r="B686" t="s">
        <v>4145</v>
      </c>
      <c r="C686" t="s">
        <v>4532</v>
      </c>
      <c r="D686" s="90" t="s">
        <v>4147</v>
      </c>
      <c r="E686">
        <v>680</v>
      </c>
    </row>
    <row r="687" spans="1:5">
      <c r="A687" t="s">
        <v>4533</v>
      </c>
      <c r="B687" t="s">
        <v>4145</v>
      </c>
      <c r="C687" t="s">
        <v>4534</v>
      </c>
      <c r="D687" s="90" t="s">
        <v>4535</v>
      </c>
      <c r="E687">
        <v>680</v>
      </c>
    </row>
    <row r="688" spans="1:5">
      <c r="A688" t="s">
        <v>4536</v>
      </c>
      <c r="B688" t="s">
        <v>4537</v>
      </c>
      <c r="C688" t="s">
        <v>4538</v>
      </c>
      <c r="D688" s="90" t="s">
        <v>4539</v>
      </c>
      <c r="E688">
        <v>680</v>
      </c>
    </row>
    <row r="689" spans="1:5">
      <c r="A689" t="s">
        <v>4540</v>
      </c>
      <c r="B689" t="s">
        <v>4537</v>
      </c>
      <c r="C689" t="s">
        <v>4541</v>
      </c>
      <c r="D689" s="90" t="s">
        <v>4539</v>
      </c>
      <c r="E689">
        <v>680</v>
      </c>
    </row>
    <row r="690" spans="1:5">
      <c r="A690" t="s">
        <v>4542</v>
      </c>
      <c r="B690" t="s">
        <v>3058</v>
      </c>
      <c r="C690" t="s">
        <v>4543</v>
      </c>
      <c r="D690" s="90" t="s">
        <v>3167</v>
      </c>
      <c r="E690">
        <v>680</v>
      </c>
    </row>
    <row r="691" spans="1:5">
      <c r="A691" t="s">
        <v>4544</v>
      </c>
      <c r="B691" t="s">
        <v>3058</v>
      </c>
      <c r="C691" t="s">
        <v>4545</v>
      </c>
      <c r="D691" s="90" t="s">
        <v>3167</v>
      </c>
      <c r="E691">
        <v>680</v>
      </c>
    </row>
    <row r="692" spans="1:5">
      <c r="A692" t="s">
        <v>4546</v>
      </c>
      <c r="B692" t="s">
        <v>4547</v>
      </c>
      <c r="C692" t="s">
        <v>4548</v>
      </c>
      <c r="D692" s="90" t="s">
        <v>3056</v>
      </c>
      <c r="E692">
        <v>680</v>
      </c>
    </row>
    <row r="693" spans="1:5">
      <c r="A693" t="s">
        <v>4549</v>
      </c>
      <c r="B693" t="s">
        <v>4547</v>
      </c>
      <c r="C693" t="s">
        <v>4550</v>
      </c>
      <c r="D693" s="90" t="s">
        <v>3056</v>
      </c>
      <c r="E693">
        <v>680</v>
      </c>
    </row>
    <row r="694" spans="1:5">
      <c r="A694" t="s">
        <v>4551</v>
      </c>
      <c r="B694" t="s">
        <v>4552</v>
      </c>
      <c r="C694" t="s">
        <v>4553</v>
      </c>
      <c r="D694" s="90" t="s">
        <v>4554</v>
      </c>
      <c r="E694">
        <v>680</v>
      </c>
    </row>
    <row r="695" spans="1:5">
      <c r="A695" t="s">
        <v>4555</v>
      </c>
      <c r="B695" t="s">
        <v>4077</v>
      </c>
      <c r="C695" t="s">
        <v>4556</v>
      </c>
      <c r="D695" s="90" t="s">
        <v>3167</v>
      </c>
      <c r="E695">
        <v>680</v>
      </c>
    </row>
    <row r="696" spans="1:5">
      <c r="A696" t="s">
        <v>3039</v>
      </c>
      <c r="B696" t="s">
        <v>4376</v>
      </c>
      <c r="C696" t="s">
        <v>4557</v>
      </c>
      <c r="D696" s="90" t="s">
        <v>4558</v>
      </c>
      <c r="E696">
        <v>680</v>
      </c>
    </row>
    <row r="697" spans="1:5">
      <c r="A697" t="s">
        <v>3038</v>
      </c>
      <c r="B697" t="s">
        <v>4139</v>
      </c>
      <c r="C697" t="s">
        <v>4559</v>
      </c>
      <c r="D697" s="90" t="s">
        <v>4560</v>
      </c>
      <c r="E697">
        <v>680</v>
      </c>
    </row>
    <row r="698" spans="1:5">
      <c r="A698" t="s">
        <v>3037</v>
      </c>
      <c r="B698" t="s">
        <v>4139</v>
      </c>
      <c r="C698" t="s">
        <v>4561</v>
      </c>
      <c r="D698" s="90" t="s">
        <v>4562</v>
      </c>
      <c r="E698">
        <v>680</v>
      </c>
    </row>
    <row r="699" spans="1:5">
      <c r="A699" t="s">
        <v>3036</v>
      </c>
      <c r="B699" t="s">
        <v>4057</v>
      </c>
      <c r="C699" t="s">
        <v>4563</v>
      </c>
      <c r="D699" s="90" t="s">
        <v>3167</v>
      </c>
      <c r="E699">
        <v>680</v>
      </c>
    </row>
    <row r="700" spans="1:5">
      <c r="A700" t="s">
        <v>4564</v>
      </c>
      <c r="B700" t="s">
        <v>4057</v>
      </c>
      <c r="C700" t="s">
        <v>4565</v>
      </c>
      <c r="D700" s="90" t="s">
        <v>3167</v>
      </c>
      <c r="E700">
        <v>680</v>
      </c>
    </row>
    <row r="701" spans="1:5">
      <c r="A701" t="s">
        <v>4566</v>
      </c>
      <c r="B701" t="s">
        <v>4057</v>
      </c>
      <c r="C701" t="s">
        <v>4567</v>
      </c>
      <c r="D701" s="90" t="s">
        <v>3167</v>
      </c>
      <c r="E701">
        <v>680</v>
      </c>
    </row>
    <row r="702" spans="1:5">
      <c r="A702" t="s">
        <v>3035</v>
      </c>
      <c r="B702" t="s">
        <v>4182</v>
      </c>
      <c r="C702" t="s">
        <v>4568</v>
      </c>
      <c r="D702" s="90" t="s">
        <v>4569</v>
      </c>
      <c r="E702">
        <v>700</v>
      </c>
    </row>
    <row r="703" spans="1:5">
      <c r="A703" t="s">
        <v>3034</v>
      </c>
      <c r="B703" t="s">
        <v>4057</v>
      </c>
      <c r="C703" t="s">
        <v>4570</v>
      </c>
      <c r="D703" s="90" t="s">
        <v>4571</v>
      </c>
      <c r="E703">
        <v>700</v>
      </c>
    </row>
    <row r="704" spans="1:5">
      <c r="A704" t="s">
        <v>4572</v>
      </c>
      <c r="B704" t="s">
        <v>4139</v>
      </c>
      <c r="C704" t="s">
        <v>4573</v>
      </c>
      <c r="D704" s="90" t="s">
        <v>4141</v>
      </c>
      <c r="E704">
        <v>700</v>
      </c>
    </row>
    <row r="705" spans="1:5">
      <c r="A705" t="s">
        <v>3033</v>
      </c>
      <c r="B705" t="s">
        <v>4139</v>
      </c>
      <c r="C705" t="s">
        <v>4574</v>
      </c>
      <c r="D705" s="90" t="s">
        <v>4575</v>
      </c>
      <c r="E705">
        <v>700</v>
      </c>
    </row>
    <row r="706" spans="1:5">
      <c r="A706" t="s">
        <v>4576</v>
      </c>
      <c r="B706" t="s">
        <v>4182</v>
      </c>
      <c r="C706" t="s">
        <v>4577</v>
      </c>
      <c r="D706" s="90" t="s">
        <v>4578</v>
      </c>
      <c r="E706">
        <v>700</v>
      </c>
    </row>
    <row r="707" spans="1:5">
      <c r="A707" t="s">
        <v>4579</v>
      </c>
      <c r="B707" t="s">
        <v>4139</v>
      </c>
      <c r="C707" t="s">
        <v>4580</v>
      </c>
      <c r="D707" s="90" t="s">
        <v>4141</v>
      </c>
      <c r="E707">
        <v>700</v>
      </c>
    </row>
    <row r="708" spans="1:5">
      <c r="A708" t="s">
        <v>3031</v>
      </c>
      <c r="B708" t="s">
        <v>4057</v>
      </c>
      <c r="C708" t="s">
        <v>4581</v>
      </c>
      <c r="D708" s="90" t="s">
        <v>4582</v>
      </c>
      <c r="E708">
        <v>700</v>
      </c>
    </row>
    <row r="709" spans="1:5">
      <c r="A709" t="s">
        <v>4583</v>
      </c>
      <c r="B709" t="s">
        <v>4057</v>
      </c>
      <c r="C709" t="s">
        <v>4584</v>
      </c>
      <c r="D709" s="90" t="s">
        <v>4585</v>
      </c>
      <c r="E709">
        <v>700</v>
      </c>
    </row>
    <row r="710" spans="1:5">
      <c r="A710" t="s">
        <v>4586</v>
      </c>
      <c r="B710" t="s">
        <v>4182</v>
      </c>
      <c r="C710" t="s">
        <v>4587</v>
      </c>
      <c r="D710" s="90" t="s">
        <v>4184</v>
      </c>
      <c r="E710">
        <v>700</v>
      </c>
    </row>
    <row r="711" spans="1:5">
      <c r="A711" t="s">
        <v>4588</v>
      </c>
      <c r="B711" t="s">
        <v>4182</v>
      </c>
      <c r="C711" t="s">
        <v>4589</v>
      </c>
      <c r="D711" s="90" t="s">
        <v>4590</v>
      </c>
      <c r="E711">
        <v>700</v>
      </c>
    </row>
    <row r="712" spans="1:5">
      <c r="A712" t="s">
        <v>4591</v>
      </c>
      <c r="B712" t="s">
        <v>4145</v>
      </c>
      <c r="C712" t="s">
        <v>4592</v>
      </c>
      <c r="D712" s="90" t="s">
        <v>4593</v>
      </c>
      <c r="E712">
        <v>700</v>
      </c>
    </row>
    <row r="713" spans="1:5">
      <c r="A713" t="s">
        <v>3029</v>
      </c>
      <c r="B713" t="s">
        <v>4145</v>
      </c>
      <c r="C713" t="s">
        <v>4594</v>
      </c>
      <c r="D713" s="90" t="s">
        <v>4595</v>
      </c>
      <c r="E713">
        <v>700</v>
      </c>
    </row>
    <row r="714" spans="1:5">
      <c r="A714" t="s">
        <v>4596</v>
      </c>
      <c r="B714" t="s">
        <v>4182</v>
      </c>
      <c r="C714" t="s">
        <v>4597</v>
      </c>
      <c r="D714" s="90" t="s">
        <v>4598</v>
      </c>
      <c r="E714">
        <v>700</v>
      </c>
    </row>
    <row r="715" spans="1:5">
      <c r="A715" t="s">
        <v>3028</v>
      </c>
      <c r="B715" t="s">
        <v>4145</v>
      </c>
      <c r="C715" t="s">
        <v>4599</v>
      </c>
      <c r="D715" s="90" t="s">
        <v>4147</v>
      </c>
      <c r="E715">
        <v>700</v>
      </c>
    </row>
    <row r="716" spans="1:5">
      <c r="A716" t="s">
        <v>3027</v>
      </c>
      <c r="B716" t="s">
        <v>4182</v>
      </c>
      <c r="C716" t="s">
        <v>2757</v>
      </c>
      <c r="D716" s="90" t="s">
        <v>4600</v>
      </c>
      <c r="E716">
        <v>700</v>
      </c>
    </row>
    <row r="717" spans="1:5">
      <c r="A717" t="s">
        <v>4601</v>
      </c>
      <c r="B717" t="s">
        <v>4145</v>
      </c>
      <c r="C717" t="s">
        <v>4602</v>
      </c>
      <c r="D717" s="90" t="s">
        <v>4603</v>
      </c>
      <c r="E717">
        <v>700</v>
      </c>
    </row>
    <row r="718" spans="1:5">
      <c r="A718" t="s">
        <v>4604</v>
      </c>
      <c r="B718" t="s">
        <v>4145</v>
      </c>
      <c r="C718" t="s">
        <v>4605</v>
      </c>
      <c r="D718" s="90" t="s">
        <v>4606</v>
      </c>
      <c r="E718">
        <v>700</v>
      </c>
    </row>
    <row r="719" spans="1:5">
      <c r="A719" t="s">
        <v>4607</v>
      </c>
      <c r="B719" t="s">
        <v>4057</v>
      </c>
      <c r="C719" t="s">
        <v>4608</v>
      </c>
      <c r="D719" s="90" t="s">
        <v>4609</v>
      </c>
      <c r="E719">
        <v>700</v>
      </c>
    </row>
    <row r="720" spans="1:5">
      <c r="A720" t="s">
        <v>2968</v>
      </c>
      <c r="B720" t="s">
        <v>4057</v>
      </c>
      <c r="C720" t="s">
        <v>4610</v>
      </c>
      <c r="D720" s="90" t="s">
        <v>4611</v>
      </c>
      <c r="E720">
        <v>700</v>
      </c>
    </row>
    <row r="721" spans="1:5">
      <c r="A721" t="s">
        <v>2969</v>
      </c>
      <c r="B721" t="s">
        <v>4139</v>
      </c>
      <c r="C721" t="s">
        <v>4612</v>
      </c>
      <c r="D721" s="90" t="s">
        <v>4141</v>
      </c>
      <c r="E721">
        <v>700</v>
      </c>
    </row>
    <row r="722" spans="1:5">
      <c r="A722" t="s">
        <v>2966</v>
      </c>
      <c r="B722" t="s">
        <v>4139</v>
      </c>
      <c r="C722" t="s">
        <v>4613</v>
      </c>
      <c r="D722" s="90" t="s">
        <v>4141</v>
      </c>
      <c r="E722">
        <v>720</v>
      </c>
    </row>
    <row r="723" spans="1:5">
      <c r="A723" t="s">
        <v>2967</v>
      </c>
      <c r="B723" t="s">
        <v>4182</v>
      </c>
      <c r="C723" t="s">
        <v>4614</v>
      </c>
      <c r="D723" s="90" t="s">
        <v>4615</v>
      </c>
      <c r="E723">
        <v>720</v>
      </c>
    </row>
    <row r="724" spans="1:5">
      <c r="A724" t="s">
        <v>2965</v>
      </c>
      <c r="B724" t="s">
        <v>4139</v>
      </c>
      <c r="C724" t="s">
        <v>4616</v>
      </c>
      <c r="D724" s="90" t="s">
        <v>4617</v>
      </c>
      <c r="E724">
        <v>720</v>
      </c>
    </row>
    <row r="725" spans="1:5">
      <c r="A725" t="s">
        <v>2964</v>
      </c>
      <c r="B725" t="s">
        <v>4139</v>
      </c>
      <c r="C725" t="s">
        <v>4618</v>
      </c>
      <c r="D725" s="90" t="s">
        <v>4619</v>
      </c>
      <c r="E725">
        <v>720</v>
      </c>
    </row>
    <row r="726" spans="1:5">
      <c r="A726" t="s">
        <v>2963</v>
      </c>
      <c r="B726" t="s">
        <v>4139</v>
      </c>
      <c r="C726" t="s">
        <v>4620</v>
      </c>
      <c r="D726" s="90" t="s">
        <v>4141</v>
      </c>
      <c r="E726">
        <v>720</v>
      </c>
    </row>
    <row r="727" spans="1:5">
      <c r="A727" t="s">
        <v>2865</v>
      </c>
      <c r="B727" t="s">
        <v>4139</v>
      </c>
      <c r="C727" t="s">
        <v>4621</v>
      </c>
      <c r="D727" s="90" t="s">
        <v>4622</v>
      </c>
      <c r="E727">
        <v>720</v>
      </c>
    </row>
    <row r="728" spans="1:5">
      <c r="A728" t="s">
        <v>2864</v>
      </c>
      <c r="B728" t="s">
        <v>4139</v>
      </c>
      <c r="C728" t="s">
        <v>4623</v>
      </c>
      <c r="D728" s="90" t="s">
        <v>4624</v>
      </c>
      <c r="E728">
        <v>720</v>
      </c>
    </row>
    <row r="729" spans="1:5">
      <c r="A729" t="s">
        <v>2831</v>
      </c>
      <c r="B729" t="s">
        <v>4053</v>
      </c>
      <c r="C729" t="s">
        <v>4625</v>
      </c>
      <c r="D729" s="90" t="s">
        <v>4626</v>
      </c>
      <c r="E729">
        <v>720</v>
      </c>
    </row>
    <row r="730" spans="1:5">
      <c r="A730" t="s">
        <v>2962</v>
      </c>
      <c r="B730" t="s">
        <v>4057</v>
      </c>
      <c r="C730" t="s">
        <v>2696</v>
      </c>
      <c r="D730" s="90" t="s">
        <v>4627</v>
      </c>
      <c r="E730">
        <v>720</v>
      </c>
    </row>
    <row r="731" spans="1:5">
      <c r="A731" t="s">
        <v>2961</v>
      </c>
      <c r="B731" t="s">
        <v>4057</v>
      </c>
      <c r="C731" t="s">
        <v>4628</v>
      </c>
      <c r="D731" s="90" t="s">
        <v>4629</v>
      </c>
      <c r="E731">
        <v>720</v>
      </c>
    </row>
    <row r="732" spans="1:5">
      <c r="A732" t="s">
        <v>4630</v>
      </c>
      <c r="B732" t="s">
        <v>4139</v>
      </c>
      <c r="C732" t="s">
        <v>4631</v>
      </c>
      <c r="D732" s="90" t="s">
        <v>4141</v>
      </c>
      <c r="E732">
        <v>720</v>
      </c>
    </row>
    <row r="733" spans="1:5">
      <c r="A733" t="s">
        <v>2959</v>
      </c>
      <c r="B733" t="s">
        <v>4139</v>
      </c>
      <c r="C733" t="s">
        <v>4632</v>
      </c>
      <c r="D733" s="90" t="s">
        <v>4141</v>
      </c>
      <c r="E733">
        <v>720</v>
      </c>
    </row>
    <row r="734" spans="1:5">
      <c r="A734" t="s">
        <v>4633</v>
      </c>
      <c r="B734" t="s">
        <v>4139</v>
      </c>
      <c r="C734" t="s">
        <v>4634</v>
      </c>
      <c r="D734" s="90" t="s">
        <v>4141</v>
      </c>
      <c r="E734">
        <v>720</v>
      </c>
    </row>
    <row r="735" spans="1:5">
      <c r="A735" t="s">
        <v>2958</v>
      </c>
      <c r="B735" t="s">
        <v>4182</v>
      </c>
      <c r="C735" t="s">
        <v>4635</v>
      </c>
      <c r="D735" s="90" t="s">
        <v>4184</v>
      </c>
      <c r="E735">
        <v>720</v>
      </c>
    </row>
    <row r="736" spans="1:5">
      <c r="A736" t="s">
        <v>2957</v>
      </c>
      <c r="B736" t="s">
        <v>4135</v>
      </c>
      <c r="C736" t="s">
        <v>4636</v>
      </c>
      <c r="D736" s="90" t="s">
        <v>4637</v>
      </c>
      <c r="E736">
        <v>720</v>
      </c>
    </row>
    <row r="737" spans="1:5">
      <c r="A737" t="s">
        <v>2942</v>
      </c>
      <c r="B737" t="s">
        <v>4139</v>
      </c>
      <c r="C737" t="s">
        <v>4638</v>
      </c>
      <c r="D737" s="90" t="s">
        <v>4141</v>
      </c>
      <c r="E737">
        <v>720</v>
      </c>
    </row>
    <row r="738" spans="1:5">
      <c r="A738" t="s">
        <v>4639</v>
      </c>
      <c r="B738" t="s">
        <v>4139</v>
      </c>
      <c r="C738" t="s">
        <v>4640</v>
      </c>
      <c r="D738" s="90" t="s">
        <v>4641</v>
      </c>
      <c r="E738">
        <v>720</v>
      </c>
    </row>
    <row r="739" spans="1:5">
      <c r="A739" t="s">
        <v>4642</v>
      </c>
      <c r="B739" t="s">
        <v>4139</v>
      </c>
      <c r="C739" t="s">
        <v>4643</v>
      </c>
      <c r="D739" s="90" t="s">
        <v>4141</v>
      </c>
      <c r="E739">
        <v>720</v>
      </c>
    </row>
    <row r="740" spans="1:5">
      <c r="A740" t="s">
        <v>4644</v>
      </c>
      <c r="B740" t="s">
        <v>4139</v>
      </c>
      <c r="C740" t="s">
        <v>4645</v>
      </c>
      <c r="D740" s="90" t="s">
        <v>4141</v>
      </c>
      <c r="E740">
        <v>720</v>
      </c>
    </row>
    <row r="741" spans="1:5">
      <c r="A741" t="s">
        <v>2862</v>
      </c>
      <c r="B741" t="s">
        <v>4139</v>
      </c>
      <c r="C741" t="s">
        <v>4646</v>
      </c>
      <c r="D741" s="90" t="s">
        <v>4647</v>
      </c>
      <c r="E741">
        <v>720</v>
      </c>
    </row>
    <row r="742" spans="1:5">
      <c r="A742" t="s">
        <v>2940</v>
      </c>
      <c r="B742" t="s">
        <v>4376</v>
      </c>
      <c r="C742" t="s">
        <v>4648</v>
      </c>
      <c r="D742" s="90" t="s">
        <v>3167</v>
      </c>
      <c r="E742">
        <v>740</v>
      </c>
    </row>
    <row r="743" spans="1:5">
      <c r="A743" t="s">
        <v>2941</v>
      </c>
      <c r="B743" t="s">
        <v>4376</v>
      </c>
      <c r="C743" t="s">
        <v>4649</v>
      </c>
      <c r="D743" s="90" t="s">
        <v>3167</v>
      </c>
      <c r="E743">
        <v>740</v>
      </c>
    </row>
    <row r="744" spans="1:5">
      <c r="A744" t="s">
        <v>4650</v>
      </c>
      <c r="B744" t="s">
        <v>4376</v>
      </c>
      <c r="C744" t="s">
        <v>4651</v>
      </c>
      <c r="D744" s="90" t="s">
        <v>3167</v>
      </c>
      <c r="E744">
        <v>740</v>
      </c>
    </row>
    <row r="745" spans="1:5">
      <c r="A745" t="s">
        <v>4652</v>
      </c>
      <c r="B745" t="s">
        <v>4376</v>
      </c>
      <c r="C745" t="s">
        <v>4653</v>
      </c>
      <c r="D745" s="90" t="s">
        <v>3167</v>
      </c>
      <c r="E745">
        <v>740</v>
      </c>
    </row>
    <row r="746" spans="1:5">
      <c r="A746" t="s">
        <v>4654</v>
      </c>
      <c r="B746" t="s">
        <v>4376</v>
      </c>
      <c r="C746" t="s">
        <v>4655</v>
      </c>
      <c r="D746" s="90" t="s">
        <v>3167</v>
      </c>
      <c r="E746">
        <v>740</v>
      </c>
    </row>
    <row r="747" spans="1:5">
      <c r="A747" t="s">
        <v>4656</v>
      </c>
      <c r="B747" t="s">
        <v>4376</v>
      </c>
      <c r="C747" t="s">
        <v>4655</v>
      </c>
      <c r="D747" s="90" t="s">
        <v>3167</v>
      </c>
      <c r="E747">
        <v>740</v>
      </c>
    </row>
    <row r="748" spans="1:5">
      <c r="A748" t="s">
        <v>2861</v>
      </c>
      <c r="B748" t="s">
        <v>4139</v>
      </c>
      <c r="C748" t="s">
        <v>4657</v>
      </c>
      <c r="D748" s="90" t="s">
        <v>4141</v>
      </c>
      <c r="E748">
        <v>740</v>
      </c>
    </row>
    <row r="749" spans="1:5">
      <c r="A749" t="s">
        <v>4658</v>
      </c>
      <c r="B749" t="s">
        <v>4139</v>
      </c>
      <c r="C749" t="s">
        <v>4659</v>
      </c>
      <c r="D749" s="90" t="s">
        <v>4660</v>
      </c>
      <c r="E749">
        <v>740</v>
      </c>
    </row>
    <row r="750" spans="1:5">
      <c r="A750" t="s">
        <v>2860</v>
      </c>
      <c r="B750" t="s">
        <v>4139</v>
      </c>
      <c r="C750" t="s">
        <v>4661</v>
      </c>
      <c r="D750" s="90" t="s">
        <v>4141</v>
      </c>
      <c r="E750">
        <v>740</v>
      </c>
    </row>
    <row r="751" spans="1:5">
      <c r="A751" t="s">
        <v>4662</v>
      </c>
      <c r="B751" t="s">
        <v>4139</v>
      </c>
      <c r="C751" t="s">
        <v>4663</v>
      </c>
      <c r="D751" s="90" t="s">
        <v>4664</v>
      </c>
      <c r="E751">
        <v>740</v>
      </c>
    </row>
    <row r="752" spans="1:5">
      <c r="A752" t="s">
        <v>4665</v>
      </c>
      <c r="B752" t="s">
        <v>4057</v>
      </c>
      <c r="C752" t="s">
        <v>4666</v>
      </c>
      <c r="D752" s="90" t="s">
        <v>4667</v>
      </c>
      <c r="E752">
        <v>740</v>
      </c>
    </row>
    <row r="753" spans="1:5">
      <c r="A753" t="s">
        <v>2939</v>
      </c>
      <c r="B753" t="s">
        <v>4057</v>
      </c>
      <c r="C753" t="s">
        <v>4668</v>
      </c>
      <c r="D753" s="90" t="s">
        <v>4669</v>
      </c>
      <c r="E753">
        <v>740</v>
      </c>
    </row>
    <row r="754" spans="1:5">
      <c r="A754" t="s">
        <v>2938</v>
      </c>
      <c r="B754" t="s">
        <v>4670</v>
      </c>
      <c r="C754" t="s">
        <v>4671</v>
      </c>
      <c r="D754" s="90" t="s">
        <v>4672</v>
      </c>
      <c r="E754">
        <v>740</v>
      </c>
    </row>
    <row r="755" spans="1:5">
      <c r="A755" t="s">
        <v>2937</v>
      </c>
      <c r="B755" t="s">
        <v>4057</v>
      </c>
      <c r="C755" t="s">
        <v>4673</v>
      </c>
      <c r="D755" s="90" t="s">
        <v>4674</v>
      </c>
      <c r="E755">
        <v>740</v>
      </c>
    </row>
    <row r="756" spans="1:5">
      <c r="A756" t="s">
        <v>2936</v>
      </c>
      <c r="B756" t="s">
        <v>4057</v>
      </c>
      <c r="C756" t="s">
        <v>4675</v>
      </c>
      <c r="D756" s="90" t="s">
        <v>4676</v>
      </c>
      <c r="E756">
        <v>740</v>
      </c>
    </row>
    <row r="757" spans="1:5">
      <c r="A757" t="s">
        <v>2935</v>
      </c>
      <c r="B757" t="s">
        <v>4376</v>
      </c>
      <c r="C757" t="s">
        <v>4677</v>
      </c>
      <c r="D757" s="90" t="s">
        <v>4678</v>
      </c>
      <c r="E757">
        <v>740</v>
      </c>
    </row>
    <row r="758" spans="1:5">
      <c r="A758" t="s">
        <v>2934</v>
      </c>
      <c r="B758" t="s">
        <v>4135</v>
      </c>
      <c r="C758" t="s">
        <v>4679</v>
      </c>
      <c r="D758" s="90" t="s">
        <v>4212</v>
      </c>
      <c r="E758">
        <v>740</v>
      </c>
    </row>
    <row r="759" spans="1:5">
      <c r="A759" t="s">
        <v>2933</v>
      </c>
      <c r="B759" t="s">
        <v>4135</v>
      </c>
      <c r="C759" t="s">
        <v>4680</v>
      </c>
      <c r="D759" s="90" t="s">
        <v>4681</v>
      </c>
      <c r="E759">
        <v>740</v>
      </c>
    </row>
    <row r="760" spans="1:5">
      <c r="A760" t="s">
        <v>2932</v>
      </c>
      <c r="B760" t="s">
        <v>4135</v>
      </c>
      <c r="C760" t="s">
        <v>2666</v>
      </c>
      <c r="D760" s="90" t="s">
        <v>4682</v>
      </c>
      <c r="E760">
        <v>740</v>
      </c>
    </row>
    <row r="761" spans="1:5">
      <c r="A761" t="s">
        <v>2931</v>
      </c>
      <c r="B761" t="s">
        <v>4182</v>
      </c>
      <c r="C761" t="s">
        <v>4683</v>
      </c>
      <c r="D761" s="90" t="s">
        <v>4684</v>
      </c>
      <c r="E761">
        <v>740</v>
      </c>
    </row>
    <row r="762" spans="1:5">
      <c r="A762" t="s">
        <v>2930</v>
      </c>
      <c r="B762" t="s">
        <v>4053</v>
      </c>
      <c r="C762" t="s">
        <v>4685</v>
      </c>
      <c r="D762" s="90" t="s">
        <v>4686</v>
      </c>
      <c r="E762">
        <v>760</v>
      </c>
    </row>
    <row r="763" spans="1:5">
      <c r="A763" t="s">
        <v>2929</v>
      </c>
      <c r="B763" t="s">
        <v>4135</v>
      </c>
      <c r="C763" t="s">
        <v>4687</v>
      </c>
      <c r="D763" s="90" t="s">
        <v>4688</v>
      </c>
      <c r="E763">
        <v>760</v>
      </c>
    </row>
    <row r="764" spans="1:5">
      <c r="A764" t="s">
        <v>2928</v>
      </c>
      <c r="B764" t="s">
        <v>4689</v>
      </c>
      <c r="C764" t="s">
        <v>2662</v>
      </c>
      <c r="D764" s="90" t="s">
        <v>4690</v>
      </c>
      <c r="E764">
        <v>760</v>
      </c>
    </row>
    <row r="765" spans="1:5">
      <c r="A765" t="s">
        <v>2927</v>
      </c>
      <c r="B765" t="s">
        <v>4057</v>
      </c>
      <c r="C765" t="s">
        <v>4691</v>
      </c>
      <c r="D765" s="90" t="s">
        <v>4692</v>
      </c>
      <c r="E765">
        <v>760</v>
      </c>
    </row>
    <row r="766" spans="1:5">
      <c r="A766" t="s">
        <v>2926</v>
      </c>
      <c r="B766" t="s">
        <v>4057</v>
      </c>
      <c r="C766" t="s">
        <v>4693</v>
      </c>
      <c r="D766" s="90" t="s">
        <v>4694</v>
      </c>
      <c r="E766">
        <v>760</v>
      </c>
    </row>
    <row r="767" spans="1:5">
      <c r="A767" t="s">
        <v>2925</v>
      </c>
      <c r="B767" t="s">
        <v>4057</v>
      </c>
      <c r="C767" t="s">
        <v>2659</v>
      </c>
      <c r="D767" s="90" t="s">
        <v>4695</v>
      </c>
      <c r="E767">
        <v>760</v>
      </c>
    </row>
    <row r="768" spans="1:5">
      <c r="A768" t="s">
        <v>2924</v>
      </c>
      <c r="B768" t="s">
        <v>4057</v>
      </c>
      <c r="C768" t="s">
        <v>4696</v>
      </c>
      <c r="D768" s="90" t="s">
        <v>4697</v>
      </c>
      <c r="E768">
        <v>760</v>
      </c>
    </row>
    <row r="769" spans="1:5">
      <c r="A769" t="s">
        <v>2923</v>
      </c>
      <c r="B769" t="s">
        <v>4182</v>
      </c>
      <c r="C769" t="s">
        <v>4698</v>
      </c>
      <c r="D769" s="90" t="s">
        <v>4699</v>
      </c>
      <c r="E769">
        <v>760</v>
      </c>
    </row>
    <row r="770" spans="1:5">
      <c r="A770" t="s">
        <v>2922</v>
      </c>
      <c r="B770" t="s">
        <v>4057</v>
      </c>
      <c r="C770" t="s">
        <v>4700</v>
      </c>
      <c r="D770" s="90" t="s">
        <v>4701</v>
      </c>
      <c r="E770">
        <v>760</v>
      </c>
    </row>
    <row r="771" spans="1:5">
      <c r="A771" t="s">
        <v>2921</v>
      </c>
      <c r="B771" t="s">
        <v>4057</v>
      </c>
      <c r="C771" t="s">
        <v>4702</v>
      </c>
      <c r="D771" s="90" t="s">
        <v>4703</v>
      </c>
      <c r="E771">
        <v>760</v>
      </c>
    </row>
    <row r="772" spans="1:5">
      <c r="A772" t="s">
        <v>2920</v>
      </c>
      <c r="B772" t="s">
        <v>4057</v>
      </c>
      <c r="C772" t="s">
        <v>4704</v>
      </c>
      <c r="D772" s="90" t="s">
        <v>4705</v>
      </c>
      <c r="E772">
        <v>760</v>
      </c>
    </row>
    <row r="773" spans="1:5">
      <c r="A773" t="s">
        <v>2919</v>
      </c>
      <c r="B773" t="s">
        <v>4057</v>
      </c>
      <c r="C773" t="s">
        <v>4706</v>
      </c>
      <c r="D773" s="90" t="s">
        <v>4707</v>
      </c>
      <c r="E773">
        <v>760</v>
      </c>
    </row>
    <row r="774" spans="1:5">
      <c r="A774" t="s">
        <v>2918</v>
      </c>
      <c r="B774" t="s">
        <v>4057</v>
      </c>
      <c r="C774" t="s">
        <v>4708</v>
      </c>
      <c r="D774" s="90" t="s">
        <v>4709</v>
      </c>
      <c r="E774">
        <v>760</v>
      </c>
    </row>
    <row r="775" spans="1:5">
      <c r="A775" t="s">
        <v>2917</v>
      </c>
      <c r="B775" t="s">
        <v>4057</v>
      </c>
      <c r="C775" t="s">
        <v>4710</v>
      </c>
      <c r="D775" s="90" t="s">
        <v>4711</v>
      </c>
      <c r="E775">
        <v>760</v>
      </c>
    </row>
    <row r="776" spans="1:5">
      <c r="A776" t="s">
        <v>4712</v>
      </c>
      <c r="B776" t="s">
        <v>4057</v>
      </c>
      <c r="C776" t="s">
        <v>4713</v>
      </c>
      <c r="D776" s="90" t="s">
        <v>4714</v>
      </c>
      <c r="E776">
        <v>760</v>
      </c>
    </row>
    <row r="777" spans="1:5">
      <c r="A777" t="s">
        <v>4715</v>
      </c>
      <c r="B777" t="s">
        <v>4135</v>
      </c>
      <c r="C777" t="s">
        <v>4716</v>
      </c>
      <c r="D777" s="90" t="s">
        <v>4717</v>
      </c>
      <c r="E777">
        <v>760</v>
      </c>
    </row>
    <row r="778" spans="1:5">
      <c r="A778" t="s">
        <v>2915</v>
      </c>
      <c r="B778" t="s">
        <v>4057</v>
      </c>
      <c r="C778" t="s">
        <v>4718</v>
      </c>
      <c r="D778" s="90" t="s">
        <v>4719</v>
      </c>
      <c r="E778">
        <v>760</v>
      </c>
    </row>
    <row r="779" spans="1:5">
      <c r="A779" t="s">
        <v>2914</v>
      </c>
      <c r="B779" t="s">
        <v>4057</v>
      </c>
      <c r="C779" t="s">
        <v>4720</v>
      </c>
      <c r="D779" s="90" t="s">
        <v>4721</v>
      </c>
      <c r="E779">
        <v>760</v>
      </c>
    </row>
    <row r="780" spans="1:5">
      <c r="A780" t="s">
        <v>4722</v>
      </c>
      <c r="B780" t="s">
        <v>4182</v>
      </c>
      <c r="C780" t="s">
        <v>4723</v>
      </c>
      <c r="D780" s="90" t="s">
        <v>4724</v>
      </c>
      <c r="E780">
        <v>760</v>
      </c>
    </row>
    <row r="781" spans="1:5">
      <c r="A781" t="s">
        <v>2913</v>
      </c>
      <c r="B781" t="s">
        <v>4182</v>
      </c>
      <c r="C781" t="s">
        <v>4725</v>
      </c>
      <c r="D781" s="90" t="s">
        <v>4726</v>
      </c>
      <c r="E781">
        <v>760</v>
      </c>
    </row>
    <row r="782" spans="1:5">
      <c r="A782" t="s">
        <v>2813</v>
      </c>
      <c r="B782" t="s">
        <v>4182</v>
      </c>
      <c r="C782" t="s">
        <v>4727</v>
      </c>
      <c r="D782" s="90" t="s">
        <v>4728</v>
      </c>
      <c r="E782">
        <v>780</v>
      </c>
    </row>
    <row r="783" spans="1:5">
      <c r="A783" t="s">
        <v>4729</v>
      </c>
      <c r="B783" t="s">
        <v>4182</v>
      </c>
      <c r="C783" t="s">
        <v>4730</v>
      </c>
      <c r="D783" s="90" t="s">
        <v>4184</v>
      </c>
      <c r="E783">
        <v>780</v>
      </c>
    </row>
    <row r="784" spans="1:5">
      <c r="A784" t="s">
        <v>4731</v>
      </c>
      <c r="B784" t="s">
        <v>4182</v>
      </c>
      <c r="C784" t="s">
        <v>4732</v>
      </c>
      <c r="D784" s="90" t="s">
        <v>4733</v>
      </c>
      <c r="E784">
        <v>780</v>
      </c>
    </row>
    <row r="785" spans="1:5">
      <c r="A785" t="s">
        <v>2911</v>
      </c>
      <c r="B785" t="s">
        <v>4057</v>
      </c>
      <c r="C785" t="s">
        <v>4734</v>
      </c>
      <c r="D785" s="90" t="s">
        <v>4735</v>
      </c>
      <c r="E785">
        <v>780</v>
      </c>
    </row>
    <row r="786" spans="1:5">
      <c r="A786" t="s">
        <v>2812</v>
      </c>
      <c r="B786" t="s">
        <v>4689</v>
      </c>
      <c r="C786" t="s">
        <v>4736</v>
      </c>
      <c r="D786" s="90" t="s">
        <v>4737</v>
      </c>
      <c r="E786">
        <v>780</v>
      </c>
    </row>
    <row r="787" spans="1:5">
      <c r="A787" t="s">
        <v>4738</v>
      </c>
      <c r="B787" t="s">
        <v>4182</v>
      </c>
      <c r="C787" t="s">
        <v>4739</v>
      </c>
      <c r="D787" s="90" t="s">
        <v>4740</v>
      </c>
      <c r="E787">
        <v>780</v>
      </c>
    </row>
    <row r="788" spans="1:5">
      <c r="A788" t="s">
        <v>4741</v>
      </c>
      <c r="B788" t="s">
        <v>4182</v>
      </c>
      <c r="C788" t="s">
        <v>4742</v>
      </c>
      <c r="D788" s="90" t="s">
        <v>4743</v>
      </c>
      <c r="E788">
        <v>780</v>
      </c>
    </row>
    <row r="789" spans="1:5">
      <c r="A789" t="s">
        <v>4744</v>
      </c>
      <c r="B789" t="s">
        <v>4182</v>
      </c>
      <c r="C789" t="s">
        <v>4745</v>
      </c>
      <c r="D789" s="90" t="s">
        <v>4184</v>
      </c>
      <c r="E789">
        <v>780</v>
      </c>
    </row>
    <row r="790" spans="1:5">
      <c r="A790" t="s">
        <v>2908</v>
      </c>
      <c r="B790" t="s">
        <v>4057</v>
      </c>
      <c r="C790" t="s">
        <v>4746</v>
      </c>
      <c r="D790" s="90" t="s">
        <v>4747</v>
      </c>
      <c r="E790">
        <v>780</v>
      </c>
    </row>
    <row r="791" spans="1:5">
      <c r="A791" t="s">
        <v>2907</v>
      </c>
      <c r="B791" t="s">
        <v>4053</v>
      </c>
      <c r="C791" t="s">
        <v>4748</v>
      </c>
      <c r="D791" s="90" t="s">
        <v>4749</v>
      </c>
      <c r="E791">
        <v>780</v>
      </c>
    </row>
    <row r="792" spans="1:5">
      <c r="A792" t="s">
        <v>4750</v>
      </c>
      <c r="B792" t="s">
        <v>4053</v>
      </c>
      <c r="C792" t="s">
        <v>4751</v>
      </c>
      <c r="D792" s="90" t="s">
        <v>4195</v>
      </c>
      <c r="E792">
        <v>780</v>
      </c>
    </row>
    <row r="793" spans="1:5">
      <c r="A793" t="s">
        <v>2811</v>
      </c>
      <c r="B793" t="s">
        <v>4053</v>
      </c>
      <c r="C793" t="s">
        <v>4752</v>
      </c>
      <c r="D793" s="90" t="s">
        <v>4753</v>
      </c>
      <c r="E793">
        <v>780</v>
      </c>
    </row>
    <row r="794" spans="1:5">
      <c r="A794" t="s">
        <v>2906</v>
      </c>
      <c r="B794" t="s">
        <v>4182</v>
      </c>
      <c r="C794" t="s">
        <v>4754</v>
      </c>
      <c r="D794" s="90" t="s">
        <v>4755</v>
      </c>
      <c r="E794">
        <v>780</v>
      </c>
    </row>
    <row r="795" spans="1:5">
      <c r="A795" t="s">
        <v>2810</v>
      </c>
      <c r="B795" t="s">
        <v>4182</v>
      </c>
      <c r="C795" t="s">
        <v>4756</v>
      </c>
      <c r="D795" s="90" t="s">
        <v>4757</v>
      </c>
      <c r="E795">
        <v>780</v>
      </c>
    </row>
    <row r="796" spans="1:5">
      <c r="A796" t="s">
        <v>2905</v>
      </c>
      <c r="B796" t="s">
        <v>4057</v>
      </c>
      <c r="C796" t="s">
        <v>2640</v>
      </c>
      <c r="D796" s="90" t="s">
        <v>3167</v>
      </c>
      <c r="E796">
        <v>780</v>
      </c>
    </row>
    <row r="797" spans="1:5">
      <c r="A797" t="s">
        <v>2809</v>
      </c>
      <c r="B797" t="s">
        <v>4376</v>
      </c>
      <c r="C797" t="s">
        <v>4758</v>
      </c>
      <c r="D797" s="90" t="s">
        <v>4759</v>
      </c>
      <c r="E797">
        <v>780</v>
      </c>
    </row>
    <row r="798" spans="1:5">
      <c r="A798" t="s">
        <v>2808</v>
      </c>
      <c r="B798" t="s">
        <v>4053</v>
      </c>
      <c r="C798" t="s">
        <v>4760</v>
      </c>
      <c r="D798" s="90" t="s">
        <v>4761</v>
      </c>
      <c r="E798">
        <v>780</v>
      </c>
    </row>
    <row r="799" spans="1:5">
      <c r="A799" t="s">
        <v>4762</v>
      </c>
      <c r="B799" t="s">
        <v>4053</v>
      </c>
      <c r="C799" t="s">
        <v>4763</v>
      </c>
      <c r="D799" s="90" t="s">
        <v>4764</v>
      </c>
      <c r="E799">
        <v>780</v>
      </c>
    </row>
    <row r="800" spans="1:5">
      <c r="A800" t="s">
        <v>2806</v>
      </c>
      <c r="B800" t="s">
        <v>4053</v>
      </c>
      <c r="C800" t="s">
        <v>4765</v>
      </c>
      <c r="D800" s="90" t="s">
        <v>4766</v>
      </c>
      <c r="E800">
        <v>780</v>
      </c>
    </row>
    <row r="801" spans="1:5">
      <c r="A801" t="s">
        <v>2805</v>
      </c>
      <c r="B801" t="s">
        <v>4053</v>
      </c>
      <c r="C801" t="s">
        <v>4767</v>
      </c>
      <c r="D801" s="90" t="s">
        <v>4768</v>
      </c>
      <c r="E801">
        <v>780</v>
      </c>
    </row>
    <row r="802" spans="1:5">
      <c r="A802" t="s">
        <v>4769</v>
      </c>
      <c r="B802" t="s">
        <v>4053</v>
      </c>
      <c r="C802" t="s">
        <v>4770</v>
      </c>
      <c r="D802" s="90" t="s">
        <v>4771</v>
      </c>
      <c r="E802">
        <v>800</v>
      </c>
    </row>
    <row r="803" spans="1:5">
      <c r="A803" t="s">
        <v>4772</v>
      </c>
      <c r="B803" t="s">
        <v>4053</v>
      </c>
      <c r="C803" t="s">
        <v>4773</v>
      </c>
      <c r="D803" s="90" t="s">
        <v>4774</v>
      </c>
      <c r="E803">
        <v>800</v>
      </c>
    </row>
    <row r="804" spans="1:5">
      <c r="A804" t="s">
        <v>4775</v>
      </c>
      <c r="B804" t="s">
        <v>4053</v>
      </c>
      <c r="C804" t="s">
        <v>4776</v>
      </c>
      <c r="D804" s="90" t="s">
        <v>4777</v>
      </c>
      <c r="E804">
        <v>800</v>
      </c>
    </row>
    <row r="805" spans="1:5">
      <c r="A805" t="s">
        <v>2904</v>
      </c>
      <c r="B805" t="s">
        <v>4057</v>
      </c>
      <c r="C805" t="s">
        <v>4778</v>
      </c>
      <c r="D805" s="90" t="s">
        <v>4779</v>
      </c>
      <c r="E805">
        <v>800</v>
      </c>
    </row>
    <row r="806" spans="1:5">
      <c r="A806" t="s">
        <v>2903</v>
      </c>
      <c r="B806" t="s">
        <v>4057</v>
      </c>
      <c r="C806" t="s">
        <v>2638</v>
      </c>
      <c r="D806" s="90" t="s">
        <v>4780</v>
      </c>
      <c r="E806">
        <v>800</v>
      </c>
    </row>
    <row r="807" spans="1:5">
      <c r="A807" t="s">
        <v>4781</v>
      </c>
      <c r="B807" t="s">
        <v>4057</v>
      </c>
      <c r="C807" t="s">
        <v>2638</v>
      </c>
      <c r="D807" s="90" t="s">
        <v>4782</v>
      </c>
      <c r="E807">
        <v>800</v>
      </c>
    </row>
    <row r="808" spans="1:5">
      <c r="A808" t="s">
        <v>2902</v>
      </c>
      <c r="B808" t="s">
        <v>4135</v>
      </c>
      <c r="C808" t="s">
        <v>4783</v>
      </c>
      <c r="D808" s="90" t="s">
        <v>4784</v>
      </c>
      <c r="E808">
        <v>800</v>
      </c>
    </row>
    <row r="809" spans="1:5">
      <c r="A809" t="s">
        <v>4785</v>
      </c>
      <c r="B809" t="s">
        <v>4182</v>
      </c>
      <c r="C809" t="s">
        <v>4786</v>
      </c>
      <c r="D809" s="90" t="s">
        <v>4787</v>
      </c>
      <c r="E809">
        <v>800</v>
      </c>
    </row>
    <row r="810" spans="1:5">
      <c r="A810" t="s">
        <v>4788</v>
      </c>
      <c r="B810" t="s">
        <v>4182</v>
      </c>
      <c r="C810" t="s">
        <v>4789</v>
      </c>
      <c r="D810" s="90" t="s">
        <v>4790</v>
      </c>
      <c r="E810">
        <v>800</v>
      </c>
    </row>
    <row r="811" spans="1:5">
      <c r="A811" t="s">
        <v>4791</v>
      </c>
      <c r="B811" t="s">
        <v>4135</v>
      </c>
      <c r="C811" t="s">
        <v>4792</v>
      </c>
      <c r="D811" s="90" t="s">
        <v>4212</v>
      </c>
      <c r="E811">
        <v>800</v>
      </c>
    </row>
    <row r="812" spans="1:5">
      <c r="A812" t="s">
        <v>4793</v>
      </c>
      <c r="B812" t="s">
        <v>4135</v>
      </c>
      <c r="C812" t="s">
        <v>4794</v>
      </c>
      <c r="D812" s="90" t="s">
        <v>4795</v>
      </c>
      <c r="E812">
        <v>800</v>
      </c>
    </row>
    <row r="813" spans="1:5">
      <c r="A813" t="s">
        <v>4796</v>
      </c>
      <c r="B813" t="s">
        <v>4135</v>
      </c>
      <c r="C813" t="s">
        <v>4797</v>
      </c>
      <c r="D813" s="90" t="s">
        <v>4798</v>
      </c>
      <c r="E813">
        <v>800</v>
      </c>
    </row>
    <row r="814" spans="1:5">
      <c r="A814" t="s">
        <v>4799</v>
      </c>
      <c r="B814" t="s">
        <v>4135</v>
      </c>
      <c r="C814" t="s">
        <v>4800</v>
      </c>
      <c r="D814" s="90" t="s">
        <v>4801</v>
      </c>
      <c r="E814">
        <v>800</v>
      </c>
    </row>
    <row r="815" spans="1:5">
      <c r="A815" t="s">
        <v>2901</v>
      </c>
      <c r="B815" t="s">
        <v>4689</v>
      </c>
      <c r="C815" t="s">
        <v>4802</v>
      </c>
      <c r="D815" s="90" t="s">
        <v>4803</v>
      </c>
      <c r="E815">
        <v>800</v>
      </c>
    </row>
    <row r="816" spans="1:5">
      <c r="A816" t="s">
        <v>2900</v>
      </c>
      <c r="B816" t="s">
        <v>4182</v>
      </c>
      <c r="C816" t="s">
        <v>4804</v>
      </c>
      <c r="D816" s="90" t="s">
        <v>4805</v>
      </c>
      <c r="E816">
        <v>800</v>
      </c>
    </row>
    <row r="817" spans="1:5">
      <c r="A817" t="s">
        <v>2899</v>
      </c>
      <c r="B817" t="s">
        <v>4689</v>
      </c>
      <c r="C817" t="s">
        <v>4806</v>
      </c>
      <c r="D817" s="90" t="s">
        <v>4807</v>
      </c>
      <c r="E817">
        <v>800</v>
      </c>
    </row>
    <row r="818" spans="1:5">
      <c r="A818" t="s">
        <v>2898</v>
      </c>
      <c r="B818" t="s">
        <v>4057</v>
      </c>
      <c r="C818" t="s">
        <v>4808</v>
      </c>
      <c r="D818" s="90" t="s">
        <v>4809</v>
      </c>
      <c r="E818">
        <v>800</v>
      </c>
    </row>
    <row r="819" spans="1:5">
      <c r="A819" t="s">
        <v>4810</v>
      </c>
      <c r="B819" t="s">
        <v>4057</v>
      </c>
      <c r="C819" t="s">
        <v>4811</v>
      </c>
      <c r="D819" s="90" t="s">
        <v>4812</v>
      </c>
      <c r="E819">
        <v>800</v>
      </c>
    </row>
    <row r="820" spans="1:5">
      <c r="A820" t="s">
        <v>2896</v>
      </c>
      <c r="B820" t="s">
        <v>4057</v>
      </c>
      <c r="C820" t="s">
        <v>4813</v>
      </c>
      <c r="D820" s="90" t="s">
        <v>4814</v>
      </c>
      <c r="E820">
        <v>800</v>
      </c>
    </row>
    <row r="821" spans="1:5">
      <c r="A821" t="s">
        <v>2895</v>
      </c>
      <c r="B821" t="s">
        <v>4057</v>
      </c>
      <c r="C821" t="s">
        <v>4815</v>
      </c>
      <c r="D821" s="90" t="s">
        <v>4816</v>
      </c>
      <c r="E821">
        <v>800</v>
      </c>
    </row>
    <row r="822" spans="1:5">
      <c r="A822" t="s">
        <v>2894</v>
      </c>
      <c r="B822" t="s">
        <v>4376</v>
      </c>
      <c r="C822" t="s">
        <v>4817</v>
      </c>
      <c r="D822" s="90" t="s">
        <v>4818</v>
      </c>
      <c r="E822">
        <v>820</v>
      </c>
    </row>
    <row r="823" spans="1:5">
      <c r="A823" t="s">
        <v>2893</v>
      </c>
      <c r="B823" t="s">
        <v>4053</v>
      </c>
      <c r="C823" t="s">
        <v>4819</v>
      </c>
      <c r="D823" s="90" t="s">
        <v>4820</v>
      </c>
      <c r="E823">
        <v>820</v>
      </c>
    </row>
    <row r="824" spans="1:5">
      <c r="A824" t="s">
        <v>2892</v>
      </c>
      <c r="B824" t="s">
        <v>4376</v>
      </c>
      <c r="C824" t="s">
        <v>4821</v>
      </c>
      <c r="D824" s="90" t="s">
        <v>4822</v>
      </c>
      <c r="E824">
        <v>820</v>
      </c>
    </row>
    <row r="825" spans="1:5">
      <c r="A825" t="s">
        <v>2891</v>
      </c>
      <c r="B825" t="s">
        <v>4057</v>
      </c>
      <c r="C825" t="s">
        <v>4808</v>
      </c>
      <c r="D825" s="90" t="s">
        <v>4823</v>
      </c>
      <c r="E825">
        <v>820</v>
      </c>
    </row>
    <row r="826" spans="1:5">
      <c r="A826" t="s">
        <v>4824</v>
      </c>
      <c r="B826" t="s">
        <v>4376</v>
      </c>
      <c r="C826" t="s">
        <v>4825</v>
      </c>
      <c r="D826" s="90" t="s">
        <v>4826</v>
      </c>
      <c r="E826">
        <v>820</v>
      </c>
    </row>
    <row r="827" spans="1:5">
      <c r="A827" t="s">
        <v>4827</v>
      </c>
      <c r="B827" t="s">
        <v>4057</v>
      </c>
      <c r="C827" t="s">
        <v>4828</v>
      </c>
      <c r="D827" s="90" t="s">
        <v>4829</v>
      </c>
      <c r="E827">
        <v>820</v>
      </c>
    </row>
    <row r="828" spans="1:5">
      <c r="A828" t="s">
        <v>4830</v>
      </c>
      <c r="B828" t="s">
        <v>4057</v>
      </c>
      <c r="C828" t="s">
        <v>4831</v>
      </c>
      <c r="D828" s="90" t="s">
        <v>4832</v>
      </c>
      <c r="E828">
        <v>820</v>
      </c>
    </row>
    <row r="829" spans="1:5">
      <c r="A829" t="s">
        <v>2890</v>
      </c>
      <c r="B829" t="s">
        <v>4057</v>
      </c>
      <c r="C829" t="s">
        <v>4833</v>
      </c>
      <c r="D829" s="90" t="s">
        <v>4834</v>
      </c>
      <c r="E829">
        <v>820</v>
      </c>
    </row>
    <row r="830" spans="1:5">
      <c r="A830" t="s">
        <v>2889</v>
      </c>
      <c r="B830" t="s">
        <v>4057</v>
      </c>
      <c r="C830" t="s">
        <v>4835</v>
      </c>
      <c r="D830" s="90" t="s">
        <v>4836</v>
      </c>
      <c r="E830">
        <v>820</v>
      </c>
    </row>
    <row r="831" spans="1:5">
      <c r="A831" t="s">
        <v>2888</v>
      </c>
      <c r="B831" t="s">
        <v>4199</v>
      </c>
      <c r="C831" t="s">
        <v>4837</v>
      </c>
      <c r="D831" s="90" t="s">
        <v>4838</v>
      </c>
      <c r="E831">
        <v>820</v>
      </c>
    </row>
    <row r="832" spans="1:5">
      <c r="A832" t="s">
        <v>2887</v>
      </c>
      <c r="B832" t="s">
        <v>4057</v>
      </c>
      <c r="C832" t="s">
        <v>4839</v>
      </c>
      <c r="D832" s="90" t="s">
        <v>4840</v>
      </c>
      <c r="E832">
        <v>820</v>
      </c>
    </row>
    <row r="833" spans="1:5">
      <c r="A833" t="s">
        <v>4841</v>
      </c>
      <c r="B833" t="s">
        <v>4135</v>
      </c>
      <c r="C833" t="s">
        <v>4842</v>
      </c>
      <c r="D833" s="90" t="s">
        <v>4843</v>
      </c>
      <c r="E833">
        <v>820</v>
      </c>
    </row>
    <row r="834" spans="1:5">
      <c r="A834" t="s">
        <v>2885</v>
      </c>
      <c r="B834" t="s">
        <v>4135</v>
      </c>
      <c r="C834" t="s">
        <v>4844</v>
      </c>
      <c r="D834" s="90" t="s">
        <v>4845</v>
      </c>
      <c r="E834">
        <v>820</v>
      </c>
    </row>
    <row r="835" spans="1:5">
      <c r="A835" t="s">
        <v>4846</v>
      </c>
      <c r="B835" t="s">
        <v>4135</v>
      </c>
      <c r="C835" t="s">
        <v>4847</v>
      </c>
      <c r="D835" s="90" t="s">
        <v>4848</v>
      </c>
      <c r="E835">
        <v>820</v>
      </c>
    </row>
    <row r="836" spans="1:5">
      <c r="A836" t="s">
        <v>4849</v>
      </c>
      <c r="B836" t="s">
        <v>4135</v>
      </c>
      <c r="C836" t="s">
        <v>4850</v>
      </c>
      <c r="D836" s="90" t="s">
        <v>4851</v>
      </c>
      <c r="E836">
        <v>820</v>
      </c>
    </row>
    <row r="837" spans="1:5">
      <c r="A837" t="s">
        <v>2882</v>
      </c>
      <c r="B837" t="s">
        <v>4135</v>
      </c>
      <c r="C837" t="s">
        <v>4852</v>
      </c>
      <c r="D837" s="90" t="s">
        <v>4853</v>
      </c>
      <c r="E837">
        <v>820</v>
      </c>
    </row>
    <row r="838" spans="1:5">
      <c r="A838" t="s">
        <v>2803</v>
      </c>
      <c r="B838" t="s">
        <v>4376</v>
      </c>
      <c r="C838" t="s">
        <v>4854</v>
      </c>
      <c r="D838" s="90" t="s">
        <v>4855</v>
      </c>
      <c r="E838">
        <v>820</v>
      </c>
    </row>
    <row r="839" spans="1:5">
      <c r="A839" t="s">
        <v>2802</v>
      </c>
      <c r="B839" t="s">
        <v>4053</v>
      </c>
      <c r="C839" t="s">
        <v>4854</v>
      </c>
      <c r="D839" s="90" t="s">
        <v>4195</v>
      </c>
      <c r="E839">
        <v>820</v>
      </c>
    </row>
    <row r="840" spans="1:5">
      <c r="A840" t="s">
        <v>2801</v>
      </c>
      <c r="B840" t="s">
        <v>4053</v>
      </c>
      <c r="C840" t="s">
        <v>4856</v>
      </c>
      <c r="D840" s="90" t="s">
        <v>4857</v>
      </c>
      <c r="E840">
        <v>820</v>
      </c>
    </row>
    <row r="841" spans="1:5">
      <c r="A841" t="s">
        <v>2800</v>
      </c>
      <c r="B841" t="s">
        <v>4053</v>
      </c>
      <c r="C841" t="s">
        <v>4858</v>
      </c>
      <c r="D841" s="90" t="s">
        <v>4859</v>
      </c>
      <c r="E841">
        <v>820</v>
      </c>
    </row>
    <row r="842" spans="1:5">
      <c r="A842" t="s">
        <v>4860</v>
      </c>
      <c r="B842" t="s">
        <v>4053</v>
      </c>
      <c r="C842" t="s">
        <v>4861</v>
      </c>
      <c r="D842" s="90" t="s">
        <v>4862</v>
      </c>
      <c r="E842">
        <v>840</v>
      </c>
    </row>
    <row r="843" spans="1:5">
      <c r="A843" t="s">
        <v>4863</v>
      </c>
      <c r="B843" t="s">
        <v>4053</v>
      </c>
      <c r="C843" t="s">
        <v>4864</v>
      </c>
      <c r="D843" s="90" t="s">
        <v>4195</v>
      </c>
      <c r="E843">
        <v>840</v>
      </c>
    </row>
    <row r="844" spans="1:5">
      <c r="A844" t="s">
        <v>4865</v>
      </c>
      <c r="B844" t="s">
        <v>4231</v>
      </c>
      <c r="C844" t="s">
        <v>4866</v>
      </c>
      <c r="D844" s="90" t="s">
        <v>4867</v>
      </c>
      <c r="E844">
        <v>840</v>
      </c>
    </row>
    <row r="845" spans="1:5">
      <c r="A845" t="s">
        <v>2798</v>
      </c>
      <c r="B845" t="s">
        <v>4231</v>
      </c>
      <c r="C845" t="s">
        <v>4868</v>
      </c>
      <c r="D845" s="90" t="s">
        <v>4869</v>
      </c>
      <c r="E845">
        <v>840</v>
      </c>
    </row>
    <row r="846" spans="1:5">
      <c r="A846" t="s">
        <v>2797</v>
      </c>
      <c r="B846" t="s">
        <v>4053</v>
      </c>
      <c r="C846" t="s">
        <v>4870</v>
      </c>
      <c r="D846" s="90" t="s">
        <v>4871</v>
      </c>
      <c r="E846">
        <v>840</v>
      </c>
    </row>
    <row r="847" spans="1:5">
      <c r="A847" t="s">
        <v>2796</v>
      </c>
      <c r="B847" t="s">
        <v>4053</v>
      </c>
      <c r="C847" t="s">
        <v>4872</v>
      </c>
      <c r="D847" s="90" t="s">
        <v>4873</v>
      </c>
      <c r="E847">
        <v>840</v>
      </c>
    </row>
    <row r="848" spans="1:5">
      <c r="A848" t="s">
        <v>4874</v>
      </c>
      <c r="B848" t="s">
        <v>4139</v>
      </c>
      <c r="C848" t="s">
        <v>4875</v>
      </c>
      <c r="D848" s="90" t="s">
        <v>4141</v>
      </c>
      <c r="E848">
        <v>840</v>
      </c>
    </row>
    <row r="849" spans="1:5">
      <c r="A849" t="s">
        <v>4876</v>
      </c>
      <c r="B849" t="s">
        <v>4139</v>
      </c>
      <c r="C849" t="s">
        <v>4875</v>
      </c>
      <c r="D849" s="90" t="s">
        <v>4141</v>
      </c>
      <c r="E849">
        <v>840</v>
      </c>
    </row>
    <row r="850" spans="1:5">
      <c r="A850" t="s">
        <v>2881</v>
      </c>
      <c r="B850" t="s">
        <v>4057</v>
      </c>
      <c r="C850" t="s">
        <v>4877</v>
      </c>
      <c r="D850" s="90" t="s">
        <v>3167</v>
      </c>
      <c r="E850">
        <v>840</v>
      </c>
    </row>
    <row r="851" spans="1:5">
      <c r="A851" t="s">
        <v>2880</v>
      </c>
      <c r="B851" t="s">
        <v>4057</v>
      </c>
      <c r="C851" t="s">
        <v>4878</v>
      </c>
      <c r="D851" s="90" t="s">
        <v>4879</v>
      </c>
      <c r="E851">
        <v>840</v>
      </c>
    </row>
    <row r="852" spans="1:5">
      <c r="A852" t="s">
        <v>2879</v>
      </c>
      <c r="B852" t="s">
        <v>4057</v>
      </c>
      <c r="C852" t="s">
        <v>4880</v>
      </c>
      <c r="D852" s="90" t="s">
        <v>3167</v>
      </c>
      <c r="E852">
        <v>840</v>
      </c>
    </row>
    <row r="853" spans="1:5">
      <c r="A853" t="s">
        <v>2878</v>
      </c>
      <c r="B853" t="s">
        <v>4057</v>
      </c>
      <c r="C853" t="s">
        <v>4881</v>
      </c>
      <c r="D853" s="90" t="s">
        <v>4882</v>
      </c>
      <c r="E853">
        <v>840</v>
      </c>
    </row>
    <row r="854" spans="1:5">
      <c r="A854" t="s">
        <v>2795</v>
      </c>
      <c r="B854" t="s">
        <v>4231</v>
      </c>
      <c r="C854" t="s">
        <v>4883</v>
      </c>
      <c r="D854" s="90" t="s">
        <v>4884</v>
      </c>
      <c r="E854">
        <v>840</v>
      </c>
    </row>
    <row r="855" spans="1:5">
      <c r="A855" t="s">
        <v>2877</v>
      </c>
      <c r="B855" t="s">
        <v>4231</v>
      </c>
      <c r="C855" t="s">
        <v>4885</v>
      </c>
      <c r="D855" s="90" t="s">
        <v>4886</v>
      </c>
      <c r="E855">
        <v>840</v>
      </c>
    </row>
    <row r="856" spans="1:5">
      <c r="A856" t="s">
        <v>2876</v>
      </c>
      <c r="B856" t="s">
        <v>4057</v>
      </c>
      <c r="C856" t="s">
        <v>2066</v>
      </c>
      <c r="D856" s="90" t="s">
        <v>4887</v>
      </c>
      <c r="E856">
        <v>840</v>
      </c>
    </row>
    <row r="857" spans="1:5">
      <c r="A857" t="s">
        <v>4888</v>
      </c>
      <c r="B857" t="s">
        <v>4182</v>
      </c>
      <c r="D857" s="90" t="s">
        <v>4889</v>
      </c>
      <c r="E857">
        <v>840</v>
      </c>
    </row>
    <row r="858" spans="1:5">
      <c r="A858" t="s">
        <v>4890</v>
      </c>
      <c r="B858" t="s">
        <v>4182</v>
      </c>
      <c r="C858" t="s">
        <v>4891</v>
      </c>
      <c r="D858" s="90" t="s">
        <v>4892</v>
      </c>
      <c r="E858">
        <v>840</v>
      </c>
    </row>
    <row r="859" spans="1:5">
      <c r="A859" t="s">
        <v>4893</v>
      </c>
      <c r="B859" t="s">
        <v>4182</v>
      </c>
      <c r="C859" t="s">
        <v>4894</v>
      </c>
      <c r="D859" s="90" t="s">
        <v>4895</v>
      </c>
      <c r="E859">
        <v>840</v>
      </c>
    </row>
    <row r="860" spans="1:5">
      <c r="A860" t="s">
        <v>4896</v>
      </c>
      <c r="B860" t="s">
        <v>4182</v>
      </c>
      <c r="C860" t="s">
        <v>4897</v>
      </c>
      <c r="D860" s="90" t="s">
        <v>4898</v>
      </c>
      <c r="E860">
        <v>840</v>
      </c>
    </row>
    <row r="861" spans="1:5">
      <c r="A861" t="s">
        <v>2794</v>
      </c>
      <c r="B861" t="s">
        <v>4053</v>
      </c>
      <c r="C861" t="s">
        <v>4899</v>
      </c>
      <c r="D861" s="90" t="s">
        <v>4900</v>
      </c>
      <c r="E861">
        <v>840</v>
      </c>
    </row>
    <row r="862" spans="1:5">
      <c r="A862" t="s">
        <v>2793</v>
      </c>
      <c r="B862" t="s">
        <v>4053</v>
      </c>
      <c r="C862" t="s">
        <v>4901</v>
      </c>
      <c r="D862" s="90" t="s">
        <v>4902</v>
      </c>
      <c r="E862">
        <v>860</v>
      </c>
    </row>
    <row r="863" spans="1:5">
      <c r="A863" t="s">
        <v>2792</v>
      </c>
      <c r="B863" t="s">
        <v>4053</v>
      </c>
      <c r="C863" t="s">
        <v>4903</v>
      </c>
      <c r="D863" s="90" t="s">
        <v>4904</v>
      </c>
      <c r="E863">
        <v>860</v>
      </c>
    </row>
    <row r="864" spans="1:5">
      <c r="A864" t="s">
        <v>2791</v>
      </c>
      <c r="B864" t="s">
        <v>4053</v>
      </c>
      <c r="C864" t="s">
        <v>4905</v>
      </c>
      <c r="D864" s="90" t="s">
        <v>4906</v>
      </c>
      <c r="E864">
        <v>860</v>
      </c>
    </row>
    <row r="865" spans="1:5">
      <c r="A865" t="s">
        <v>4907</v>
      </c>
      <c r="B865" t="s">
        <v>4053</v>
      </c>
      <c r="D865" s="90" t="s">
        <v>4908</v>
      </c>
      <c r="E865">
        <v>860</v>
      </c>
    </row>
    <row r="866" spans="1:5">
      <c r="A866" t="s">
        <v>2790</v>
      </c>
      <c r="B866" t="s">
        <v>4376</v>
      </c>
      <c r="C866" t="s">
        <v>4909</v>
      </c>
      <c r="D866" s="90" t="s">
        <v>3167</v>
      </c>
      <c r="E866">
        <v>860</v>
      </c>
    </row>
    <row r="867" spans="1:5">
      <c r="A867" t="s">
        <v>4910</v>
      </c>
      <c r="B867" t="s">
        <v>4376</v>
      </c>
      <c r="C867" t="s">
        <v>4911</v>
      </c>
      <c r="D867" s="90" t="s">
        <v>4912</v>
      </c>
      <c r="E867">
        <v>860</v>
      </c>
    </row>
    <row r="868" spans="1:5">
      <c r="A868" t="s">
        <v>4913</v>
      </c>
      <c r="B868" t="s">
        <v>4182</v>
      </c>
      <c r="C868" t="s">
        <v>4914</v>
      </c>
      <c r="D868" s="90" t="s">
        <v>4915</v>
      </c>
      <c r="E868">
        <v>860</v>
      </c>
    </row>
    <row r="869" spans="1:5">
      <c r="A869" t="s">
        <v>4916</v>
      </c>
      <c r="B869" t="s">
        <v>4053</v>
      </c>
      <c r="C869" t="s">
        <v>4917</v>
      </c>
      <c r="D869" s="90" t="s">
        <v>4918</v>
      </c>
      <c r="E869">
        <v>860</v>
      </c>
    </row>
    <row r="870" spans="1:5">
      <c r="A870" t="s">
        <v>2789</v>
      </c>
      <c r="B870" t="s">
        <v>4053</v>
      </c>
      <c r="C870" t="s">
        <v>4919</v>
      </c>
      <c r="D870" s="90" t="s">
        <v>4195</v>
      </c>
      <c r="E870">
        <v>860</v>
      </c>
    </row>
    <row r="871" spans="1:5">
      <c r="A871" t="s">
        <v>4920</v>
      </c>
      <c r="B871" t="s">
        <v>4053</v>
      </c>
      <c r="C871" t="s">
        <v>4921</v>
      </c>
      <c r="D871" s="90" t="s">
        <v>4922</v>
      </c>
      <c r="E871">
        <v>860</v>
      </c>
    </row>
    <row r="872" spans="1:5">
      <c r="A872" t="s">
        <v>4923</v>
      </c>
      <c r="B872" t="s">
        <v>4053</v>
      </c>
      <c r="C872" t="s">
        <v>4924</v>
      </c>
      <c r="D872" s="90" t="s">
        <v>4925</v>
      </c>
      <c r="E872">
        <v>860</v>
      </c>
    </row>
    <row r="873" spans="1:5">
      <c r="A873" t="s">
        <v>2787</v>
      </c>
      <c r="B873" t="s">
        <v>4053</v>
      </c>
      <c r="C873" t="s">
        <v>4872</v>
      </c>
      <c r="D873" s="90" t="s">
        <v>4926</v>
      </c>
      <c r="E873">
        <v>860</v>
      </c>
    </row>
    <row r="874" spans="1:5">
      <c r="A874" t="s">
        <v>4927</v>
      </c>
      <c r="B874" t="s">
        <v>4182</v>
      </c>
      <c r="C874" t="s">
        <v>4928</v>
      </c>
      <c r="D874" s="90" t="s">
        <v>4184</v>
      </c>
      <c r="E874">
        <v>860</v>
      </c>
    </row>
    <row r="875" spans="1:5">
      <c r="A875" t="s">
        <v>2786</v>
      </c>
      <c r="B875" t="s">
        <v>4182</v>
      </c>
      <c r="C875" t="s">
        <v>4929</v>
      </c>
      <c r="D875" s="90" t="s">
        <v>4930</v>
      </c>
      <c r="E875">
        <v>860</v>
      </c>
    </row>
    <row r="876" spans="1:5">
      <c r="A876" t="s">
        <v>2785</v>
      </c>
      <c r="B876" t="s">
        <v>4053</v>
      </c>
      <c r="C876" t="s">
        <v>4931</v>
      </c>
      <c r="D876" s="90" t="s">
        <v>4932</v>
      </c>
      <c r="E876">
        <v>860</v>
      </c>
    </row>
    <row r="877" spans="1:5">
      <c r="A877" t="s">
        <v>2843</v>
      </c>
      <c r="B877" t="s">
        <v>4182</v>
      </c>
      <c r="C877" t="s">
        <v>4933</v>
      </c>
      <c r="D877" s="90" t="s">
        <v>4934</v>
      </c>
      <c r="E877">
        <v>860</v>
      </c>
    </row>
    <row r="878" spans="1:5">
      <c r="A878" t="s">
        <v>2842</v>
      </c>
      <c r="B878" t="s">
        <v>4053</v>
      </c>
      <c r="C878" t="s">
        <v>4935</v>
      </c>
      <c r="D878" s="90" t="s">
        <v>4936</v>
      </c>
      <c r="E878">
        <v>860</v>
      </c>
    </row>
    <row r="879" spans="1:5">
      <c r="A879" t="s">
        <v>2841</v>
      </c>
      <c r="B879" t="s">
        <v>4053</v>
      </c>
      <c r="C879" t="s">
        <v>4937</v>
      </c>
      <c r="D879" s="90" t="s">
        <v>4938</v>
      </c>
      <c r="E879">
        <v>860</v>
      </c>
    </row>
    <row r="880" spans="1:5">
      <c r="A880" t="s">
        <v>2840</v>
      </c>
      <c r="B880" t="s">
        <v>4053</v>
      </c>
      <c r="C880" t="s">
        <v>4939</v>
      </c>
      <c r="D880" s="90" t="s">
        <v>4940</v>
      </c>
      <c r="E880">
        <v>860</v>
      </c>
    </row>
    <row r="881" spans="1:5">
      <c r="A881" t="s">
        <v>4941</v>
      </c>
      <c r="B881" t="s">
        <v>4053</v>
      </c>
      <c r="C881" t="s">
        <v>4942</v>
      </c>
      <c r="D881" s="90" t="s">
        <v>4195</v>
      </c>
      <c r="E881">
        <v>860</v>
      </c>
    </row>
    <row r="882" spans="1:5">
      <c r="A882" t="s">
        <v>4943</v>
      </c>
      <c r="B882" t="s">
        <v>4053</v>
      </c>
      <c r="C882" t="s">
        <v>4944</v>
      </c>
      <c r="D882" s="90" t="s">
        <v>4945</v>
      </c>
      <c r="E882">
        <v>880</v>
      </c>
    </row>
    <row r="883" spans="1:5">
      <c r="A883" t="s">
        <v>4946</v>
      </c>
      <c r="B883" t="s">
        <v>4053</v>
      </c>
      <c r="C883" t="s">
        <v>4947</v>
      </c>
      <c r="D883" s="90" t="s">
        <v>4948</v>
      </c>
      <c r="E883">
        <v>880</v>
      </c>
    </row>
    <row r="884" spans="1:5">
      <c r="A884" t="s">
        <v>4949</v>
      </c>
      <c r="B884" t="s">
        <v>4053</v>
      </c>
      <c r="C884" t="s">
        <v>4950</v>
      </c>
      <c r="D884" s="90" t="s">
        <v>4195</v>
      </c>
      <c r="E884">
        <v>880</v>
      </c>
    </row>
    <row r="885" spans="1:5">
      <c r="A885" t="s">
        <v>2783</v>
      </c>
      <c r="B885" t="s">
        <v>4053</v>
      </c>
      <c r="C885" t="s">
        <v>4951</v>
      </c>
      <c r="D885" s="90" t="s">
        <v>4952</v>
      </c>
      <c r="E885">
        <v>880</v>
      </c>
    </row>
    <row r="886" spans="1:5">
      <c r="A886" t="s">
        <v>2839</v>
      </c>
      <c r="B886" t="s">
        <v>4182</v>
      </c>
      <c r="C886" t="s">
        <v>4953</v>
      </c>
      <c r="D886" s="90" t="s">
        <v>4954</v>
      </c>
      <c r="E886">
        <v>880</v>
      </c>
    </row>
    <row r="887" spans="1:5">
      <c r="A887" t="s">
        <v>2838</v>
      </c>
      <c r="B887" t="s">
        <v>4182</v>
      </c>
      <c r="C887" t="s">
        <v>4955</v>
      </c>
      <c r="D887" s="90" t="s">
        <v>4956</v>
      </c>
      <c r="E887">
        <v>880</v>
      </c>
    </row>
    <row r="888" spans="1:5">
      <c r="A888" t="s">
        <v>2837</v>
      </c>
      <c r="B888" t="s">
        <v>4182</v>
      </c>
      <c r="C888" t="s">
        <v>4957</v>
      </c>
      <c r="D888" s="90" t="s">
        <v>4958</v>
      </c>
      <c r="E888">
        <v>880</v>
      </c>
    </row>
    <row r="889" spans="1:5">
      <c r="A889" t="s">
        <v>2835</v>
      </c>
      <c r="B889" t="s">
        <v>4182</v>
      </c>
      <c r="C889" t="s">
        <v>4959</v>
      </c>
      <c r="D889" s="90" t="s">
        <v>4960</v>
      </c>
      <c r="E889">
        <v>880</v>
      </c>
    </row>
    <row r="890" spans="1:5">
      <c r="A890" t="s">
        <v>2836</v>
      </c>
      <c r="B890" t="s">
        <v>4053</v>
      </c>
      <c r="C890" t="s">
        <v>4961</v>
      </c>
      <c r="D890" s="90" t="s">
        <v>4962</v>
      </c>
      <c r="E890">
        <v>880</v>
      </c>
    </row>
    <row r="891" spans="1:5">
      <c r="A891" t="s">
        <v>2834</v>
      </c>
      <c r="B891" t="s">
        <v>4182</v>
      </c>
      <c r="C891" t="s">
        <v>4963</v>
      </c>
      <c r="D891" s="90" t="s">
        <v>4964</v>
      </c>
      <c r="E891">
        <v>880</v>
      </c>
    </row>
    <row r="892" spans="1:5">
      <c r="A892" t="s">
        <v>2832</v>
      </c>
      <c r="B892" t="s">
        <v>4182</v>
      </c>
      <c r="C892" t="s">
        <v>4965</v>
      </c>
      <c r="D892" s="90" t="s">
        <v>4966</v>
      </c>
      <c r="E892">
        <v>880</v>
      </c>
    </row>
    <row r="893" spans="1:5">
      <c r="A893" t="s">
        <v>4967</v>
      </c>
      <c r="B893" t="s">
        <v>4182</v>
      </c>
      <c r="C893" t="s">
        <v>4968</v>
      </c>
      <c r="D893" s="90" t="s">
        <v>4184</v>
      </c>
      <c r="E893">
        <v>880</v>
      </c>
    </row>
    <row r="894" spans="1:5">
      <c r="A894" t="s">
        <v>2833</v>
      </c>
      <c r="B894" t="s">
        <v>4182</v>
      </c>
      <c r="C894" t="s">
        <v>4969</v>
      </c>
      <c r="D894" s="90" t="s">
        <v>4970</v>
      </c>
      <c r="E894">
        <v>880</v>
      </c>
    </row>
    <row r="895" spans="1:5">
      <c r="A895" t="s">
        <v>2782</v>
      </c>
      <c r="B895" t="s">
        <v>4053</v>
      </c>
      <c r="C895" t="s">
        <v>4971</v>
      </c>
      <c r="D895" s="90" t="s">
        <v>4972</v>
      </c>
      <c r="E895">
        <v>880</v>
      </c>
    </row>
    <row r="896" spans="1:5">
      <c r="A896" t="s">
        <v>2780</v>
      </c>
      <c r="B896" t="s">
        <v>4053</v>
      </c>
      <c r="C896" t="s">
        <v>4919</v>
      </c>
      <c r="D896" s="90" t="s">
        <v>4973</v>
      </c>
      <c r="E896">
        <v>880</v>
      </c>
    </row>
    <row r="897" spans="1:5">
      <c r="A897" t="s">
        <v>2779</v>
      </c>
      <c r="B897" t="s">
        <v>4053</v>
      </c>
      <c r="C897" t="s">
        <v>4974</v>
      </c>
      <c r="D897" s="90" t="s">
        <v>4975</v>
      </c>
      <c r="E897">
        <v>880</v>
      </c>
    </row>
    <row r="898" spans="1:5">
      <c r="A898" t="s">
        <v>2778</v>
      </c>
      <c r="B898" t="s">
        <v>4053</v>
      </c>
      <c r="C898" t="s">
        <v>4976</v>
      </c>
      <c r="D898" s="90" t="s">
        <v>4977</v>
      </c>
      <c r="E898">
        <v>880</v>
      </c>
    </row>
    <row r="899" spans="1:5">
      <c r="A899" t="s">
        <v>2777</v>
      </c>
      <c r="B899" t="s">
        <v>4053</v>
      </c>
      <c r="C899" t="s">
        <v>4978</v>
      </c>
      <c r="D899" s="90" t="s">
        <v>4979</v>
      </c>
      <c r="E899">
        <v>880</v>
      </c>
    </row>
    <row r="900" spans="1:5">
      <c r="A900" t="s">
        <v>2776</v>
      </c>
      <c r="B900" t="s">
        <v>4053</v>
      </c>
      <c r="C900" t="s">
        <v>4980</v>
      </c>
      <c r="D900" s="90" t="s">
        <v>4981</v>
      </c>
      <c r="E900">
        <v>880</v>
      </c>
    </row>
    <row r="901" spans="1:5">
      <c r="A901" t="s">
        <v>4982</v>
      </c>
      <c r="B901" t="s">
        <v>4053</v>
      </c>
      <c r="C901" t="s">
        <v>4983</v>
      </c>
      <c r="D901" s="90" t="s">
        <v>4195</v>
      </c>
      <c r="E901">
        <v>880</v>
      </c>
    </row>
    <row r="902" spans="1:5">
      <c r="A902" t="s">
        <v>2775</v>
      </c>
      <c r="B902" t="s">
        <v>4053</v>
      </c>
      <c r="C902" t="s">
        <v>4984</v>
      </c>
      <c r="D902" s="90" t="s">
        <v>4985</v>
      </c>
      <c r="E902">
        <v>900</v>
      </c>
    </row>
    <row r="903" spans="1:5">
      <c r="A903" t="s">
        <v>4986</v>
      </c>
      <c r="B903" t="s">
        <v>4053</v>
      </c>
      <c r="C903" t="s">
        <v>4987</v>
      </c>
      <c r="D903" s="90" t="s">
        <v>4988</v>
      </c>
      <c r="E903">
        <v>900</v>
      </c>
    </row>
    <row r="904" spans="1:5">
      <c r="A904" t="s">
        <v>4989</v>
      </c>
      <c r="B904" t="s">
        <v>4053</v>
      </c>
      <c r="C904" t="s">
        <v>4990</v>
      </c>
      <c r="D904" s="90" t="s">
        <v>4991</v>
      </c>
      <c r="E904">
        <v>900</v>
      </c>
    </row>
    <row r="905" spans="1:5">
      <c r="A905" t="s">
        <v>4992</v>
      </c>
      <c r="B905" t="s">
        <v>4231</v>
      </c>
      <c r="C905" t="s">
        <v>4993</v>
      </c>
      <c r="D905" s="90" t="s">
        <v>4994</v>
      </c>
      <c r="E905">
        <v>900</v>
      </c>
    </row>
    <row r="906" spans="1:5">
      <c r="A906" t="s">
        <v>4995</v>
      </c>
      <c r="B906" t="s">
        <v>4231</v>
      </c>
      <c r="C906" t="s">
        <v>4996</v>
      </c>
      <c r="D906" s="90" t="s">
        <v>4233</v>
      </c>
      <c r="E906">
        <v>900</v>
      </c>
    </row>
    <row r="907" spans="1:5">
      <c r="A907" t="s">
        <v>2772</v>
      </c>
      <c r="B907" t="s">
        <v>4053</v>
      </c>
      <c r="C907" t="s">
        <v>4997</v>
      </c>
      <c r="D907" s="90" t="s">
        <v>4998</v>
      </c>
      <c r="E907">
        <v>900</v>
      </c>
    </row>
    <row r="908" spans="1:5">
      <c r="A908" t="s">
        <v>2771</v>
      </c>
      <c r="B908" t="s">
        <v>4053</v>
      </c>
      <c r="C908" t="s">
        <v>4999</v>
      </c>
      <c r="D908" s="90" t="s">
        <v>5000</v>
      </c>
      <c r="E908">
        <v>900</v>
      </c>
    </row>
    <row r="909" spans="1:5">
      <c r="A909" t="s">
        <v>2770</v>
      </c>
      <c r="B909" t="s">
        <v>4053</v>
      </c>
      <c r="C909" t="s">
        <v>5001</v>
      </c>
      <c r="D909" s="90" t="s">
        <v>5002</v>
      </c>
      <c r="E909">
        <v>900</v>
      </c>
    </row>
    <row r="910" spans="1:5">
      <c r="A910" t="s">
        <v>5003</v>
      </c>
      <c r="B910" t="s">
        <v>3508</v>
      </c>
      <c r="C910" t="s">
        <v>5004</v>
      </c>
      <c r="D910" s="90" t="s">
        <v>5005</v>
      </c>
      <c r="E910">
        <v>900</v>
      </c>
    </row>
    <row r="911" spans="1:5">
      <c r="A911" t="s">
        <v>5006</v>
      </c>
      <c r="B911" t="s">
        <v>4472</v>
      </c>
      <c r="C911" t="s">
        <v>5007</v>
      </c>
      <c r="D911" s="90" t="s">
        <v>3167</v>
      </c>
      <c r="E911">
        <v>900</v>
      </c>
    </row>
    <row r="912" spans="1:5">
      <c r="A912" t="s">
        <v>5008</v>
      </c>
      <c r="B912" t="s">
        <v>3054</v>
      </c>
      <c r="C912" t="s">
        <v>5009</v>
      </c>
      <c r="D912" s="90" t="s">
        <v>3056</v>
      </c>
      <c r="E912">
        <v>900</v>
      </c>
    </row>
    <row r="913" spans="1:5">
      <c r="A913" t="s">
        <v>5010</v>
      </c>
      <c r="B913" t="s">
        <v>4472</v>
      </c>
      <c r="C913" t="s">
        <v>5011</v>
      </c>
      <c r="D913" s="90" t="s">
        <v>3167</v>
      </c>
      <c r="E913">
        <v>900</v>
      </c>
    </row>
    <row r="914" spans="1:5">
      <c r="A914" t="s">
        <v>5012</v>
      </c>
      <c r="B914" t="s">
        <v>4472</v>
      </c>
      <c r="C914" t="s">
        <v>5013</v>
      </c>
      <c r="D914" s="90" t="s">
        <v>3167</v>
      </c>
      <c r="E914">
        <v>900</v>
      </c>
    </row>
    <row r="915" spans="1:5">
      <c r="A915" t="s">
        <v>5014</v>
      </c>
      <c r="B915" t="s">
        <v>4472</v>
      </c>
      <c r="C915" t="s">
        <v>5015</v>
      </c>
      <c r="D915" s="90" t="s">
        <v>5016</v>
      </c>
      <c r="E915">
        <v>900</v>
      </c>
    </row>
    <row r="916" spans="1:5">
      <c r="A916" t="s">
        <v>5017</v>
      </c>
      <c r="B916" t="s">
        <v>3054</v>
      </c>
      <c r="C916" t="s">
        <v>5018</v>
      </c>
      <c r="D916" s="90" t="s">
        <v>3056</v>
      </c>
      <c r="E916">
        <v>900</v>
      </c>
    </row>
    <row r="917" spans="1:5">
      <c r="A917" t="s">
        <v>5019</v>
      </c>
      <c r="B917" t="s">
        <v>4472</v>
      </c>
      <c r="C917" t="s">
        <v>5020</v>
      </c>
      <c r="D917" s="90" t="s">
        <v>3167</v>
      </c>
      <c r="E917">
        <v>900</v>
      </c>
    </row>
    <row r="918" spans="1:5">
      <c r="A918" t="s">
        <v>5021</v>
      </c>
      <c r="B918" t="s">
        <v>4472</v>
      </c>
      <c r="C918" t="s">
        <v>5022</v>
      </c>
      <c r="D918" s="90" t="s">
        <v>3167</v>
      </c>
      <c r="E918">
        <v>900</v>
      </c>
    </row>
    <row r="919" spans="1:5">
      <c r="A919" t="s">
        <v>5023</v>
      </c>
      <c r="B919" t="s">
        <v>3833</v>
      </c>
      <c r="C919" t="s">
        <v>5024</v>
      </c>
      <c r="D919" s="90" t="s">
        <v>5025</v>
      </c>
      <c r="E919">
        <v>900</v>
      </c>
    </row>
    <row r="920" spans="1:5">
      <c r="A920" t="s">
        <v>5026</v>
      </c>
      <c r="B920" t="s">
        <v>3833</v>
      </c>
      <c r="C920" t="s">
        <v>5027</v>
      </c>
      <c r="D920" s="90" t="s">
        <v>5025</v>
      </c>
      <c r="E920">
        <v>900</v>
      </c>
    </row>
    <row r="921" spans="1:5">
      <c r="A921" t="s">
        <v>5028</v>
      </c>
      <c r="B921" t="s">
        <v>3833</v>
      </c>
      <c r="C921" t="s">
        <v>5029</v>
      </c>
      <c r="D921" s="90" t="s">
        <v>5025</v>
      </c>
      <c r="E921">
        <v>900</v>
      </c>
    </row>
    <row r="922" spans="1:5">
      <c r="A922" t="s">
        <v>5030</v>
      </c>
      <c r="B922" t="s">
        <v>3833</v>
      </c>
      <c r="C922" t="s">
        <v>5031</v>
      </c>
      <c r="D922" s="90" t="s">
        <v>5025</v>
      </c>
      <c r="E922">
        <v>920</v>
      </c>
    </row>
    <row r="923" spans="1:5">
      <c r="A923" t="s">
        <v>5032</v>
      </c>
      <c r="B923" t="s">
        <v>3833</v>
      </c>
      <c r="C923" t="s">
        <v>5033</v>
      </c>
      <c r="D923" s="90" t="s">
        <v>5025</v>
      </c>
      <c r="E923">
        <v>920</v>
      </c>
    </row>
    <row r="924" spans="1:5">
      <c r="A924" t="s">
        <v>5034</v>
      </c>
      <c r="B924" t="s">
        <v>3046</v>
      </c>
      <c r="C924" t="s">
        <v>5035</v>
      </c>
      <c r="D924" s="90" t="s">
        <v>3048</v>
      </c>
      <c r="E924">
        <v>920</v>
      </c>
    </row>
    <row r="925" spans="1:5">
      <c r="A925" t="s">
        <v>5036</v>
      </c>
      <c r="B925" t="s">
        <v>3046</v>
      </c>
      <c r="C925" t="s">
        <v>5037</v>
      </c>
      <c r="D925" s="90" t="s">
        <v>3048</v>
      </c>
      <c r="E925">
        <v>920</v>
      </c>
    </row>
    <row r="926" spans="1:5">
      <c r="A926" t="s">
        <v>5038</v>
      </c>
      <c r="B926" t="s">
        <v>3046</v>
      </c>
      <c r="C926" t="s">
        <v>5039</v>
      </c>
      <c r="D926" s="90" t="s">
        <v>3048</v>
      </c>
      <c r="E926">
        <v>920</v>
      </c>
    </row>
    <row r="927" spans="1:5">
      <c r="A927" t="s">
        <v>5040</v>
      </c>
      <c r="B927" t="s">
        <v>5041</v>
      </c>
      <c r="C927" t="s">
        <v>5042</v>
      </c>
      <c r="D927" s="90" t="s">
        <v>5043</v>
      </c>
      <c r="E927">
        <v>920</v>
      </c>
    </row>
    <row r="928" spans="1:5">
      <c r="A928" t="s">
        <v>5044</v>
      </c>
      <c r="B928" t="s">
        <v>5041</v>
      </c>
      <c r="C928" t="s">
        <v>5045</v>
      </c>
      <c r="D928" s="90" t="s">
        <v>5046</v>
      </c>
      <c r="E928">
        <v>920</v>
      </c>
    </row>
    <row r="929" spans="1:5">
      <c r="A929" t="s">
        <v>5047</v>
      </c>
      <c r="B929" t="s">
        <v>5041</v>
      </c>
      <c r="C929" t="s">
        <v>5048</v>
      </c>
      <c r="D929" s="90" t="s">
        <v>5049</v>
      </c>
      <c r="E929">
        <v>920</v>
      </c>
    </row>
    <row r="930" spans="1:5">
      <c r="A930" t="s">
        <v>5050</v>
      </c>
      <c r="B930" t="s">
        <v>5041</v>
      </c>
      <c r="C930" t="s">
        <v>5051</v>
      </c>
      <c r="D930" s="90" t="s">
        <v>5052</v>
      </c>
      <c r="E930">
        <v>920</v>
      </c>
    </row>
    <row r="931" spans="1:5">
      <c r="A931" t="s">
        <v>5053</v>
      </c>
      <c r="B931" t="s">
        <v>5041</v>
      </c>
      <c r="C931" t="s">
        <v>5054</v>
      </c>
      <c r="D931" s="90" t="s">
        <v>5055</v>
      </c>
      <c r="E931">
        <v>920</v>
      </c>
    </row>
    <row r="932" spans="1:5">
      <c r="A932" t="s">
        <v>5056</v>
      </c>
      <c r="B932" t="s">
        <v>5041</v>
      </c>
      <c r="C932" t="s">
        <v>5057</v>
      </c>
      <c r="D932" s="90" t="s">
        <v>3056</v>
      </c>
      <c r="E932">
        <v>920</v>
      </c>
    </row>
    <row r="933" spans="1:5">
      <c r="A933" t="s">
        <v>5058</v>
      </c>
      <c r="B933" t="s">
        <v>5041</v>
      </c>
      <c r="C933" t="s">
        <v>5059</v>
      </c>
      <c r="D933" s="90" t="s">
        <v>5060</v>
      </c>
      <c r="E933">
        <v>920</v>
      </c>
    </row>
    <row r="934" spans="1:5">
      <c r="A934" t="s">
        <v>5061</v>
      </c>
      <c r="B934" t="s">
        <v>5041</v>
      </c>
      <c r="C934" t="s">
        <v>5062</v>
      </c>
      <c r="D934" s="90" t="s">
        <v>5063</v>
      </c>
      <c r="E934">
        <v>920</v>
      </c>
    </row>
    <row r="935" spans="1:5">
      <c r="A935" t="s">
        <v>5064</v>
      </c>
      <c r="B935" t="s">
        <v>5041</v>
      </c>
      <c r="C935" t="s">
        <v>5065</v>
      </c>
      <c r="D935" s="90" t="s">
        <v>5066</v>
      </c>
      <c r="E935">
        <v>920</v>
      </c>
    </row>
    <row r="936" spans="1:5">
      <c r="A936" t="s">
        <v>5067</v>
      </c>
      <c r="B936" t="s">
        <v>5041</v>
      </c>
      <c r="C936" t="s">
        <v>5068</v>
      </c>
      <c r="D936" s="90" t="s">
        <v>5069</v>
      </c>
      <c r="E936">
        <v>920</v>
      </c>
    </row>
    <row r="937" spans="1:5">
      <c r="A937" t="s">
        <v>5070</v>
      </c>
      <c r="B937" t="s">
        <v>5041</v>
      </c>
      <c r="C937" t="s">
        <v>5071</v>
      </c>
      <c r="D937" s="90" t="s">
        <v>5072</v>
      </c>
      <c r="E937">
        <v>920</v>
      </c>
    </row>
    <row r="938" spans="1:5">
      <c r="A938" t="s">
        <v>5073</v>
      </c>
      <c r="B938" t="s">
        <v>3073</v>
      </c>
      <c r="C938" t="s">
        <v>5074</v>
      </c>
      <c r="D938" s="90" t="s">
        <v>3215</v>
      </c>
      <c r="E938">
        <v>920</v>
      </c>
    </row>
    <row r="939" spans="1:5">
      <c r="A939" t="s">
        <v>5075</v>
      </c>
      <c r="B939" t="s">
        <v>3073</v>
      </c>
      <c r="D939" s="90" t="s">
        <v>3215</v>
      </c>
      <c r="E939">
        <v>920</v>
      </c>
    </row>
    <row r="940" spans="1:5">
      <c r="A940" t="s">
        <v>5076</v>
      </c>
      <c r="B940" t="s">
        <v>3073</v>
      </c>
      <c r="D940" s="90" t="s">
        <v>3215</v>
      </c>
      <c r="E940">
        <v>920</v>
      </c>
    </row>
    <row r="941" spans="1:5">
      <c r="A941" t="s">
        <v>5077</v>
      </c>
      <c r="B941" t="s">
        <v>3073</v>
      </c>
      <c r="C941" t="s">
        <v>5078</v>
      </c>
      <c r="D941" s="90" t="s">
        <v>3215</v>
      </c>
      <c r="E941">
        <v>920</v>
      </c>
    </row>
    <row r="942" spans="1:5">
      <c r="A942" t="s">
        <v>5079</v>
      </c>
      <c r="B942" t="s">
        <v>3073</v>
      </c>
      <c r="D942" s="90" t="s">
        <v>3215</v>
      </c>
      <c r="E942">
        <v>940</v>
      </c>
    </row>
    <row r="943" spans="1:5">
      <c r="A943" t="s">
        <v>5080</v>
      </c>
      <c r="B943" t="s">
        <v>3165</v>
      </c>
      <c r="C943" t="s">
        <v>5081</v>
      </c>
      <c r="D943" s="90" t="s">
        <v>3167</v>
      </c>
      <c r="E943">
        <v>940</v>
      </c>
    </row>
    <row r="944" spans="1:5">
      <c r="A944" t="s">
        <v>5082</v>
      </c>
      <c r="B944" t="s">
        <v>3165</v>
      </c>
      <c r="C944" t="s">
        <v>5083</v>
      </c>
      <c r="D944" s="90" t="s">
        <v>3167</v>
      </c>
      <c r="E944">
        <v>940</v>
      </c>
    </row>
    <row r="945" spans="1:5">
      <c r="A945" t="s">
        <v>5084</v>
      </c>
      <c r="B945" t="s">
        <v>3165</v>
      </c>
      <c r="C945" t="s">
        <v>5081</v>
      </c>
      <c r="D945" s="90" t="s">
        <v>3167</v>
      </c>
      <c r="E945">
        <v>940</v>
      </c>
    </row>
    <row r="946" spans="1:5">
      <c r="A946" t="s">
        <v>5085</v>
      </c>
      <c r="B946" t="s">
        <v>3165</v>
      </c>
      <c r="C946" t="s">
        <v>5086</v>
      </c>
      <c r="D946" s="90" t="s">
        <v>3167</v>
      </c>
      <c r="E946">
        <v>940</v>
      </c>
    </row>
    <row r="947" spans="1:5">
      <c r="A947" t="s">
        <v>5087</v>
      </c>
      <c r="B947" t="s">
        <v>3165</v>
      </c>
      <c r="C947" t="s">
        <v>5088</v>
      </c>
      <c r="D947" s="90" t="s">
        <v>3167</v>
      </c>
      <c r="E947">
        <v>940</v>
      </c>
    </row>
    <row r="948" spans="1:5">
      <c r="A948" t="s">
        <v>5089</v>
      </c>
      <c r="B948" t="s">
        <v>3165</v>
      </c>
      <c r="C948" t="s">
        <v>5090</v>
      </c>
      <c r="D948" s="90" t="s">
        <v>3167</v>
      </c>
      <c r="E948">
        <v>940</v>
      </c>
    </row>
    <row r="949" spans="1:5">
      <c r="A949" t="s">
        <v>5091</v>
      </c>
      <c r="B949" t="s">
        <v>3165</v>
      </c>
      <c r="C949" t="s">
        <v>5092</v>
      </c>
      <c r="D949" s="90" t="s">
        <v>3167</v>
      </c>
      <c r="E949">
        <v>940</v>
      </c>
    </row>
    <row r="950" spans="1:5">
      <c r="A950" t="s">
        <v>5093</v>
      </c>
      <c r="B950" t="s">
        <v>3165</v>
      </c>
      <c r="C950" t="s">
        <v>5094</v>
      </c>
      <c r="D950" s="90" t="s">
        <v>3167</v>
      </c>
      <c r="E950">
        <v>940</v>
      </c>
    </row>
    <row r="951" spans="1:5">
      <c r="A951" t="s">
        <v>5095</v>
      </c>
      <c r="B951" t="s">
        <v>3165</v>
      </c>
      <c r="C951" t="s">
        <v>5096</v>
      </c>
      <c r="D951" s="90" t="s">
        <v>3167</v>
      </c>
      <c r="E951">
        <v>940</v>
      </c>
    </row>
    <row r="952" spans="1:5">
      <c r="A952" t="s">
        <v>5097</v>
      </c>
      <c r="B952" t="s">
        <v>3220</v>
      </c>
      <c r="C952" t="s">
        <v>5098</v>
      </c>
      <c r="D952" s="90" t="s">
        <v>3056</v>
      </c>
      <c r="E952">
        <v>940</v>
      </c>
    </row>
    <row r="953" spans="1:5">
      <c r="A953" t="s">
        <v>5099</v>
      </c>
      <c r="B953" t="s">
        <v>4537</v>
      </c>
      <c r="C953" t="s">
        <v>5100</v>
      </c>
      <c r="D953" s="90" t="s">
        <v>4539</v>
      </c>
      <c r="E953">
        <v>940</v>
      </c>
    </row>
    <row r="954" spans="1:5">
      <c r="A954" t="s">
        <v>5101</v>
      </c>
      <c r="B954" t="s">
        <v>3058</v>
      </c>
      <c r="C954" t="s">
        <v>5102</v>
      </c>
      <c r="D954" s="90" t="s">
        <v>3167</v>
      </c>
      <c r="E954">
        <v>940</v>
      </c>
    </row>
    <row r="955" spans="1:5">
      <c r="A955" t="s">
        <v>5103</v>
      </c>
      <c r="B955" t="s">
        <v>4537</v>
      </c>
      <c r="C955" t="s">
        <v>5104</v>
      </c>
      <c r="D955" s="90" t="s">
        <v>4539</v>
      </c>
      <c r="E955">
        <v>940</v>
      </c>
    </row>
    <row r="956" spans="1:5">
      <c r="A956" t="s">
        <v>5105</v>
      </c>
      <c r="B956" t="s">
        <v>4537</v>
      </c>
      <c r="C956" t="s">
        <v>5106</v>
      </c>
      <c r="D956" s="90" t="s">
        <v>5107</v>
      </c>
      <c r="E956">
        <v>940</v>
      </c>
    </row>
    <row r="957" spans="1:5">
      <c r="A957" t="s">
        <v>5108</v>
      </c>
      <c r="B957" t="s">
        <v>4537</v>
      </c>
      <c r="C957" t="s">
        <v>5109</v>
      </c>
      <c r="D957" s="90" t="s">
        <v>5110</v>
      </c>
      <c r="E957">
        <v>940</v>
      </c>
    </row>
    <row r="958" spans="1:5">
      <c r="A958" t="s">
        <v>5111</v>
      </c>
      <c r="B958" t="s">
        <v>4537</v>
      </c>
      <c r="C958" t="s">
        <v>5112</v>
      </c>
      <c r="D958" s="90" t="s">
        <v>4539</v>
      </c>
      <c r="E958">
        <v>940</v>
      </c>
    </row>
    <row r="959" spans="1:5">
      <c r="A959" t="s">
        <v>5113</v>
      </c>
      <c r="B959" t="s">
        <v>4537</v>
      </c>
      <c r="C959" t="s">
        <v>5114</v>
      </c>
      <c r="D959" s="90" t="s">
        <v>4539</v>
      </c>
      <c r="E959">
        <v>940</v>
      </c>
    </row>
    <row r="960" spans="1:5">
      <c r="A960" t="s">
        <v>1772</v>
      </c>
      <c r="B960" t="s">
        <v>4043</v>
      </c>
      <c r="C960" t="s">
        <v>5115</v>
      </c>
      <c r="D960" s="90" t="s">
        <v>4045</v>
      </c>
      <c r="E960">
        <v>940</v>
      </c>
    </row>
    <row r="961" spans="1:5">
      <c r="A961" t="s">
        <v>5116</v>
      </c>
      <c r="B961" t="s">
        <v>3058</v>
      </c>
      <c r="C961" t="s">
        <v>5117</v>
      </c>
      <c r="D961" s="90" t="s">
        <v>5118</v>
      </c>
      <c r="E961">
        <v>940</v>
      </c>
    </row>
    <row r="962" spans="1:5">
      <c r="A962" t="s">
        <v>5119</v>
      </c>
      <c r="B962" t="s">
        <v>3058</v>
      </c>
      <c r="C962" t="s">
        <v>5120</v>
      </c>
      <c r="D962" s="90" t="s">
        <v>3167</v>
      </c>
      <c r="E962">
        <v>960</v>
      </c>
    </row>
    <row r="963" spans="1:5">
      <c r="A963" t="s">
        <v>5121</v>
      </c>
      <c r="B963" t="s">
        <v>3058</v>
      </c>
      <c r="C963" t="s">
        <v>5122</v>
      </c>
      <c r="D963" s="90" t="s">
        <v>3167</v>
      </c>
      <c r="E963">
        <v>960</v>
      </c>
    </row>
    <row r="964" spans="1:5">
      <c r="A964" t="s">
        <v>5123</v>
      </c>
      <c r="B964" t="s">
        <v>3529</v>
      </c>
      <c r="C964" t="s">
        <v>5124</v>
      </c>
      <c r="D964" s="90" t="s">
        <v>3531</v>
      </c>
      <c r="E964">
        <v>960</v>
      </c>
    </row>
    <row r="965" spans="1:5">
      <c r="A965" t="s">
        <v>5125</v>
      </c>
      <c r="B965" t="s">
        <v>3529</v>
      </c>
      <c r="C965" t="s">
        <v>5126</v>
      </c>
      <c r="D965" s="90" t="s">
        <v>3531</v>
      </c>
      <c r="E965">
        <v>960</v>
      </c>
    </row>
    <row r="966" spans="1:5">
      <c r="A966" t="s">
        <v>5127</v>
      </c>
      <c r="B966" t="s">
        <v>3529</v>
      </c>
      <c r="C966" t="s">
        <v>5128</v>
      </c>
      <c r="D966" s="90" t="s">
        <v>3531</v>
      </c>
      <c r="E966">
        <v>960</v>
      </c>
    </row>
    <row r="967" spans="1:5">
      <c r="A967" t="s">
        <v>5129</v>
      </c>
      <c r="B967" t="s">
        <v>3529</v>
      </c>
      <c r="C967" t="s">
        <v>5130</v>
      </c>
      <c r="D967" s="90" t="s">
        <v>3531</v>
      </c>
      <c r="E967">
        <v>960</v>
      </c>
    </row>
    <row r="968" spans="1:5">
      <c r="A968" t="s">
        <v>5131</v>
      </c>
      <c r="B968" t="s">
        <v>3529</v>
      </c>
      <c r="C968" t="s">
        <v>5132</v>
      </c>
      <c r="D968" s="90" t="s">
        <v>3531</v>
      </c>
      <c r="E968">
        <v>960</v>
      </c>
    </row>
    <row r="969" spans="1:5">
      <c r="A969" t="s">
        <v>5133</v>
      </c>
      <c r="B969" t="s">
        <v>5134</v>
      </c>
      <c r="C969" t="s">
        <v>5135</v>
      </c>
      <c r="D969" s="90" t="s">
        <v>3215</v>
      </c>
      <c r="E969">
        <v>960</v>
      </c>
    </row>
    <row r="970" spans="1:5">
      <c r="A970" t="s">
        <v>5136</v>
      </c>
      <c r="B970" t="s">
        <v>5137</v>
      </c>
      <c r="C970" t="s">
        <v>5138</v>
      </c>
      <c r="D970" s="90" t="s">
        <v>5139</v>
      </c>
      <c r="E970">
        <v>960</v>
      </c>
    </row>
    <row r="971" spans="1:5">
      <c r="A971" t="s">
        <v>5140</v>
      </c>
      <c r="B971" t="s">
        <v>4537</v>
      </c>
      <c r="C971" t="s">
        <v>5141</v>
      </c>
      <c r="D971" s="90" t="s">
        <v>5142</v>
      </c>
      <c r="E971">
        <v>960</v>
      </c>
    </row>
    <row r="972" spans="1:5">
      <c r="A972" t="s">
        <v>5143</v>
      </c>
      <c r="B972" t="s">
        <v>4537</v>
      </c>
      <c r="C972" t="s">
        <v>5144</v>
      </c>
      <c r="D972" s="90" t="s">
        <v>4539</v>
      </c>
      <c r="E972">
        <v>960</v>
      </c>
    </row>
    <row r="973" spans="1:5">
      <c r="A973" t="s">
        <v>5145</v>
      </c>
      <c r="B973" t="s">
        <v>4537</v>
      </c>
      <c r="C973" t="s">
        <v>5146</v>
      </c>
      <c r="D973" s="90" t="s">
        <v>5147</v>
      </c>
      <c r="E973">
        <v>960</v>
      </c>
    </row>
    <row r="974" spans="1:5">
      <c r="A974" t="s">
        <v>5148</v>
      </c>
      <c r="B974" t="s">
        <v>4537</v>
      </c>
      <c r="C974" t="s">
        <v>5146</v>
      </c>
      <c r="D974" s="90" t="s">
        <v>4539</v>
      </c>
      <c r="E974">
        <v>960</v>
      </c>
    </row>
    <row r="975" spans="1:5">
      <c r="A975" t="s">
        <v>5149</v>
      </c>
      <c r="B975" t="s">
        <v>4537</v>
      </c>
      <c r="C975" t="s">
        <v>5150</v>
      </c>
      <c r="D975" s="90" t="s">
        <v>4539</v>
      </c>
      <c r="E975">
        <v>960</v>
      </c>
    </row>
    <row r="976" spans="1:5">
      <c r="A976" t="s">
        <v>5151</v>
      </c>
      <c r="B976" t="s">
        <v>3058</v>
      </c>
      <c r="C976" t="s">
        <v>5152</v>
      </c>
      <c r="D976" s="90" t="s">
        <v>3167</v>
      </c>
      <c r="E976">
        <v>960</v>
      </c>
    </row>
    <row r="977" spans="1:5">
      <c r="A977" t="s">
        <v>5153</v>
      </c>
      <c r="B977" t="s">
        <v>3058</v>
      </c>
      <c r="C977" t="s">
        <v>5154</v>
      </c>
      <c r="D977" s="90" t="s">
        <v>3167</v>
      </c>
      <c r="E977">
        <v>960</v>
      </c>
    </row>
    <row r="978" spans="1:5">
      <c r="A978" t="s">
        <v>5155</v>
      </c>
      <c r="B978" t="s">
        <v>3058</v>
      </c>
      <c r="C978" t="s">
        <v>5156</v>
      </c>
      <c r="D978" s="90" t="s">
        <v>5157</v>
      </c>
      <c r="E978">
        <v>960</v>
      </c>
    </row>
    <row r="979" spans="1:5">
      <c r="A979" t="s">
        <v>5158</v>
      </c>
      <c r="B979" t="s">
        <v>3058</v>
      </c>
      <c r="C979" t="s">
        <v>5159</v>
      </c>
      <c r="D979" s="90" t="s">
        <v>3167</v>
      </c>
      <c r="E979">
        <v>960</v>
      </c>
    </row>
    <row r="980" spans="1:5">
      <c r="A980" t="s">
        <v>5160</v>
      </c>
      <c r="B980" t="s">
        <v>3058</v>
      </c>
      <c r="C980" t="s">
        <v>5161</v>
      </c>
      <c r="D980" s="90" t="s">
        <v>3167</v>
      </c>
      <c r="E980">
        <v>960</v>
      </c>
    </row>
    <row r="981" spans="1:5">
      <c r="A981" t="s">
        <v>5162</v>
      </c>
      <c r="B981" t="s">
        <v>3058</v>
      </c>
      <c r="C981" t="s">
        <v>5163</v>
      </c>
      <c r="D981" s="90" t="s">
        <v>3167</v>
      </c>
      <c r="E981">
        <v>960</v>
      </c>
    </row>
    <row r="982" spans="1:5">
      <c r="A982" t="s">
        <v>5164</v>
      </c>
      <c r="B982" t="s">
        <v>3046</v>
      </c>
      <c r="C982" t="s">
        <v>5165</v>
      </c>
      <c r="D982" s="90" t="s">
        <v>3048</v>
      </c>
      <c r="E982">
        <v>980</v>
      </c>
    </row>
    <row r="983" spans="1:5">
      <c r="A983" t="s">
        <v>5166</v>
      </c>
      <c r="B983" t="s">
        <v>3046</v>
      </c>
      <c r="C983" t="s">
        <v>5167</v>
      </c>
      <c r="D983" s="90" t="s">
        <v>3048</v>
      </c>
      <c r="E983">
        <v>980</v>
      </c>
    </row>
    <row r="984" spans="1:5">
      <c r="A984" t="s">
        <v>5168</v>
      </c>
      <c r="B984" t="s">
        <v>3046</v>
      </c>
      <c r="C984" t="s">
        <v>5169</v>
      </c>
      <c r="D984" s="90" t="s">
        <v>3048</v>
      </c>
      <c r="E984">
        <v>980</v>
      </c>
    </row>
    <row r="985" spans="1:5">
      <c r="A985" t="s">
        <v>5170</v>
      </c>
      <c r="B985" t="s">
        <v>4091</v>
      </c>
      <c r="C985" t="s">
        <v>5171</v>
      </c>
      <c r="D985" s="90" t="s">
        <v>5172</v>
      </c>
      <c r="E985">
        <v>980</v>
      </c>
    </row>
    <row r="986" spans="1:5">
      <c r="A986" t="s">
        <v>5173</v>
      </c>
      <c r="B986" t="s">
        <v>4537</v>
      </c>
      <c r="C986" t="s">
        <v>5174</v>
      </c>
      <c r="D986" s="90" t="s">
        <v>5175</v>
      </c>
      <c r="E986">
        <v>980</v>
      </c>
    </row>
    <row r="987" spans="1:5">
      <c r="A987" t="s">
        <v>5176</v>
      </c>
      <c r="B987" t="s">
        <v>4552</v>
      </c>
      <c r="C987" t="s">
        <v>5177</v>
      </c>
      <c r="D987" s="90" t="s">
        <v>5178</v>
      </c>
      <c r="E987">
        <v>980</v>
      </c>
    </row>
    <row r="988" spans="1:5">
      <c r="A988" t="s">
        <v>5179</v>
      </c>
      <c r="B988" t="s">
        <v>5180</v>
      </c>
      <c r="C988" t="s">
        <v>5181</v>
      </c>
      <c r="D988" s="90" t="s">
        <v>5182</v>
      </c>
      <c r="E988">
        <v>980</v>
      </c>
    </row>
    <row r="989" spans="1:5">
      <c r="A989" t="s">
        <v>5183</v>
      </c>
      <c r="B989" t="s">
        <v>3058</v>
      </c>
      <c r="C989" t="s">
        <v>5184</v>
      </c>
      <c r="D989" s="90" t="s">
        <v>5185</v>
      </c>
      <c r="E989">
        <v>980</v>
      </c>
    </row>
    <row r="990" spans="1:5">
      <c r="A990" t="s">
        <v>5186</v>
      </c>
      <c r="B990" t="s">
        <v>3330</v>
      </c>
      <c r="C990" t="s">
        <v>5187</v>
      </c>
      <c r="D990" s="90" t="s">
        <v>5188</v>
      </c>
      <c r="E990">
        <v>980</v>
      </c>
    </row>
    <row r="991" spans="1:5">
      <c r="A991" t="s">
        <v>5189</v>
      </c>
      <c r="B991" t="s">
        <v>3324</v>
      </c>
      <c r="C991" t="s">
        <v>5190</v>
      </c>
      <c r="D991" s="90" t="s">
        <v>5191</v>
      </c>
      <c r="E991">
        <v>980</v>
      </c>
    </row>
    <row r="992" spans="1:5">
      <c r="A992" t="s">
        <v>5192</v>
      </c>
      <c r="B992" t="s">
        <v>3324</v>
      </c>
      <c r="C992" t="s">
        <v>5193</v>
      </c>
      <c r="D992" s="90" t="s">
        <v>3326</v>
      </c>
      <c r="E992">
        <v>980</v>
      </c>
    </row>
    <row r="993" spans="1:5">
      <c r="A993" t="s">
        <v>5194</v>
      </c>
      <c r="B993" t="s">
        <v>3324</v>
      </c>
      <c r="C993" t="s">
        <v>5195</v>
      </c>
      <c r="D993" s="90" t="s">
        <v>5196</v>
      </c>
      <c r="E993">
        <v>980</v>
      </c>
    </row>
    <row r="994" spans="1:5">
      <c r="A994" t="s">
        <v>5197</v>
      </c>
      <c r="B994" t="s">
        <v>3324</v>
      </c>
      <c r="C994" t="s">
        <v>5198</v>
      </c>
      <c r="D994" s="90" t="s">
        <v>5199</v>
      </c>
      <c r="E994">
        <v>980</v>
      </c>
    </row>
    <row r="995" spans="1:5">
      <c r="A995" t="s">
        <v>5200</v>
      </c>
      <c r="B995" t="s">
        <v>3324</v>
      </c>
      <c r="C995" t="s">
        <v>5201</v>
      </c>
      <c r="D995" s="90" t="s">
        <v>5202</v>
      </c>
      <c r="E995">
        <v>980</v>
      </c>
    </row>
    <row r="996" spans="1:5">
      <c r="A996" t="s">
        <v>5203</v>
      </c>
      <c r="B996" t="s">
        <v>3324</v>
      </c>
      <c r="C996" t="s">
        <v>5204</v>
      </c>
      <c r="D996" s="90" t="s">
        <v>5205</v>
      </c>
      <c r="E996">
        <v>980</v>
      </c>
    </row>
    <row r="997" spans="1:5">
      <c r="A997" t="s">
        <v>5206</v>
      </c>
      <c r="B997" t="s">
        <v>3324</v>
      </c>
      <c r="C997" t="s">
        <v>5207</v>
      </c>
      <c r="D997" s="90" t="s">
        <v>5208</v>
      </c>
      <c r="E997">
        <v>980</v>
      </c>
    </row>
    <row r="998" spans="1:5">
      <c r="A998" t="s">
        <v>5209</v>
      </c>
      <c r="B998" t="s">
        <v>3324</v>
      </c>
      <c r="C998" t="s">
        <v>5210</v>
      </c>
      <c r="D998" s="90" t="s">
        <v>5211</v>
      </c>
      <c r="E998">
        <v>980</v>
      </c>
    </row>
    <row r="999" spans="1:5">
      <c r="A999" t="s">
        <v>5212</v>
      </c>
      <c r="B999" t="s">
        <v>3324</v>
      </c>
      <c r="C999" t="s">
        <v>5213</v>
      </c>
      <c r="D999" s="90" t="s">
        <v>5214</v>
      </c>
      <c r="E999">
        <v>980</v>
      </c>
    </row>
    <row r="1000" spans="1:5">
      <c r="A1000" t="s">
        <v>5215</v>
      </c>
      <c r="B1000" t="s">
        <v>3324</v>
      </c>
      <c r="C1000" t="s">
        <v>5216</v>
      </c>
      <c r="D1000" s="90" t="s">
        <v>5217</v>
      </c>
      <c r="E1000">
        <v>980</v>
      </c>
    </row>
    <row r="1001" spans="1:5">
      <c r="A1001" t="s">
        <v>5218</v>
      </c>
      <c r="B1001" t="s">
        <v>3324</v>
      </c>
      <c r="C1001" t="s">
        <v>5219</v>
      </c>
      <c r="D1001" s="90" t="s">
        <v>5220</v>
      </c>
      <c r="E1001">
        <v>980</v>
      </c>
    </row>
    <row r="1002" spans="1:5">
      <c r="A1002" t="s">
        <v>5221</v>
      </c>
      <c r="B1002" t="s">
        <v>3324</v>
      </c>
      <c r="C1002" t="s">
        <v>5222</v>
      </c>
      <c r="D1002" s="90" t="s">
        <v>5223</v>
      </c>
      <c r="E1002">
        <v>1000</v>
      </c>
    </row>
    <row r="1003" spans="1:5">
      <c r="A1003" t="s">
        <v>5224</v>
      </c>
      <c r="B1003" t="s">
        <v>3330</v>
      </c>
      <c r="C1003" t="s">
        <v>5225</v>
      </c>
      <c r="D1003" s="90" t="s">
        <v>5226</v>
      </c>
      <c r="E1003">
        <v>1000</v>
      </c>
    </row>
    <row r="1004" spans="1:5">
      <c r="A1004" t="s">
        <v>5227</v>
      </c>
      <c r="B1004" t="s">
        <v>3324</v>
      </c>
      <c r="C1004" t="s">
        <v>5228</v>
      </c>
      <c r="D1004" s="90" t="s">
        <v>5229</v>
      </c>
      <c r="E1004">
        <v>1000</v>
      </c>
    </row>
    <row r="1005" spans="1:5">
      <c r="A1005" t="s">
        <v>5230</v>
      </c>
      <c r="B1005" t="s">
        <v>3330</v>
      </c>
      <c r="C1005" t="s">
        <v>5231</v>
      </c>
      <c r="D1005" s="90" t="s">
        <v>5232</v>
      </c>
      <c r="E1005">
        <v>1000</v>
      </c>
    </row>
    <row r="1006" spans="1:5">
      <c r="A1006" t="s">
        <v>5233</v>
      </c>
      <c r="B1006" t="s">
        <v>3324</v>
      </c>
      <c r="C1006" t="s">
        <v>5234</v>
      </c>
      <c r="D1006" s="90" t="s">
        <v>3326</v>
      </c>
      <c r="E1006">
        <v>1000</v>
      </c>
    </row>
    <row r="1007" spans="1:5">
      <c r="A1007" t="s">
        <v>5235</v>
      </c>
      <c r="B1007" t="s">
        <v>3330</v>
      </c>
      <c r="C1007" t="s">
        <v>5236</v>
      </c>
      <c r="D1007" s="90" t="s">
        <v>5237</v>
      </c>
      <c r="E1007">
        <v>1000</v>
      </c>
    </row>
    <row r="1008" spans="1:5">
      <c r="A1008" t="s">
        <v>5238</v>
      </c>
      <c r="B1008" t="s">
        <v>3330</v>
      </c>
      <c r="C1008" t="s">
        <v>5239</v>
      </c>
      <c r="D1008" s="90" t="s">
        <v>5240</v>
      </c>
      <c r="E1008">
        <v>1000</v>
      </c>
    </row>
    <row r="1009" spans="1:5">
      <c r="A1009" t="s">
        <v>5241</v>
      </c>
      <c r="B1009" t="s">
        <v>3330</v>
      </c>
      <c r="C1009" t="s">
        <v>5242</v>
      </c>
      <c r="D1009" s="90" t="s">
        <v>5243</v>
      </c>
      <c r="E1009">
        <v>1000</v>
      </c>
    </row>
    <row r="1010" spans="1:5">
      <c r="A1010" t="s">
        <v>5244</v>
      </c>
      <c r="B1010" t="s">
        <v>3330</v>
      </c>
      <c r="C1010" t="s">
        <v>5245</v>
      </c>
      <c r="D1010" s="90" t="s">
        <v>5246</v>
      </c>
      <c r="E1010">
        <v>1000</v>
      </c>
    </row>
    <row r="1011" spans="1:5">
      <c r="A1011" t="s">
        <v>5247</v>
      </c>
      <c r="B1011" t="s">
        <v>3324</v>
      </c>
      <c r="C1011" t="s">
        <v>5248</v>
      </c>
      <c r="D1011" s="90" t="s">
        <v>5249</v>
      </c>
      <c r="E1011">
        <v>1000</v>
      </c>
    </row>
    <row r="1012" spans="1:5">
      <c r="A1012" t="s">
        <v>5250</v>
      </c>
      <c r="B1012" t="s">
        <v>3330</v>
      </c>
      <c r="C1012" t="s">
        <v>5251</v>
      </c>
      <c r="D1012" s="90" t="s">
        <v>3332</v>
      </c>
      <c r="E1012">
        <v>1000</v>
      </c>
    </row>
    <row r="1013" spans="1:5">
      <c r="A1013" t="s">
        <v>5252</v>
      </c>
      <c r="B1013" t="s">
        <v>3324</v>
      </c>
      <c r="C1013" t="s">
        <v>5253</v>
      </c>
      <c r="D1013" s="90" t="s">
        <v>5254</v>
      </c>
      <c r="E1013">
        <v>1000</v>
      </c>
    </row>
    <row r="1014" spans="1:5">
      <c r="A1014" t="s">
        <v>5255</v>
      </c>
      <c r="B1014" t="s">
        <v>3324</v>
      </c>
      <c r="C1014" t="s">
        <v>5256</v>
      </c>
      <c r="D1014" s="90" t="s">
        <v>5257</v>
      </c>
      <c r="E1014">
        <v>1000</v>
      </c>
    </row>
    <row r="1015" spans="1:5">
      <c r="A1015" t="s">
        <v>5258</v>
      </c>
      <c r="B1015" t="s">
        <v>3324</v>
      </c>
      <c r="C1015" t="s">
        <v>5259</v>
      </c>
      <c r="D1015" s="90" t="s">
        <v>5260</v>
      </c>
      <c r="E1015">
        <v>1000</v>
      </c>
    </row>
    <row r="1016" spans="1:5">
      <c r="A1016" t="s">
        <v>5261</v>
      </c>
      <c r="B1016" t="s">
        <v>3324</v>
      </c>
      <c r="C1016" t="s">
        <v>5262</v>
      </c>
      <c r="D1016" s="90" t="s">
        <v>5263</v>
      </c>
      <c r="E1016">
        <v>1000</v>
      </c>
    </row>
    <row r="1017" spans="1:5">
      <c r="A1017" t="s">
        <v>5264</v>
      </c>
      <c r="B1017" t="s">
        <v>3324</v>
      </c>
      <c r="C1017" t="s">
        <v>5265</v>
      </c>
      <c r="D1017" s="90" t="s">
        <v>5266</v>
      </c>
      <c r="E1017">
        <v>1000</v>
      </c>
    </row>
    <row r="1018" spans="1:5">
      <c r="A1018" t="s">
        <v>5267</v>
      </c>
      <c r="B1018" t="s">
        <v>3324</v>
      </c>
      <c r="C1018" t="s">
        <v>5268</v>
      </c>
      <c r="D1018" s="90" t="s">
        <v>5269</v>
      </c>
      <c r="E1018">
        <v>1000</v>
      </c>
    </row>
    <row r="1019" spans="1:5">
      <c r="A1019" t="s">
        <v>5270</v>
      </c>
      <c r="B1019" t="s">
        <v>3324</v>
      </c>
      <c r="C1019" t="s">
        <v>5271</v>
      </c>
      <c r="D1019" s="90" t="s">
        <v>5272</v>
      </c>
      <c r="E1019">
        <v>1000</v>
      </c>
    </row>
    <row r="1020" spans="1:5">
      <c r="A1020" t="s">
        <v>5273</v>
      </c>
      <c r="B1020" t="s">
        <v>3324</v>
      </c>
      <c r="C1020" t="s">
        <v>5274</v>
      </c>
      <c r="D1020" s="90" t="s">
        <v>5275</v>
      </c>
      <c r="E1020">
        <v>1000</v>
      </c>
    </row>
    <row r="1021" spans="1:5">
      <c r="A1021" t="s">
        <v>5276</v>
      </c>
      <c r="B1021" t="s">
        <v>3324</v>
      </c>
      <c r="C1021" t="s">
        <v>5277</v>
      </c>
      <c r="D1021" s="90" t="s">
        <v>5278</v>
      </c>
      <c r="E1021">
        <v>1000</v>
      </c>
    </row>
    <row r="1022" spans="1:5">
      <c r="A1022" t="s">
        <v>5279</v>
      </c>
      <c r="B1022" t="s">
        <v>3324</v>
      </c>
      <c r="C1022" t="s">
        <v>5280</v>
      </c>
      <c r="D1022" s="90" t="s">
        <v>5281</v>
      </c>
      <c r="E1022">
        <v>1020</v>
      </c>
    </row>
    <row r="1023" spans="1:5">
      <c r="A1023" t="s">
        <v>5282</v>
      </c>
      <c r="B1023" t="s">
        <v>3324</v>
      </c>
      <c r="C1023" t="s">
        <v>5283</v>
      </c>
      <c r="D1023" s="90" t="s">
        <v>5284</v>
      </c>
      <c r="E1023">
        <v>1020</v>
      </c>
    </row>
    <row r="1024" spans="1:5">
      <c r="A1024" t="s">
        <v>5285</v>
      </c>
      <c r="B1024" t="s">
        <v>3324</v>
      </c>
      <c r="C1024" t="s">
        <v>5286</v>
      </c>
      <c r="D1024" s="90" t="s">
        <v>5287</v>
      </c>
      <c r="E1024">
        <v>1020</v>
      </c>
    </row>
    <row r="1025" spans="1:5">
      <c r="A1025" t="s">
        <v>5288</v>
      </c>
      <c r="B1025" t="s">
        <v>3324</v>
      </c>
      <c r="C1025" t="s">
        <v>5289</v>
      </c>
      <c r="D1025" s="90" t="s">
        <v>5290</v>
      </c>
      <c r="E1025">
        <v>1020</v>
      </c>
    </row>
    <row r="1026" spans="1:5">
      <c r="A1026" t="s">
        <v>5291</v>
      </c>
      <c r="B1026" t="s">
        <v>3324</v>
      </c>
      <c r="C1026" t="s">
        <v>5292</v>
      </c>
      <c r="D1026" s="90" t="s">
        <v>5293</v>
      </c>
      <c r="E1026">
        <v>1020</v>
      </c>
    </row>
    <row r="1027" spans="1:5">
      <c r="A1027" t="s">
        <v>5294</v>
      </c>
      <c r="B1027" t="s">
        <v>3324</v>
      </c>
      <c r="C1027" t="s">
        <v>5295</v>
      </c>
      <c r="D1027" s="90" t="s">
        <v>5296</v>
      </c>
      <c r="E1027">
        <v>1020</v>
      </c>
    </row>
    <row r="1028" spans="1:5">
      <c r="A1028" t="s">
        <v>5297</v>
      </c>
      <c r="B1028" t="s">
        <v>3324</v>
      </c>
      <c r="C1028" t="s">
        <v>5298</v>
      </c>
      <c r="D1028" s="90" t="s">
        <v>5299</v>
      </c>
      <c r="E1028">
        <v>1020</v>
      </c>
    </row>
    <row r="1029" spans="1:5">
      <c r="A1029" t="s">
        <v>5300</v>
      </c>
      <c r="B1029" t="s">
        <v>3324</v>
      </c>
      <c r="C1029" t="s">
        <v>5301</v>
      </c>
      <c r="D1029" s="90" t="s">
        <v>3326</v>
      </c>
      <c r="E1029">
        <v>1020</v>
      </c>
    </row>
    <row r="1030" spans="1:5">
      <c r="A1030" t="s">
        <v>5302</v>
      </c>
      <c r="B1030" t="s">
        <v>3324</v>
      </c>
      <c r="C1030" t="s">
        <v>5303</v>
      </c>
      <c r="D1030" s="90" t="s">
        <v>5304</v>
      </c>
      <c r="E1030">
        <v>1020</v>
      </c>
    </row>
    <row r="1031" spans="1:5">
      <c r="A1031" t="s">
        <v>5305</v>
      </c>
      <c r="B1031" t="s">
        <v>3324</v>
      </c>
      <c r="C1031" t="s">
        <v>5306</v>
      </c>
      <c r="D1031" s="90" t="s">
        <v>3326</v>
      </c>
      <c r="E1031">
        <v>1020</v>
      </c>
    </row>
    <row r="1032" spans="1:5">
      <c r="A1032" t="s">
        <v>5307</v>
      </c>
      <c r="B1032" t="s">
        <v>3324</v>
      </c>
      <c r="C1032" t="s">
        <v>5308</v>
      </c>
      <c r="D1032" s="90" t="s">
        <v>3326</v>
      </c>
      <c r="E1032">
        <v>1020</v>
      </c>
    </row>
    <row r="1033" spans="1:5">
      <c r="A1033" t="s">
        <v>5309</v>
      </c>
      <c r="B1033" t="s">
        <v>3324</v>
      </c>
      <c r="C1033" t="s">
        <v>5310</v>
      </c>
      <c r="D1033" s="90" t="s">
        <v>5311</v>
      </c>
      <c r="E1033">
        <v>1020</v>
      </c>
    </row>
    <row r="1034" spans="1:5">
      <c r="A1034" t="s">
        <v>5312</v>
      </c>
      <c r="B1034" t="s">
        <v>3324</v>
      </c>
      <c r="C1034" t="s">
        <v>5313</v>
      </c>
      <c r="D1034" s="90" t="s">
        <v>5314</v>
      </c>
      <c r="E1034">
        <v>1020</v>
      </c>
    </row>
    <row r="1035" spans="1:5">
      <c r="A1035" t="s">
        <v>5315</v>
      </c>
      <c r="B1035" t="s">
        <v>3324</v>
      </c>
      <c r="C1035" t="s">
        <v>5316</v>
      </c>
      <c r="D1035" s="90" t="s">
        <v>5317</v>
      </c>
      <c r="E1035">
        <v>1020</v>
      </c>
    </row>
    <row r="1036" spans="1:5">
      <c r="A1036" t="s">
        <v>5318</v>
      </c>
      <c r="B1036" t="s">
        <v>3324</v>
      </c>
      <c r="C1036" t="s">
        <v>5319</v>
      </c>
      <c r="D1036" s="90" t="s">
        <v>5320</v>
      </c>
      <c r="E1036">
        <v>1020</v>
      </c>
    </row>
    <row r="1037" spans="1:5">
      <c r="A1037" t="s">
        <v>5321</v>
      </c>
      <c r="B1037" t="s">
        <v>3324</v>
      </c>
      <c r="C1037" t="s">
        <v>5322</v>
      </c>
      <c r="D1037" s="90" t="s">
        <v>3326</v>
      </c>
      <c r="E1037">
        <v>1020</v>
      </c>
    </row>
    <row r="1038" spans="1:5">
      <c r="A1038" t="s">
        <v>5323</v>
      </c>
      <c r="B1038" t="s">
        <v>3324</v>
      </c>
      <c r="C1038" t="s">
        <v>5324</v>
      </c>
      <c r="D1038" s="90" t="s">
        <v>3326</v>
      </c>
      <c r="E1038">
        <v>1020</v>
      </c>
    </row>
    <row r="1039" spans="1:5">
      <c r="A1039" t="s">
        <v>5325</v>
      </c>
      <c r="B1039" t="s">
        <v>3324</v>
      </c>
      <c r="C1039" t="s">
        <v>5326</v>
      </c>
      <c r="D1039" s="90" t="s">
        <v>5327</v>
      </c>
      <c r="E1039">
        <v>1020</v>
      </c>
    </row>
    <row r="1040" spans="1:5">
      <c r="A1040" t="s">
        <v>5328</v>
      </c>
      <c r="B1040" t="s">
        <v>3324</v>
      </c>
      <c r="C1040" t="s">
        <v>5329</v>
      </c>
      <c r="D1040" s="90" t="s">
        <v>5330</v>
      </c>
      <c r="E1040">
        <v>1020</v>
      </c>
    </row>
    <row r="1041" spans="1:5">
      <c r="A1041" t="s">
        <v>5331</v>
      </c>
      <c r="B1041" t="s">
        <v>3324</v>
      </c>
      <c r="C1041" t="s">
        <v>5332</v>
      </c>
      <c r="D1041" s="90" t="s">
        <v>5333</v>
      </c>
      <c r="E1041">
        <v>1020</v>
      </c>
    </row>
    <row r="1042" spans="1:5">
      <c r="A1042" t="s">
        <v>5334</v>
      </c>
      <c r="B1042" t="s">
        <v>3324</v>
      </c>
      <c r="C1042" t="s">
        <v>5335</v>
      </c>
      <c r="D1042" s="90" t="s">
        <v>5336</v>
      </c>
      <c r="E1042">
        <v>1040</v>
      </c>
    </row>
    <row r="1043" spans="1:5">
      <c r="A1043" t="s">
        <v>5337</v>
      </c>
      <c r="B1043" t="s">
        <v>3324</v>
      </c>
      <c r="C1043" t="s">
        <v>5338</v>
      </c>
      <c r="D1043" s="90" t="s">
        <v>5339</v>
      </c>
      <c r="E1043">
        <v>1040</v>
      </c>
    </row>
    <row r="1044" spans="1:5">
      <c r="A1044" t="s">
        <v>5340</v>
      </c>
      <c r="B1044" t="s">
        <v>3324</v>
      </c>
      <c r="C1044" t="s">
        <v>5341</v>
      </c>
      <c r="D1044" s="90" t="s">
        <v>5342</v>
      </c>
      <c r="E1044">
        <v>1040</v>
      </c>
    </row>
    <row r="1045" spans="1:5">
      <c r="A1045" t="s">
        <v>5343</v>
      </c>
      <c r="B1045" t="s">
        <v>3324</v>
      </c>
      <c r="C1045" t="s">
        <v>5344</v>
      </c>
      <c r="D1045" s="90" t="s">
        <v>5345</v>
      </c>
      <c r="E1045">
        <v>1040</v>
      </c>
    </row>
    <row r="1046" spans="1:5">
      <c r="A1046" t="s">
        <v>5346</v>
      </c>
      <c r="B1046" t="s">
        <v>3324</v>
      </c>
      <c r="C1046" t="s">
        <v>5347</v>
      </c>
      <c r="D1046" s="90" t="s">
        <v>5348</v>
      </c>
      <c r="E1046">
        <v>1040</v>
      </c>
    </row>
    <row r="1047" spans="1:5">
      <c r="A1047" t="s">
        <v>5349</v>
      </c>
      <c r="B1047" t="s">
        <v>3324</v>
      </c>
      <c r="C1047" t="s">
        <v>5350</v>
      </c>
      <c r="D1047" s="90" t="s">
        <v>3326</v>
      </c>
      <c r="E1047">
        <v>1040</v>
      </c>
    </row>
    <row r="1048" spans="1:5">
      <c r="A1048" t="s">
        <v>5351</v>
      </c>
      <c r="B1048" t="s">
        <v>3324</v>
      </c>
      <c r="C1048" t="s">
        <v>5352</v>
      </c>
      <c r="D1048" s="90" t="s">
        <v>5353</v>
      </c>
      <c r="E1048">
        <v>1040</v>
      </c>
    </row>
    <row r="1049" spans="1:5">
      <c r="A1049" t="s">
        <v>5354</v>
      </c>
      <c r="B1049" t="s">
        <v>3324</v>
      </c>
      <c r="C1049" t="s">
        <v>5355</v>
      </c>
      <c r="D1049" s="90" t="s">
        <v>5356</v>
      </c>
      <c r="E1049">
        <v>1040</v>
      </c>
    </row>
    <row r="1050" spans="1:5">
      <c r="A1050" t="s">
        <v>5357</v>
      </c>
      <c r="B1050" t="s">
        <v>3324</v>
      </c>
      <c r="C1050" t="s">
        <v>5358</v>
      </c>
      <c r="D1050" s="90" t="s">
        <v>5359</v>
      </c>
      <c r="E1050">
        <v>1040</v>
      </c>
    </row>
    <row r="1051" spans="1:5">
      <c r="A1051" t="s">
        <v>5360</v>
      </c>
      <c r="B1051" t="s">
        <v>3324</v>
      </c>
      <c r="C1051" t="s">
        <v>5361</v>
      </c>
      <c r="D1051" s="90" t="s">
        <v>5362</v>
      </c>
      <c r="E1051">
        <v>1040</v>
      </c>
    </row>
    <row r="1052" spans="1:5">
      <c r="A1052" t="s">
        <v>5363</v>
      </c>
      <c r="B1052" t="s">
        <v>3324</v>
      </c>
      <c r="C1052" t="s">
        <v>5364</v>
      </c>
      <c r="D1052" s="90" t="s">
        <v>5365</v>
      </c>
      <c r="E1052">
        <v>1040</v>
      </c>
    </row>
    <row r="1053" spans="1:5">
      <c r="A1053" t="s">
        <v>5366</v>
      </c>
      <c r="B1053" t="s">
        <v>3324</v>
      </c>
      <c r="C1053" t="s">
        <v>5367</v>
      </c>
      <c r="D1053" s="90" t="s">
        <v>5368</v>
      </c>
      <c r="E1053">
        <v>1040</v>
      </c>
    </row>
    <row r="1054" spans="1:5">
      <c r="A1054" t="s">
        <v>5369</v>
      </c>
      <c r="B1054" t="s">
        <v>3324</v>
      </c>
      <c r="C1054" t="s">
        <v>5370</v>
      </c>
      <c r="D1054" s="90" t="s">
        <v>5371</v>
      </c>
      <c r="E1054">
        <v>1040</v>
      </c>
    </row>
    <row r="1055" spans="1:5">
      <c r="A1055" t="s">
        <v>5372</v>
      </c>
      <c r="B1055" t="s">
        <v>3324</v>
      </c>
      <c r="C1055" t="s">
        <v>5373</v>
      </c>
      <c r="D1055" s="90" t="s">
        <v>5374</v>
      </c>
      <c r="E1055">
        <v>1040</v>
      </c>
    </row>
    <row r="1056" spans="1:5">
      <c r="A1056" t="s">
        <v>5375</v>
      </c>
      <c r="B1056" t="s">
        <v>3324</v>
      </c>
      <c r="C1056" t="s">
        <v>5376</v>
      </c>
      <c r="D1056" s="90" t="s">
        <v>5377</v>
      </c>
      <c r="E1056">
        <v>1040</v>
      </c>
    </row>
    <row r="1057" spans="1:5">
      <c r="A1057" t="s">
        <v>5378</v>
      </c>
      <c r="B1057" t="s">
        <v>3324</v>
      </c>
      <c r="C1057" t="s">
        <v>5379</v>
      </c>
      <c r="D1057" s="90" t="s">
        <v>5380</v>
      </c>
      <c r="E1057">
        <v>1040</v>
      </c>
    </row>
    <row r="1058" spans="1:5">
      <c r="A1058" t="s">
        <v>5381</v>
      </c>
      <c r="B1058" t="s">
        <v>3330</v>
      </c>
      <c r="C1058" t="s">
        <v>5382</v>
      </c>
      <c r="D1058" s="90" t="s">
        <v>5383</v>
      </c>
      <c r="E1058">
        <v>1040</v>
      </c>
    </row>
    <row r="1059" spans="1:5">
      <c r="A1059" t="s">
        <v>5384</v>
      </c>
      <c r="B1059" t="s">
        <v>3324</v>
      </c>
      <c r="C1059" t="s">
        <v>5385</v>
      </c>
      <c r="D1059" s="90" t="s">
        <v>5386</v>
      </c>
      <c r="E1059">
        <v>1040</v>
      </c>
    </row>
    <row r="1060" spans="1:5">
      <c r="A1060" t="s">
        <v>5387</v>
      </c>
      <c r="B1060" t="s">
        <v>3324</v>
      </c>
      <c r="C1060" t="s">
        <v>5388</v>
      </c>
      <c r="D1060" s="90" t="s">
        <v>5389</v>
      </c>
      <c r="E1060">
        <v>1040</v>
      </c>
    </row>
    <row r="1061" spans="1:5">
      <c r="A1061" t="s">
        <v>5390</v>
      </c>
      <c r="B1061" t="s">
        <v>3324</v>
      </c>
      <c r="C1061" t="s">
        <v>5391</v>
      </c>
      <c r="D1061" s="90" t="s">
        <v>5392</v>
      </c>
      <c r="E1061">
        <v>1040</v>
      </c>
    </row>
    <row r="1062" spans="1:5">
      <c r="A1062" t="s">
        <v>5393</v>
      </c>
      <c r="B1062" t="s">
        <v>3324</v>
      </c>
      <c r="C1062" t="s">
        <v>5394</v>
      </c>
      <c r="D1062" s="90" t="s">
        <v>5395</v>
      </c>
      <c r="E1062">
        <v>1060</v>
      </c>
    </row>
    <row r="1063" spans="1:5">
      <c r="A1063" t="s">
        <v>5396</v>
      </c>
      <c r="B1063" t="s">
        <v>3324</v>
      </c>
      <c r="C1063" t="s">
        <v>5397</v>
      </c>
      <c r="D1063" s="90" t="s">
        <v>5398</v>
      </c>
      <c r="E1063">
        <v>1060</v>
      </c>
    </row>
    <row r="1064" spans="1:5">
      <c r="A1064" t="s">
        <v>5399</v>
      </c>
      <c r="B1064" t="s">
        <v>3324</v>
      </c>
      <c r="C1064" t="s">
        <v>5400</v>
      </c>
      <c r="D1064" s="90" t="s">
        <v>5401</v>
      </c>
      <c r="E1064">
        <v>1060</v>
      </c>
    </row>
    <row r="1065" spans="1:5">
      <c r="A1065" t="s">
        <v>5402</v>
      </c>
      <c r="B1065" t="s">
        <v>3324</v>
      </c>
      <c r="C1065" t="s">
        <v>5403</v>
      </c>
      <c r="D1065" s="90" t="s">
        <v>5404</v>
      </c>
      <c r="E1065">
        <v>1060</v>
      </c>
    </row>
    <row r="1066" spans="1:5">
      <c r="A1066" t="s">
        <v>5405</v>
      </c>
      <c r="B1066" t="s">
        <v>3324</v>
      </c>
      <c r="C1066" t="s">
        <v>5406</v>
      </c>
      <c r="D1066" s="90" t="s">
        <v>5407</v>
      </c>
      <c r="E1066">
        <v>1060</v>
      </c>
    </row>
    <row r="1067" spans="1:5">
      <c r="A1067" t="s">
        <v>5408</v>
      </c>
      <c r="B1067" t="s">
        <v>3324</v>
      </c>
      <c r="C1067" t="s">
        <v>5409</v>
      </c>
      <c r="D1067" s="90" t="s">
        <v>5410</v>
      </c>
      <c r="E1067">
        <v>1060</v>
      </c>
    </row>
    <row r="1068" spans="1:5">
      <c r="A1068" t="s">
        <v>5411</v>
      </c>
      <c r="B1068" t="s">
        <v>3324</v>
      </c>
      <c r="C1068" t="s">
        <v>5412</v>
      </c>
      <c r="D1068" s="90" t="s">
        <v>5413</v>
      </c>
      <c r="E1068">
        <v>1060</v>
      </c>
    </row>
    <row r="1069" spans="1:5">
      <c r="A1069" t="s">
        <v>5414</v>
      </c>
      <c r="B1069" t="s">
        <v>3324</v>
      </c>
      <c r="C1069" t="s">
        <v>5415</v>
      </c>
      <c r="D1069" s="90" t="s">
        <v>5416</v>
      </c>
      <c r="E1069">
        <v>1060</v>
      </c>
    </row>
    <row r="1070" spans="1:5">
      <c r="A1070" t="s">
        <v>5417</v>
      </c>
      <c r="B1070" t="s">
        <v>3324</v>
      </c>
      <c r="C1070" t="s">
        <v>5418</v>
      </c>
      <c r="D1070" s="90" t="s">
        <v>5419</v>
      </c>
      <c r="E1070">
        <v>1060</v>
      </c>
    </row>
    <row r="1071" spans="1:5">
      <c r="A1071" t="s">
        <v>5420</v>
      </c>
      <c r="B1071" t="s">
        <v>3324</v>
      </c>
      <c r="C1071" t="s">
        <v>5421</v>
      </c>
      <c r="D1071" s="90" t="s">
        <v>5422</v>
      </c>
      <c r="E1071">
        <v>1060</v>
      </c>
    </row>
    <row r="1072" spans="1:5">
      <c r="A1072" t="s">
        <v>5423</v>
      </c>
      <c r="B1072" t="s">
        <v>3324</v>
      </c>
      <c r="C1072" t="s">
        <v>5424</v>
      </c>
      <c r="D1072" s="90" t="s">
        <v>5425</v>
      </c>
      <c r="E1072">
        <v>1060</v>
      </c>
    </row>
    <row r="1073" spans="1:5">
      <c r="A1073" t="s">
        <v>5426</v>
      </c>
      <c r="B1073" t="s">
        <v>3324</v>
      </c>
      <c r="C1073" t="s">
        <v>5427</v>
      </c>
      <c r="D1073" s="90" t="s">
        <v>5428</v>
      </c>
      <c r="E1073">
        <v>1060</v>
      </c>
    </row>
    <row r="1074" spans="1:5">
      <c r="A1074" t="s">
        <v>5429</v>
      </c>
      <c r="B1074" t="s">
        <v>3324</v>
      </c>
      <c r="C1074" t="s">
        <v>5430</v>
      </c>
      <c r="D1074" s="90" t="s">
        <v>5431</v>
      </c>
      <c r="E1074">
        <v>1060</v>
      </c>
    </row>
    <row r="1075" spans="1:5">
      <c r="A1075" t="s">
        <v>5432</v>
      </c>
      <c r="B1075" t="s">
        <v>3324</v>
      </c>
      <c r="C1075" t="s">
        <v>5433</v>
      </c>
      <c r="D1075" s="90" t="s">
        <v>5434</v>
      </c>
      <c r="E1075">
        <v>1060</v>
      </c>
    </row>
    <row r="1076" spans="1:5">
      <c r="A1076" t="s">
        <v>5435</v>
      </c>
      <c r="B1076" t="s">
        <v>3324</v>
      </c>
      <c r="C1076" t="s">
        <v>5436</v>
      </c>
      <c r="D1076" s="90" t="s">
        <v>5437</v>
      </c>
      <c r="E1076">
        <v>1060</v>
      </c>
    </row>
    <row r="1077" spans="1:5">
      <c r="A1077" t="s">
        <v>5438</v>
      </c>
      <c r="B1077" t="s">
        <v>3324</v>
      </c>
      <c r="C1077" t="s">
        <v>5439</v>
      </c>
      <c r="D1077" s="90" t="s">
        <v>5440</v>
      </c>
      <c r="E1077">
        <v>1060</v>
      </c>
    </row>
    <row r="1078" spans="1:5">
      <c r="A1078" t="s">
        <v>5441</v>
      </c>
      <c r="B1078" t="s">
        <v>3324</v>
      </c>
      <c r="C1078" t="s">
        <v>5442</v>
      </c>
      <c r="D1078" s="90" t="s">
        <v>5443</v>
      </c>
      <c r="E1078">
        <v>1060</v>
      </c>
    </row>
    <row r="1079" spans="1:5">
      <c r="A1079" t="s">
        <v>5444</v>
      </c>
      <c r="B1079" t="s">
        <v>3324</v>
      </c>
      <c r="C1079" t="s">
        <v>5445</v>
      </c>
      <c r="D1079" s="90" t="s">
        <v>5446</v>
      </c>
      <c r="E1079">
        <v>1060</v>
      </c>
    </row>
    <row r="1080" spans="1:5">
      <c r="A1080" t="s">
        <v>5447</v>
      </c>
      <c r="B1080" t="s">
        <v>3324</v>
      </c>
      <c r="C1080" t="s">
        <v>5448</v>
      </c>
      <c r="D1080" s="90" t="s">
        <v>5449</v>
      </c>
      <c r="E1080">
        <v>1060</v>
      </c>
    </row>
    <row r="1081" spans="1:5">
      <c r="A1081" t="s">
        <v>5450</v>
      </c>
      <c r="B1081" t="s">
        <v>3324</v>
      </c>
      <c r="C1081" t="s">
        <v>5451</v>
      </c>
      <c r="D1081" s="90" t="s">
        <v>5452</v>
      </c>
      <c r="E1081">
        <v>1060</v>
      </c>
    </row>
    <row r="1082" spans="1:5">
      <c r="A1082" t="s">
        <v>5453</v>
      </c>
      <c r="B1082" t="s">
        <v>3324</v>
      </c>
      <c r="C1082" t="s">
        <v>5454</v>
      </c>
      <c r="D1082" s="90" t="s">
        <v>5455</v>
      </c>
      <c r="E1082">
        <v>1080</v>
      </c>
    </row>
    <row r="1083" spans="1:5">
      <c r="A1083" t="s">
        <v>5456</v>
      </c>
      <c r="B1083" t="s">
        <v>3324</v>
      </c>
      <c r="C1083" t="s">
        <v>5457</v>
      </c>
      <c r="D1083" s="90" t="s">
        <v>3326</v>
      </c>
      <c r="E1083">
        <v>1080</v>
      </c>
    </row>
    <row r="1084" spans="1:5">
      <c r="A1084" t="s">
        <v>5458</v>
      </c>
      <c r="B1084" t="s">
        <v>3324</v>
      </c>
      <c r="C1084" t="s">
        <v>5459</v>
      </c>
      <c r="D1084" s="90" t="s">
        <v>5460</v>
      </c>
      <c r="E1084">
        <v>1080</v>
      </c>
    </row>
    <row r="1085" spans="1:5">
      <c r="A1085" t="s">
        <v>5461</v>
      </c>
      <c r="B1085" t="s">
        <v>3324</v>
      </c>
      <c r="C1085" t="s">
        <v>5462</v>
      </c>
      <c r="D1085" s="90" t="s">
        <v>5463</v>
      </c>
      <c r="E1085">
        <v>1080</v>
      </c>
    </row>
    <row r="1086" spans="1:5">
      <c r="A1086" t="s">
        <v>5464</v>
      </c>
      <c r="B1086" t="s">
        <v>3324</v>
      </c>
      <c r="C1086" t="s">
        <v>5465</v>
      </c>
      <c r="D1086" s="90" t="s">
        <v>5466</v>
      </c>
      <c r="E1086">
        <v>1080</v>
      </c>
    </row>
    <row r="1087" spans="1:5">
      <c r="A1087" t="s">
        <v>5467</v>
      </c>
      <c r="B1087" t="s">
        <v>3324</v>
      </c>
      <c r="C1087" t="s">
        <v>5468</v>
      </c>
      <c r="D1087" s="90" t="s">
        <v>5469</v>
      </c>
      <c r="E1087">
        <v>1080</v>
      </c>
    </row>
    <row r="1088" spans="1:5">
      <c r="A1088" t="s">
        <v>5470</v>
      </c>
      <c r="B1088" t="s">
        <v>3324</v>
      </c>
      <c r="C1088" t="s">
        <v>5471</v>
      </c>
      <c r="D1088" s="90" t="s">
        <v>5472</v>
      </c>
      <c r="E1088">
        <v>1080</v>
      </c>
    </row>
    <row r="1089" spans="1:5">
      <c r="A1089" t="s">
        <v>5473</v>
      </c>
      <c r="B1089" t="s">
        <v>3324</v>
      </c>
      <c r="C1089" t="s">
        <v>5474</v>
      </c>
      <c r="D1089" s="90" t="s">
        <v>5475</v>
      </c>
      <c r="E1089">
        <v>1080</v>
      </c>
    </row>
    <row r="1090" spans="1:5">
      <c r="A1090" t="s">
        <v>5476</v>
      </c>
      <c r="B1090" t="s">
        <v>3324</v>
      </c>
      <c r="C1090" t="s">
        <v>5477</v>
      </c>
      <c r="D1090" s="90" t="s">
        <v>5478</v>
      </c>
      <c r="E1090">
        <v>1080</v>
      </c>
    </row>
    <row r="1091" spans="1:5">
      <c r="A1091" t="s">
        <v>5479</v>
      </c>
      <c r="B1091" t="s">
        <v>3324</v>
      </c>
      <c r="C1091" t="s">
        <v>5480</v>
      </c>
      <c r="D1091" s="90" t="s">
        <v>5481</v>
      </c>
      <c r="E1091">
        <v>1080</v>
      </c>
    </row>
    <row r="1092" spans="1:5">
      <c r="A1092" t="s">
        <v>5482</v>
      </c>
      <c r="B1092" t="s">
        <v>3324</v>
      </c>
      <c r="C1092" t="s">
        <v>5483</v>
      </c>
      <c r="D1092" s="90" t="s">
        <v>5484</v>
      </c>
      <c r="E1092">
        <v>1080</v>
      </c>
    </row>
    <row r="1093" spans="1:5">
      <c r="A1093" t="s">
        <v>5485</v>
      </c>
      <c r="B1093" t="s">
        <v>3324</v>
      </c>
      <c r="C1093" t="s">
        <v>5486</v>
      </c>
      <c r="D1093" s="90" t="s">
        <v>5487</v>
      </c>
      <c r="E1093">
        <v>1080</v>
      </c>
    </row>
    <row r="1094" spans="1:5">
      <c r="A1094" t="s">
        <v>5488</v>
      </c>
      <c r="B1094" t="s">
        <v>3324</v>
      </c>
      <c r="C1094" t="s">
        <v>5489</v>
      </c>
      <c r="D1094" s="90" t="s">
        <v>5490</v>
      </c>
      <c r="E1094">
        <v>1080</v>
      </c>
    </row>
    <row r="1095" spans="1:5">
      <c r="A1095" t="s">
        <v>5491</v>
      </c>
      <c r="B1095" t="s">
        <v>3324</v>
      </c>
      <c r="C1095" t="s">
        <v>5492</v>
      </c>
      <c r="D1095" s="90" t="s">
        <v>5493</v>
      </c>
      <c r="E1095">
        <v>1080</v>
      </c>
    </row>
    <row r="1096" spans="1:5">
      <c r="A1096" t="s">
        <v>5494</v>
      </c>
      <c r="B1096" t="s">
        <v>3330</v>
      </c>
      <c r="C1096" t="s">
        <v>5495</v>
      </c>
      <c r="D1096" s="90" t="s">
        <v>5496</v>
      </c>
      <c r="E1096">
        <v>1080</v>
      </c>
    </row>
    <row r="1097" spans="1:5">
      <c r="A1097" t="s">
        <v>5497</v>
      </c>
      <c r="B1097" t="s">
        <v>3324</v>
      </c>
      <c r="C1097" t="s">
        <v>5498</v>
      </c>
      <c r="D1097" s="90" t="s">
        <v>5499</v>
      </c>
      <c r="E1097">
        <v>1080</v>
      </c>
    </row>
    <row r="1098" spans="1:5">
      <c r="A1098" t="s">
        <v>5500</v>
      </c>
      <c r="B1098" t="s">
        <v>3324</v>
      </c>
      <c r="C1098" t="s">
        <v>5501</v>
      </c>
      <c r="D1098" s="90" t="s">
        <v>5502</v>
      </c>
      <c r="E1098">
        <v>1080</v>
      </c>
    </row>
    <row r="1099" spans="1:5">
      <c r="A1099" t="s">
        <v>5503</v>
      </c>
      <c r="B1099" t="s">
        <v>3324</v>
      </c>
      <c r="C1099" t="s">
        <v>5504</v>
      </c>
      <c r="D1099" s="90" t="s">
        <v>5505</v>
      </c>
      <c r="E1099">
        <v>1080</v>
      </c>
    </row>
    <row r="1100" spans="1:5">
      <c r="A1100" t="s">
        <v>5506</v>
      </c>
      <c r="B1100" t="s">
        <v>3324</v>
      </c>
      <c r="C1100" t="s">
        <v>5507</v>
      </c>
      <c r="D1100" s="90" t="s">
        <v>5508</v>
      </c>
      <c r="E1100">
        <v>1080</v>
      </c>
    </row>
    <row r="1101" spans="1:5">
      <c r="A1101" t="s">
        <v>5509</v>
      </c>
      <c r="B1101" t="s">
        <v>4182</v>
      </c>
      <c r="C1101" t="s">
        <v>5510</v>
      </c>
      <c r="D1101" s="90" t="s">
        <v>4184</v>
      </c>
      <c r="E1101">
        <v>1080</v>
      </c>
    </row>
    <row r="1102" spans="1:5">
      <c r="A1102" t="s">
        <v>5511</v>
      </c>
      <c r="B1102" t="s">
        <v>4182</v>
      </c>
      <c r="C1102" t="s">
        <v>5512</v>
      </c>
      <c r="D1102" s="90" t="s">
        <v>4184</v>
      </c>
      <c r="E1102">
        <v>1100</v>
      </c>
    </row>
    <row r="1103" spans="1:5">
      <c r="A1103" t="s">
        <v>5513</v>
      </c>
      <c r="B1103" t="s">
        <v>4182</v>
      </c>
      <c r="C1103" t="s">
        <v>5514</v>
      </c>
      <c r="D1103" s="90" t="s">
        <v>5515</v>
      </c>
      <c r="E1103">
        <v>1100</v>
      </c>
    </row>
    <row r="1104" spans="1:5">
      <c r="A1104" t="s">
        <v>5516</v>
      </c>
      <c r="B1104" t="s">
        <v>4182</v>
      </c>
      <c r="C1104" t="s">
        <v>5517</v>
      </c>
      <c r="D1104" s="90" t="s">
        <v>5518</v>
      </c>
      <c r="E1104">
        <v>1100</v>
      </c>
    </row>
    <row r="1105" spans="1:5">
      <c r="A1105" t="s">
        <v>5519</v>
      </c>
      <c r="B1105" t="s">
        <v>4182</v>
      </c>
      <c r="C1105" t="s">
        <v>5520</v>
      </c>
      <c r="D1105" s="90" t="s">
        <v>5521</v>
      </c>
      <c r="E1105">
        <v>1100</v>
      </c>
    </row>
    <row r="1106" spans="1:5">
      <c r="A1106" t="s">
        <v>5522</v>
      </c>
      <c r="B1106" t="s">
        <v>4057</v>
      </c>
      <c r="C1106" t="s">
        <v>5523</v>
      </c>
      <c r="D1106" s="90" t="s">
        <v>5524</v>
      </c>
      <c r="E1106">
        <v>1100</v>
      </c>
    </row>
    <row r="1107" spans="1:5">
      <c r="A1107" t="s">
        <v>5525</v>
      </c>
      <c r="B1107" t="s">
        <v>4057</v>
      </c>
      <c r="C1107" t="s">
        <v>5526</v>
      </c>
      <c r="D1107" s="90" t="s">
        <v>3167</v>
      </c>
      <c r="E1107">
        <v>1100</v>
      </c>
    </row>
    <row r="1108" spans="1:5">
      <c r="A1108" t="s">
        <v>5527</v>
      </c>
      <c r="B1108" t="s">
        <v>3276</v>
      </c>
      <c r="C1108" t="s">
        <v>5528</v>
      </c>
      <c r="D1108" s="90" t="s">
        <v>3048</v>
      </c>
      <c r="E1108">
        <v>1100</v>
      </c>
    </row>
    <row r="1109" spans="1:5">
      <c r="A1109" t="s">
        <v>5529</v>
      </c>
      <c r="B1109" t="s">
        <v>3276</v>
      </c>
      <c r="C1109" t="s">
        <v>5530</v>
      </c>
      <c r="D1109" s="90" t="s">
        <v>3048</v>
      </c>
      <c r="E1109">
        <v>1100</v>
      </c>
    </row>
    <row r="1110" spans="1:5">
      <c r="A1110" t="s">
        <v>5531</v>
      </c>
      <c r="B1110" t="s">
        <v>3276</v>
      </c>
      <c r="C1110" t="s">
        <v>5532</v>
      </c>
      <c r="D1110" s="90" t="s">
        <v>3048</v>
      </c>
      <c r="E1110">
        <v>1100</v>
      </c>
    </row>
    <row r="1111" spans="1:5">
      <c r="A1111" t="s">
        <v>5533</v>
      </c>
      <c r="B1111" t="s">
        <v>3276</v>
      </c>
      <c r="C1111" t="s">
        <v>5534</v>
      </c>
      <c r="D1111" s="90" t="s">
        <v>3048</v>
      </c>
      <c r="E1111">
        <v>1100</v>
      </c>
    </row>
    <row r="1112" spans="1:5">
      <c r="A1112" t="s">
        <v>5535</v>
      </c>
      <c r="B1112" t="s">
        <v>3073</v>
      </c>
      <c r="C1112" t="s">
        <v>5536</v>
      </c>
      <c r="D1112" s="90" t="s">
        <v>3215</v>
      </c>
      <c r="E1112">
        <v>1100</v>
      </c>
    </row>
    <row r="1113" spans="1:5">
      <c r="A1113" t="s">
        <v>5537</v>
      </c>
      <c r="B1113" t="s">
        <v>3217</v>
      </c>
      <c r="C1113" t="s">
        <v>5538</v>
      </c>
      <c r="D1113" s="90" t="s">
        <v>3056</v>
      </c>
      <c r="E1113">
        <v>1100</v>
      </c>
    </row>
    <row r="1114" spans="1:5">
      <c r="A1114" t="s">
        <v>5539</v>
      </c>
      <c r="B1114" t="s">
        <v>3217</v>
      </c>
      <c r="C1114" t="s">
        <v>5540</v>
      </c>
      <c r="D1114" s="90" t="s">
        <v>5541</v>
      </c>
      <c r="E1114">
        <v>1100</v>
      </c>
    </row>
    <row r="1115" spans="1:5">
      <c r="A1115" t="s">
        <v>5542</v>
      </c>
      <c r="B1115" t="s">
        <v>3217</v>
      </c>
      <c r="C1115" t="s">
        <v>5543</v>
      </c>
      <c r="D1115" s="90" t="s">
        <v>5544</v>
      </c>
      <c r="E1115">
        <v>1100</v>
      </c>
    </row>
    <row r="1116" spans="1:5">
      <c r="A1116" t="s">
        <v>5545</v>
      </c>
      <c r="B1116" t="s">
        <v>3217</v>
      </c>
      <c r="C1116" t="s">
        <v>5546</v>
      </c>
      <c r="D1116" s="90" t="s">
        <v>5547</v>
      </c>
      <c r="E1116">
        <v>1100</v>
      </c>
    </row>
    <row r="1117" spans="1:5">
      <c r="A1117" t="s">
        <v>5548</v>
      </c>
      <c r="B1117" t="s">
        <v>5549</v>
      </c>
      <c r="C1117" t="s">
        <v>5550</v>
      </c>
      <c r="D1117" s="90" t="s">
        <v>5551</v>
      </c>
      <c r="E1117">
        <v>1100</v>
      </c>
    </row>
    <row r="1118" spans="1:5">
      <c r="A1118" t="s">
        <v>5552</v>
      </c>
      <c r="B1118" t="s">
        <v>3217</v>
      </c>
      <c r="C1118" t="s">
        <v>5553</v>
      </c>
      <c r="D1118" s="90" t="s">
        <v>5554</v>
      </c>
      <c r="E1118">
        <v>1100</v>
      </c>
    </row>
    <row r="1119" spans="1:5">
      <c r="A1119" t="s">
        <v>5555</v>
      </c>
      <c r="B1119" t="s">
        <v>3217</v>
      </c>
      <c r="C1119" t="s">
        <v>5556</v>
      </c>
      <c r="D1119" s="90" t="s">
        <v>5557</v>
      </c>
      <c r="E1119">
        <v>1100</v>
      </c>
    </row>
    <row r="1120" spans="1:5">
      <c r="A1120" t="s">
        <v>5558</v>
      </c>
      <c r="B1120" t="s">
        <v>5549</v>
      </c>
      <c r="C1120" t="s">
        <v>5559</v>
      </c>
      <c r="D1120" s="90" t="s">
        <v>5560</v>
      </c>
      <c r="E1120">
        <v>1100</v>
      </c>
    </row>
    <row r="1121" spans="1:5">
      <c r="A1121" t="s">
        <v>5561</v>
      </c>
      <c r="B1121" t="s">
        <v>5549</v>
      </c>
      <c r="C1121" t="s">
        <v>5562</v>
      </c>
      <c r="D1121" s="90" t="s">
        <v>5563</v>
      </c>
      <c r="E1121">
        <v>1100</v>
      </c>
    </row>
    <row r="1122" spans="1:5">
      <c r="A1122" t="s">
        <v>5564</v>
      </c>
      <c r="B1122" t="s">
        <v>3217</v>
      </c>
      <c r="C1122" t="s">
        <v>5565</v>
      </c>
      <c r="D1122" s="90" t="s">
        <v>5566</v>
      </c>
      <c r="E1122">
        <v>1120</v>
      </c>
    </row>
    <row r="1123" spans="1:5">
      <c r="A1123" t="s">
        <v>5567</v>
      </c>
      <c r="B1123" t="s">
        <v>5549</v>
      </c>
      <c r="C1123" t="s">
        <v>5568</v>
      </c>
      <c r="D1123" s="90" t="s">
        <v>5569</v>
      </c>
      <c r="E1123">
        <v>1120</v>
      </c>
    </row>
    <row r="1124" spans="1:5">
      <c r="A1124" t="s">
        <v>5570</v>
      </c>
      <c r="B1124" t="s">
        <v>3217</v>
      </c>
      <c r="C1124" t="s">
        <v>5571</v>
      </c>
      <c r="D1124" s="90" t="s">
        <v>5572</v>
      </c>
      <c r="E1124">
        <v>1120</v>
      </c>
    </row>
    <row r="1125" spans="1:5">
      <c r="A1125" t="s">
        <v>5573</v>
      </c>
      <c r="B1125" t="s">
        <v>5549</v>
      </c>
      <c r="C1125" t="s">
        <v>5574</v>
      </c>
      <c r="D1125" s="90" t="s">
        <v>5575</v>
      </c>
      <c r="E1125">
        <v>1120</v>
      </c>
    </row>
    <row r="1126" spans="1:5">
      <c r="A1126" t="s">
        <v>5576</v>
      </c>
      <c r="B1126" t="s">
        <v>5549</v>
      </c>
      <c r="C1126" t="s">
        <v>5577</v>
      </c>
      <c r="D1126" s="90" t="s">
        <v>5578</v>
      </c>
      <c r="E1126">
        <v>1120</v>
      </c>
    </row>
    <row r="1127" spans="1:5">
      <c r="A1127" t="s">
        <v>5579</v>
      </c>
      <c r="B1127" t="s">
        <v>5549</v>
      </c>
      <c r="C1127" t="s">
        <v>5580</v>
      </c>
      <c r="D1127" s="90" t="s">
        <v>5581</v>
      </c>
      <c r="E1127">
        <v>1120</v>
      </c>
    </row>
    <row r="1128" spans="1:5">
      <c r="A1128" t="s">
        <v>5582</v>
      </c>
      <c r="B1128" t="s">
        <v>5549</v>
      </c>
      <c r="C1128" t="s">
        <v>5583</v>
      </c>
      <c r="D1128" s="90" t="s">
        <v>5584</v>
      </c>
      <c r="E1128">
        <v>1120</v>
      </c>
    </row>
    <row r="1129" spans="1:5">
      <c r="A1129" t="s">
        <v>5585</v>
      </c>
      <c r="B1129" t="s">
        <v>5549</v>
      </c>
      <c r="C1129" t="s">
        <v>5586</v>
      </c>
      <c r="D1129" s="90" t="s">
        <v>5587</v>
      </c>
      <c r="E1129">
        <v>1120</v>
      </c>
    </row>
    <row r="1130" spans="1:5">
      <c r="A1130" t="s">
        <v>5588</v>
      </c>
      <c r="B1130" t="s">
        <v>5549</v>
      </c>
      <c r="C1130" t="s">
        <v>5589</v>
      </c>
      <c r="D1130" s="90" t="s">
        <v>5590</v>
      </c>
      <c r="E1130">
        <v>1120</v>
      </c>
    </row>
    <row r="1131" spans="1:5">
      <c r="A1131" t="s">
        <v>5591</v>
      </c>
      <c r="B1131" t="s">
        <v>5592</v>
      </c>
      <c r="C1131" t="s">
        <v>5593</v>
      </c>
      <c r="D1131" s="90" t="s">
        <v>5594</v>
      </c>
      <c r="E1131">
        <v>1120</v>
      </c>
    </row>
    <row r="1132" spans="1:5">
      <c r="A1132" t="s">
        <v>5595</v>
      </c>
      <c r="B1132" t="s">
        <v>5549</v>
      </c>
      <c r="C1132" t="s">
        <v>5596</v>
      </c>
      <c r="D1132" s="90" t="s">
        <v>5597</v>
      </c>
      <c r="E1132">
        <v>1120</v>
      </c>
    </row>
    <row r="1133" spans="1:5">
      <c r="A1133" t="s">
        <v>5598</v>
      </c>
      <c r="B1133" t="s">
        <v>5549</v>
      </c>
      <c r="C1133" t="s">
        <v>5599</v>
      </c>
      <c r="D1133" s="90" t="s">
        <v>5600</v>
      </c>
      <c r="E1133">
        <v>1120</v>
      </c>
    </row>
    <row r="1134" spans="1:5">
      <c r="A1134" t="s">
        <v>5601</v>
      </c>
      <c r="B1134" t="s">
        <v>5549</v>
      </c>
      <c r="C1134" t="s">
        <v>5602</v>
      </c>
      <c r="D1134" s="90" t="s">
        <v>5603</v>
      </c>
      <c r="E1134">
        <v>1120</v>
      </c>
    </row>
    <row r="1135" spans="1:5">
      <c r="A1135" t="s">
        <v>5604</v>
      </c>
      <c r="B1135" t="s">
        <v>5549</v>
      </c>
      <c r="C1135" t="s">
        <v>5605</v>
      </c>
      <c r="D1135" s="90" t="s">
        <v>5606</v>
      </c>
      <c r="E1135">
        <v>1120</v>
      </c>
    </row>
    <row r="1136" spans="1:5">
      <c r="A1136" t="s">
        <v>5607</v>
      </c>
      <c r="B1136" t="s">
        <v>5549</v>
      </c>
      <c r="C1136" t="s">
        <v>5608</v>
      </c>
      <c r="D1136" s="90" t="s">
        <v>5609</v>
      </c>
      <c r="E1136">
        <v>1120</v>
      </c>
    </row>
    <row r="1137" spans="1:5">
      <c r="A1137" t="s">
        <v>5610</v>
      </c>
      <c r="B1137" t="s">
        <v>5549</v>
      </c>
      <c r="C1137" t="s">
        <v>5611</v>
      </c>
      <c r="D1137" s="90" t="s">
        <v>5612</v>
      </c>
      <c r="E1137">
        <v>1120</v>
      </c>
    </row>
    <row r="1138" spans="1:5">
      <c r="A1138" t="s">
        <v>5613</v>
      </c>
      <c r="B1138" t="s">
        <v>5549</v>
      </c>
      <c r="C1138" t="s">
        <v>5614</v>
      </c>
      <c r="D1138" s="90" t="s">
        <v>5615</v>
      </c>
      <c r="E1138">
        <v>1120</v>
      </c>
    </row>
    <row r="1139" spans="1:5">
      <c r="A1139" t="s">
        <v>5616</v>
      </c>
      <c r="B1139" t="s">
        <v>3330</v>
      </c>
      <c r="C1139" t="s">
        <v>5617</v>
      </c>
      <c r="D1139" s="90" t="s">
        <v>5618</v>
      </c>
      <c r="E1139">
        <v>1120</v>
      </c>
    </row>
    <row r="1140" spans="1:5">
      <c r="A1140" t="s">
        <v>5619</v>
      </c>
      <c r="B1140" t="s">
        <v>3330</v>
      </c>
      <c r="C1140" t="s">
        <v>5620</v>
      </c>
      <c r="D1140" s="90" t="s">
        <v>5621</v>
      </c>
      <c r="E1140">
        <v>1120</v>
      </c>
    </row>
    <row r="1141" spans="1:5">
      <c r="A1141" t="s">
        <v>5622</v>
      </c>
      <c r="B1141" t="s">
        <v>3330</v>
      </c>
      <c r="C1141" t="s">
        <v>5623</v>
      </c>
      <c r="D1141" s="90" t="s">
        <v>5624</v>
      </c>
      <c r="E1141">
        <v>1120</v>
      </c>
    </row>
    <row r="1142" spans="1:5">
      <c r="A1142" t="s">
        <v>5625</v>
      </c>
      <c r="B1142" t="s">
        <v>3330</v>
      </c>
      <c r="C1142" t="s">
        <v>5626</v>
      </c>
      <c r="D1142" s="90" t="s">
        <v>5627</v>
      </c>
      <c r="E1142">
        <v>1140</v>
      </c>
    </row>
    <row r="1143" spans="1:5">
      <c r="A1143" t="s">
        <v>5628</v>
      </c>
      <c r="B1143" t="s">
        <v>5549</v>
      </c>
      <c r="C1143" t="s">
        <v>5629</v>
      </c>
      <c r="D1143" s="90" t="s">
        <v>5630</v>
      </c>
      <c r="E1143">
        <v>1140</v>
      </c>
    </row>
    <row r="1144" spans="1:5">
      <c r="A1144" t="s">
        <v>5631</v>
      </c>
      <c r="B1144" t="s">
        <v>5592</v>
      </c>
      <c r="C1144" t="s">
        <v>5632</v>
      </c>
      <c r="D1144" s="90" t="s">
        <v>5633</v>
      </c>
      <c r="E1144">
        <v>1140</v>
      </c>
    </row>
    <row r="1145" spans="1:5">
      <c r="A1145" t="s">
        <v>5634</v>
      </c>
      <c r="B1145" t="s">
        <v>5592</v>
      </c>
      <c r="C1145" t="s">
        <v>5635</v>
      </c>
      <c r="D1145" s="90" t="s">
        <v>5636</v>
      </c>
      <c r="E1145">
        <v>1140</v>
      </c>
    </row>
    <row r="1146" spans="1:5">
      <c r="A1146" t="s">
        <v>5637</v>
      </c>
      <c r="B1146" t="s">
        <v>3330</v>
      </c>
      <c r="C1146" t="s">
        <v>5638</v>
      </c>
      <c r="D1146" s="90" t="s">
        <v>5639</v>
      </c>
      <c r="E1146">
        <v>1140</v>
      </c>
    </row>
    <row r="1147" spans="1:5">
      <c r="A1147" t="s">
        <v>5640</v>
      </c>
      <c r="B1147" t="s">
        <v>5549</v>
      </c>
      <c r="C1147" t="s">
        <v>5641</v>
      </c>
      <c r="D1147" s="90" t="s">
        <v>5642</v>
      </c>
      <c r="E1147">
        <v>1140</v>
      </c>
    </row>
    <row r="1148" spans="1:5">
      <c r="A1148" t="s">
        <v>5643</v>
      </c>
      <c r="B1148" t="s">
        <v>5549</v>
      </c>
      <c r="C1148" t="s">
        <v>5644</v>
      </c>
      <c r="D1148" s="90" t="s">
        <v>5645</v>
      </c>
      <c r="E1148">
        <v>1140</v>
      </c>
    </row>
    <row r="1149" spans="1:5">
      <c r="A1149" t="s">
        <v>5646</v>
      </c>
      <c r="B1149" t="s">
        <v>5549</v>
      </c>
      <c r="C1149" t="s">
        <v>5647</v>
      </c>
      <c r="D1149" s="90" t="s">
        <v>5648</v>
      </c>
      <c r="E1149">
        <v>1140</v>
      </c>
    </row>
    <row r="1150" spans="1:5">
      <c r="A1150" t="s">
        <v>5649</v>
      </c>
      <c r="B1150" t="s">
        <v>3508</v>
      </c>
      <c r="C1150" t="s">
        <v>5650</v>
      </c>
      <c r="D1150" s="90" t="s">
        <v>5651</v>
      </c>
      <c r="E1150">
        <v>1140</v>
      </c>
    </row>
    <row r="1151" spans="1:5">
      <c r="A1151" t="s">
        <v>5652</v>
      </c>
      <c r="B1151" t="s">
        <v>3508</v>
      </c>
      <c r="C1151" t="s">
        <v>5653</v>
      </c>
      <c r="D1151" s="90" t="s">
        <v>5654</v>
      </c>
      <c r="E1151">
        <v>1140</v>
      </c>
    </row>
    <row r="1152" spans="1:5">
      <c r="A1152" t="s">
        <v>5655</v>
      </c>
      <c r="B1152" t="s">
        <v>3508</v>
      </c>
      <c r="C1152" t="s">
        <v>5656</v>
      </c>
      <c r="D1152" s="90" t="s">
        <v>5657</v>
      </c>
      <c r="E1152">
        <v>1140</v>
      </c>
    </row>
    <row r="1153" spans="1:5">
      <c r="A1153" t="s">
        <v>5658</v>
      </c>
      <c r="B1153" t="s">
        <v>5549</v>
      </c>
      <c r="C1153" t="s">
        <v>5659</v>
      </c>
      <c r="D1153" s="90" t="s">
        <v>5660</v>
      </c>
      <c r="E1153">
        <v>1140</v>
      </c>
    </row>
    <row r="1154" spans="1:5">
      <c r="A1154" t="s">
        <v>5661</v>
      </c>
      <c r="B1154" t="s">
        <v>5592</v>
      </c>
      <c r="C1154" t="s">
        <v>5662</v>
      </c>
      <c r="D1154" s="90" t="s">
        <v>5663</v>
      </c>
      <c r="E1154">
        <v>1140</v>
      </c>
    </row>
    <row r="1155" spans="1:5">
      <c r="A1155" t="s">
        <v>5664</v>
      </c>
      <c r="B1155" t="s">
        <v>5592</v>
      </c>
      <c r="C1155" t="s">
        <v>5665</v>
      </c>
      <c r="D1155" s="90" t="s">
        <v>3056</v>
      </c>
      <c r="E1155">
        <v>1140</v>
      </c>
    </row>
    <row r="1156" spans="1:5">
      <c r="A1156" t="s">
        <v>5666</v>
      </c>
      <c r="B1156" t="s">
        <v>5549</v>
      </c>
      <c r="C1156" t="s">
        <v>5667</v>
      </c>
      <c r="D1156" s="90" t="s">
        <v>5668</v>
      </c>
      <c r="E1156">
        <v>1140</v>
      </c>
    </row>
    <row r="1157" spans="1:5">
      <c r="A1157" t="s">
        <v>5669</v>
      </c>
      <c r="B1157" t="s">
        <v>3276</v>
      </c>
      <c r="C1157" t="s">
        <v>5670</v>
      </c>
      <c r="D1157" s="90" t="s">
        <v>5671</v>
      </c>
      <c r="E1157">
        <v>1140</v>
      </c>
    </row>
    <row r="1158" spans="1:5">
      <c r="A1158" t="s">
        <v>5672</v>
      </c>
      <c r="B1158" t="s">
        <v>3508</v>
      </c>
      <c r="C1158" t="s">
        <v>5650</v>
      </c>
      <c r="D1158" s="90" t="s">
        <v>5673</v>
      </c>
      <c r="E1158">
        <v>1140</v>
      </c>
    </row>
    <row r="1159" spans="1:5">
      <c r="A1159" t="s">
        <v>5674</v>
      </c>
      <c r="B1159" t="s">
        <v>3508</v>
      </c>
      <c r="C1159" t="s">
        <v>5653</v>
      </c>
      <c r="D1159" s="90" t="s">
        <v>5675</v>
      </c>
      <c r="E1159">
        <v>1140</v>
      </c>
    </row>
    <row r="1160" spans="1:5">
      <c r="A1160" t="s">
        <v>5676</v>
      </c>
      <c r="B1160" t="s">
        <v>5592</v>
      </c>
      <c r="C1160" t="s">
        <v>5677</v>
      </c>
      <c r="D1160" s="90" t="s">
        <v>5678</v>
      </c>
      <c r="E1160">
        <v>1140</v>
      </c>
    </row>
    <row r="1161" spans="1:5">
      <c r="A1161" t="s">
        <v>5679</v>
      </c>
      <c r="B1161" t="s">
        <v>3217</v>
      </c>
      <c r="C1161" t="s">
        <v>5680</v>
      </c>
      <c r="D1161" s="90" t="s">
        <v>5681</v>
      </c>
      <c r="E1161">
        <v>1140</v>
      </c>
    </row>
    <row r="1162" spans="1:5">
      <c r="A1162" t="s">
        <v>5682</v>
      </c>
      <c r="B1162" t="s">
        <v>5549</v>
      </c>
      <c r="C1162" t="s">
        <v>5683</v>
      </c>
      <c r="D1162" s="90" t="s">
        <v>5684</v>
      </c>
      <c r="E1162">
        <v>1160</v>
      </c>
    </row>
    <row r="1163" spans="1:5">
      <c r="A1163" t="s">
        <v>5685</v>
      </c>
      <c r="B1163" t="s">
        <v>3508</v>
      </c>
      <c r="C1163" t="s">
        <v>5686</v>
      </c>
      <c r="D1163" s="90" t="s">
        <v>5687</v>
      </c>
      <c r="E1163">
        <v>1160</v>
      </c>
    </row>
    <row r="1164" spans="1:5">
      <c r="A1164" t="s">
        <v>5688</v>
      </c>
      <c r="B1164" t="s">
        <v>3508</v>
      </c>
      <c r="C1164" t="s">
        <v>5689</v>
      </c>
      <c r="D1164" s="90" t="s">
        <v>5690</v>
      </c>
      <c r="E1164">
        <v>1160</v>
      </c>
    </row>
    <row r="1165" spans="1:5">
      <c r="A1165" t="s">
        <v>5691</v>
      </c>
      <c r="B1165" t="s">
        <v>3508</v>
      </c>
      <c r="C1165" t="s">
        <v>5692</v>
      </c>
      <c r="D1165" s="90" t="s">
        <v>5693</v>
      </c>
      <c r="E1165">
        <v>1160</v>
      </c>
    </row>
    <row r="1166" spans="1:5">
      <c r="A1166" t="s">
        <v>5694</v>
      </c>
      <c r="B1166" t="s">
        <v>3508</v>
      </c>
      <c r="C1166" t="s">
        <v>5689</v>
      </c>
      <c r="D1166" s="90" t="s">
        <v>5695</v>
      </c>
      <c r="E1166">
        <v>1160</v>
      </c>
    </row>
    <row r="1167" spans="1:5">
      <c r="A1167" t="s">
        <v>5696</v>
      </c>
      <c r="B1167" t="s">
        <v>3217</v>
      </c>
      <c r="C1167" t="s">
        <v>5697</v>
      </c>
      <c r="D1167" s="90" t="s">
        <v>5698</v>
      </c>
      <c r="E1167">
        <v>1160</v>
      </c>
    </row>
    <row r="1168" spans="1:5">
      <c r="A1168" t="s">
        <v>5699</v>
      </c>
      <c r="B1168" t="s">
        <v>5549</v>
      </c>
      <c r="C1168" t="s">
        <v>5700</v>
      </c>
      <c r="D1168" s="90" t="s">
        <v>5701</v>
      </c>
      <c r="E1168">
        <v>1160</v>
      </c>
    </row>
    <row r="1169" spans="1:5">
      <c r="A1169" t="s">
        <v>5702</v>
      </c>
      <c r="B1169" t="s">
        <v>5549</v>
      </c>
      <c r="C1169" t="s">
        <v>5703</v>
      </c>
      <c r="D1169" s="90" t="s">
        <v>5704</v>
      </c>
      <c r="E1169">
        <v>1160</v>
      </c>
    </row>
    <row r="1170" spans="1:5">
      <c r="A1170" t="s">
        <v>5705</v>
      </c>
      <c r="B1170" t="s">
        <v>5592</v>
      </c>
      <c r="C1170" t="s">
        <v>5706</v>
      </c>
      <c r="D1170" s="90" t="s">
        <v>5707</v>
      </c>
      <c r="E1170">
        <v>1160</v>
      </c>
    </row>
    <row r="1171" spans="1:5">
      <c r="A1171" t="s">
        <v>5708</v>
      </c>
      <c r="B1171" t="s">
        <v>5549</v>
      </c>
      <c r="C1171" t="s">
        <v>5709</v>
      </c>
      <c r="D1171" s="90" t="s">
        <v>5710</v>
      </c>
      <c r="E1171">
        <v>1160</v>
      </c>
    </row>
    <row r="1172" spans="1:5">
      <c r="A1172" t="s">
        <v>5711</v>
      </c>
      <c r="B1172" t="s">
        <v>5549</v>
      </c>
      <c r="C1172" t="s">
        <v>5712</v>
      </c>
      <c r="D1172" s="90" t="s">
        <v>5713</v>
      </c>
      <c r="E1172">
        <v>1160</v>
      </c>
    </row>
    <row r="1173" spans="1:5">
      <c r="A1173" t="s">
        <v>5714</v>
      </c>
      <c r="B1173" t="s">
        <v>5549</v>
      </c>
      <c r="C1173" t="s">
        <v>5715</v>
      </c>
      <c r="D1173" s="90" t="s">
        <v>5716</v>
      </c>
      <c r="E1173">
        <v>1160</v>
      </c>
    </row>
    <row r="1174" spans="1:5">
      <c r="A1174" t="s">
        <v>5717</v>
      </c>
      <c r="B1174" t="s">
        <v>3330</v>
      </c>
      <c r="C1174" t="s">
        <v>5718</v>
      </c>
      <c r="D1174" s="90" t="s">
        <v>5719</v>
      </c>
      <c r="E1174">
        <v>1160</v>
      </c>
    </row>
    <row r="1175" spans="1:5">
      <c r="A1175" t="s">
        <v>5720</v>
      </c>
      <c r="B1175" t="s">
        <v>3508</v>
      </c>
      <c r="C1175" t="s">
        <v>5721</v>
      </c>
      <c r="D1175" s="90" t="s">
        <v>5722</v>
      </c>
      <c r="E1175">
        <v>1160</v>
      </c>
    </row>
    <row r="1176" spans="1:5">
      <c r="A1176" t="s">
        <v>5723</v>
      </c>
      <c r="B1176" t="s">
        <v>3330</v>
      </c>
      <c r="C1176" t="s">
        <v>5724</v>
      </c>
      <c r="D1176" s="90" t="s">
        <v>5725</v>
      </c>
      <c r="E1176">
        <v>1160</v>
      </c>
    </row>
    <row r="1177" spans="1:5">
      <c r="A1177" t="s">
        <v>5726</v>
      </c>
      <c r="B1177" t="s">
        <v>5727</v>
      </c>
      <c r="C1177" t="s">
        <v>5728</v>
      </c>
      <c r="D1177" s="90" t="s">
        <v>5729</v>
      </c>
      <c r="E1177">
        <v>1160</v>
      </c>
    </row>
    <row r="1178" spans="1:5">
      <c r="A1178" t="s">
        <v>5730</v>
      </c>
      <c r="B1178" t="s">
        <v>5727</v>
      </c>
      <c r="C1178" t="s">
        <v>5731</v>
      </c>
      <c r="D1178" s="90" t="s">
        <v>5732</v>
      </c>
      <c r="E1178">
        <v>1160</v>
      </c>
    </row>
    <row r="1179" spans="1:5">
      <c r="A1179" t="s">
        <v>5733</v>
      </c>
      <c r="B1179" t="s">
        <v>3330</v>
      </c>
      <c r="C1179" t="s">
        <v>5734</v>
      </c>
      <c r="D1179" s="90" t="s">
        <v>5735</v>
      </c>
      <c r="E1179">
        <v>1160</v>
      </c>
    </row>
    <row r="1180" spans="1:5">
      <c r="A1180" t="s">
        <v>5736</v>
      </c>
      <c r="B1180" t="s">
        <v>3330</v>
      </c>
      <c r="C1180" t="s">
        <v>5737</v>
      </c>
      <c r="D1180" s="90" t="s">
        <v>5738</v>
      </c>
      <c r="E1180">
        <v>1160</v>
      </c>
    </row>
    <row r="1181" spans="1:5">
      <c r="A1181" t="s">
        <v>5739</v>
      </c>
      <c r="B1181" t="s">
        <v>3330</v>
      </c>
      <c r="C1181" t="s">
        <v>5740</v>
      </c>
      <c r="D1181" s="90" t="s">
        <v>5741</v>
      </c>
      <c r="E1181">
        <v>1160</v>
      </c>
    </row>
    <row r="1182" spans="1:5">
      <c r="A1182" t="s">
        <v>5742</v>
      </c>
      <c r="B1182" t="s">
        <v>3330</v>
      </c>
      <c r="C1182" t="s">
        <v>5743</v>
      </c>
      <c r="D1182" s="90" t="s">
        <v>5744</v>
      </c>
      <c r="E1182">
        <v>1180</v>
      </c>
    </row>
    <row r="1183" spans="1:5">
      <c r="A1183" t="s">
        <v>5745</v>
      </c>
      <c r="B1183" t="s">
        <v>5549</v>
      </c>
      <c r="C1183" t="s">
        <v>5746</v>
      </c>
      <c r="D1183" s="90" t="s">
        <v>5747</v>
      </c>
      <c r="E1183">
        <v>1180</v>
      </c>
    </row>
    <row r="1184" spans="1:5">
      <c r="A1184" t="s">
        <v>5748</v>
      </c>
      <c r="B1184" t="s">
        <v>5549</v>
      </c>
      <c r="C1184" t="s">
        <v>5746</v>
      </c>
      <c r="D1184" s="90" t="s">
        <v>5749</v>
      </c>
      <c r="E1184">
        <v>1180</v>
      </c>
    </row>
    <row r="1185" spans="1:5">
      <c r="A1185" t="s">
        <v>5750</v>
      </c>
      <c r="B1185" t="s">
        <v>3330</v>
      </c>
      <c r="C1185" t="s">
        <v>5751</v>
      </c>
      <c r="D1185" s="90" t="s">
        <v>5752</v>
      </c>
      <c r="E1185">
        <v>1180</v>
      </c>
    </row>
    <row r="1186" spans="1:5">
      <c r="A1186" t="s">
        <v>5753</v>
      </c>
      <c r="B1186" t="s">
        <v>3330</v>
      </c>
      <c r="C1186" t="s">
        <v>5754</v>
      </c>
      <c r="D1186" s="90" t="s">
        <v>5755</v>
      </c>
      <c r="E1186">
        <v>1180</v>
      </c>
    </row>
    <row r="1187" spans="1:5">
      <c r="A1187" t="s">
        <v>5756</v>
      </c>
      <c r="B1187" t="s">
        <v>3073</v>
      </c>
      <c r="C1187" t="s">
        <v>5757</v>
      </c>
      <c r="D1187" s="90" t="s">
        <v>3215</v>
      </c>
      <c r="E1187">
        <v>1180</v>
      </c>
    </row>
    <row r="1188" spans="1:5">
      <c r="A1188" t="s">
        <v>5758</v>
      </c>
      <c r="B1188" t="s">
        <v>3073</v>
      </c>
      <c r="C1188" t="s">
        <v>5759</v>
      </c>
      <c r="D1188" s="90" t="s">
        <v>3215</v>
      </c>
      <c r="E1188">
        <v>1180</v>
      </c>
    </row>
    <row r="1189" spans="1:5">
      <c r="A1189" t="s">
        <v>5760</v>
      </c>
      <c r="B1189" t="s">
        <v>3508</v>
      </c>
      <c r="C1189" t="s">
        <v>5761</v>
      </c>
      <c r="D1189" s="90" t="s">
        <v>5762</v>
      </c>
      <c r="E1189">
        <v>1180</v>
      </c>
    </row>
    <row r="1190" spans="1:5">
      <c r="A1190" t="s">
        <v>5763</v>
      </c>
      <c r="B1190" t="s">
        <v>3217</v>
      </c>
      <c r="C1190" t="s">
        <v>5764</v>
      </c>
      <c r="D1190" s="90" t="s">
        <v>5765</v>
      </c>
      <c r="E1190">
        <v>1180</v>
      </c>
    </row>
    <row r="1191" spans="1:5">
      <c r="A1191" t="s">
        <v>5766</v>
      </c>
      <c r="B1191" t="s">
        <v>5592</v>
      </c>
      <c r="C1191" t="s">
        <v>5767</v>
      </c>
      <c r="D1191" s="90" t="s">
        <v>5768</v>
      </c>
      <c r="E1191">
        <v>1180</v>
      </c>
    </row>
    <row r="1192" spans="1:5">
      <c r="A1192" t="s">
        <v>5769</v>
      </c>
      <c r="B1192" t="s">
        <v>5770</v>
      </c>
      <c r="C1192" t="s">
        <v>5771</v>
      </c>
      <c r="D1192" s="90" t="s">
        <v>5772</v>
      </c>
      <c r="E1192">
        <v>1180</v>
      </c>
    </row>
    <row r="1193" spans="1:5">
      <c r="A1193" t="s">
        <v>5773</v>
      </c>
      <c r="B1193" t="s">
        <v>5770</v>
      </c>
      <c r="C1193" t="s">
        <v>5774</v>
      </c>
      <c r="D1193" s="90" t="s">
        <v>5772</v>
      </c>
      <c r="E1193">
        <v>1180</v>
      </c>
    </row>
    <row r="1194" spans="1:5">
      <c r="A1194" t="s">
        <v>5775</v>
      </c>
      <c r="B1194" t="s">
        <v>5180</v>
      </c>
      <c r="C1194" t="s">
        <v>5776</v>
      </c>
      <c r="D1194" s="90" t="s">
        <v>5777</v>
      </c>
      <c r="E1194">
        <v>1180</v>
      </c>
    </row>
    <row r="1195" spans="1:5">
      <c r="A1195" t="s">
        <v>5778</v>
      </c>
      <c r="B1195" t="s">
        <v>3217</v>
      </c>
      <c r="C1195" t="s">
        <v>5779</v>
      </c>
      <c r="D1195" s="90" t="s">
        <v>5780</v>
      </c>
      <c r="E1195">
        <v>1180</v>
      </c>
    </row>
    <row r="1196" spans="1:5">
      <c r="A1196" t="s">
        <v>5781</v>
      </c>
      <c r="B1196" t="s">
        <v>5592</v>
      </c>
      <c r="C1196" t="s">
        <v>5782</v>
      </c>
      <c r="D1196" s="90" t="s">
        <v>3056</v>
      </c>
      <c r="E1196">
        <v>1180</v>
      </c>
    </row>
    <row r="1197" spans="1:5">
      <c r="A1197" t="s">
        <v>5783</v>
      </c>
      <c r="B1197" t="s">
        <v>3217</v>
      </c>
      <c r="C1197" t="s">
        <v>5784</v>
      </c>
      <c r="D1197" s="90" t="s">
        <v>5785</v>
      </c>
      <c r="E1197">
        <v>1180</v>
      </c>
    </row>
    <row r="1198" spans="1:5">
      <c r="A1198" t="s">
        <v>5786</v>
      </c>
      <c r="B1198" t="s">
        <v>3330</v>
      </c>
      <c r="C1198" t="s">
        <v>5787</v>
      </c>
      <c r="D1198" s="90" t="s">
        <v>5788</v>
      </c>
      <c r="E1198">
        <v>1180</v>
      </c>
    </row>
    <row r="1199" spans="1:5">
      <c r="A1199" t="s">
        <v>5789</v>
      </c>
      <c r="B1199" t="s">
        <v>3330</v>
      </c>
      <c r="C1199" t="s">
        <v>5790</v>
      </c>
      <c r="D1199" s="90" t="s">
        <v>3332</v>
      </c>
      <c r="E1199">
        <v>1180</v>
      </c>
    </row>
    <row r="1200" spans="1:5">
      <c r="A1200" t="s">
        <v>5791</v>
      </c>
      <c r="B1200" t="s">
        <v>3330</v>
      </c>
      <c r="C1200" t="s">
        <v>5792</v>
      </c>
      <c r="D1200" s="90" t="s">
        <v>5793</v>
      </c>
      <c r="E1200">
        <v>1180</v>
      </c>
    </row>
    <row r="1201" spans="1:5">
      <c r="A1201" t="s">
        <v>5794</v>
      </c>
      <c r="B1201" t="s">
        <v>5592</v>
      </c>
      <c r="C1201" t="s">
        <v>5795</v>
      </c>
      <c r="D1201" s="90" t="s">
        <v>5796</v>
      </c>
      <c r="E1201">
        <v>1180</v>
      </c>
    </row>
    <row r="1202" spans="1:5">
      <c r="A1202" t="s">
        <v>5797</v>
      </c>
      <c r="B1202" t="s">
        <v>5592</v>
      </c>
      <c r="C1202" t="s">
        <v>5798</v>
      </c>
      <c r="D1202" s="90" t="s">
        <v>5799</v>
      </c>
      <c r="E1202">
        <v>1200</v>
      </c>
    </row>
    <row r="1203" spans="1:5">
      <c r="A1203" t="s">
        <v>5800</v>
      </c>
      <c r="B1203" t="s">
        <v>3217</v>
      </c>
      <c r="C1203" t="s">
        <v>5801</v>
      </c>
      <c r="D1203" s="90" t="s">
        <v>5802</v>
      </c>
      <c r="E1203">
        <v>1200</v>
      </c>
    </row>
    <row r="1204" spans="1:5">
      <c r="A1204" t="s">
        <v>5803</v>
      </c>
      <c r="B1204" t="s">
        <v>3508</v>
      </c>
      <c r="C1204" t="s">
        <v>5804</v>
      </c>
      <c r="D1204" s="90" t="s">
        <v>5805</v>
      </c>
      <c r="E1204">
        <v>1200</v>
      </c>
    </row>
    <row r="1205" spans="1:5">
      <c r="A1205" t="s">
        <v>5806</v>
      </c>
      <c r="B1205" t="s">
        <v>3508</v>
      </c>
      <c r="C1205" t="s">
        <v>5807</v>
      </c>
      <c r="D1205" s="90" t="s">
        <v>5808</v>
      </c>
      <c r="E1205">
        <v>1200</v>
      </c>
    </row>
    <row r="1206" spans="1:5">
      <c r="A1206" t="s">
        <v>5809</v>
      </c>
      <c r="B1206" t="s">
        <v>3508</v>
      </c>
      <c r="C1206" t="s">
        <v>5810</v>
      </c>
      <c r="D1206" s="90" t="s">
        <v>5811</v>
      </c>
      <c r="E1206">
        <v>1200</v>
      </c>
    </row>
    <row r="1207" spans="1:5">
      <c r="A1207" t="s">
        <v>5812</v>
      </c>
      <c r="B1207" t="s">
        <v>5592</v>
      </c>
      <c r="C1207" t="s">
        <v>5813</v>
      </c>
      <c r="D1207" s="90" t="s">
        <v>5814</v>
      </c>
      <c r="E1207">
        <v>1200</v>
      </c>
    </row>
    <row r="1208" spans="1:5">
      <c r="A1208" t="s">
        <v>5815</v>
      </c>
      <c r="B1208" t="s">
        <v>3217</v>
      </c>
      <c r="C1208" t="s">
        <v>5816</v>
      </c>
      <c r="D1208" s="90" t="s">
        <v>5817</v>
      </c>
      <c r="E1208">
        <v>1200</v>
      </c>
    </row>
    <row r="1209" spans="1:5">
      <c r="A1209" t="s">
        <v>5818</v>
      </c>
      <c r="B1209" t="s">
        <v>5592</v>
      </c>
      <c r="C1209" t="s">
        <v>5819</v>
      </c>
      <c r="D1209" s="90" t="s">
        <v>5820</v>
      </c>
      <c r="E1209">
        <v>1200</v>
      </c>
    </row>
    <row r="1210" spans="1:5">
      <c r="A1210" t="s">
        <v>5821</v>
      </c>
      <c r="B1210" t="s">
        <v>5592</v>
      </c>
      <c r="C1210" t="s">
        <v>5822</v>
      </c>
      <c r="D1210" s="90" t="s">
        <v>5823</v>
      </c>
      <c r="E1210">
        <v>1200</v>
      </c>
    </row>
    <row r="1211" spans="1:5">
      <c r="A1211" t="s">
        <v>5824</v>
      </c>
      <c r="B1211" t="s">
        <v>3217</v>
      </c>
      <c r="C1211" t="s">
        <v>5825</v>
      </c>
      <c r="D1211" s="90" t="s">
        <v>3056</v>
      </c>
      <c r="E1211">
        <v>1200</v>
      </c>
    </row>
    <row r="1212" spans="1:5">
      <c r="A1212" t="s">
        <v>5826</v>
      </c>
      <c r="B1212" t="s">
        <v>3217</v>
      </c>
      <c r="C1212" t="s">
        <v>5827</v>
      </c>
      <c r="D1212" s="90" t="s">
        <v>5828</v>
      </c>
      <c r="E1212">
        <v>1200</v>
      </c>
    </row>
    <row r="1213" spans="1:5">
      <c r="A1213" t="s">
        <v>5829</v>
      </c>
      <c r="B1213" t="s">
        <v>3330</v>
      </c>
      <c r="C1213" t="s">
        <v>5830</v>
      </c>
      <c r="D1213" s="90" t="s">
        <v>5831</v>
      </c>
      <c r="E1213">
        <v>1200</v>
      </c>
    </row>
    <row r="1214" spans="1:5">
      <c r="A1214" t="s">
        <v>5832</v>
      </c>
      <c r="B1214" t="s">
        <v>3330</v>
      </c>
      <c r="C1214" t="s">
        <v>5833</v>
      </c>
      <c r="D1214" s="90" t="s">
        <v>5834</v>
      </c>
      <c r="E1214">
        <v>1200</v>
      </c>
    </row>
    <row r="1215" spans="1:5">
      <c r="A1215" t="s">
        <v>5835</v>
      </c>
      <c r="B1215" t="s">
        <v>3330</v>
      </c>
      <c r="C1215" t="s">
        <v>5836</v>
      </c>
      <c r="D1215" s="90" t="s">
        <v>5837</v>
      </c>
      <c r="E1215">
        <v>1200</v>
      </c>
    </row>
    <row r="1216" spans="1:5">
      <c r="A1216" t="s">
        <v>5838</v>
      </c>
      <c r="B1216" t="s">
        <v>3330</v>
      </c>
      <c r="C1216" t="s">
        <v>5839</v>
      </c>
      <c r="D1216" s="90" t="s">
        <v>5840</v>
      </c>
      <c r="E1216">
        <v>1200</v>
      </c>
    </row>
    <row r="1217" spans="1:5">
      <c r="A1217" t="s">
        <v>5841</v>
      </c>
      <c r="B1217" t="s">
        <v>5592</v>
      </c>
      <c r="C1217" t="s">
        <v>5842</v>
      </c>
      <c r="D1217" s="90" t="s">
        <v>5843</v>
      </c>
      <c r="E1217">
        <v>1200</v>
      </c>
    </row>
    <row r="1218" spans="1:5">
      <c r="A1218" t="s">
        <v>5844</v>
      </c>
      <c r="B1218" t="s">
        <v>5592</v>
      </c>
      <c r="C1218" t="s">
        <v>5845</v>
      </c>
      <c r="D1218" s="90" t="s">
        <v>5846</v>
      </c>
      <c r="E1218">
        <v>1200</v>
      </c>
    </row>
    <row r="1219" spans="1:5">
      <c r="A1219" t="s">
        <v>5847</v>
      </c>
      <c r="B1219" t="s">
        <v>3217</v>
      </c>
      <c r="C1219" t="s">
        <v>5848</v>
      </c>
      <c r="D1219" s="90" t="s">
        <v>5849</v>
      </c>
      <c r="E1219">
        <v>1200</v>
      </c>
    </row>
    <row r="1220" spans="1:5">
      <c r="A1220" t="s">
        <v>5850</v>
      </c>
      <c r="B1220" t="s">
        <v>3508</v>
      </c>
      <c r="C1220" t="s">
        <v>5851</v>
      </c>
      <c r="D1220" s="90" t="s">
        <v>5852</v>
      </c>
      <c r="E1220">
        <v>1200</v>
      </c>
    </row>
    <row r="1221" spans="1:5">
      <c r="A1221" t="s">
        <v>5853</v>
      </c>
      <c r="B1221" t="s">
        <v>3217</v>
      </c>
      <c r="C1221" t="s">
        <v>5854</v>
      </c>
      <c r="D1221" s="90" t="s">
        <v>5855</v>
      </c>
      <c r="E1221">
        <v>1200</v>
      </c>
    </row>
    <row r="1222" spans="1:5">
      <c r="A1222" t="s">
        <v>5856</v>
      </c>
      <c r="B1222" t="s">
        <v>3217</v>
      </c>
      <c r="C1222" t="s">
        <v>5857</v>
      </c>
      <c r="D1222" s="90" t="s">
        <v>5858</v>
      </c>
      <c r="E1222">
        <v>1220</v>
      </c>
    </row>
    <row r="1223" spans="1:5">
      <c r="A1223" t="s">
        <v>5859</v>
      </c>
      <c r="B1223" t="s">
        <v>3073</v>
      </c>
      <c r="C1223" t="s">
        <v>5860</v>
      </c>
      <c r="D1223" s="90" t="s">
        <v>3215</v>
      </c>
      <c r="E1223">
        <v>1220</v>
      </c>
    </row>
    <row r="1224" spans="1:5">
      <c r="A1224" t="s">
        <v>5861</v>
      </c>
      <c r="B1224" t="s">
        <v>3073</v>
      </c>
      <c r="C1224" t="s">
        <v>5862</v>
      </c>
      <c r="D1224" s="90" t="s">
        <v>3215</v>
      </c>
      <c r="E1224">
        <v>1220</v>
      </c>
    </row>
    <row r="1225" spans="1:5">
      <c r="A1225" t="s">
        <v>5863</v>
      </c>
      <c r="B1225" t="s">
        <v>3073</v>
      </c>
      <c r="C1225" t="s">
        <v>5862</v>
      </c>
      <c r="D1225" s="90" t="s">
        <v>3215</v>
      </c>
      <c r="E1225">
        <v>1220</v>
      </c>
    </row>
    <row r="1226" spans="1:5">
      <c r="A1226" t="s">
        <v>5864</v>
      </c>
      <c r="B1226" t="s">
        <v>3073</v>
      </c>
      <c r="C1226" t="s">
        <v>5862</v>
      </c>
      <c r="D1226" s="90" t="s">
        <v>3215</v>
      </c>
      <c r="E1226">
        <v>1220</v>
      </c>
    </row>
    <row r="1227" spans="1:5">
      <c r="A1227" t="s">
        <v>5865</v>
      </c>
      <c r="B1227" t="s">
        <v>3073</v>
      </c>
      <c r="C1227" t="s">
        <v>5866</v>
      </c>
      <c r="D1227" s="90" t="s">
        <v>3215</v>
      </c>
      <c r="E1227">
        <v>1220</v>
      </c>
    </row>
    <row r="1228" spans="1:5">
      <c r="A1228" t="s">
        <v>5867</v>
      </c>
      <c r="B1228" t="s">
        <v>3073</v>
      </c>
      <c r="C1228" t="s">
        <v>3877</v>
      </c>
      <c r="D1228" s="90" t="s">
        <v>3215</v>
      </c>
      <c r="E1228">
        <v>1220</v>
      </c>
    </row>
    <row r="1229" spans="1:5">
      <c r="A1229" t="s">
        <v>5868</v>
      </c>
      <c r="B1229" t="s">
        <v>3073</v>
      </c>
      <c r="C1229" t="s">
        <v>5869</v>
      </c>
      <c r="D1229" s="90" t="s">
        <v>3215</v>
      </c>
      <c r="E1229">
        <v>1220</v>
      </c>
    </row>
    <row r="1230" spans="1:5">
      <c r="A1230" t="s">
        <v>5870</v>
      </c>
      <c r="B1230" t="s">
        <v>3073</v>
      </c>
      <c r="C1230" t="s">
        <v>5871</v>
      </c>
      <c r="D1230" s="90" t="s">
        <v>3215</v>
      </c>
      <c r="E1230">
        <v>1220</v>
      </c>
    </row>
    <row r="1231" spans="1:5">
      <c r="A1231" t="s">
        <v>5872</v>
      </c>
      <c r="B1231" t="s">
        <v>3073</v>
      </c>
      <c r="C1231" t="s">
        <v>5873</v>
      </c>
      <c r="D1231" s="90" t="s">
        <v>3215</v>
      </c>
      <c r="E1231">
        <v>1220</v>
      </c>
    </row>
    <row r="1232" spans="1:5">
      <c r="A1232" t="s">
        <v>5874</v>
      </c>
      <c r="B1232" t="s">
        <v>3330</v>
      </c>
      <c r="C1232" t="s">
        <v>5875</v>
      </c>
      <c r="D1232" s="90" t="s">
        <v>5876</v>
      </c>
      <c r="E1232">
        <v>1220</v>
      </c>
    </row>
    <row r="1233" spans="1:5">
      <c r="A1233" t="s">
        <v>5877</v>
      </c>
      <c r="B1233" t="s">
        <v>3330</v>
      </c>
      <c r="C1233" t="s">
        <v>5878</v>
      </c>
      <c r="D1233" s="90" t="s">
        <v>5879</v>
      </c>
      <c r="E1233">
        <v>1220</v>
      </c>
    </row>
    <row r="1234" spans="1:5">
      <c r="A1234" t="s">
        <v>5880</v>
      </c>
      <c r="B1234" t="s">
        <v>3330</v>
      </c>
      <c r="C1234" t="s">
        <v>5881</v>
      </c>
      <c r="D1234" s="90" t="s">
        <v>5882</v>
      </c>
      <c r="E1234">
        <v>1220</v>
      </c>
    </row>
    <row r="1235" spans="1:5">
      <c r="A1235" t="s">
        <v>5883</v>
      </c>
      <c r="B1235" t="s">
        <v>3330</v>
      </c>
      <c r="C1235" t="s">
        <v>5884</v>
      </c>
      <c r="D1235" s="90" t="s">
        <v>5885</v>
      </c>
      <c r="E1235">
        <v>1220</v>
      </c>
    </row>
    <row r="1236" spans="1:5">
      <c r="A1236" t="s">
        <v>5886</v>
      </c>
      <c r="B1236" t="s">
        <v>5887</v>
      </c>
      <c r="C1236" t="s">
        <v>5888</v>
      </c>
      <c r="D1236" s="90" t="s">
        <v>3056</v>
      </c>
      <c r="E1236">
        <v>1220</v>
      </c>
    </row>
    <row r="1237" spans="1:5">
      <c r="A1237" t="s">
        <v>5889</v>
      </c>
      <c r="B1237" t="s">
        <v>5887</v>
      </c>
      <c r="C1237" t="s">
        <v>5890</v>
      </c>
      <c r="D1237" s="90" t="s">
        <v>3056</v>
      </c>
      <c r="E1237">
        <v>1220</v>
      </c>
    </row>
    <row r="1238" spans="1:5">
      <c r="A1238" t="s">
        <v>5891</v>
      </c>
      <c r="B1238" t="s">
        <v>5892</v>
      </c>
      <c r="C1238" t="s">
        <v>5893</v>
      </c>
      <c r="D1238" s="90" t="s">
        <v>3056</v>
      </c>
      <c r="E1238">
        <v>1220</v>
      </c>
    </row>
    <row r="1239" spans="1:5">
      <c r="A1239" t="s">
        <v>5894</v>
      </c>
      <c r="B1239" t="s">
        <v>5892</v>
      </c>
      <c r="C1239" t="s">
        <v>5895</v>
      </c>
      <c r="D1239" s="90" t="s">
        <v>3056</v>
      </c>
      <c r="E1239">
        <v>1220</v>
      </c>
    </row>
    <row r="1240" spans="1:5">
      <c r="A1240" t="s">
        <v>5896</v>
      </c>
      <c r="B1240" t="s">
        <v>5897</v>
      </c>
      <c r="C1240" t="s">
        <v>5898</v>
      </c>
      <c r="D1240" s="90" t="s">
        <v>3056</v>
      </c>
      <c r="E1240">
        <v>1220</v>
      </c>
    </row>
    <row r="1241" spans="1:5">
      <c r="A1241" t="s">
        <v>5899</v>
      </c>
      <c r="B1241" t="s">
        <v>5887</v>
      </c>
      <c r="C1241" t="s">
        <v>5900</v>
      </c>
      <c r="D1241" s="90" t="s">
        <v>3056</v>
      </c>
      <c r="E1241">
        <v>1220</v>
      </c>
    </row>
    <row r="1242" spans="1:5">
      <c r="A1242" t="s">
        <v>5901</v>
      </c>
      <c r="B1242" t="s">
        <v>3330</v>
      </c>
      <c r="C1242" t="s">
        <v>5902</v>
      </c>
      <c r="D1242" s="90" t="s">
        <v>3332</v>
      </c>
      <c r="E1242">
        <v>1240</v>
      </c>
    </row>
    <row r="1243" spans="1:5">
      <c r="A1243" t="s">
        <v>5903</v>
      </c>
      <c r="B1243" t="s">
        <v>5904</v>
      </c>
      <c r="C1243" t="s">
        <v>5905</v>
      </c>
      <c r="D1243" s="90" t="s">
        <v>3056</v>
      </c>
      <c r="E1243">
        <v>1240</v>
      </c>
    </row>
    <row r="1244" spans="1:5">
      <c r="A1244" t="s">
        <v>5906</v>
      </c>
      <c r="B1244" t="s">
        <v>5907</v>
      </c>
      <c r="C1244" t="s">
        <v>5908</v>
      </c>
      <c r="D1244" s="90" t="s">
        <v>3056</v>
      </c>
      <c r="E1244">
        <v>1240</v>
      </c>
    </row>
    <row r="1245" spans="1:5">
      <c r="A1245" t="s">
        <v>5909</v>
      </c>
      <c r="B1245" t="s">
        <v>5907</v>
      </c>
      <c r="C1245" t="s">
        <v>5910</v>
      </c>
      <c r="D1245" s="90" t="s">
        <v>3056</v>
      </c>
      <c r="E1245">
        <v>1240</v>
      </c>
    </row>
    <row r="1246" spans="1:5">
      <c r="A1246" t="s">
        <v>5911</v>
      </c>
      <c r="B1246" t="s">
        <v>3217</v>
      </c>
      <c r="C1246" t="s">
        <v>5912</v>
      </c>
      <c r="D1246" s="90" t="s">
        <v>3056</v>
      </c>
      <c r="E1246">
        <v>1240</v>
      </c>
    </row>
    <row r="1247" spans="1:5">
      <c r="A1247" t="s">
        <v>5913</v>
      </c>
      <c r="B1247" t="s">
        <v>3217</v>
      </c>
      <c r="C1247" t="s">
        <v>5914</v>
      </c>
      <c r="D1247" s="90" t="s">
        <v>5915</v>
      </c>
      <c r="E1247">
        <v>1240</v>
      </c>
    </row>
    <row r="1248" spans="1:5">
      <c r="A1248" t="s">
        <v>5916</v>
      </c>
      <c r="B1248" t="s">
        <v>5592</v>
      </c>
      <c r="C1248" t="s">
        <v>5917</v>
      </c>
      <c r="D1248" s="90" t="s">
        <v>5918</v>
      </c>
      <c r="E1248">
        <v>1240</v>
      </c>
    </row>
    <row r="1249" spans="1:5">
      <c r="A1249" t="s">
        <v>5919</v>
      </c>
      <c r="B1249" t="s">
        <v>5592</v>
      </c>
      <c r="C1249" t="s">
        <v>5920</v>
      </c>
      <c r="D1249" s="90" t="s">
        <v>5921</v>
      </c>
      <c r="E1249">
        <v>1240</v>
      </c>
    </row>
    <row r="1250" spans="1:5">
      <c r="A1250" t="s">
        <v>5922</v>
      </c>
      <c r="B1250" t="s">
        <v>5592</v>
      </c>
      <c r="C1250" t="s">
        <v>5923</v>
      </c>
      <c r="D1250" s="90" t="s">
        <v>3056</v>
      </c>
      <c r="E1250">
        <v>1240</v>
      </c>
    </row>
    <row r="1251" spans="1:5">
      <c r="A1251" t="s">
        <v>5924</v>
      </c>
      <c r="B1251" t="s">
        <v>5592</v>
      </c>
      <c r="C1251" t="s">
        <v>5925</v>
      </c>
      <c r="D1251" s="90" t="s">
        <v>5926</v>
      </c>
      <c r="E1251">
        <v>1240</v>
      </c>
    </row>
    <row r="1252" spans="1:5">
      <c r="A1252" t="s">
        <v>5927</v>
      </c>
      <c r="B1252" t="s">
        <v>5592</v>
      </c>
      <c r="C1252" t="s">
        <v>5928</v>
      </c>
      <c r="D1252" s="90" t="s">
        <v>5929</v>
      </c>
      <c r="E1252">
        <v>1240</v>
      </c>
    </row>
    <row r="1253" spans="1:5">
      <c r="A1253" t="s">
        <v>5930</v>
      </c>
      <c r="B1253" t="s">
        <v>5592</v>
      </c>
      <c r="C1253" t="s">
        <v>5931</v>
      </c>
      <c r="D1253" s="90" t="s">
        <v>5932</v>
      </c>
      <c r="E1253">
        <v>1240</v>
      </c>
    </row>
    <row r="1254" spans="1:5">
      <c r="A1254" t="s">
        <v>5933</v>
      </c>
      <c r="B1254" t="s">
        <v>3330</v>
      </c>
      <c r="C1254" t="s">
        <v>5934</v>
      </c>
      <c r="D1254" s="90" t="s">
        <v>5935</v>
      </c>
      <c r="E1254">
        <v>1240</v>
      </c>
    </row>
    <row r="1255" spans="1:5">
      <c r="A1255" t="s">
        <v>5936</v>
      </c>
      <c r="B1255" t="s">
        <v>3330</v>
      </c>
      <c r="C1255" t="s">
        <v>5937</v>
      </c>
      <c r="D1255" s="90" t="s">
        <v>5938</v>
      </c>
      <c r="E1255">
        <v>1240</v>
      </c>
    </row>
    <row r="1256" spans="1:5">
      <c r="A1256" t="s">
        <v>5939</v>
      </c>
      <c r="B1256" t="s">
        <v>5592</v>
      </c>
      <c r="C1256" t="s">
        <v>5940</v>
      </c>
      <c r="D1256" s="90" t="s">
        <v>5941</v>
      </c>
      <c r="E1256">
        <v>1240</v>
      </c>
    </row>
    <row r="1257" spans="1:5">
      <c r="A1257" t="s">
        <v>5942</v>
      </c>
      <c r="B1257" t="s">
        <v>5592</v>
      </c>
      <c r="C1257" t="s">
        <v>5943</v>
      </c>
      <c r="D1257" s="90" t="s">
        <v>3056</v>
      </c>
      <c r="E1257">
        <v>1240</v>
      </c>
    </row>
    <row r="1258" spans="1:5">
      <c r="A1258" t="s">
        <v>5944</v>
      </c>
      <c r="B1258" t="s">
        <v>5592</v>
      </c>
      <c r="C1258" t="s">
        <v>5945</v>
      </c>
      <c r="D1258" s="90" t="s">
        <v>5946</v>
      </c>
      <c r="E1258">
        <v>1240</v>
      </c>
    </row>
    <row r="1259" spans="1:5">
      <c r="A1259" t="s">
        <v>5947</v>
      </c>
      <c r="B1259" t="s">
        <v>5592</v>
      </c>
      <c r="C1259" t="s">
        <v>5948</v>
      </c>
      <c r="D1259" s="90" t="s">
        <v>5949</v>
      </c>
      <c r="E1259">
        <v>1240</v>
      </c>
    </row>
    <row r="1260" spans="1:5">
      <c r="A1260" t="s">
        <v>5950</v>
      </c>
      <c r="B1260" t="s">
        <v>5592</v>
      </c>
      <c r="C1260" t="s">
        <v>5951</v>
      </c>
      <c r="D1260" s="90" t="s">
        <v>5952</v>
      </c>
      <c r="E1260">
        <v>1240</v>
      </c>
    </row>
    <row r="1261" spans="1:5">
      <c r="A1261" t="s">
        <v>5953</v>
      </c>
      <c r="B1261" t="s">
        <v>3330</v>
      </c>
      <c r="C1261" t="s">
        <v>5954</v>
      </c>
      <c r="D1261" s="90" t="s">
        <v>3332</v>
      </c>
      <c r="E1261">
        <v>1240</v>
      </c>
    </row>
    <row r="1262" spans="1:5">
      <c r="A1262" t="s">
        <v>5955</v>
      </c>
      <c r="B1262" t="s">
        <v>3330</v>
      </c>
      <c r="C1262" t="s">
        <v>5956</v>
      </c>
      <c r="D1262" s="90" t="s">
        <v>5957</v>
      </c>
      <c r="E1262">
        <v>1260</v>
      </c>
    </row>
    <row r="1263" spans="1:5">
      <c r="A1263" t="s">
        <v>5958</v>
      </c>
      <c r="B1263" t="s">
        <v>5592</v>
      </c>
      <c r="C1263" t="s">
        <v>5959</v>
      </c>
      <c r="D1263" s="90" t="s">
        <v>5960</v>
      </c>
      <c r="E1263">
        <v>1260</v>
      </c>
    </row>
    <row r="1264" spans="1:5">
      <c r="A1264" t="s">
        <v>5961</v>
      </c>
      <c r="B1264" t="s">
        <v>5770</v>
      </c>
      <c r="C1264" t="s">
        <v>5962</v>
      </c>
      <c r="D1264" s="90" t="s">
        <v>5963</v>
      </c>
      <c r="E1264">
        <v>1260</v>
      </c>
    </row>
    <row r="1265" spans="1:5">
      <c r="A1265" t="s">
        <v>5964</v>
      </c>
      <c r="B1265" t="s">
        <v>5770</v>
      </c>
      <c r="C1265" t="s">
        <v>5965</v>
      </c>
      <c r="D1265" s="90" t="s">
        <v>5966</v>
      </c>
      <c r="E1265">
        <v>1260</v>
      </c>
    </row>
    <row r="1266" spans="1:5">
      <c r="A1266" t="s">
        <v>5967</v>
      </c>
      <c r="B1266" t="s">
        <v>5770</v>
      </c>
      <c r="C1266" t="s">
        <v>5968</v>
      </c>
      <c r="D1266" s="90" t="s">
        <v>5969</v>
      </c>
      <c r="E1266">
        <v>1260</v>
      </c>
    </row>
    <row r="1267" spans="1:5">
      <c r="A1267" t="s">
        <v>5970</v>
      </c>
      <c r="B1267" t="s">
        <v>5770</v>
      </c>
      <c r="C1267" t="s">
        <v>5971</v>
      </c>
      <c r="D1267" s="90" t="s">
        <v>5972</v>
      </c>
      <c r="E1267">
        <v>1260</v>
      </c>
    </row>
    <row r="1268" spans="1:5">
      <c r="A1268" t="s">
        <v>5973</v>
      </c>
      <c r="B1268" t="s">
        <v>5770</v>
      </c>
      <c r="C1268" t="s">
        <v>5974</v>
      </c>
      <c r="D1268" s="90" t="s">
        <v>5975</v>
      </c>
      <c r="E1268">
        <v>1260</v>
      </c>
    </row>
    <row r="1269" spans="1:5">
      <c r="A1269" t="s">
        <v>5976</v>
      </c>
      <c r="B1269" t="s">
        <v>5770</v>
      </c>
      <c r="C1269" t="s">
        <v>5977</v>
      </c>
      <c r="D1269" s="90" t="s">
        <v>5978</v>
      </c>
      <c r="E1269">
        <v>1260</v>
      </c>
    </row>
    <row r="1270" spans="1:5">
      <c r="A1270" t="s">
        <v>5979</v>
      </c>
      <c r="B1270" t="s">
        <v>5592</v>
      </c>
      <c r="C1270" t="s">
        <v>5980</v>
      </c>
      <c r="D1270" s="90" t="s">
        <v>3056</v>
      </c>
      <c r="E1270">
        <v>1260</v>
      </c>
    </row>
    <row r="1271" spans="1:5">
      <c r="A1271" t="s">
        <v>5981</v>
      </c>
      <c r="B1271" t="s">
        <v>5592</v>
      </c>
      <c r="C1271" t="s">
        <v>5982</v>
      </c>
      <c r="D1271" s="90" t="s">
        <v>5983</v>
      </c>
      <c r="E1271">
        <v>1260</v>
      </c>
    </row>
    <row r="1272" spans="1:5">
      <c r="A1272" t="s">
        <v>5984</v>
      </c>
      <c r="B1272" t="s">
        <v>5770</v>
      </c>
      <c r="C1272" t="s">
        <v>5985</v>
      </c>
      <c r="D1272" s="90" t="s">
        <v>5772</v>
      </c>
      <c r="E1272">
        <v>1260</v>
      </c>
    </row>
    <row r="1273" spans="1:5">
      <c r="A1273" t="s">
        <v>5986</v>
      </c>
      <c r="B1273" t="s">
        <v>5770</v>
      </c>
      <c r="C1273" t="s">
        <v>5987</v>
      </c>
      <c r="D1273" s="90" t="s">
        <v>5772</v>
      </c>
      <c r="E1273">
        <v>1260</v>
      </c>
    </row>
    <row r="1274" spans="1:5">
      <c r="A1274" t="s">
        <v>5988</v>
      </c>
      <c r="B1274" t="s">
        <v>5770</v>
      </c>
      <c r="C1274" t="s">
        <v>5989</v>
      </c>
      <c r="D1274" s="90" t="s">
        <v>5990</v>
      </c>
      <c r="E1274">
        <v>1260</v>
      </c>
    </row>
    <row r="1275" spans="1:5">
      <c r="A1275" t="s">
        <v>5991</v>
      </c>
      <c r="B1275" t="s">
        <v>5770</v>
      </c>
      <c r="C1275" t="s">
        <v>5992</v>
      </c>
      <c r="D1275" s="90" t="s">
        <v>5993</v>
      </c>
      <c r="E1275">
        <v>1260</v>
      </c>
    </row>
    <row r="1276" spans="1:5">
      <c r="A1276" t="s">
        <v>5994</v>
      </c>
      <c r="B1276" t="s">
        <v>3508</v>
      </c>
      <c r="C1276" t="s">
        <v>5995</v>
      </c>
      <c r="D1276" s="90" t="s">
        <v>5996</v>
      </c>
      <c r="E1276">
        <v>1260</v>
      </c>
    </row>
    <row r="1277" spans="1:5">
      <c r="A1277" t="s">
        <v>5997</v>
      </c>
      <c r="B1277" t="s">
        <v>5592</v>
      </c>
      <c r="C1277" t="s">
        <v>5998</v>
      </c>
      <c r="D1277" s="90" t="s">
        <v>5999</v>
      </c>
      <c r="E1277">
        <v>1260</v>
      </c>
    </row>
    <row r="1278" spans="1:5">
      <c r="A1278" t="s">
        <v>6000</v>
      </c>
      <c r="B1278" t="s">
        <v>5592</v>
      </c>
      <c r="C1278" t="s">
        <v>6001</v>
      </c>
      <c r="D1278" s="90" t="s">
        <v>6002</v>
      </c>
      <c r="E1278">
        <v>1260</v>
      </c>
    </row>
    <row r="1279" spans="1:5">
      <c r="A1279" t="s">
        <v>6003</v>
      </c>
      <c r="B1279" t="s">
        <v>5592</v>
      </c>
      <c r="C1279" t="s">
        <v>5985</v>
      </c>
      <c r="D1279" s="90" t="s">
        <v>3056</v>
      </c>
      <c r="E1279">
        <v>1260</v>
      </c>
    </row>
    <row r="1280" spans="1:5">
      <c r="A1280" t="s">
        <v>6004</v>
      </c>
      <c r="B1280" t="s">
        <v>5592</v>
      </c>
      <c r="C1280" t="s">
        <v>6005</v>
      </c>
      <c r="D1280" s="90" t="s">
        <v>6006</v>
      </c>
      <c r="E1280">
        <v>1260</v>
      </c>
    </row>
    <row r="1281" spans="1:5">
      <c r="A1281" t="s">
        <v>6007</v>
      </c>
      <c r="B1281" t="s">
        <v>5592</v>
      </c>
      <c r="C1281" t="s">
        <v>6008</v>
      </c>
      <c r="D1281" s="90" t="s">
        <v>6009</v>
      </c>
      <c r="E1281">
        <v>1260</v>
      </c>
    </row>
    <row r="1282" spans="1:5">
      <c r="A1282" t="s">
        <v>6010</v>
      </c>
      <c r="B1282" t="s">
        <v>5592</v>
      </c>
      <c r="C1282" t="s">
        <v>6011</v>
      </c>
      <c r="D1282" s="90" t="s">
        <v>6012</v>
      </c>
      <c r="E1282">
        <v>1280</v>
      </c>
    </row>
    <row r="1283" spans="1:5">
      <c r="A1283" t="s">
        <v>6013</v>
      </c>
      <c r="B1283" t="s">
        <v>5592</v>
      </c>
      <c r="C1283" t="s">
        <v>6014</v>
      </c>
      <c r="D1283" s="90" t="s">
        <v>6015</v>
      </c>
      <c r="E1283">
        <v>1280</v>
      </c>
    </row>
    <row r="1284" spans="1:5">
      <c r="A1284" t="s">
        <v>6016</v>
      </c>
      <c r="B1284" t="s">
        <v>5592</v>
      </c>
      <c r="C1284" t="s">
        <v>6017</v>
      </c>
      <c r="D1284" s="90" t="s">
        <v>6018</v>
      </c>
      <c r="E1284">
        <v>1280</v>
      </c>
    </row>
    <row r="1285" spans="1:5">
      <c r="A1285" t="s">
        <v>6019</v>
      </c>
      <c r="B1285" t="s">
        <v>5592</v>
      </c>
      <c r="C1285" t="s">
        <v>6020</v>
      </c>
      <c r="D1285" s="90" t="s">
        <v>6021</v>
      </c>
      <c r="E1285">
        <v>1280</v>
      </c>
    </row>
    <row r="1286" spans="1:5">
      <c r="A1286" t="s">
        <v>6022</v>
      </c>
      <c r="B1286" t="s">
        <v>5592</v>
      </c>
      <c r="C1286" t="s">
        <v>6023</v>
      </c>
      <c r="D1286" s="90" t="s">
        <v>6024</v>
      </c>
      <c r="E1286">
        <v>1280</v>
      </c>
    </row>
    <row r="1287" spans="1:5">
      <c r="A1287" t="s">
        <v>6025</v>
      </c>
      <c r="B1287" t="s">
        <v>5592</v>
      </c>
      <c r="C1287" t="s">
        <v>6026</v>
      </c>
      <c r="D1287" s="90" t="s">
        <v>3056</v>
      </c>
      <c r="E1287">
        <v>1280</v>
      </c>
    </row>
    <row r="1288" spans="1:5">
      <c r="A1288" t="s">
        <v>6027</v>
      </c>
      <c r="B1288" t="s">
        <v>5592</v>
      </c>
      <c r="C1288" t="s">
        <v>6028</v>
      </c>
      <c r="D1288" s="90" t="s">
        <v>6029</v>
      </c>
      <c r="E1288">
        <v>1280</v>
      </c>
    </row>
    <row r="1289" spans="1:5">
      <c r="A1289" t="s">
        <v>6030</v>
      </c>
      <c r="B1289" t="s">
        <v>5592</v>
      </c>
      <c r="C1289" t="s">
        <v>6031</v>
      </c>
      <c r="D1289" s="90" t="s">
        <v>6032</v>
      </c>
      <c r="E1289">
        <v>1280</v>
      </c>
    </row>
    <row r="1290" spans="1:5">
      <c r="A1290" t="s">
        <v>6033</v>
      </c>
      <c r="B1290" t="s">
        <v>5592</v>
      </c>
      <c r="C1290" t="s">
        <v>6034</v>
      </c>
      <c r="D1290" s="90" t="s">
        <v>6035</v>
      </c>
      <c r="E1290">
        <v>1280</v>
      </c>
    </row>
    <row r="1291" spans="1:5">
      <c r="A1291" t="s">
        <v>6036</v>
      </c>
      <c r="B1291" t="s">
        <v>5592</v>
      </c>
      <c r="C1291" t="s">
        <v>6037</v>
      </c>
      <c r="D1291" s="90" t="s">
        <v>3056</v>
      </c>
      <c r="E1291">
        <v>1280</v>
      </c>
    </row>
    <row r="1292" spans="1:5">
      <c r="A1292" t="s">
        <v>6038</v>
      </c>
      <c r="B1292" t="s">
        <v>5592</v>
      </c>
      <c r="C1292" t="s">
        <v>6039</v>
      </c>
      <c r="D1292" s="90" t="s">
        <v>6040</v>
      </c>
      <c r="E1292">
        <v>1280</v>
      </c>
    </row>
    <row r="1293" spans="1:5">
      <c r="A1293" t="s">
        <v>6041</v>
      </c>
      <c r="B1293" t="s">
        <v>3330</v>
      </c>
      <c r="C1293" t="s">
        <v>6042</v>
      </c>
      <c r="D1293" s="90" t="s">
        <v>6043</v>
      </c>
      <c r="E1293">
        <v>1280</v>
      </c>
    </row>
    <row r="1294" spans="1:5">
      <c r="A1294" t="s">
        <v>6044</v>
      </c>
      <c r="B1294" t="s">
        <v>5592</v>
      </c>
      <c r="C1294" t="s">
        <v>6045</v>
      </c>
      <c r="D1294" s="90" t="s">
        <v>6046</v>
      </c>
      <c r="E1294">
        <v>1280</v>
      </c>
    </row>
    <row r="1295" spans="1:5">
      <c r="A1295" t="s">
        <v>6047</v>
      </c>
      <c r="B1295" t="s">
        <v>5592</v>
      </c>
      <c r="C1295" t="s">
        <v>6048</v>
      </c>
      <c r="D1295" s="90" t="s">
        <v>6049</v>
      </c>
      <c r="E1295">
        <v>1280</v>
      </c>
    </row>
    <row r="1296" spans="1:5">
      <c r="A1296" t="s">
        <v>6050</v>
      </c>
      <c r="B1296" t="s">
        <v>5592</v>
      </c>
      <c r="C1296" t="s">
        <v>6051</v>
      </c>
      <c r="D1296" s="90" t="s">
        <v>6052</v>
      </c>
      <c r="E1296">
        <v>1280</v>
      </c>
    </row>
    <row r="1297" spans="1:5">
      <c r="A1297" t="s">
        <v>6053</v>
      </c>
      <c r="B1297" t="s">
        <v>3330</v>
      </c>
      <c r="C1297" t="s">
        <v>6054</v>
      </c>
      <c r="D1297" s="90" t="s">
        <v>3332</v>
      </c>
      <c r="E1297">
        <v>1280</v>
      </c>
    </row>
    <row r="1298" spans="1:5">
      <c r="A1298" t="s">
        <v>6055</v>
      </c>
      <c r="B1298" t="s">
        <v>3330</v>
      </c>
      <c r="C1298" t="s">
        <v>6056</v>
      </c>
      <c r="D1298" s="90" t="s">
        <v>6057</v>
      </c>
      <c r="E1298">
        <v>1280</v>
      </c>
    </row>
    <row r="1299" spans="1:5">
      <c r="A1299" t="s">
        <v>6058</v>
      </c>
      <c r="B1299" t="s">
        <v>5592</v>
      </c>
      <c r="C1299" t="s">
        <v>6059</v>
      </c>
      <c r="D1299" s="90" t="s">
        <v>6060</v>
      </c>
      <c r="E1299">
        <v>1280</v>
      </c>
    </row>
    <row r="1300" spans="1:5">
      <c r="A1300" t="s">
        <v>6061</v>
      </c>
      <c r="B1300" t="s">
        <v>5592</v>
      </c>
      <c r="C1300" t="s">
        <v>6062</v>
      </c>
      <c r="D1300" s="90" t="s">
        <v>6063</v>
      </c>
      <c r="E1300">
        <v>1280</v>
      </c>
    </row>
    <row r="1301" spans="1:5">
      <c r="A1301" t="s">
        <v>6064</v>
      </c>
      <c r="B1301" t="s">
        <v>3217</v>
      </c>
      <c r="C1301" t="s">
        <v>6065</v>
      </c>
      <c r="D1301" s="90" t="s">
        <v>3056</v>
      </c>
      <c r="E1301">
        <v>1280</v>
      </c>
    </row>
    <row r="1302" spans="1:5">
      <c r="A1302" t="s">
        <v>6066</v>
      </c>
      <c r="B1302" t="s">
        <v>5592</v>
      </c>
      <c r="C1302" t="s">
        <v>6067</v>
      </c>
      <c r="D1302" s="90" t="s">
        <v>6068</v>
      </c>
      <c r="E1302">
        <v>1300</v>
      </c>
    </row>
    <row r="1303" spans="1:5">
      <c r="A1303" t="s">
        <v>6069</v>
      </c>
      <c r="B1303" t="s">
        <v>3330</v>
      </c>
      <c r="C1303" t="s">
        <v>6070</v>
      </c>
      <c r="D1303" s="90" t="s">
        <v>3332</v>
      </c>
      <c r="E1303">
        <v>1300</v>
      </c>
    </row>
    <row r="1304" spans="1:5">
      <c r="A1304" t="s">
        <v>6071</v>
      </c>
      <c r="B1304" t="s">
        <v>5592</v>
      </c>
      <c r="C1304" t="s">
        <v>6072</v>
      </c>
      <c r="D1304" s="90" t="s">
        <v>3056</v>
      </c>
      <c r="E1304">
        <v>1300</v>
      </c>
    </row>
    <row r="1305" spans="1:5">
      <c r="A1305" t="s">
        <v>6073</v>
      </c>
      <c r="B1305" t="s">
        <v>5592</v>
      </c>
      <c r="C1305" t="s">
        <v>6074</v>
      </c>
      <c r="D1305" s="90" t="s">
        <v>6075</v>
      </c>
      <c r="E1305">
        <v>1300</v>
      </c>
    </row>
    <row r="1306" spans="1:5">
      <c r="A1306" t="s">
        <v>6076</v>
      </c>
      <c r="B1306" t="s">
        <v>5592</v>
      </c>
      <c r="C1306" t="s">
        <v>6077</v>
      </c>
      <c r="D1306" s="90" t="s">
        <v>6078</v>
      </c>
      <c r="E1306">
        <v>1300</v>
      </c>
    </row>
    <row r="1307" spans="1:5">
      <c r="A1307" t="s">
        <v>6079</v>
      </c>
      <c r="B1307" t="s">
        <v>3330</v>
      </c>
      <c r="C1307" t="s">
        <v>6080</v>
      </c>
      <c r="D1307" s="90" t="s">
        <v>3332</v>
      </c>
      <c r="E1307">
        <v>1300</v>
      </c>
    </row>
    <row r="1308" spans="1:5">
      <c r="A1308" t="s">
        <v>6081</v>
      </c>
      <c r="B1308" t="s">
        <v>5592</v>
      </c>
      <c r="C1308" t="s">
        <v>6082</v>
      </c>
      <c r="D1308" s="90" t="s">
        <v>6083</v>
      </c>
      <c r="E1308">
        <v>1300</v>
      </c>
    </row>
    <row r="1309" spans="1:5">
      <c r="A1309" t="s">
        <v>6084</v>
      </c>
      <c r="B1309" t="s">
        <v>5770</v>
      </c>
      <c r="C1309" t="s">
        <v>6085</v>
      </c>
      <c r="D1309" s="90" t="s">
        <v>6086</v>
      </c>
      <c r="E1309">
        <v>1300</v>
      </c>
    </row>
    <row r="1310" spans="1:5">
      <c r="A1310" t="s">
        <v>6087</v>
      </c>
      <c r="B1310" t="s">
        <v>5592</v>
      </c>
      <c r="C1310" t="s">
        <v>6088</v>
      </c>
      <c r="D1310" s="90" t="s">
        <v>6089</v>
      </c>
      <c r="E1310">
        <v>1300</v>
      </c>
    </row>
    <row r="1311" spans="1:5">
      <c r="A1311" t="s">
        <v>6090</v>
      </c>
      <c r="B1311" t="s">
        <v>5592</v>
      </c>
      <c r="C1311" t="s">
        <v>6091</v>
      </c>
      <c r="D1311" s="90" t="s">
        <v>6092</v>
      </c>
      <c r="E1311">
        <v>1300</v>
      </c>
    </row>
    <row r="1312" spans="1:5">
      <c r="A1312" t="s">
        <v>6093</v>
      </c>
      <c r="B1312" t="s">
        <v>5592</v>
      </c>
      <c r="C1312" t="s">
        <v>6094</v>
      </c>
      <c r="D1312" s="90" t="s">
        <v>6095</v>
      </c>
      <c r="E1312">
        <v>1300</v>
      </c>
    </row>
    <row r="1313" spans="1:5">
      <c r="A1313" t="s">
        <v>6096</v>
      </c>
      <c r="B1313" t="s">
        <v>5592</v>
      </c>
      <c r="C1313" t="s">
        <v>6097</v>
      </c>
      <c r="D1313" s="90" t="s">
        <v>3056</v>
      </c>
      <c r="E1313">
        <v>1300</v>
      </c>
    </row>
    <row r="1314" spans="1:5">
      <c r="A1314" t="s">
        <v>6098</v>
      </c>
      <c r="B1314" t="s">
        <v>5592</v>
      </c>
      <c r="C1314" t="s">
        <v>6099</v>
      </c>
      <c r="D1314" s="90" t="s">
        <v>6100</v>
      </c>
      <c r="E1314">
        <v>1300</v>
      </c>
    </row>
    <row r="1315" spans="1:5">
      <c r="A1315" t="s">
        <v>6101</v>
      </c>
      <c r="B1315" t="s">
        <v>5592</v>
      </c>
      <c r="C1315" t="s">
        <v>6102</v>
      </c>
      <c r="D1315" s="90" t="s">
        <v>6103</v>
      </c>
      <c r="E1315">
        <v>1300</v>
      </c>
    </row>
    <row r="1316" spans="1:5">
      <c r="A1316" t="s">
        <v>6104</v>
      </c>
      <c r="B1316" t="s">
        <v>5770</v>
      </c>
      <c r="C1316" t="s">
        <v>6105</v>
      </c>
      <c r="D1316" s="90" t="s">
        <v>5772</v>
      </c>
      <c r="E1316">
        <v>1300</v>
      </c>
    </row>
    <row r="1317" spans="1:5">
      <c r="A1317" t="s">
        <v>6106</v>
      </c>
      <c r="B1317" t="s">
        <v>5549</v>
      </c>
      <c r="C1317" t="s">
        <v>6107</v>
      </c>
      <c r="D1317" s="90" t="s">
        <v>6108</v>
      </c>
      <c r="E1317">
        <v>1300</v>
      </c>
    </row>
    <row r="1318" spans="1:5">
      <c r="A1318" t="s">
        <v>6109</v>
      </c>
      <c r="B1318" t="s">
        <v>5549</v>
      </c>
      <c r="C1318" t="s">
        <v>6110</v>
      </c>
      <c r="D1318" s="90" t="s">
        <v>6111</v>
      </c>
      <c r="E1318">
        <v>1300</v>
      </c>
    </row>
    <row r="1319" spans="1:5">
      <c r="A1319" t="s">
        <v>6112</v>
      </c>
      <c r="B1319" t="s">
        <v>5592</v>
      </c>
      <c r="C1319" t="s">
        <v>6113</v>
      </c>
      <c r="D1319" s="90" t="s">
        <v>3056</v>
      </c>
      <c r="E1319">
        <v>1300</v>
      </c>
    </row>
    <row r="1320" spans="1:5">
      <c r="A1320" t="s">
        <v>6114</v>
      </c>
      <c r="B1320" t="s">
        <v>5549</v>
      </c>
      <c r="C1320" t="s">
        <v>6115</v>
      </c>
      <c r="D1320" s="90" t="s">
        <v>6116</v>
      </c>
      <c r="E1320">
        <v>1300</v>
      </c>
    </row>
    <row r="1321" spans="1:5">
      <c r="A1321" t="s">
        <v>6117</v>
      </c>
      <c r="B1321" t="s">
        <v>5549</v>
      </c>
      <c r="C1321" t="s">
        <v>6118</v>
      </c>
      <c r="D1321" s="90" t="s">
        <v>6108</v>
      </c>
      <c r="E1321">
        <v>1300</v>
      </c>
    </row>
    <row r="1322" spans="1:5">
      <c r="A1322" t="s">
        <v>6119</v>
      </c>
      <c r="B1322" t="s">
        <v>5592</v>
      </c>
      <c r="C1322" t="s">
        <v>6120</v>
      </c>
      <c r="D1322" s="90" t="s">
        <v>3056</v>
      </c>
      <c r="E1322">
        <v>1320</v>
      </c>
    </row>
    <row r="1323" spans="1:5">
      <c r="A1323" t="s">
        <v>6121</v>
      </c>
      <c r="B1323" t="s">
        <v>5592</v>
      </c>
      <c r="C1323" t="s">
        <v>6122</v>
      </c>
      <c r="D1323" s="90" t="s">
        <v>6123</v>
      </c>
      <c r="E1323">
        <v>1320</v>
      </c>
    </row>
    <row r="1324" spans="1:5">
      <c r="A1324" t="s">
        <v>6124</v>
      </c>
      <c r="B1324" t="s">
        <v>5770</v>
      </c>
      <c r="C1324" t="s">
        <v>6125</v>
      </c>
      <c r="D1324" s="90" t="s">
        <v>6126</v>
      </c>
      <c r="E1324">
        <v>1320</v>
      </c>
    </row>
    <row r="1325" spans="1:5">
      <c r="A1325" t="s">
        <v>6127</v>
      </c>
      <c r="B1325" t="s">
        <v>5592</v>
      </c>
      <c r="C1325" t="s">
        <v>6128</v>
      </c>
      <c r="D1325" s="90" t="s">
        <v>6129</v>
      </c>
      <c r="E1325">
        <v>1320</v>
      </c>
    </row>
    <row r="1326" spans="1:5">
      <c r="A1326" t="s">
        <v>6130</v>
      </c>
      <c r="B1326" t="s">
        <v>3330</v>
      </c>
      <c r="C1326" t="s">
        <v>6131</v>
      </c>
      <c r="D1326" s="90" t="s">
        <v>6132</v>
      </c>
      <c r="E1326">
        <v>1320</v>
      </c>
    </row>
    <row r="1327" spans="1:5">
      <c r="A1327" t="s">
        <v>6133</v>
      </c>
      <c r="B1327" t="s">
        <v>5592</v>
      </c>
      <c r="C1327" t="s">
        <v>6134</v>
      </c>
      <c r="D1327" s="90" t="s">
        <v>3056</v>
      </c>
      <c r="E1327">
        <v>1320</v>
      </c>
    </row>
    <row r="1328" spans="1:5">
      <c r="A1328" t="s">
        <v>6135</v>
      </c>
      <c r="B1328" t="s">
        <v>5770</v>
      </c>
      <c r="C1328" t="s">
        <v>6136</v>
      </c>
      <c r="D1328" s="90" t="s">
        <v>6137</v>
      </c>
      <c r="E1328">
        <v>1320</v>
      </c>
    </row>
    <row r="1329" spans="1:5">
      <c r="A1329" t="s">
        <v>6138</v>
      </c>
      <c r="B1329" t="s">
        <v>5770</v>
      </c>
      <c r="C1329" t="s">
        <v>6139</v>
      </c>
      <c r="D1329" s="90" t="s">
        <v>6140</v>
      </c>
      <c r="E1329">
        <v>1320</v>
      </c>
    </row>
    <row r="1330" spans="1:5">
      <c r="A1330" t="s">
        <v>6141</v>
      </c>
      <c r="B1330" t="s">
        <v>5770</v>
      </c>
      <c r="C1330" t="s">
        <v>6142</v>
      </c>
      <c r="D1330" s="90" t="s">
        <v>6143</v>
      </c>
      <c r="E1330">
        <v>1320</v>
      </c>
    </row>
    <row r="1331" spans="1:5">
      <c r="A1331" t="s">
        <v>6144</v>
      </c>
      <c r="B1331" t="s">
        <v>3330</v>
      </c>
      <c r="C1331" t="s">
        <v>6145</v>
      </c>
      <c r="D1331" s="90" t="s">
        <v>6146</v>
      </c>
      <c r="E1331">
        <v>1320</v>
      </c>
    </row>
    <row r="1332" spans="1:5">
      <c r="A1332" t="s">
        <v>6147</v>
      </c>
      <c r="B1332" t="s">
        <v>3330</v>
      </c>
      <c r="C1332" t="s">
        <v>6148</v>
      </c>
      <c r="D1332" s="90" t="s">
        <v>3332</v>
      </c>
      <c r="E1332">
        <v>1320</v>
      </c>
    </row>
    <row r="1333" spans="1:5">
      <c r="A1333" t="s">
        <v>6149</v>
      </c>
      <c r="B1333" t="s">
        <v>3330</v>
      </c>
      <c r="C1333" t="s">
        <v>6150</v>
      </c>
      <c r="D1333" s="90" t="s">
        <v>3332</v>
      </c>
      <c r="E1333">
        <v>1320</v>
      </c>
    </row>
    <row r="1334" spans="1:5">
      <c r="A1334" t="s">
        <v>6151</v>
      </c>
      <c r="B1334" t="s">
        <v>3330</v>
      </c>
      <c r="C1334" t="s">
        <v>6152</v>
      </c>
      <c r="D1334" s="90" t="s">
        <v>3332</v>
      </c>
      <c r="E1334">
        <v>1320</v>
      </c>
    </row>
    <row r="1335" spans="1:5">
      <c r="A1335" t="s">
        <v>6153</v>
      </c>
      <c r="B1335" t="s">
        <v>3330</v>
      </c>
      <c r="C1335" t="s">
        <v>6154</v>
      </c>
      <c r="D1335" s="90" t="s">
        <v>3332</v>
      </c>
      <c r="E1335">
        <v>1320</v>
      </c>
    </row>
    <row r="1336" spans="1:5">
      <c r="A1336" t="s">
        <v>6155</v>
      </c>
      <c r="B1336" t="s">
        <v>3330</v>
      </c>
      <c r="C1336" t="s">
        <v>6156</v>
      </c>
      <c r="D1336" s="90" t="s">
        <v>3332</v>
      </c>
      <c r="E1336">
        <v>1320</v>
      </c>
    </row>
    <row r="1337" spans="1:5">
      <c r="A1337" t="s">
        <v>6157</v>
      </c>
      <c r="B1337" t="s">
        <v>3330</v>
      </c>
      <c r="C1337" t="s">
        <v>6158</v>
      </c>
      <c r="D1337" s="90" t="s">
        <v>6159</v>
      </c>
      <c r="E1337">
        <v>1320</v>
      </c>
    </row>
    <row r="1338" spans="1:5">
      <c r="A1338" t="s">
        <v>6160</v>
      </c>
      <c r="B1338" t="s">
        <v>3073</v>
      </c>
      <c r="C1338" t="s">
        <v>6161</v>
      </c>
      <c r="D1338" s="90" t="s">
        <v>3215</v>
      </c>
      <c r="E1338">
        <v>1320</v>
      </c>
    </row>
    <row r="1339" spans="1:5">
      <c r="A1339" t="s">
        <v>6162</v>
      </c>
      <c r="B1339" t="s">
        <v>3073</v>
      </c>
      <c r="C1339" t="s">
        <v>6163</v>
      </c>
      <c r="D1339" s="90" t="s">
        <v>3215</v>
      </c>
      <c r="E1339">
        <v>1320</v>
      </c>
    </row>
    <row r="1340" spans="1:5">
      <c r="A1340" t="s">
        <v>6164</v>
      </c>
      <c r="B1340" t="s">
        <v>6165</v>
      </c>
      <c r="C1340" t="s">
        <v>6166</v>
      </c>
      <c r="D1340" s="90" t="s">
        <v>6167</v>
      </c>
      <c r="E1340">
        <v>1320</v>
      </c>
    </row>
    <row r="1341" spans="1:5">
      <c r="A1341" t="s">
        <v>6168</v>
      </c>
      <c r="B1341" t="s">
        <v>6165</v>
      </c>
      <c r="C1341" t="s">
        <v>6169</v>
      </c>
      <c r="D1341" s="90" t="s">
        <v>6167</v>
      </c>
      <c r="E1341">
        <v>1320</v>
      </c>
    </row>
    <row r="1342" spans="1:5">
      <c r="A1342" t="s">
        <v>6170</v>
      </c>
      <c r="B1342" t="s">
        <v>3220</v>
      </c>
      <c r="C1342" t="s">
        <v>6171</v>
      </c>
      <c r="D1342" s="90" t="s">
        <v>6172</v>
      </c>
      <c r="E1342">
        <v>1340</v>
      </c>
    </row>
    <row r="1343" spans="1:5">
      <c r="A1343" t="s">
        <v>6173</v>
      </c>
      <c r="B1343" t="s">
        <v>5549</v>
      </c>
      <c r="C1343" t="s">
        <v>6174</v>
      </c>
      <c r="D1343" s="90" t="s">
        <v>6108</v>
      </c>
      <c r="E1343">
        <v>1340</v>
      </c>
    </row>
    <row r="1344" spans="1:5">
      <c r="A1344" t="s">
        <v>6175</v>
      </c>
      <c r="B1344" t="s">
        <v>5549</v>
      </c>
      <c r="C1344" t="s">
        <v>6176</v>
      </c>
      <c r="D1344" s="90" t="s">
        <v>6177</v>
      </c>
      <c r="E1344">
        <v>1340</v>
      </c>
    </row>
    <row r="1345" spans="1:5">
      <c r="A1345" t="s">
        <v>6178</v>
      </c>
      <c r="B1345" t="s">
        <v>5592</v>
      </c>
      <c r="C1345" t="s">
        <v>6179</v>
      </c>
      <c r="D1345" s="90" t="s">
        <v>6180</v>
      </c>
      <c r="E1345">
        <v>1340</v>
      </c>
    </row>
    <row r="1346" spans="1:5">
      <c r="A1346" t="s">
        <v>6181</v>
      </c>
      <c r="B1346" t="s">
        <v>5549</v>
      </c>
      <c r="C1346" t="s">
        <v>6182</v>
      </c>
      <c r="D1346" s="90" t="s">
        <v>6108</v>
      </c>
      <c r="E1346">
        <v>1340</v>
      </c>
    </row>
    <row r="1347" spans="1:5">
      <c r="A1347" t="s">
        <v>6183</v>
      </c>
      <c r="B1347" t="s">
        <v>5549</v>
      </c>
      <c r="C1347" t="s">
        <v>6184</v>
      </c>
      <c r="D1347" s="90" t="s">
        <v>6108</v>
      </c>
      <c r="E1347">
        <v>1340</v>
      </c>
    </row>
    <row r="1348" spans="1:5">
      <c r="A1348" t="s">
        <v>6185</v>
      </c>
      <c r="B1348" t="s">
        <v>5549</v>
      </c>
      <c r="C1348" t="s">
        <v>6186</v>
      </c>
      <c r="D1348" s="90" t="s">
        <v>6108</v>
      </c>
      <c r="E1348">
        <v>1340</v>
      </c>
    </row>
    <row r="1349" spans="1:5">
      <c r="A1349" t="s">
        <v>6187</v>
      </c>
      <c r="B1349" t="s">
        <v>5592</v>
      </c>
      <c r="C1349" t="s">
        <v>6188</v>
      </c>
      <c r="D1349" s="90" t="s">
        <v>3056</v>
      </c>
      <c r="E1349">
        <v>1340</v>
      </c>
    </row>
    <row r="1350" spans="1:5">
      <c r="A1350" t="s">
        <v>6189</v>
      </c>
      <c r="B1350" t="s">
        <v>5592</v>
      </c>
      <c r="C1350" t="s">
        <v>6190</v>
      </c>
      <c r="D1350" s="90" t="s">
        <v>6191</v>
      </c>
      <c r="E1350">
        <v>1340</v>
      </c>
    </row>
    <row r="1351" spans="1:5">
      <c r="A1351" t="s">
        <v>6192</v>
      </c>
      <c r="B1351" t="s">
        <v>5549</v>
      </c>
      <c r="C1351" t="s">
        <v>6193</v>
      </c>
      <c r="D1351" s="90" t="s">
        <v>6108</v>
      </c>
      <c r="E1351">
        <v>1340</v>
      </c>
    </row>
    <row r="1352" spans="1:5">
      <c r="A1352" t="s">
        <v>6194</v>
      </c>
      <c r="B1352" t="s">
        <v>3217</v>
      </c>
      <c r="C1352" t="s">
        <v>6195</v>
      </c>
      <c r="D1352" s="90" t="s">
        <v>3056</v>
      </c>
      <c r="E1352">
        <v>1340</v>
      </c>
    </row>
    <row r="1353" spans="1:5">
      <c r="A1353" t="s">
        <v>6196</v>
      </c>
      <c r="B1353" t="s">
        <v>5549</v>
      </c>
      <c r="C1353" t="s">
        <v>6197</v>
      </c>
      <c r="D1353" s="90" t="s">
        <v>6198</v>
      </c>
      <c r="E1353">
        <v>1340</v>
      </c>
    </row>
    <row r="1354" spans="1:5">
      <c r="A1354" t="s">
        <v>6199</v>
      </c>
      <c r="B1354" t="s">
        <v>3217</v>
      </c>
      <c r="C1354" t="s">
        <v>6200</v>
      </c>
      <c r="D1354" s="90" t="s">
        <v>3056</v>
      </c>
      <c r="E1354">
        <v>1340</v>
      </c>
    </row>
    <row r="1355" spans="1:5">
      <c r="A1355" t="s">
        <v>6201</v>
      </c>
      <c r="B1355" t="s">
        <v>3217</v>
      </c>
      <c r="C1355" t="s">
        <v>6202</v>
      </c>
      <c r="D1355" s="90" t="s">
        <v>6203</v>
      </c>
      <c r="E1355">
        <v>1340</v>
      </c>
    </row>
    <row r="1356" spans="1:5">
      <c r="A1356" t="s">
        <v>6204</v>
      </c>
      <c r="B1356" t="s">
        <v>3217</v>
      </c>
      <c r="C1356" t="s">
        <v>6205</v>
      </c>
      <c r="D1356" s="90" t="s">
        <v>6206</v>
      </c>
      <c r="E1356">
        <v>1340</v>
      </c>
    </row>
    <row r="1357" spans="1:5">
      <c r="A1357" t="s">
        <v>6207</v>
      </c>
      <c r="B1357" t="s">
        <v>5549</v>
      </c>
      <c r="C1357" t="s">
        <v>6208</v>
      </c>
      <c r="D1357" s="90" t="s">
        <v>6209</v>
      </c>
      <c r="E1357">
        <v>1340</v>
      </c>
    </row>
    <row r="1358" spans="1:5">
      <c r="A1358" t="s">
        <v>6210</v>
      </c>
      <c r="B1358" t="s">
        <v>5549</v>
      </c>
      <c r="C1358" t="s">
        <v>6211</v>
      </c>
      <c r="D1358" s="90" t="s">
        <v>6108</v>
      </c>
      <c r="E1358">
        <v>1340</v>
      </c>
    </row>
    <row r="1359" spans="1:5">
      <c r="A1359" t="s">
        <v>6212</v>
      </c>
      <c r="B1359" t="s">
        <v>5549</v>
      </c>
      <c r="C1359" t="s">
        <v>6213</v>
      </c>
      <c r="D1359" s="90" t="s">
        <v>6108</v>
      </c>
      <c r="E1359">
        <v>1340</v>
      </c>
    </row>
    <row r="1360" spans="1:5">
      <c r="A1360" t="s">
        <v>6214</v>
      </c>
      <c r="B1360" t="s">
        <v>5549</v>
      </c>
      <c r="C1360" t="s">
        <v>6197</v>
      </c>
      <c r="D1360" s="90" t="s">
        <v>6215</v>
      </c>
      <c r="E1360">
        <v>1340</v>
      </c>
    </row>
    <row r="1361" spans="1:5">
      <c r="A1361" t="s">
        <v>6216</v>
      </c>
      <c r="B1361" t="s">
        <v>5549</v>
      </c>
      <c r="C1361" t="s">
        <v>6200</v>
      </c>
      <c r="D1361" s="90" t="s">
        <v>6108</v>
      </c>
      <c r="E1361">
        <v>1340</v>
      </c>
    </row>
    <row r="1362" spans="1:5">
      <c r="A1362" t="s">
        <v>6217</v>
      </c>
      <c r="B1362" t="s">
        <v>5549</v>
      </c>
      <c r="C1362" t="s">
        <v>6202</v>
      </c>
      <c r="D1362" s="90" t="s">
        <v>6218</v>
      </c>
      <c r="E1362">
        <v>1360</v>
      </c>
    </row>
    <row r="1363" spans="1:5">
      <c r="A1363" t="s">
        <v>6219</v>
      </c>
      <c r="B1363" t="s">
        <v>3217</v>
      </c>
      <c r="C1363" t="s">
        <v>6220</v>
      </c>
      <c r="D1363" s="90" t="s">
        <v>3056</v>
      </c>
      <c r="E1363">
        <v>1360</v>
      </c>
    </row>
    <row r="1364" spans="1:5">
      <c r="A1364" t="s">
        <v>6221</v>
      </c>
      <c r="B1364" t="s">
        <v>3217</v>
      </c>
      <c r="C1364" t="s">
        <v>6222</v>
      </c>
      <c r="D1364" s="90" t="s">
        <v>6223</v>
      </c>
      <c r="E1364">
        <v>1360</v>
      </c>
    </row>
    <row r="1365" spans="1:5">
      <c r="A1365" t="s">
        <v>6224</v>
      </c>
      <c r="B1365" t="s">
        <v>5549</v>
      </c>
      <c r="C1365" t="s">
        <v>6225</v>
      </c>
      <c r="D1365" s="90" t="s">
        <v>6226</v>
      </c>
      <c r="E1365">
        <v>1360</v>
      </c>
    </row>
    <row r="1366" spans="1:5">
      <c r="A1366" t="s">
        <v>6227</v>
      </c>
      <c r="B1366" t="s">
        <v>5549</v>
      </c>
      <c r="C1366" t="s">
        <v>6228</v>
      </c>
      <c r="D1366" s="90" t="s">
        <v>6229</v>
      </c>
      <c r="E1366">
        <v>1360</v>
      </c>
    </row>
    <row r="1367" spans="1:5">
      <c r="A1367" t="s">
        <v>6230</v>
      </c>
      <c r="B1367" t="s">
        <v>3217</v>
      </c>
      <c r="C1367" t="s">
        <v>6231</v>
      </c>
      <c r="D1367" s="90" t="s">
        <v>3056</v>
      </c>
      <c r="E1367">
        <v>1360</v>
      </c>
    </row>
    <row r="1368" spans="1:5">
      <c r="A1368" t="s">
        <v>6232</v>
      </c>
      <c r="B1368" t="s">
        <v>5592</v>
      </c>
      <c r="C1368" t="s">
        <v>6233</v>
      </c>
      <c r="D1368" s="90" t="s">
        <v>3056</v>
      </c>
      <c r="E1368">
        <v>1360</v>
      </c>
    </row>
    <row r="1369" spans="1:5">
      <c r="A1369" t="s">
        <v>6234</v>
      </c>
      <c r="B1369" t="s">
        <v>3217</v>
      </c>
      <c r="C1369" t="s">
        <v>6235</v>
      </c>
      <c r="D1369" s="90" t="s">
        <v>6236</v>
      </c>
      <c r="E1369">
        <v>1360</v>
      </c>
    </row>
    <row r="1370" spans="1:5">
      <c r="A1370" t="s">
        <v>6237</v>
      </c>
      <c r="B1370" t="s">
        <v>3217</v>
      </c>
      <c r="C1370" t="s">
        <v>6238</v>
      </c>
      <c r="D1370" s="90" t="s">
        <v>6239</v>
      </c>
      <c r="E1370">
        <v>1360</v>
      </c>
    </row>
    <row r="1371" spans="1:5">
      <c r="A1371" t="s">
        <v>6240</v>
      </c>
      <c r="B1371" t="s">
        <v>3217</v>
      </c>
      <c r="C1371" t="s">
        <v>6241</v>
      </c>
      <c r="D1371" s="90" t="s">
        <v>3056</v>
      </c>
      <c r="E1371">
        <v>1360</v>
      </c>
    </row>
    <row r="1372" spans="1:5">
      <c r="A1372" t="s">
        <v>6242</v>
      </c>
      <c r="B1372" t="s">
        <v>3217</v>
      </c>
      <c r="C1372" t="s">
        <v>6243</v>
      </c>
      <c r="D1372" s="90" t="s">
        <v>3056</v>
      </c>
      <c r="E1372">
        <v>1360</v>
      </c>
    </row>
    <row r="1373" spans="1:5">
      <c r="A1373" t="s">
        <v>6244</v>
      </c>
      <c r="B1373" t="s">
        <v>5549</v>
      </c>
      <c r="C1373" t="s">
        <v>6245</v>
      </c>
      <c r="D1373" s="90" t="s">
        <v>6108</v>
      </c>
      <c r="E1373">
        <v>1360</v>
      </c>
    </row>
    <row r="1374" spans="1:5">
      <c r="A1374" t="s">
        <v>6246</v>
      </c>
      <c r="B1374" t="s">
        <v>5549</v>
      </c>
      <c r="C1374" t="s">
        <v>6247</v>
      </c>
      <c r="D1374" s="90" t="s">
        <v>6248</v>
      </c>
      <c r="E1374">
        <v>1360</v>
      </c>
    </row>
    <row r="1375" spans="1:5">
      <c r="A1375" t="s">
        <v>6249</v>
      </c>
      <c r="B1375" t="s">
        <v>3217</v>
      </c>
      <c r="C1375" t="s">
        <v>6250</v>
      </c>
      <c r="D1375" s="90" t="s">
        <v>6251</v>
      </c>
      <c r="E1375">
        <v>1360</v>
      </c>
    </row>
    <row r="1376" spans="1:5">
      <c r="A1376" t="s">
        <v>6252</v>
      </c>
      <c r="B1376" t="s">
        <v>5549</v>
      </c>
      <c r="C1376" t="s">
        <v>6253</v>
      </c>
      <c r="D1376" s="90" t="s">
        <v>6254</v>
      </c>
      <c r="E1376">
        <v>1360</v>
      </c>
    </row>
    <row r="1377" spans="1:5">
      <c r="A1377" t="s">
        <v>6255</v>
      </c>
      <c r="B1377" t="s">
        <v>5549</v>
      </c>
      <c r="C1377" t="s">
        <v>6256</v>
      </c>
      <c r="D1377" s="90" t="s">
        <v>6108</v>
      </c>
      <c r="E1377">
        <v>1360</v>
      </c>
    </row>
    <row r="1378" spans="1:5">
      <c r="A1378" t="s">
        <v>6257</v>
      </c>
      <c r="B1378" t="s">
        <v>3217</v>
      </c>
      <c r="C1378" t="s">
        <v>6258</v>
      </c>
      <c r="D1378" s="90" t="s">
        <v>3056</v>
      </c>
      <c r="E1378">
        <v>1360</v>
      </c>
    </row>
    <row r="1379" spans="1:5">
      <c r="A1379" t="s">
        <v>6259</v>
      </c>
      <c r="B1379" t="s">
        <v>3217</v>
      </c>
      <c r="C1379" t="s">
        <v>6250</v>
      </c>
      <c r="D1379" s="90" t="s">
        <v>6260</v>
      </c>
      <c r="E1379">
        <v>1360</v>
      </c>
    </row>
    <row r="1380" spans="1:5">
      <c r="A1380" t="s">
        <v>6261</v>
      </c>
      <c r="B1380" t="s">
        <v>5549</v>
      </c>
      <c r="C1380" t="s">
        <v>6253</v>
      </c>
      <c r="D1380" s="90" t="s">
        <v>6262</v>
      </c>
      <c r="E1380">
        <v>1360</v>
      </c>
    </row>
    <row r="1381" spans="1:5">
      <c r="A1381" t="s">
        <v>6263</v>
      </c>
      <c r="B1381" t="s">
        <v>3217</v>
      </c>
      <c r="C1381" t="s">
        <v>6264</v>
      </c>
      <c r="D1381" s="90" t="s">
        <v>3056</v>
      </c>
      <c r="E1381">
        <v>1360</v>
      </c>
    </row>
    <row r="1382" spans="1:5">
      <c r="A1382" t="s">
        <v>6265</v>
      </c>
      <c r="B1382" t="s">
        <v>3217</v>
      </c>
      <c r="C1382" t="s">
        <v>6266</v>
      </c>
      <c r="D1382" s="90" t="s">
        <v>3056</v>
      </c>
      <c r="E1382">
        <v>1380</v>
      </c>
    </row>
    <row r="1383" spans="1:5">
      <c r="A1383" t="s">
        <v>6267</v>
      </c>
      <c r="B1383" t="s">
        <v>3217</v>
      </c>
      <c r="C1383" t="s">
        <v>6268</v>
      </c>
      <c r="D1383" s="90" t="s">
        <v>6269</v>
      </c>
      <c r="E1383">
        <v>1380</v>
      </c>
    </row>
    <row r="1384" spans="1:5">
      <c r="A1384" t="s">
        <v>6270</v>
      </c>
      <c r="B1384" t="s">
        <v>3217</v>
      </c>
      <c r="C1384" t="s">
        <v>6271</v>
      </c>
      <c r="D1384" s="90" t="s">
        <v>6272</v>
      </c>
      <c r="E1384">
        <v>1380</v>
      </c>
    </row>
    <row r="1385" spans="1:5">
      <c r="A1385" t="s">
        <v>6273</v>
      </c>
      <c r="B1385" t="s">
        <v>3217</v>
      </c>
      <c r="C1385" t="s">
        <v>6274</v>
      </c>
      <c r="D1385" s="90" t="s">
        <v>3056</v>
      </c>
      <c r="E1385">
        <v>1380</v>
      </c>
    </row>
    <row r="1386" spans="1:5">
      <c r="A1386" t="s">
        <v>6275</v>
      </c>
      <c r="B1386" t="s">
        <v>5549</v>
      </c>
      <c r="C1386" t="s">
        <v>6276</v>
      </c>
      <c r="D1386" s="90" t="s">
        <v>6108</v>
      </c>
      <c r="E1386">
        <v>1380</v>
      </c>
    </row>
    <row r="1387" spans="1:5">
      <c r="A1387" t="s">
        <v>6277</v>
      </c>
      <c r="B1387" t="s">
        <v>3217</v>
      </c>
      <c r="C1387" t="s">
        <v>6278</v>
      </c>
      <c r="D1387" s="90" t="s">
        <v>6279</v>
      </c>
      <c r="E1387">
        <v>1380</v>
      </c>
    </row>
    <row r="1388" spans="1:5">
      <c r="A1388" t="s">
        <v>6280</v>
      </c>
      <c r="B1388" t="s">
        <v>3508</v>
      </c>
      <c r="C1388" t="s">
        <v>6281</v>
      </c>
      <c r="D1388" s="90" t="s">
        <v>5005</v>
      </c>
      <c r="E1388">
        <v>1380</v>
      </c>
    </row>
    <row r="1389" spans="1:5">
      <c r="A1389" t="s">
        <v>6282</v>
      </c>
      <c r="B1389" t="s">
        <v>3508</v>
      </c>
      <c r="C1389" t="s">
        <v>6278</v>
      </c>
      <c r="D1389" s="90" t="s">
        <v>6283</v>
      </c>
      <c r="E1389">
        <v>1380</v>
      </c>
    </row>
    <row r="1390" spans="1:5">
      <c r="A1390" t="s">
        <v>6284</v>
      </c>
      <c r="B1390" t="s">
        <v>5549</v>
      </c>
      <c r="C1390" t="s">
        <v>6285</v>
      </c>
      <c r="D1390" s="90" t="s">
        <v>6108</v>
      </c>
      <c r="E1390">
        <v>1380</v>
      </c>
    </row>
    <row r="1391" spans="1:5">
      <c r="A1391" t="s">
        <v>6286</v>
      </c>
      <c r="B1391" t="s">
        <v>3217</v>
      </c>
      <c r="C1391" t="s">
        <v>6287</v>
      </c>
      <c r="D1391" s="90" t="s">
        <v>6288</v>
      </c>
      <c r="E1391">
        <v>1380</v>
      </c>
    </row>
    <row r="1392" spans="1:5">
      <c r="A1392" t="s">
        <v>6289</v>
      </c>
      <c r="B1392" t="s">
        <v>5549</v>
      </c>
      <c r="C1392" t="s">
        <v>6290</v>
      </c>
      <c r="D1392" s="90" t="s">
        <v>6108</v>
      </c>
      <c r="E1392">
        <v>1380</v>
      </c>
    </row>
    <row r="1393" spans="1:5">
      <c r="A1393" t="s">
        <v>6291</v>
      </c>
      <c r="B1393" t="s">
        <v>3330</v>
      </c>
      <c r="C1393" t="s">
        <v>6292</v>
      </c>
      <c r="D1393" s="90" t="s">
        <v>6293</v>
      </c>
      <c r="E1393">
        <v>1380</v>
      </c>
    </row>
    <row r="1394" spans="1:5">
      <c r="A1394" t="s">
        <v>6294</v>
      </c>
      <c r="B1394" t="s">
        <v>3330</v>
      </c>
      <c r="C1394" t="s">
        <v>6295</v>
      </c>
      <c r="D1394" s="90" t="s">
        <v>6296</v>
      </c>
      <c r="E1394">
        <v>1380</v>
      </c>
    </row>
    <row r="1395" spans="1:5">
      <c r="A1395" t="s">
        <v>6297</v>
      </c>
      <c r="B1395" t="s">
        <v>5592</v>
      </c>
      <c r="C1395" t="s">
        <v>6298</v>
      </c>
      <c r="D1395" s="90" t="s">
        <v>3056</v>
      </c>
      <c r="E1395">
        <v>1380</v>
      </c>
    </row>
    <row r="1396" spans="1:5">
      <c r="A1396" t="s">
        <v>6299</v>
      </c>
      <c r="B1396" t="s">
        <v>5592</v>
      </c>
      <c r="C1396" t="s">
        <v>6300</v>
      </c>
      <c r="D1396" s="90" t="s">
        <v>3056</v>
      </c>
      <c r="E1396">
        <v>1380</v>
      </c>
    </row>
    <row r="1397" spans="1:5">
      <c r="A1397" t="s">
        <v>6301</v>
      </c>
      <c r="B1397" t="s">
        <v>5592</v>
      </c>
      <c r="C1397" t="s">
        <v>6302</v>
      </c>
      <c r="D1397" s="90" t="s">
        <v>3056</v>
      </c>
      <c r="E1397">
        <v>1380</v>
      </c>
    </row>
    <row r="1398" spans="1:5">
      <c r="A1398" t="s">
        <v>6303</v>
      </c>
      <c r="B1398" t="s">
        <v>5592</v>
      </c>
      <c r="C1398" t="s">
        <v>6304</v>
      </c>
      <c r="D1398" s="90" t="s">
        <v>3056</v>
      </c>
      <c r="E1398">
        <v>1380</v>
      </c>
    </row>
    <row r="1399" spans="1:5">
      <c r="A1399" t="s">
        <v>6305</v>
      </c>
      <c r="B1399" t="s">
        <v>5592</v>
      </c>
      <c r="C1399" t="s">
        <v>6306</v>
      </c>
      <c r="D1399" s="90" t="s">
        <v>3056</v>
      </c>
      <c r="E1399">
        <v>1380</v>
      </c>
    </row>
    <row r="1400" spans="1:5">
      <c r="A1400" t="s">
        <v>6307</v>
      </c>
      <c r="B1400" t="s">
        <v>5592</v>
      </c>
      <c r="C1400" t="s">
        <v>6308</v>
      </c>
      <c r="D1400" s="90" t="s">
        <v>3056</v>
      </c>
      <c r="E1400">
        <v>1380</v>
      </c>
    </row>
    <row r="1401" spans="1:5">
      <c r="A1401" t="s">
        <v>6309</v>
      </c>
      <c r="B1401" t="s">
        <v>5592</v>
      </c>
      <c r="C1401" t="s">
        <v>6310</v>
      </c>
      <c r="D1401" s="90" t="s">
        <v>3056</v>
      </c>
      <c r="E1401">
        <v>1380</v>
      </c>
    </row>
    <row r="1402" spans="1:5">
      <c r="A1402" t="s">
        <v>6311</v>
      </c>
      <c r="B1402" t="s">
        <v>5592</v>
      </c>
      <c r="C1402" t="s">
        <v>6312</v>
      </c>
      <c r="D1402" s="90" t="s">
        <v>6313</v>
      </c>
      <c r="E1402">
        <v>1400</v>
      </c>
    </row>
    <row r="1403" spans="1:5">
      <c r="A1403" t="s">
        <v>6314</v>
      </c>
      <c r="B1403" t="s">
        <v>3217</v>
      </c>
      <c r="C1403" t="s">
        <v>6315</v>
      </c>
      <c r="D1403" s="90" t="s">
        <v>3056</v>
      </c>
      <c r="E1403">
        <v>1400</v>
      </c>
    </row>
    <row r="1404" spans="1:5">
      <c r="A1404" t="s">
        <v>6316</v>
      </c>
      <c r="B1404" t="s">
        <v>3217</v>
      </c>
      <c r="C1404" t="s">
        <v>6317</v>
      </c>
      <c r="D1404" s="90" t="s">
        <v>6318</v>
      </c>
      <c r="E1404">
        <v>1400</v>
      </c>
    </row>
    <row r="1405" spans="1:5">
      <c r="A1405" t="s">
        <v>6319</v>
      </c>
      <c r="B1405" t="s">
        <v>3217</v>
      </c>
      <c r="C1405" t="s">
        <v>6320</v>
      </c>
      <c r="D1405" s="90" t="s">
        <v>6321</v>
      </c>
      <c r="E1405">
        <v>1400</v>
      </c>
    </row>
    <row r="1406" spans="1:5">
      <c r="A1406" t="s">
        <v>6322</v>
      </c>
      <c r="B1406" t="s">
        <v>5592</v>
      </c>
      <c r="C1406" t="s">
        <v>6323</v>
      </c>
      <c r="D1406" s="90" t="s">
        <v>6324</v>
      </c>
      <c r="E1406">
        <v>1400</v>
      </c>
    </row>
    <row r="1407" spans="1:5">
      <c r="A1407" t="s">
        <v>6325</v>
      </c>
      <c r="B1407" t="s">
        <v>5592</v>
      </c>
      <c r="C1407" t="s">
        <v>6326</v>
      </c>
      <c r="D1407" s="90" t="s">
        <v>6327</v>
      </c>
      <c r="E1407">
        <v>1400</v>
      </c>
    </row>
    <row r="1408" spans="1:5">
      <c r="A1408" t="s">
        <v>6328</v>
      </c>
      <c r="B1408" t="s">
        <v>5592</v>
      </c>
      <c r="C1408" t="s">
        <v>6329</v>
      </c>
      <c r="D1408" s="90" t="s">
        <v>6330</v>
      </c>
      <c r="E1408">
        <v>1400</v>
      </c>
    </row>
    <row r="1409" spans="1:5">
      <c r="A1409" t="s">
        <v>6331</v>
      </c>
      <c r="B1409" t="s">
        <v>5592</v>
      </c>
      <c r="C1409" t="s">
        <v>6332</v>
      </c>
      <c r="D1409" s="90" t="s">
        <v>3056</v>
      </c>
      <c r="E1409">
        <v>1400</v>
      </c>
    </row>
    <row r="1410" spans="1:5">
      <c r="A1410" t="s">
        <v>6333</v>
      </c>
      <c r="B1410" t="s">
        <v>5770</v>
      </c>
      <c r="C1410" t="s">
        <v>6334</v>
      </c>
      <c r="D1410" s="90" t="s">
        <v>6335</v>
      </c>
      <c r="E1410">
        <v>1400</v>
      </c>
    </row>
    <row r="1411" spans="1:5">
      <c r="A1411" t="s">
        <v>6336</v>
      </c>
      <c r="B1411" t="s">
        <v>3217</v>
      </c>
      <c r="C1411" t="s">
        <v>6337</v>
      </c>
      <c r="D1411" s="90" t="s">
        <v>3056</v>
      </c>
      <c r="E1411">
        <v>1400</v>
      </c>
    </row>
    <row r="1412" spans="1:5">
      <c r="A1412" t="s">
        <v>6338</v>
      </c>
      <c r="B1412" t="s">
        <v>3217</v>
      </c>
      <c r="C1412" t="s">
        <v>6339</v>
      </c>
      <c r="D1412" s="90" t="s">
        <v>6340</v>
      </c>
      <c r="E1412">
        <v>1400</v>
      </c>
    </row>
    <row r="1413" spans="1:5">
      <c r="A1413" t="s">
        <v>6341</v>
      </c>
      <c r="B1413" t="s">
        <v>5770</v>
      </c>
      <c r="C1413" t="s">
        <v>6342</v>
      </c>
      <c r="D1413" s="90" t="s">
        <v>6343</v>
      </c>
      <c r="E1413">
        <v>1400</v>
      </c>
    </row>
    <row r="1414" spans="1:5">
      <c r="A1414" t="s">
        <v>6344</v>
      </c>
      <c r="B1414" t="s">
        <v>3217</v>
      </c>
      <c r="C1414" t="s">
        <v>6345</v>
      </c>
      <c r="D1414" s="90" t="s">
        <v>6346</v>
      </c>
      <c r="E1414">
        <v>1400</v>
      </c>
    </row>
    <row r="1415" spans="1:5">
      <c r="A1415" t="s">
        <v>6347</v>
      </c>
      <c r="B1415" t="s">
        <v>3217</v>
      </c>
      <c r="C1415" t="s">
        <v>6348</v>
      </c>
      <c r="D1415" s="90" t="s">
        <v>6349</v>
      </c>
      <c r="E1415">
        <v>1400</v>
      </c>
    </row>
    <row r="1416" spans="1:5">
      <c r="A1416" t="s">
        <v>6350</v>
      </c>
      <c r="B1416" t="s">
        <v>3217</v>
      </c>
      <c r="C1416" t="s">
        <v>6351</v>
      </c>
      <c r="D1416" s="90" t="s">
        <v>6352</v>
      </c>
      <c r="E1416">
        <v>1400</v>
      </c>
    </row>
    <row r="1417" spans="1:5">
      <c r="A1417" t="s">
        <v>6353</v>
      </c>
      <c r="B1417" t="s">
        <v>3217</v>
      </c>
      <c r="C1417" t="s">
        <v>6354</v>
      </c>
      <c r="D1417" s="90" t="s">
        <v>3056</v>
      </c>
      <c r="E1417">
        <v>1400</v>
      </c>
    </row>
    <row r="1418" spans="1:5">
      <c r="A1418" t="s">
        <v>6355</v>
      </c>
      <c r="B1418" t="s">
        <v>5592</v>
      </c>
      <c r="C1418" t="s">
        <v>6356</v>
      </c>
      <c r="D1418" s="90" t="s">
        <v>6357</v>
      </c>
      <c r="E1418">
        <v>1400</v>
      </c>
    </row>
    <row r="1419" spans="1:5">
      <c r="A1419" t="s">
        <v>6358</v>
      </c>
      <c r="B1419" t="s">
        <v>5592</v>
      </c>
      <c r="C1419" t="s">
        <v>6359</v>
      </c>
      <c r="D1419" s="90" t="s">
        <v>6360</v>
      </c>
      <c r="E1419">
        <v>1400</v>
      </c>
    </row>
    <row r="1420" spans="1:5">
      <c r="A1420" t="s">
        <v>6361</v>
      </c>
      <c r="B1420" t="s">
        <v>5592</v>
      </c>
      <c r="C1420" t="s">
        <v>6362</v>
      </c>
      <c r="D1420" s="90" t="s">
        <v>6363</v>
      </c>
      <c r="E1420">
        <v>1400</v>
      </c>
    </row>
    <row r="1421" spans="1:5">
      <c r="A1421" t="s">
        <v>6364</v>
      </c>
      <c r="B1421" t="s">
        <v>5592</v>
      </c>
      <c r="C1421" t="s">
        <v>6365</v>
      </c>
      <c r="D1421" s="90" t="s">
        <v>3056</v>
      </c>
      <c r="E1421">
        <v>1400</v>
      </c>
    </row>
    <row r="1422" spans="1:5">
      <c r="A1422" t="s">
        <v>6366</v>
      </c>
      <c r="B1422" t="s">
        <v>5592</v>
      </c>
      <c r="C1422" t="s">
        <v>6367</v>
      </c>
      <c r="D1422" s="90" t="s">
        <v>6368</v>
      </c>
      <c r="E1422">
        <v>1420</v>
      </c>
    </row>
    <row r="1423" spans="1:5">
      <c r="A1423" t="s">
        <v>6369</v>
      </c>
      <c r="B1423" t="s">
        <v>5592</v>
      </c>
      <c r="C1423" t="s">
        <v>6370</v>
      </c>
      <c r="D1423" s="90" t="s">
        <v>6371</v>
      </c>
      <c r="E1423">
        <v>1420</v>
      </c>
    </row>
    <row r="1424" spans="1:5">
      <c r="A1424" t="s">
        <v>6372</v>
      </c>
      <c r="B1424" t="s">
        <v>5592</v>
      </c>
      <c r="C1424" t="s">
        <v>6373</v>
      </c>
      <c r="D1424" s="90" t="s">
        <v>6374</v>
      </c>
      <c r="E1424">
        <v>1420</v>
      </c>
    </row>
    <row r="1425" spans="1:5">
      <c r="A1425" t="s">
        <v>6375</v>
      </c>
      <c r="B1425" t="s">
        <v>3217</v>
      </c>
      <c r="C1425" t="s">
        <v>6376</v>
      </c>
      <c r="D1425" s="90" t="s">
        <v>6377</v>
      </c>
      <c r="E1425">
        <v>1420</v>
      </c>
    </row>
    <row r="1426" spans="1:5">
      <c r="A1426" t="s">
        <v>6378</v>
      </c>
      <c r="B1426" t="s">
        <v>3217</v>
      </c>
      <c r="C1426" t="s">
        <v>6379</v>
      </c>
      <c r="D1426" s="90" t="s">
        <v>6380</v>
      </c>
      <c r="E1426">
        <v>1420</v>
      </c>
    </row>
    <row r="1427" spans="1:5">
      <c r="A1427" t="s">
        <v>6381</v>
      </c>
      <c r="B1427" t="s">
        <v>3330</v>
      </c>
      <c r="C1427" t="s">
        <v>6382</v>
      </c>
      <c r="D1427" s="90" t="s">
        <v>6383</v>
      </c>
      <c r="E1427">
        <v>1420</v>
      </c>
    </row>
    <row r="1428" spans="1:5">
      <c r="A1428" t="s">
        <v>6384</v>
      </c>
      <c r="B1428" t="s">
        <v>5592</v>
      </c>
      <c r="C1428" t="s">
        <v>6385</v>
      </c>
      <c r="D1428" s="90" t="s">
        <v>3056</v>
      </c>
      <c r="E1428">
        <v>1420</v>
      </c>
    </row>
    <row r="1429" spans="1:5">
      <c r="A1429" t="s">
        <v>6386</v>
      </c>
      <c r="B1429" t="s">
        <v>5592</v>
      </c>
      <c r="C1429" t="s">
        <v>6387</v>
      </c>
      <c r="D1429" s="90" t="s">
        <v>6388</v>
      </c>
      <c r="E1429">
        <v>1420</v>
      </c>
    </row>
    <row r="1430" spans="1:5">
      <c r="A1430" t="s">
        <v>6389</v>
      </c>
      <c r="B1430" t="s">
        <v>5592</v>
      </c>
      <c r="C1430" t="s">
        <v>6390</v>
      </c>
      <c r="D1430" s="90" t="s">
        <v>6391</v>
      </c>
      <c r="E1430">
        <v>1420</v>
      </c>
    </row>
    <row r="1431" spans="1:5">
      <c r="A1431" t="s">
        <v>6392</v>
      </c>
      <c r="B1431" t="s">
        <v>5592</v>
      </c>
      <c r="C1431" t="s">
        <v>6393</v>
      </c>
      <c r="D1431" s="90" t="s">
        <v>3056</v>
      </c>
      <c r="E1431">
        <v>1420</v>
      </c>
    </row>
    <row r="1432" spans="1:5">
      <c r="A1432" t="s">
        <v>6394</v>
      </c>
      <c r="B1432" t="s">
        <v>5592</v>
      </c>
      <c r="C1432" t="s">
        <v>6395</v>
      </c>
      <c r="D1432" s="90" t="s">
        <v>6396</v>
      </c>
      <c r="E1432">
        <v>1420</v>
      </c>
    </row>
    <row r="1433" spans="1:5">
      <c r="A1433" t="s">
        <v>6397</v>
      </c>
      <c r="B1433" t="s">
        <v>5592</v>
      </c>
      <c r="C1433" t="s">
        <v>6398</v>
      </c>
      <c r="D1433" s="90" t="s">
        <v>6399</v>
      </c>
      <c r="E1433">
        <v>1420</v>
      </c>
    </row>
    <row r="1434" spans="1:5">
      <c r="A1434" t="s">
        <v>6400</v>
      </c>
      <c r="B1434" t="s">
        <v>5592</v>
      </c>
      <c r="C1434" t="s">
        <v>6401</v>
      </c>
      <c r="D1434" s="90" t="s">
        <v>6402</v>
      </c>
      <c r="E1434">
        <v>1420</v>
      </c>
    </row>
    <row r="1435" spans="1:5">
      <c r="A1435" t="s">
        <v>6403</v>
      </c>
      <c r="B1435" t="s">
        <v>5592</v>
      </c>
      <c r="C1435" t="s">
        <v>6404</v>
      </c>
      <c r="D1435" s="90" t="s">
        <v>3056</v>
      </c>
      <c r="E1435">
        <v>1420</v>
      </c>
    </row>
    <row r="1436" spans="1:5">
      <c r="A1436" t="s">
        <v>6405</v>
      </c>
      <c r="B1436" t="s">
        <v>5592</v>
      </c>
      <c r="C1436" t="s">
        <v>6406</v>
      </c>
      <c r="D1436" s="90" t="s">
        <v>3056</v>
      </c>
      <c r="E1436">
        <v>1420</v>
      </c>
    </row>
    <row r="1437" spans="1:5">
      <c r="A1437" t="s">
        <v>6407</v>
      </c>
      <c r="B1437" t="s">
        <v>5592</v>
      </c>
      <c r="C1437" t="s">
        <v>6408</v>
      </c>
      <c r="D1437" s="90" t="s">
        <v>6409</v>
      </c>
      <c r="E1437">
        <v>1420</v>
      </c>
    </row>
    <row r="1438" spans="1:5">
      <c r="A1438" t="s">
        <v>6410</v>
      </c>
      <c r="B1438" t="s">
        <v>5592</v>
      </c>
      <c r="C1438" t="s">
        <v>6411</v>
      </c>
      <c r="D1438" s="90" t="s">
        <v>6412</v>
      </c>
      <c r="E1438">
        <v>1420</v>
      </c>
    </row>
    <row r="1439" spans="1:5">
      <c r="A1439" t="s">
        <v>6413</v>
      </c>
      <c r="B1439" t="s">
        <v>5592</v>
      </c>
      <c r="C1439" t="s">
        <v>6414</v>
      </c>
      <c r="D1439" s="90" t="s">
        <v>6415</v>
      </c>
      <c r="E1439">
        <v>1420</v>
      </c>
    </row>
    <row r="1440" spans="1:5">
      <c r="A1440" t="s">
        <v>6416</v>
      </c>
      <c r="B1440" t="s">
        <v>5592</v>
      </c>
      <c r="C1440" t="s">
        <v>6417</v>
      </c>
      <c r="D1440" s="90" t="s">
        <v>6418</v>
      </c>
      <c r="E1440">
        <v>1420</v>
      </c>
    </row>
    <row r="1441" spans="1:5">
      <c r="A1441" t="s">
        <v>6419</v>
      </c>
      <c r="B1441" t="s">
        <v>3217</v>
      </c>
      <c r="C1441" t="s">
        <v>6420</v>
      </c>
      <c r="D1441" s="90" t="s">
        <v>6421</v>
      </c>
      <c r="E1441">
        <v>1420</v>
      </c>
    </row>
    <row r="1442" spans="1:5">
      <c r="A1442" t="s">
        <v>6422</v>
      </c>
      <c r="B1442" t="s">
        <v>5592</v>
      </c>
      <c r="C1442" t="s">
        <v>6423</v>
      </c>
      <c r="D1442" s="90" t="s">
        <v>6424</v>
      </c>
      <c r="E1442">
        <v>1440</v>
      </c>
    </row>
    <row r="1443" spans="1:5">
      <c r="A1443" t="s">
        <v>6425</v>
      </c>
      <c r="B1443" t="s">
        <v>3330</v>
      </c>
      <c r="C1443" t="s">
        <v>6426</v>
      </c>
      <c r="D1443" s="90" t="s">
        <v>6427</v>
      </c>
      <c r="E1443">
        <v>1440</v>
      </c>
    </row>
    <row r="1444" spans="1:5">
      <c r="A1444" t="s">
        <v>6428</v>
      </c>
      <c r="B1444" t="s">
        <v>3330</v>
      </c>
      <c r="C1444" t="s">
        <v>6429</v>
      </c>
      <c r="D1444" s="90" t="s">
        <v>3332</v>
      </c>
      <c r="E1444">
        <v>1440</v>
      </c>
    </row>
    <row r="1445" spans="1:5">
      <c r="A1445" t="s">
        <v>6430</v>
      </c>
      <c r="B1445" t="s">
        <v>5592</v>
      </c>
      <c r="C1445" t="s">
        <v>6431</v>
      </c>
      <c r="D1445" s="90" t="s">
        <v>6432</v>
      </c>
      <c r="E1445">
        <v>1440</v>
      </c>
    </row>
    <row r="1446" spans="1:5">
      <c r="A1446" t="s">
        <v>6433</v>
      </c>
      <c r="B1446" t="s">
        <v>5592</v>
      </c>
      <c r="C1446" t="s">
        <v>6434</v>
      </c>
      <c r="D1446" s="90" t="s">
        <v>6435</v>
      </c>
      <c r="E1446">
        <v>1440</v>
      </c>
    </row>
    <row r="1447" spans="1:5">
      <c r="A1447" t="s">
        <v>6436</v>
      </c>
      <c r="B1447" t="s">
        <v>5592</v>
      </c>
      <c r="C1447" t="s">
        <v>6437</v>
      </c>
      <c r="D1447" s="90" t="s">
        <v>6438</v>
      </c>
      <c r="E1447">
        <v>1440</v>
      </c>
    </row>
    <row r="1448" spans="1:5">
      <c r="A1448" t="s">
        <v>6439</v>
      </c>
      <c r="B1448" t="s">
        <v>5592</v>
      </c>
      <c r="C1448" t="s">
        <v>6440</v>
      </c>
      <c r="D1448" s="90" t="s">
        <v>6441</v>
      </c>
      <c r="E1448">
        <v>1440</v>
      </c>
    </row>
    <row r="1449" spans="1:5">
      <c r="A1449" t="s">
        <v>6442</v>
      </c>
      <c r="B1449" t="s">
        <v>5592</v>
      </c>
      <c r="C1449" t="s">
        <v>6443</v>
      </c>
      <c r="D1449" s="90" t="s">
        <v>6444</v>
      </c>
      <c r="E1449">
        <v>1440</v>
      </c>
    </row>
    <row r="1450" spans="1:5">
      <c r="A1450" t="s">
        <v>6445</v>
      </c>
      <c r="B1450" t="s">
        <v>3217</v>
      </c>
      <c r="C1450" t="s">
        <v>6446</v>
      </c>
      <c r="D1450" s="90" t="s">
        <v>6447</v>
      </c>
      <c r="E1450">
        <v>1440</v>
      </c>
    </row>
    <row r="1451" spans="1:5">
      <c r="A1451" t="s">
        <v>6448</v>
      </c>
      <c r="B1451" t="s">
        <v>5592</v>
      </c>
      <c r="C1451" t="s">
        <v>6449</v>
      </c>
      <c r="D1451" s="90" t="s">
        <v>3056</v>
      </c>
      <c r="E1451">
        <v>1440</v>
      </c>
    </row>
    <row r="1452" spans="1:5">
      <c r="A1452" t="s">
        <v>6450</v>
      </c>
      <c r="B1452" t="s">
        <v>5592</v>
      </c>
      <c r="C1452" t="s">
        <v>6451</v>
      </c>
      <c r="D1452" s="90" t="s">
        <v>6452</v>
      </c>
      <c r="E1452">
        <v>1440</v>
      </c>
    </row>
    <row r="1453" spans="1:5">
      <c r="A1453" t="s">
        <v>6453</v>
      </c>
      <c r="B1453" t="s">
        <v>5592</v>
      </c>
      <c r="C1453" t="s">
        <v>6454</v>
      </c>
      <c r="D1453" s="90" t="s">
        <v>3056</v>
      </c>
      <c r="E1453">
        <v>1440</v>
      </c>
    </row>
    <row r="1454" spans="1:5">
      <c r="A1454" t="s">
        <v>6455</v>
      </c>
      <c r="B1454" t="s">
        <v>5592</v>
      </c>
      <c r="C1454" t="s">
        <v>6456</v>
      </c>
      <c r="D1454" s="90" t="s">
        <v>6457</v>
      </c>
      <c r="E1454">
        <v>1440</v>
      </c>
    </row>
    <row r="1455" spans="1:5">
      <c r="A1455" t="s">
        <v>6458</v>
      </c>
      <c r="B1455" t="s">
        <v>3217</v>
      </c>
      <c r="C1455" t="s">
        <v>6459</v>
      </c>
      <c r="D1455" s="90" t="s">
        <v>6460</v>
      </c>
      <c r="E1455">
        <v>1440</v>
      </c>
    </row>
    <row r="1456" spans="1:5">
      <c r="A1456" t="s">
        <v>6461</v>
      </c>
      <c r="B1456" t="s">
        <v>5592</v>
      </c>
      <c r="C1456" t="s">
        <v>6462</v>
      </c>
      <c r="D1456" s="90" t="s">
        <v>6463</v>
      </c>
      <c r="E1456">
        <v>1440</v>
      </c>
    </row>
    <row r="1457" spans="1:5">
      <c r="A1457" t="s">
        <v>6464</v>
      </c>
      <c r="B1457" t="s">
        <v>5592</v>
      </c>
      <c r="C1457" t="s">
        <v>6465</v>
      </c>
      <c r="D1457" s="90" t="s">
        <v>6466</v>
      </c>
      <c r="E1457">
        <v>1440</v>
      </c>
    </row>
    <row r="1458" spans="1:5">
      <c r="A1458" t="s">
        <v>6467</v>
      </c>
      <c r="B1458" t="s">
        <v>5592</v>
      </c>
      <c r="C1458" t="s">
        <v>6468</v>
      </c>
      <c r="D1458" s="90" t="s">
        <v>6469</v>
      </c>
      <c r="E1458">
        <v>1440</v>
      </c>
    </row>
    <row r="1459" spans="1:5">
      <c r="A1459" t="s">
        <v>6470</v>
      </c>
      <c r="B1459" t="s">
        <v>3217</v>
      </c>
      <c r="C1459" t="s">
        <v>6471</v>
      </c>
      <c r="D1459" s="90" t="s">
        <v>3056</v>
      </c>
      <c r="E1459">
        <v>1440</v>
      </c>
    </row>
    <row r="1460" spans="1:5">
      <c r="A1460" t="s">
        <v>6472</v>
      </c>
      <c r="B1460" t="s">
        <v>3217</v>
      </c>
      <c r="C1460" t="s">
        <v>6473</v>
      </c>
      <c r="D1460" s="90" t="s">
        <v>6474</v>
      </c>
      <c r="E1460">
        <v>1440</v>
      </c>
    </row>
    <row r="1461" spans="1:5">
      <c r="A1461" t="s">
        <v>6475</v>
      </c>
      <c r="B1461" t="s">
        <v>5592</v>
      </c>
      <c r="C1461" t="s">
        <v>6476</v>
      </c>
      <c r="D1461" s="90" t="s">
        <v>6477</v>
      </c>
      <c r="E1461">
        <v>1440</v>
      </c>
    </row>
    <row r="1462" spans="1:5">
      <c r="A1462" t="s">
        <v>6478</v>
      </c>
      <c r="B1462" t="s">
        <v>3217</v>
      </c>
      <c r="C1462" t="s">
        <v>6479</v>
      </c>
      <c r="D1462" s="90" t="s">
        <v>6480</v>
      </c>
      <c r="E1462">
        <v>1460</v>
      </c>
    </row>
    <row r="1463" spans="1:5">
      <c r="A1463" t="s">
        <v>6481</v>
      </c>
      <c r="B1463" t="s">
        <v>4053</v>
      </c>
      <c r="C1463" t="s">
        <v>6482</v>
      </c>
      <c r="D1463" s="90" t="s">
        <v>6483</v>
      </c>
      <c r="E1463">
        <v>1460</v>
      </c>
    </row>
    <row r="1464" spans="1:5">
      <c r="A1464" t="s">
        <v>6484</v>
      </c>
      <c r="B1464" t="s">
        <v>4135</v>
      </c>
      <c r="C1464" t="s">
        <v>6485</v>
      </c>
      <c r="D1464" s="90" t="s">
        <v>6486</v>
      </c>
      <c r="E1464">
        <v>1460</v>
      </c>
    </row>
    <row r="1465" spans="1:5">
      <c r="A1465" t="s">
        <v>6487</v>
      </c>
      <c r="B1465" t="s">
        <v>4182</v>
      </c>
      <c r="C1465" t="s">
        <v>6488</v>
      </c>
      <c r="D1465" s="90" t="s">
        <v>4184</v>
      </c>
      <c r="E1465">
        <v>1460</v>
      </c>
    </row>
    <row r="1466" spans="1:5">
      <c r="A1466" t="s">
        <v>6489</v>
      </c>
      <c r="B1466" t="s">
        <v>4135</v>
      </c>
      <c r="C1466" t="s">
        <v>6490</v>
      </c>
      <c r="D1466" s="90" t="s">
        <v>4212</v>
      </c>
      <c r="E1466">
        <v>1460</v>
      </c>
    </row>
    <row r="1467" spans="1:5">
      <c r="A1467" t="s">
        <v>6491</v>
      </c>
      <c r="B1467" t="s">
        <v>4091</v>
      </c>
      <c r="C1467" t="s">
        <v>6492</v>
      </c>
      <c r="D1467" s="90" t="s">
        <v>6493</v>
      </c>
      <c r="E1467">
        <v>1460</v>
      </c>
    </row>
    <row r="1468" spans="1:5">
      <c r="A1468" t="s">
        <v>6494</v>
      </c>
      <c r="B1468" t="s">
        <v>3046</v>
      </c>
      <c r="C1468" t="s">
        <v>6495</v>
      </c>
      <c r="D1468" s="90" t="s">
        <v>3048</v>
      </c>
      <c r="E1468">
        <v>1460</v>
      </c>
    </row>
    <row r="1469" spans="1:5">
      <c r="A1469" t="s">
        <v>6496</v>
      </c>
      <c r="B1469" t="s">
        <v>3046</v>
      </c>
      <c r="C1469" t="s">
        <v>6497</v>
      </c>
      <c r="D1469" s="90" t="s">
        <v>3048</v>
      </c>
      <c r="E1469">
        <v>1460</v>
      </c>
    </row>
    <row r="1470" spans="1:5">
      <c r="A1470" t="s">
        <v>6498</v>
      </c>
      <c r="B1470" t="s">
        <v>3046</v>
      </c>
      <c r="C1470" t="s">
        <v>6499</v>
      </c>
      <c r="D1470" s="90" t="s">
        <v>3048</v>
      </c>
      <c r="E1470">
        <v>1460</v>
      </c>
    </row>
    <row r="1471" spans="1:5">
      <c r="A1471" t="s">
        <v>6500</v>
      </c>
      <c r="B1471" t="s">
        <v>4091</v>
      </c>
      <c r="C1471" t="s">
        <v>6501</v>
      </c>
      <c r="D1471" s="90" t="s">
        <v>6502</v>
      </c>
      <c r="E1471">
        <v>1460</v>
      </c>
    </row>
    <row r="1472" spans="1:5">
      <c r="A1472" t="s">
        <v>6503</v>
      </c>
      <c r="B1472" t="s">
        <v>3046</v>
      </c>
      <c r="C1472" t="s">
        <v>6504</v>
      </c>
      <c r="D1472" s="90" t="s">
        <v>3048</v>
      </c>
      <c r="E1472">
        <v>1460</v>
      </c>
    </row>
    <row r="1473" spans="1:5">
      <c r="A1473" t="s">
        <v>6505</v>
      </c>
      <c r="B1473" t="s">
        <v>3046</v>
      </c>
      <c r="C1473" t="s">
        <v>6506</v>
      </c>
      <c r="D1473" s="90" t="s">
        <v>3048</v>
      </c>
      <c r="E1473">
        <v>1460</v>
      </c>
    </row>
    <row r="1474" spans="1:5">
      <c r="A1474" t="s">
        <v>6507</v>
      </c>
      <c r="B1474" t="s">
        <v>3046</v>
      </c>
      <c r="C1474" t="s">
        <v>6508</v>
      </c>
      <c r="D1474" s="90" t="s">
        <v>3048</v>
      </c>
      <c r="E1474">
        <v>1460</v>
      </c>
    </row>
    <row r="1475" spans="1:5">
      <c r="A1475" t="s">
        <v>6509</v>
      </c>
      <c r="B1475" t="s">
        <v>3046</v>
      </c>
      <c r="C1475" t="s">
        <v>6510</v>
      </c>
      <c r="D1475" s="90" t="s">
        <v>3048</v>
      </c>
      <c r="E1475">
        <v>1460</v>
      </c>
    </row>
    <row r="1476" spans="1:5">
      <c r="A1476" t="s">
        <v>6511</v>
      </c>
      <c r="B1476" t="s">
        <v>3046</v>
      </c>
      <c r="C1476" t="s">
        <v>6512</v>
      </c>
      <c r="D1476" s="90" t="s">
        <v>3048</v>
      </c>
      <c r="E1476">
        <v>1460</v>
      </c>
    </row>
    <row r="1477" spans="1:5">
      <c r="A1477" t="s">
        <v>6513</v>
      </c>
      <c r="B1477" t="s">
        <v>3046</v>
      </c>
      <c r="C1477" t="s">
        <v>6514</v>
      </c>
      <c r="D1477" s="90" t="s">
        <v>3048</v>
      </c>
      <c r="E1477">
        <v>1460</v>
      </c>
    </row>
    <row r="1478" spans="1:5">
      <c r="A1478" t="s">
        <v>6515</v>
      </c>
      <c r="B1478" t="s">
        <v>4091</v>
      </c>
      <c r="C1478" t="s">
        <v>6516</v>
      </c>
      <c r="D1478" s="90" t="s">
        <v>6517</v>
      </c>
      <c r="E1478">
        <v>1460</v>
      </c>
    </row>
    <row r="1479" spans="1:5">
      <c r="A1479" t="s">
        <v>6518</v>
      </c>
      <c r="B1479" t="s">
        <v>4091</v>
      </c>
      <c r="C1479" t="s">
        <v>6519</v>
      </c>
      <c r="D1479" s="90" t="s">
        <v>6520</v>
      </c>
      <c r="E1479">
        <v>1460</v>
      </c>
    </row>
    <row r="1480" spans="1:5">
      <c r="A1480" t="s">
        <v>6521</v>
      </c>
      <c r="B1480" t="s">
        <v>3046</v>
      </c>
      <c r="C1480" t="s">
        <v>6522</v>
      </c>
      <c r="D1480" s="90" t="s">
        <v>3048</v>
      </c>
      <c r="E1480">
        <v>1460</v>
      </c>
    </row>
    <row r="1481" spans="1:5">
      <c r="A1481" t="s">
        <v>6523</v>
      </c>
      <c r="B1481" t="s">
        <v>3046</v>
      </c>
      <c r="C1481" t="s">
        <v>6524</v>
      </c>
      <c r="D1481" s="90" t="s">
        <v>3048</v>
      </c>
      <c r="E1481">
        <v>1460</v>
      </c>
    </row>
    <row r="1482" spans="1:5">
      <c r="A1482" t="s">
        <v>6525</v>
      </c>
      <c r="B1482" t="s">
        <v>3046</v>
      </c>
      <c r="C1482" t="s">
        <v>6526</v>
      </c>
      <c r="D1482" s="90" t="s">
        <v>3048</v>
      </c>
      <c r="E1482">
        <v>1480</v>
      </c>
    </row>
    <row r="1483" spans="1:5">
      <c r="A1483" t="s">
        <v>6527</v>
      </c>
      <c r="B1483" t="s">
        <v>4091</v>
      </c>
      <c r="C1483" t="s">
        <v>6528</v>
      </c>
      <c r="D1483" s="90" t="s">
        <v>6529</v>
      </c>
      <c r="E1483">
        <v>1480</v>
      </c>
    </row>
    <row r="1484" spans="1:5">
      <c r="A1484" t="s">
        <v>6530</v>
      </c>
      <c r="B1484" t="s">
        <v>3046</v>
      </c>
      <c r="C1484" t="s">
        <v>6531</v>
      </c>
      <c r="D1484" s="90" t="s">
        <v>3048</v>
      </c>
      <c r="E1484">
        <v>1480</v>
      </c>
    </row>
    <row r="1485" spans="1:5">
      <c r="A1485" t="s">
        <v>6532</v>
      </c>
      <c r="B1485" t="s">
        <v>3046</v>
      </c>
      <c r="C1485" t="s">
        <v>6533</v>
      </c>
      <c r="D1485" s="90" t="s">
        <v>3048</v>
      </c>
      <c r="E1485">
        <v>1480</v>
      </c>
    </row>
    <row r="1486" spans="1:5">
      <c r="A1486" t="s">
        <v>6534</v>
      </c>
      <c r="B1486" t="s">
        <v>3046</v>
      </c>
      <c r="C1486" t="s">
        <v>6535</v>
      </c>
      <c r="D1486" s="90" t="s">
        <v>3048</v>
      </c>
      <c r="E1486">
        <v>1480</v>
      </c>
    </row>
    <row r="1487" spans="1:5">
      <c r="A1487" t="s">
        <v>6536</v>
      </c>
      <c r="B1487" t="s">
        <v>4091</v>
      </c>
      <c r="C1487" t="s">
        <v>6537</v>
      </c>
      <c r="D1487" s="90" t="s">
        <v>6538</v>
      </c>
      <c r="E1487">
        <v>1480</v>
      </c>
    </row>
    <row r="1488" spans="1:5">
      <c r="A1488" t="s">
        <v>6539</v>
      </c>
      <c r="B1488" t="s">
        <v>3046</v>
      </c>
      <c r="C1488" t="s">
        <v>6540</v>
      </c>
      <c r="D1488" s="90" t="s">
        <v>3048</v>
      </c>
      <c r="E1488">
        <v>1480</v>
      </c>
    </row>
    <row r="1489" spans="1:5">
      <c r="A1489" t="s">
        <v>6541</v>
      </c>
      <c r="B1489" t="s">
        <v>3046</v>
      </c>
      <c r="C1489" t="s">
        <v>6542</v>
      </c>
      <c r="D1489" s="90" t="s">
        <v>3048</v>
      </c>
      <c r="E1489">
        <v>1480</v>
      </c>
    </row>
    <row r="1490" spans="1:5">
      <c r="A1490" t="s">
        <v>6543</v>
      </c>
      <c r="B1490" t="s">
        <v>3046</v>
      </c>
      <c r="C1490" t="s">
        <v>6544</v>
      </c>
      <c r="D1490" s="90" t="s">
        <v>3048</v>
      </c>
      <c r="E1490">
        <v>1480</v>
      </c>
    </row>
    <row r="1491" spans="1:5">
      <c r="A1491" t="s">
        <v>6545</v>
      </c>
      <c r="B1491" t="s">
        <v>4091</v>
      </c>
      <c r="C1491" t="s">
        <v>6546</v>
      </c>
      <c r="D1491" s="90" t="s">
        <v>6547</v>
      </c>
      <c r="E1491">
        <v>1480</v>
      </c>
    </row>
    <row r="1492" spans="1:5">
      <c r="A1492" t="s">
        <v>6548</v>
      </c>
      <c r="B1492" t="s">
        <v>6549</v>
      </c>
      <c r="C1492" t="s">
        <v>6550</v>
      </c>
      <c r="D1492" s="90" t="s">
        <v>6551</v>
      </c>
      <c r="E1492">
        <v>1480</v>
      </c>
    </row>
    <row r="1493" spans="1:5">
      <c r="A1493" t="s">
        <v>6552</v>
      </c>
      <c r="B1493" t="s">
        <v>6549</v>
      </c>
      <c r="C1493" t="s">
        <v>6553</v>
      </c>
      <c r="D1493" s="90" t="s">
        <v>3056</v>
      </c>
      <c r="E1493">
        <v>1480</v>
      </c>
    </row>
    <row r="1494" spans="1:5">
      <c r="A1494" t="s">
        <v>6554</v>
      </c>
      <c r="B1494" t="s">
        <v>6549</v>
      </c>
      <c r="C1494" t="s">
        <v>6555</v>
      </c>
      <c r="D1494" s="90" t="s">
        <v>3056</v>
      </c>
      <c r="E1494">
        <v>1480</v>
      </c>
    </row>
    <row r="1495" spans="1:5">
      <c r="A1495" t="s">
        <v>6556</v>
      </c>
      <c r="B1495" t="s">
        <v>6549</v>
      </c>
      <c r="C1495" t="s">
        <v>6557</v>
      </c>
      <c r="D1495" s="90" t="s">
        <v>6558</v>
      </c>
      <c r="E1495">
        <v>1480</v>
      </c>
    </row>
    <row r="1496" spans="1:5">
      <c r="A1496" t="s">
        <v>6559</v>
      </c>
      <c r="B1496" t="s">
        <v>6549</v>
      </c>
      <c r="C1496" t="s">
        <v>6560</v>
      </c>
      <c r="D1496" s="90" t="s">
        <v>6561</v>
      </c>
      <c r="E1496">
        <v>1480</v>
      </c>
    </row>
    <row r="1497" spans="1:5">
      <c r="A1497" t="s">
        <v>6562</v>
      </c>
      <c r="B1497" t="s">
        <v>6549</v>
      </c>
      <c r="C1497" t="s">
        <v>6563</v>
      </c>
      <c r="D1497" s="90" t="s">
        <v>6564</v>
      </c>
      <c r="E1497">
        <v>1480</v>
      </c>
    </row>
    <row r="1498" spans="1:5">
      <c r="A1498" t="s">
        <v>6565</v>
      </c>
      <c r="B1498" t="s">
        <v>6566</v>
      </c>
      <c r="C1498" t="s">
        <v>6567</v>
      </c>
      <c r="D1498" s="90" t="s">
        <v>3056</v>
      </c>
      <c r="E1498">
        <v>1480</v>
      </c>
    </row>
    <row r="1499" spans="1:5">
      <c r="A1499" t="s">
        <v>6568</v>
      </c>
      <c r="B1499" t="s">
        <v>6566</v>
      </c>
      <c r="C1499" t="s">
        <v>6569</v>
      </c>
      <c r="D1499" s="90" t="s">
        <v>3056</v>
      </c>
      <c r="E1499">
        <v>1480</v>
      </c>
    </row>
    <row r="1500" spans="1:5">
      <c r="A1500" t="s">
        <v>6570</v>
      </c>
      <c r="B1500" t="s">
        <v>6566</v>
      </c>
      <c r="C1500" t="s">
        <v>6571</v>
      </c>
      <c r="D1500" s="90" t="s">
        <v>3056</v>
      </c>
      <c r="E1500">
        <v>1480</v>
      </c>
    </row>
    <row r="1501" spans="1:5">
      <c r="A1501" t="s">
        <v>6572</v>
      </c>
      <c r="B1501" t="s">
        <v>5907</v>
      </c>
      <c r="C1501" t="s">
        <v>6573</v>
      </c>
      <c r="D1501" s="90" t="s">
        <v>3056</v>
      </c>
      <c r="E1501">
        <v>1480</v>
      </c>
    </row>
    <row r="1502" spans="1:5">
      <c r="A1502" t="s">
        <v>6574</v>
      </c>
      <c r="B1502" t="s">
        <v>5907</v>
      </c>
      <c r="C1502" t="s">
        <v>6575</v>
      </c>
      <c r="D1502" s="90" t="s">
        <v>3056</v>
      </c>
      <c r="E1502">
        <v>1500</v>
      </c>
    </row>
    <row r="1503" spans="1:5">
      <c r="A1503" t="s">
        <v>6576</v>
      </c>
      <c r="B1503" t="s">
        <v>5907</v>
      </c>
      <c r="C1503" t="s">
        <v>6575</v>
      </c>
      <c r="D1503" s="90" t="s">
        <v>3056</v>
      </c>
      <c r="E1503">
        <v>1500</v>
      </c>
    </row>
    <row r="1504" spans="1:5">
      <c r="A1504" t="s">
        <v>6577</v>
      </c>
      <c r="B1504" t="s">
        <v>5907</v>
      </c>
      <c r="C1504" t="s">
        <v>6578</v>
      </c>
      <c r="D1504" s="90" t="s">
        <v>3056</v>
      </c>
      <c r="E1504">
        <v>1500</v>
      </c>
    </row>
    <row r="1505" spans="1:5">
      <c r="A1505" t="s">
        <v>6579</v>
      </c>
      <c r="B1505" t="s">
        <v>5907</v>
      </c>
      <c r="C1505" t="s">
        <v>6580</v>
      </c>
      <c r="D1505" s="90" t="s">
        <v>6581</v>
      </c>
      <c r="E1505">
        <v>1500</v>
      </c>
    </row>
    <row r="1506" spans="1:5">
      <c r="A1506" t="s">
        <v>6582</v>
      </c>
      <c r="B1506" t="s">
        <v>5907</v>
      </c>
      <c r="C1506" t="s">
        <v>6583</v>
      </c>
      <c r="D1506" s="90" t="s">
        <v>6584</v>
      </c>
      <c r="E1506">
        <v>1500</v>
      </c>
    </row>
    <row r="1507" spans="1:5">
      <c r="A1507" t="s">
        <v>6585</v>
      </c>
      <c r="B1507" t="s">
        <v>5907</v>
      </c>
      <c r="C1507" t="s">
        <v>6586</v>
      </c>
      <c r="D1507" s="90" t="s">
        <v>6587</v>
      </c>
      <c r="E1507">
        <v>1500</v>
      </c>
    </row>
    <row r="1508" spans="1:5">
      <c r="A1508" t="s">
        <v>6588</v>
      </c>
      <c r="B1508" t="s">
        <v>5907</v>
      </c>
      <c r="C1508" t="s">
        <v>6589</v>
      </c>
      <c r="D1508" s="90" t="s">
        <v>3056</v>
      </c>
      <c r="E1508">
        <v>1500</v>
      </c>
    </row>
    <row r="1509" spans="1:5">
      <c r="A1509" t="s">
        <v>6590</v>
      </c>
      <c r="B1509" t="s">
        <v>3276</v>
      </c>
      <c r="C1509" t="s">
        <v>6591</v>
      </c>
      <c r="D1509" s="90" t="s">
        <v>3048</v>
      </c>
      <c r="E1509">
        <v>1500</v>
      </c>
    </row>
    <row r="1510" spans="1:5">
      <c r="A1510" t="s">
        <v>6592</v>
      </c>
      <c r="B1510" t="s">
        <v>3276</v>
      </c>
      <c r="C1510" t="s">
        <v>6593</v>
      </c>
      <c r="D1510" s="90" t="s">
        <v>3048</v>
      </c>
      <c r="E1510">
        <v>1500</v>
      </c>
    </row>
    <row r="1511" spans="1:5">
      <c r="A1511" t="s">
        <v>6594</v>
      </c>
      <c r="B1511" t="s">
        <v>3276</v>
      </c>
      <c r="C1511" t="s">
        <v>6595</v>
      </c>
      <c r="D1511" s="90" t="s">
        <v>3048</v>
      </c>
      <c r="E1511">
        <v>1500</v>
      </c>
    </row>
    <row r="1512" spans="1:5">
      <c r="A1512" t="s">
        <v>6596</v>
      </c>
      <c r="B1512" t="s">
        <v>3276</v>
      </c>
      <c r="C1512" t="s">
        <v>6597</v>
      </c>
      <c r="D1512" s="90" t="s">
        <v>3048</v>
      </c>
      <c r="E1512">
        <v>1500</v>
      </c>
    </row>
    <row r="1513" spans="1:5">
      <c r="A1513" t="s">
        <v>6598</v>
      </c>
      <c r="B1513" t="s">
        <v>3276</v>
      </c>
      <c r="C1513" t="s">
        <v>6599</v>
      </c>
      <c r="D1513" s="90" t="s">
        <v>3048</v>
      </c>
      <c r="E1513">
        <v>1500</v>
      </c>
    </row>
    <row r="1514" spans="1:5">
      <c r="A1514" t="s">
        <v>6600</v>
      </c>
      <c r="B1514" t="s">
        <v>3276</v>
      </c>
      <c r="C1514" t="s">
        <v>6601</v>
      </c>
      <c r="D1514" s="90" t="s">
        <v>3048</v>
      </c>
      <c r="E1514">
        <v>1500</v>
      </c>
    </row>
    <row r="1515" spans="1:5">
      <c r="A1515" t="s">
        <v>6602</v>
      </c>
      <c r="B1515" t="s">
        <v>3276</v>
      </c>
      <c r="C1515" t="s">
        <v>6603</v>
      </c>
      <c r="D1515" s="90" t="s">
        <v>3048</v>
      </c>
      <c r="E1515">
        <v>1500</v>
      </c>
    </row>
    <row r="1516" spans="1:5">
      <c r="A1516" t="s">
        <v>6604</v>
      </c>
      <c r="B1516" t="s">
        <v>3276</v>
      </c>
      <c r="C1516" t="s">
        <v>6605</v>
      </c>
      <c r="D1516" s="90" t="s">
        <v>3048</v>
      </c>
      <c r="E1516">
        <v>1500</v>
      </c>
    </row>
    <row r="1517" spans="1:5">
      <c r="A1517" t="s">
        <v>6606</v>
      </c>
      <c r="B1517" t="s">
        <v>6607</v>
      </c>
      <c r="C1517" t="s">
        <v>6608</v>
      </c>
      <c r="D1517" s="90" t="s">
        <v>6609</v>
      </c>
      <c r="E1517">
        <v>1500</v>
      </c>
    </row>
    <row r="1518" spans="1:5">
      <c r="A1518" t="s">
        <v>6610</v>
      </c>
      <c r="B1518" t="s">
        <v>6607</v>
      </c>
      <c r="C1518" t="s">
        <v>6611</v>
      </c>
      <c r="D1518" s="90" t="s">
        <v>6609</v>
      </c>
      <c r="E1518">
        <v>1500</v>
      </c>
    </row>
    <row r="1519" spans="1:5">
      <c r="A1519" t="s">
        <v>6612</v>
      </c>
      <c r="B1519" t="s">
        <v>3058</v>
      </c>
      <c r="C1519" t="s">
        <v>6613</v>
      </c>
      <c r="D1519" s="90" t="s">
        <v>6614</v>
      </c>
      <c r="E1519">
        <v>1500</v>
      </c>
    </row>
    <row r="1520" spans="1:5">
      <c r="A1520" t="s">
        <v>6615</v>
      </c>
      <c r="B1520" t="s">
        <v>5907</v>
      </c>
      <c r="C1520" t="s">
        <v>6616</v>
      </c>
      <c r="D1520" s="90" t="s">
        <v>3056</v>
      </c>
      <c r="E1520">
        <v>1500</v>
      </c>
    </row>
    <row r="1521" spans="1:5">
      <c r="A1521" t="s">
        <v>6617</v>
      </c>
      <c r="B1521" t="s">
        <v>5904</v>
      </c>
      <c r="C1521" t="s">
        <v>6618</v>
      </c>
      <c r="D1521" s="90" t="s">
        <v>3056</v>
      </c>
      <c r="E1521">
        <v>1500</v>
      </c>
    </row>
    <row r="1522" spans="1:5">
      <c r="A1522" t="s">
        <v>6619</v>
      </c>
      <c r="B1522" t="s">
        <v>4537</v>
      </c>
      <c r="C1522" t="s">
        <v>6620</v>
      </c>
      <c r="D1522" s="90" t="s">
        <v>4539</v>
      </c>
      <c r="E1522">
        <v>1520</v>
      </c>
    </row>
    <row r="1523" spans="1:5">
      <c r="A1523" t="s">
        <v>6621</v>
      </c>
      <c r="B1523" t="s">
        <v>5592</v>
      </c>
      <c r="C1523" t="s">
        <v>6622</v>
      </c>
      <c r="D1523" s="90" t="s">
        <v>3056</v>
      </c>
      <c r="E1523">
        <v>1520</v>
      </c>
    </row>
    <row r="1524" spans="1:5">
      <c r="A1524" t="s">
        <v>6623</v>
      </c>
      <c r="B1524" t="s">
        <v>5592</v>
      </c>
      <c r="C1524" t="s">
        <v>6624</v>
      </c>
      <c r="D1524" s="90" t="s">
        <v>3056</v>
      </c>
      <c r="E1524">
        <v>1520</v>
      </c>
    </row>
    <row r="1525" spans="1:5">
      <c r="A1525" t="s">
        <v>6625</v>
      </c>
      <c r="B1525" t="s">
        <v>5592</v>
      </c>
      <c r="C1525" t="s">
        <v>6626</v>
      </c>
      <c r="D1525" s="90" t="s">
        <v>6627</v>
      </c>
      <c r="E1525">
        <v>1520</v>
      </c>
    </row>
    <row r="1526" spans="1:5">
      <c r="A1526" t="s">
        <v>6628</v>
      </c>
      <c r="B1526" t="s">
        <v>5592</v>
      </c>
      <c r="C1526" t="s">
        <v>6629</v>
      </c>
      <c r="D1526" s="90" t="s">
        <v>6630</v>
      </c>
      <c r="E1526">
        <v>1520</v>
      </c>
    </row>
    <row r="1527" spans="1:5">
      <c r="A1527" t="s">
        <v>6631</v>
      </c>
      <c r="B1527" t="s">
        <v>5592</v>
      </c>
      <c r="C1527" t="s">
        <v>6632</v>
      </c>
      <c r="D1527" s="90" t="s">
        <v>6633</v>
      </c>
      <c r="E1527">
        <v>1520</v>
      </c>
    </row>
    <row r="1528" spans="1:5">
      <c r="A1528" t="s">
        <v>6634</v>
      </c>
      <c r="B1528" t="s">
        <v>5549</v>
      </c>
      <c r="C1528" t="s">
        <v>6635</v>
      </c>
      <c r="D1528" s="90" t="s">
        <v>6636</v>
      </c>
      <c r="E1528">
        <v>1520</v>
      </c>
    </row>
    <row r="1529" spans="1:5">
      <c r="A1529" t="s">
        <v>6637</v>
      </c>
      <c r="B1529" t="s">
        <v>5592</v>
      </c>
      <c r="C1529" t="s">
        <v>6638</v>
      </c>
      <c r="D1529" s="90" t="s">
        <v>3056</v>
      </c>
      <c r="E1529">
        <v>1520</v>
      </c>
    </row>
    <row r="1530" spans="1:5">
      <c r="A1530" t="s">
        <v>6639</v>
      </c>
      <c r="B1530" t="s">
        <v>5592</v>
      </c>
      <c r="C1530" t="s">
        <v>6640</v>
      </c>
      <c r="D1530" s="90" t="s">
        <v>6641</v>
      </c>
      <c r="E1530">
        <v>1520</v>
      </c>
    </row>
    <row r="1531" spans="1:5">
      <c r="A1531" t="s">
        <v>6642</v>
      </c>
      <c r="B1531" t="s">
        <v>5592</v>
      </c>
      <c r="C1531" t="s">
        <v>6643</v>
      </c>
      <c r="D1531" s="90" t="s">
        <v>6644</v>
      </c>
      <c r="E1531">
        <v>1520</v>
      </c>
    </row>
    <row r="1532" spans="1:5">
      <c r="A1532" t="s">
        <v>6645</v>
      </c>
      <c r="B1532" t="s">
        <v>1657</v>
      </c>
      <c r="C1532" t="s">
        <v>6646</v>
      </c>
      <c r="D1532" s="90" t="s">
        <v>6647</v>
      </c>
      <c r="E1532">
        <v>1520</v>
      </c>
    </row>
    <row r="1533" spans="1:5">
      <c r="A1533" t="s">
        <v>6648</v>
      </c>
      <c r="B1533" t="s">
        <v>4053</v>
      </c>
      <c r="C1533" t="s">
        <v>6649</v>
      </c>
      <c r="D1533" s="90" t="s">
        <v>4195</v>
      </c>
      <c r="E1533">
        <v>1520</v>
      </c>
    </row>
    <row r="1534" spans="1:5">
      <c r="A1534" t="s">
        <v>6650</v>
      </c>
      <c r="B1534" t="s">
        <v>3217</v>
      </c>
      <c r="C1534" t="s">
        <v>6651</v>
      </c>
      <c r="D1534" s="90" t="s">
        <v>6652</v>
      </c>
      <c r="E1534">
        <v>1520</v>
      </c>
    </row>
    <row r="1535" spans="1:5">
      <c r="A1535" t="s">
        <v>6653</v>
      </c>
      <c r="B1535" t="s">
        <v>3330</v>
      </c>
      <c r="C1535" t="s">
        <v>6654</v>
      </c>
      <c r="D1535" s="90" t="s">
        <v>6655</v>
      </c>
      <c r="E1535">
        <v>1520</v>
      </c>
    </row>
    <row r="1536" spans="1:5">
      <c r="A1536" t="s">
        <v>6656</v>
      </c>
      <c r="B1536" t="s">
        <v>5549</v>
      </c>
      <c r="C1536" t="s">
        <v>6657</v>
      </c>
      <c r="D1536" s="90" t="s">
        <v>6658</v>
      </c>
      <c r="E1536">
        <v>1520</v>
      </c>
    </row>
    <row r="1537" spans="1:5">
      <c r="A1537" t="s">
        <v>6659</v>
      </c>
      <c r="B1537" t="s">
        <v>3324</v>
      </c>
      <c r="C1537" t="s">
        <v>6660</v>
      </c>
      <c r="D1537" s="90" t="s">
        <v>6661</v>
      </c>
      <c r="E1537">
        <v>1520</v>
      </c>
    </row>
    <row r="1538" spans="1:5">
      <c r="A1538" t="s">
        <v>6662</v>
      </c>
      <c r="B1538" t="s">
        <v>3330</v>
      </c>
      <c r="C1538" t="s">
        <v>6663</v>
      </c>
      <c r="D1538" s="90" t="s">
        <v>6664</v>
      </c>
      <c r="E1538">
        <v>1520</v>
      </c>
    </row>
    <row r="1539" spans="1:5">
      <c r="A1539" t="s">
        <v>6665</v>
      </c>
      <c r="B1539" t="s">
        <v>3330</v>
      </c>
      <c r="C1539" t="s">
        <v>6666</v>
      </c>
      <c r="D1539" s="90" t="s">
        <v>6667</v>
      </c>
      <c r="E1539">
        <v>1520</v>
      </c>
    </row>
    <row r="1540" spans="1:5">
      <c r="A1540" t="s">
        <v>6668</v>
      </c>
      <c r="B1540" t="s">
        <v>3330</v>
      </c>
      <c r="C1540" t="s">
        <v>6669</v>
      </c>
      <c r="D1540" s="90" t="s">
        <v>6670</v>
      </c>
      <c r="E1540">
        <v>1520</v>
      </c>
    </row>
    <row r="1541" spans="1:5">
      <c r="A1541" t="s">
        <v>6671</v>
      </c>
      <c r="B1541" t="s">
        <v>3330</v>
      </c>
      <c r="C1541" t="s">
        <v>6672</v>
      </c>
      <c r="D1541" s="90" t="s">
        <v>6673</v>
      </c>
      <c r="E1541">
        <v>1520</v>
      </c>
    </row>
    <row r="1542" spans="1:5">
      <c r="A1542" t="s">
        <v>6674</v>
      </c>
      <c r="B1542" t="s">
        <v>3330</v>
      </c>
      <c r="C1542" t="s">
        <v>6675</v>
      </c>
      <c r="D1542" s="90" t="s">
        <v>6676</v>
      </c>
      <c r="E1542">
        <v>1540</v>
      </c>
    </row>
    <row r="1543" spans="1:5">
      <c r="A1543" t="s">
        <v>6677</v>
      </c>
      <c r="B1543" t="s">
        <v>3330</v>
      </c>
      <c r="C1543" t="s">
        <v>6678</v>
      </c>
      <c r="D1543" s="90" t="s">
        <v>6679</v>
      </c>
      <c r="E1543">
        <v>1540</v>
      </c>
    </row>
    <row r="1544" spans="1:5">
      <c r="A1544" t="s">
        <v>6680</v>
      </c>
      <c r="B1544" t="s">
        <v>3330</v>
      </c>
      <c r="C1544" t="s">
        <v>6681</v>
      </c>
      <c r="D1544" s="90" t="s">
        <v>6682</v>
      </c>
      <c r="E1544">
        <v>1540</v>
      </c>
    </row>
    <row r="1545" spans="1:5">
      <c r="A1545" t="s">
        <v>6683</v>
      </c>
      <c r="B1545" t="s">
        <v>3330</v>
      </c>
      <c r="C1545" t="s">
        <v>6684</v>
      </c>
      <c r="D1545" s="90" t="s">
        <v>6685</v>
      </c>
      <c r="E1545">
        <v>1540</v>
      </c>
    </row>
    <row r="1546" spans="1:5">
      <c r="A1546" t="s">
        <v>6686</v>
      </c>
      <c r="B1546" t="s">
        <v>3330</v>
      </c>
      <c r="C1546" t="s">
        <v>6687</v>
      </c>
      <c r="D1546" s="90" t="s">
        <v>6688</v>
      </c>
      <c r="E1546">
        <v>1540</v>
      </c>
    </row>
    <row r="1547" spans="1:5">
      <c r="A1547" t="s">
        <v>6689</v>
      </c>
      <c r="B1547" t="s">
        <v>3330</v>
      </c>
      <c r="C1547" t="s">
        <v>6690</v>
      </c>
      <c r="D1547" s="90" t="s">
        <v>6691</v>
      </c>
      <c r="E1547">
        <v>1540</v>
      </c>
    </row>
    <row r="1548" spans="1:5">
      <c r="A1548" t="s">
        <v>6692</v>
      </c>
      <c r="B1548" t="s">
        <v>3058</v>
      </c>
      <c r="C1548" t="s">
        <v>6693</v>
      </c>
      <c r="D1548" s="90" t="s">
        <v>6694</v>
      </c>
      <c r="E1548">
        <v>1540</v>
      </c>
    </row>
    <row r="1549" spans="1:5">
      <c r="A1549" t="s">
        <v>6695</v>
      </c>
      <c r="B1549" t="s">
        <v>3058</v>
      </c>
      <c r="C1549" t="s">
        <v>6696</v>
      </c>
      <c r="D1549" s="90" t="s">
        <v>3167</v>
      </c>
      <c r="E1549">
        <v>1540</v>
      </c>
    </row>
    <row r="1550" spans="1:5">
      <c r="A1550" t="s">
        <v>6697</v>
      </c>
      <c r="B1550" t="s">
        <v>4077</v>
      </c>
      <c r="C1550" t="s">
        <v>6698</v>
      </c>
      <c r="D1550" s="90" t="s">
        <v>6699</v>
      </c>
      <c r="E1550">
        <v>1540</v>
      </c>
    </row>
    <row r="1551" spans="1:5">
      <c r="A1551" t="s">
        <v>6700</v>
      </c>
      <c r="B1551" t="s">
        <v>4077</v>
      </c>
      <c r="C1551" t="s">
        <v>6701</v>
      </c>
      <c r="D1551" s="90" t="s">
        <v>6702</v>
      </c>
      <c r="E1551">
        <v>1540</v>
      </c>
    </row>
    <row r="1552" spans="1:5">
      <c r="A1552" t="s">
        <v>6703</v>
      </c>
      <c r="B1552" t="s">
        <v>4077</v>
      </c>
      <c r="C1552" t="s">
        <v>6704</v>
      </c>
      <c r="D1552" s="90" t="s">
        <v>6705</v>
      </c>
      <c r="E1552">
        <v>1540</v>
      </c>
    </row>
    <row r="1553" spans="1:5">
      <c r="A1553" t="s">
        <v>6706</v>
      </c>
      <c r="B1553" t="s">
        <v>4077</v>
      </c>
      <c r="C1553" t="s">
        <v>6707</v>
      </c>
      <c r="D1553" s="90" t="s">
        <v>6708</v>
      </c>
      <c r="E1553">
        <v>1540</v>
      </c>
    </row>
    <row r="1554" spans="1:5">
      <c r="A1554" t="s">
        <v>6709</v>
      </c>
      <c r="B1554" t="s">
        <v>4552</v>
      </c>
      <c r="C1554" t="s">
        <v>6710</v>
      </c>
      <c r="D1554" s="90" t="s">
        <v>6711</v>
      </c>
      <c r="E1554">
        <v>1540</v>
      </c>
    </row>
    <row r="1555" spans="1:5">
      <c r="A1555" t="s">
        <v>6712</v>
      </c>
      <c r="B1555" t="s">
        <v>3058</v>
      </c>
      <c r="C1555" t="s">
        <v>6713</v>
      </c>
      <c r="D1555" s="90" t="s">
        <v>6714</v>
      </c>
      <c r="E1555">
        <v>1540</v>
      </c>
    </row>
    <row r="1556" spans="1:5">
      <c r="A1556" t="s">
        <v>6715</v>
      </c>
      <c r="B1556" t="s">
        <v>4552</v>
      </c>
      <c r="C1556" t="s">
        <v>6716</v>
      </c>
      <c r="D1556" s="90" t="s">
        <v>6717</v>
      </c>
      <c r="E1556">
        <v>1540</v>
      </c>
    </row>
    <row r="1557" spans="1:5">
      <c r="A1557" t="s">
        <v>6718</v>
      </c>
      <c r="B1557" t="s">
        <v>4552</v>
      </c>
      <c r="C1557" t="s">
        <v>6719</v>
      </c>
      <c r="D1557" s="90" t="s">
        <v>6720</v>
      </c>
      <c r="E1557">
        <v>1540</v>
      </c>
    </row>
    <row r="1558" spans="1:5">
      <c r="A1558" t="s">
        <v>6721</v>
      </c>
      <c r="B1558" t="s">
        <v>4552</v>
      </c>
      <c r="C1558" t="s">
        <v>6722</v>
      </c>
      <c r="D1558" s="90" t="s">
        <v>6723</v>
      </c>
      <c r="E1558">
        <v>1540</v>
      </c>
    </row>
    <row r="1559" spans="1:5">
      <c r="A1559" t="s">
        <v>1770</v>
      </c>
      <c r="B1559" t="s">
        <v>6724</v>
      </c>
      <c r="C1559" t="s">
        <v>1748</v>
      </c>
      <c r="D1559" s="90" t="s">
        <v>6725</v>
      </c>
      <c r="E1559">
        <v>1540</v>
      </c>
    </row>
    <row r="1560" spans="1:5">
      <c r="A1560" t="s">
        <v>6726</v>
      </c>
      <c r="B1560" t="s">
        <v>6724</v>
      </c>
      <c r="C1560" t="s">
        <v>6727</v>
      </c>
      <c r="D1560" s="90" t="s">
        <v>6725</v>
      </c>
      <c r="E1560">
        <v>1540</v>
      </c>
    </row>
    <row r="1561" spans="1:5">
      <c r="A1561" t="s">
        <v>1769</v>
      </c>
      <c r="B1561" t="s">
        <v>6724</v>
      </c>
      <c r="C1561" t="s">
        <v>1747</v>
      </c>
      <c r="D1561" s="90" t="s">
        <v>6725</v>
      </c>
      <c r="E1561">
        <v>1540</v>
      </c>
    </row>
    <row r="1562" spans="1:5">
      <c r="A1562" t="s">
        <v>6728</v>
      </c>
      <c r="B1562" t="s">
        <v>4552</v>
      </c>
      <c r="C1562" t="s">
        <v>6729</v>
      </c>
      <c r="D1562" s="90" t="s">
        <v>5178</v>
      </c>
      <c r="E1562">
        <v>1560</v>
      </c>
    </row>
    <row r="1563" spans="1:5">
      <c r="A1563" t="s">
        <v>6730</v>
      </c>
      <c r="B1563" t="s">
        <v>3058</v>
      </c>
      <c r="C1563" t="s">
        <v>6731</v>
      </c>
      <c r="D1563" s="90" t="s">
        <v>6732</v>
      </c>
      <c r="E1563">
        <v>1560</v>
      </c>
    </row>
    <row r="1564" spans="1:5">
      <c r="A1564" t="s">
        <v>6733</v>
      </c>
      <c r="B1564" t="s">
        <v>4552</v>
      </c>
      <c r="C1564" t="s">
        <v>6734</v>
      </c>
      <c r="D1564" s="90" t="s">
        <v>6735</v>
      </c>
      <c r="E1564">
        <v>1560</v>
      </c>
    </row>
    <row r="1565" spans="1:5">
      <c r="A1565" t="s">
        <v>6736</v>
      </c>
      <c r="B1565" t="s">
        <v>4552</v>
      </c>
      <c r="C1565" t="s">
        <v>6737</v>
      </c>
      <c r="D1565" s="90" t="s">
        <v>5178</v>
      </c>
      <c r="E1565">
        <v>1560</v>
      </c>
    </row>
    <row r="1566" spans="1:5">
      <c r="A1566" t="s">
        <v>6738</v>
      </c>
      <c r="B1566" t="s">
        <v>4552</v>
      </c>
      <c r="C1566" t="s">
        <v>6739</v>
      </c>
      <c r="D1566" s="90" t="s">
        <v>6740</v>
      </c>
      <c r="E1566">
        <v>1560</v>
      </c>
    </row>
    <row r="1567" spans="1:5">
      <c r="A1567" t="s">
        <v>6741</v>
      </c>
      <c r="B1567" t="s">
        <v>4231</v>
      </c>
      <c r="C1567" t="s">
        <v>6742</v>
      </c>
      <c r="D1567" s="90" t="s">
        <v>4233</v>
      </c>
      <c r="E1567">
        <v>1560</v>
      </c>
    </row>
    <row r="1568" spans="1:5">
      <c r="A1568" t="s">
        <v>6743</v>
      </c>
      <c r="B1568" t="s">
        <v>5770</v>
      </c>
      <c r="C1568" t="s">
        <v>6744</v>
      </c>
      <c r="D1568" s="90" t="s">
        <v>5772</v>
      </c>
      <c r="E1568">
        <v>1560</v>
      </c>
    </row>
    <row r="1569" spans="1:5">
      <c r="A1569" t="s">
        <v>6745</v>
      </c>
      <c r="B1569" t="s">
        <v>5770</v>
      </c>
      <c r="C1569" t="s">
        <v>6746</v>
      </c>
      <c r="D1569" s="90" t="s">
        <v>6747</v>
      </c>
      <c r="E1569">
        <v>1560</v>
      </c>
    </row>
    <row r="1570" spans="1:5">
      <c r="A1570" t="s">
        <v>6748</v>
      </c>
      <c r="B1570" t="s">
        <v>4182</v>
      </c>
      <c r="C1570" t="s">
        <v>6749</v>
      </c>
      <c r="D1570" s="90" t="s">
        <v>6750</v>
      </c>
      <c r="E1570">
        <v>1560</v>
      </c>
    </row>
    <row r="1571" spans="1:5">
      <c r="A1571" t="s">
        <v>6751</v>
      </c>
      <c r="B1571" t="s">
        <v>4182</v>
      </c>
      <c r="C1571" t="s">
        <v>6752</v>
      </c>
      <c r="D1571" s="90" t="s">
        <v>6753</v>
      </c>
      <c r="E1571">
        <v>1560</v>
      </c>
    </row>
    <row r="1572" spans="1:5">
      <c r="A1572" t="s">
        <v>6754</v>
      </c>
      <c r="B1572" t="s">
        <v>4182</v>
      </c>
      <c r="C1572" t="s">
        <v>6755</v>
      </c>
      <c r="D1572" s="90" t="s">
        <v>4184</v>
      </c>
      <c r="E1572">
        <v>1560</v>
      </c>
    </row>
    <row r="1573" spans="1:5">
      <c r="A1573" t="s">
        <v>6756</v>
      </c>
      <c r="B1573" t="s">
        <v>4053</v>
      </c>
      <c r="C1573" t="s">
        <v>6757</v>
      </c>
      <c r="D1573" s="90" t="s">
        <v>6758</v>
      </c>
      <c r="E1573">
        <v>1560</v>
      </c>
    </row>
    <row r="1574" spans="1:5">
      <c r="A1574" t="s">
        <v>6759</v>
      </c>
      <c r="B1574" t="s">
        <v>4053</v>
      </c>
      <c r="C1574" t="s">
        <v>6760</v>
      </c>
      <c r="D1574" s="90" t="s">
        <v>6761</v>
      </c>
      <c r="E1574">
        <v>1560</v>
      </c>
    </row>
    <row r="1575" spans="1:5">
      <c r="A1575" t="s">
        <v>6762</v>
      </c>
      <c r="B1575" t="s">
        <v>4053</v>
      </c>
      <c r="C1575" t="s">
        <v>6763</v>
      </c>
      <c r="D1575" s="90" t="s">
        <v>6764</v>
      </c>
      <c r="E1575">
        <v>1560</v>
      </c>
    </row>
    <row r="1576" spans="1:5">
      <c r="A1576" t="s">
        <v>6765</v>
      </c>
      <c r="B1576" t="s">
        <v>4053</v>
      </c>
      <c r="C1576" t="s">
        <v>6766</v>
      </c>
      <c r="D1576" s="90" t="s">
        <v>6767</v>
      </c>
      <c r="E1576">
        <v>1560</v>
      </c>
    </row>
    <row r="1577" spans="1:5">
      <c r="A1577" t="s">
        <v>6768</v>
      </c>
      <c r="B1577" t="s">
        <v>4053</v>
      </c>
      <c r="C1577" t="s">
        <v>6769</v>
      </c>
      <c r="D1577" s="90" t="s">
        <v>6770</v>
      </c>
      <c r="E1577">
        <v>1560</v>
      </c>
    </row>
    <row r="1578" spans="1:5">
      <c r="A1578" t="s">
        <v>6771</v>
      </c>
      <c r="B1578" t="s">
        <v>4053</v>
      </c>
      <c r="C1578" t="s">
        <v>6772</v>
      </c>
      <c r="D1578" s="90" t="s">
        <v>6773</v>
      </c>
      <c r="E1578">
        <v>1560</v>
      </c>
    </row>
    <row r="1579" spans="1:5">
      <c r="A1579" t="s">
        <v>6774</v>
      </c>
      <c r="B1579" t="s">
        <v>4053</v>
      </c>
      <c r="C1579" t="s">
        <v>6775</v>
      </c>
      <c r="D1579" s="90" t="s">
        <v>6776</v>
      </c>
      <c r="E1579">
        <v>1560</v>
      </c>
    </row>
    <row r="1580" spans="1:5">
      <c r="A1580" t="s">
        <v>6777</v>
      </c>
      <c r="B1580" t="s">
        <v>4057</v>
      </c>
      <c r="C1580" t="s">
        <v>6778</v>
      </c>
      <c r="D1580" s="90" t="s">
        <v>6779</v>
      </c>
      <c r="E1580">
        <v>1560</v>
      </c>
    </row>
    <row r="1581" spans="1:5">
      <c r="A1581" t="s">
        <v>6780</v>
      </c>
      <c r="B1581" t="s">
        <v>4231</v>
      </c>
      <c r="C1581" t="s">
        <v>6781</v>
      </c>
      <c r="D1581" s="90" t="s">
        <v>6782</v>
      </c>
      <c r="E1581">
        <v>1560</v>
      </c>
    </row>
    <row r="1582" spans="1:5">
      <c r="A1582" t="s">
        <v>6783</v>
      </c>
      <c r="B1582" t="s">
        <v>4053</v>
      </c>
      <c r="C1582" t="s">
        <v>6784</v>
      </c>
      <c r="D1582" s="90" t="s">
        <v>6785</v>
      </c>
      <c r="E1582">
        <v>1580</v>
      </c>
    </row>
    <row r="1583" spans="1:5">
      <c r="A1583" t="s">
        <v>6786</v>
      </c>
      <c r="B1583" t="s">
        <v>4053</v>
      </c>
      <c r="C1583" t="s">
        <v>6787</v>
      </c>
      <c r="D1583" s="90" t="s">
        <v>6788</v>
      </c>
      <c r="E1583">
        <v>1580</v>
      </c>
    </row>
    <row r="1584" spans="1:5">
      <c r="A1584" t="s">
        <v>6789</v>
      </c>
      <c r="B1584" t="s">
        <v>6790</v>
      </c>
      <c r="C1584" t="s">
        <v>6791</v>
      </c>
      <c r="D1584" s="90" t="s">
        <v>6792</v>
      </c>
      <c r="E1584">
        <v>1580</v>
      </c>
    </row>
    <row r="1585" spans="1:5">
      <c r="A1585" t="s">
        <v>6793</v>
      </c>
      <c r="B1585" t="s">
        <v>6790</v>
      </c>
      <c r="C1585" t="s">
        <v>6794</v>
      </c>
      <c r="D1585" s="90" t="s">
        <v>6795</v>
      </c>
      <c r="E1585">
        <v>1580</v>
      </c>
    </row>
    <row r="1586" spans="1:5">
      <c r="A1586" t="s">
        <v>6796</v>
      </c>
      <c r="B1586" t="s">
        <v>4552</v>
      </c>
      <c r="C1586" t="s">
        <v>6797</v>
      </c>
      <c r="D1586" s="90" t="s">
        <v>6798</v>
      </c>
      <c r="E1586">
        <v>1580</v>
      </c>
    </row>
    <row r="1587" spans="1:5">
      <c r="A1587" t="s">
        <v>6799</v>
      </c>
      <c r="B1587" t="s">
        <v>1657</v>
      </c>
      <c r="C1587" t="s">
        <v>6800</v>
      </c>
      <c r="D1587" s="90" t="s">
        <v>6801</v>
      </c>
      <c r="E1587">
        <v>1580</v>
      </c>
    </row>
    <row r="1588" spans="1:5">
      <c r="A1588" t="s">
        <v>6802</v>
      </c>
      <c r="B1588" t="s">
        <v>3058</v>
      </c>
      <c r="C1588" t="s">
        <v>6803</v>
      </c>
      <c r="D1588" s="90" t="s">
        <v>6804</v>
      </c>
      <c r="E1588">
        <v>1580</v>
      </c>
    </row>
    <row r="1589" spans="1:5">
      <c r="A1589" t="s">
        <v>6805</v>
      </c>
      <c r="B1589" t="s">
        <v>4077</v>
      </c>
      <c r="C1589" t="s">
        <v>6806</v>
      </c>
      <c r="D1589" s="90" t="s">
        <v>6807</v>
      </c>
      <c r="E1589">
        <v>1580</v>
      </c>
    </row>
    <row r="1590" spans="1:5">
      <c r="A1590" t="s">
        <v>6808</v>
      </c>
      <c r="B1590" t="s">
        <v>6809</v>
      </c>
      <c r="C1590" t="s">
        <v>6810</v>
      </c>
      <c r="D1590" s="90" t="s">
        <v>3056</v>
      </c>
      <c r="E1590">
        <v>1580</v>
      </c>
    </row>
    <row r="1591" spans="1:5">
      <c r="A1591" t="s">
        <v>6811</v>
      </c>
      <c r="B1591" t="s">
        <v>6809</v>
      </c>
      <c r="C1591" t="s">
        <v>6812</v>
      </c>
      <c r="D1591" s="90" t="s">
        <v>3056</v>
      </c>
      <c r="E1591">
        <v>1580</v>
      </c>
    </row>
    <row r="1592" spans="1:5">
      <c r="A1592" t="s">
        <v>6813</v>
      </c>
      <c r="B1592" t="s">
        <v>3058</v>
      </c>
      <c r="C1592" t="s">
        <v>6814</v>
      </c>
      <c r="D1592" s="90" t="s">
        <v>6815</v>
      </c>
      <c r="E1592">
        <v>1580</v>
      </c>
    </row>
    <row r="1593" spans="1:5">
      <c r="A1593" t="s">
        <v>6816</v>
      </c>
      <c r="B1593" t="s">
        <v>3058</v>
      </c>
      <c r="C1593" t="s">
        <v>6817</v>
      </c>
      <c r="D1593" s="90" t="s">
        <v>6818</v>
      </c>
      <c r="E1593">
        <v>1580</v>
      </c>
    </row>
    <row r="1594" spans="1:5">
      <c r="A1594" t="s">
        <v>6819</v>
      </c>
      <c r="B1594" t="s">
        <v>4077</v>
      </c>
      <c r="C1594" t="s">
        <v>6820</v>
      </c>
      <c r="D1594" s="90" t="s">
        <v>3167</v>
      </c>
      <c r="E1594">
        <v>1580</v>
      </c>
    </row>
    <row r="1595" spans="1:5">
      <c r="A1595" t="s">
        <v>6821</v>
      </c>
      <c r="B1595" t="s">
        <v>6822</v>
      </c>
      <c r="C1595" t="s">
        <v>6823</v>
      </c>
      <c r="D1595" s="90" t="s">
        <v>6824</v>
      </c>
      <c r="E1595">
        <v>1580</v>
      </c>
    </row>
    <row r="1596" spans="1:5">
      <c r="A1596" t="s">
        <v>6825</v>
      </c>
      <c r="B1596" t="s">
        <v>6822</v>
      </c>
      <c r="C1596" t="s">
        <v>6826</v>
      </c>
      <c r="D1596" s="90" t="s">
        <v>6827</v>
      </c>
      <c r="E1596">
        <v>1580</v>
      </c>
    </row>
    <row r="1597" spans="1:5">
      <c r="A1597" t="s">
        <v>6828</v>
      </c>
      <c r="B1597" t="s">
        <v>6829</v>
      </c>
      <c r="C1597" t="s">
        <v>6830</v>
      </c>
      <c r="D1597" s="90" t="s">
        <v>3056</v>
      </c>
      <c r="E1597">
        <v>1580</v>
      </c>
    </row>
    <row r="1598" spans="1:5">
      <c r="A1598" t="s">
        <v>6831</v>
      </c>
      <c r="B1598" t="s">
        <v>6829</v>
      </c>
      <c r="C1598" t="s">
        <v>6832</v>
      </c>
      <c r="D1598" s="90" t="s">
        <v>6833</v>
      </c>
      <c r="E1598">
        <v>1580</v>
      </c>
    </row>
    <row r="1599" spans="1:5">
      <c r="A1599" t="s">
        <v>6834</v>
      </c>
      <c r="B1599" t="s">
        <v>6829</v>
      </c>
      <c r="C1599" t="s">
        <v>6835</v>
      </c>
      <c r="D1599" s="90" t="s">
        <v>6836</v>
      </c>
      <c r="E1599">
        <v>1580</v>
      </c>
    </row>
    <row r="1600" spans="1:5">
      <c r="A1600" t="s">
        <v>6837</v>
      </c>
      <c r="B1600" t="s">
        <v>6829</v>
      </c>
      <c r="C1600" t="s">
        <v>6838</v>
      </c>
      <c r="D1600" s="90" t="s">
        <v>6839</v>
      </c>
      <c r="E1600">
        <v>1580</v>
      </c>
    </row>
    <row r="1601" spans="1:5">
      <c r="A1601" t="s">
        <v>6840</v>
      </c>
      <c r="B1601" t="s">
        <v>6829</v>
      </c>
      <c r="C1601" t="s">
        <v>6841</v>
      </c>
      <c r="D1601" s="90" t="s">
        <v>6842</v>
      </c>
      <c r="E1601">
        <v>1580</v>
      </c>
    </row>
    <row r="1602" spans="1:5">
      <c r="A1602" t="s">
        <v>6843</v>
      </c>
      <c r="B1602" t="s">
        <v>6844</v>
      </c>
      <c r="C1602" t="s">
        <v>6845</v>
      </c>
      <c r="D1602" s="90" t="s">
        <v>6846</v>
      </c>
      <c r="E1602">
        <v>1600</v>
      </c>
    </row>
    <row r="1603" spans="1:5">
      <c r="A1603" t="s">
        <v>6847</v>
      </c>
      <c r="B1603" t="s">
        <v>1656</v>
      </c>
      <c r="C1603" t="s">
        <v>6848</v>
      </c>
      <c r="D1603" s="90" t="s">
        <v>6849</v>
      </c>
      <c r="E1603">
        <v>1600</v>
      </c>
    </row>
    <row r="1604" spans="1:5">
      <c r="A1604" t="s">
        <v>6850</v>
      </c>
      <c r="B1604" t="s">
        <v>6851</v>
      </c>
      <c r="C1604" t="s">
        <v>6852</v>
      </c>
      <c r="D1604" s="90" t="s">
        <v>6853</v>
      </c>
      <c r="E1604">
        <v>1600</v>
      </c>
    </row>
    <row r="1605" spans="1:5">
      <c r="A1605" t="s">
        <v>6854</v>
      </c>
      <c r="B1605" t="s">
        <v>3058</v>
      </c>
      <c r="C1605" t="s">
        <v>6855</v>
      </c>
      <c r="D1605" s="90" t="s">
        <v>6856</v>
      </c>
      <c r="E1605">
        <v>1600</v>
      </c>
    </row>
    <row r="1606" spans="1:5">
      <c r="A1606" t="s">
        <v>6857</v>
      </c>
      <c r="B1606" t="s">
        <v>6844</v>
      </c>
      <c r="C1606" t="s">
        <v>6858</v>
      </c>
      <c r="D1606" s="90" t="s">
        <v>6859</v>
      </c>
      <c r="E1606">
        <v>1600</v>
      </c>
    </row>
    <row r="1607" spans="1:5">
      <c r="A1607" t="s">
        <v>6860</v>
      </c>
      <c r="B1607" t="s">
        <v>3508</v>
      </c>
      <c r="C1607" t="s">
        <v>6861</v>
      </c>
      <c r="D1607" s="90" t="s">
        <v>6862</v>
      </c>
      <c r="E1607">
        <v>1600</v>
      </c>
    </row>
    <row r="1608" spans="1:5">
      <c r="A1608" t="s">
        <v>6863</v>
      </c>
      <c r="B1608" t="s">
        <v>3508</v>
      </c>
      <c r="C1608" t="s">
        <v>6864</v>
      </c>
      <c r="D1608" s="90" t="s">
        <v>6865</v>
      </c>
      <c r="E1608">
        <v>1600</v>
      </c>
    </row>
    <row r="1609" spans="1:5">
      <c r="A1609" t="s">
        <v>6866</v>
      </c>
      <c r="B1609" t="s">
        <v>3508</v>
      </c>
      <c r="C1609" t="s">
        <v>6867</v>
      </c>
      <c r="D1609" s="90" t="s">
        <v>6868</v>
      </c>
      <c r="E1609">
        <v>1600</v>
      </c>
    </row>
    <row r="1610" spans="1:5">
      <c r="A1610" t="s">
        <v>6869</v>
      </c>
      <c r="B1610" t="s">
        <v>3508</v>
      </c>
      <c r="C1610" t="s">
        <v>6870</v>
      </c>
      <c r="D1610" s="90" t="s">
        <v>6871</v>
      </c>
      <c r="E1610">
        <v>1600</v>
      </c>
    </row>
    <row r="1611" spans="1:5">
      <c r="A1611" t="s">
        <v>6872</v>
      </c>
      <c r="B1611" t="s">
        <v>3508</v>
      </c>
      <c r="C1611" t="s">
        <v>6873</v>
      </c>
      <c r="D1611" s="90" t="s">
        <v>6874</v>
      </c>
      <c r="E1611">
        <v>1600</v>
      </c>
    </row>
    <row r="1612" spans="1:5">
      <c r="A1612" t="s">
        <v>6875</v>
      </c>
      <c r="B1612" t="s">
        <v>3508</v>
      </c>
      <c r="C1612" t="s">
        <v>6876</v>
      </c>
      <c r="D1612" s="90" t="s">
        <v>6877</v>
      </c>
      <c r="E1612">
        <v>1600</v>
      </c>
    </row>
    <row r="1613" spans="1:5">
      <c r="A1613" t="s">
        <v>6878</v>
      </c>
      <c r="B1613" t="s">
        <v>3508</v>
      </c>
      <c r="C1613" t="s">
        <v>6879</v>
      </c>
      <c r="D1613" s="90" t="s">
        <v>6880</v>
      </c>
      <c r="E1613">
        <v>1600</v>
      </c>
    </row>
    <row r="1614" spans="1:5">
      <c r="A1614" t="s">
        <v>6881</v>
      </c>
      <c r="B1614" t="s">
        <v>3508</v>
      </c>
      <c r="C1614" t="s">
        <v>6882</v>
      </c>
      <c r="D1614" s="90" t="s">
        <v>6883</v>
      </c>
      <c r="E1614">
        <v>1600</v>
      </c>
    </row>
    <row r="1615" spans="1:5">
      <c r="A1615" t="s">
        <v>6884</v>
      </c>
      <c r="B1615" t="s">
        <v>3508</v>
      </c>
      <c r="C1615" t="s">
        <v>6885</v>
      </c>
      <c r="D1615" s="90" t="s">
        <v>6886</v>
      </c>
      <c r="E1615">
        <v>1600</v>
      </c>
    </row>
    <row r="1616" spans="1:5">
      <c r="A1616" t="s">
        <v>6887</v>
      </c>
      <c r="B1616" t="s">
        <v>3508</v>
      </c>
      <c r="C1616" t="s">
        <v>6888</v>
      </c>
      <c r="D1616" s="90" t="s">
        <v>6889</v>
      </c>
      <c r="E1616">
        <v>1600</v>
      </c>
    </row>
    <row r="1617" spans="1:5">
      <c r="A1617" t="s">
        <v>6890</v>
      </c>
      <c r="B1617" t="s">
        <v>3508</v>
      </c>
      <c r="C1617" t="s">
        <v>6891</v>
      </c>
      <c r="D1617" s="90" t="s">
        <v>5005</v>
      </c>
      <c r="E1617">
        <v>1600</v>
      </c>
    </row>
    <row r="1618" spans="1:5">
      <c r="A1618" t="s">
        <v>6892</v>
      </c>
      <c r="B1618" t="s">
        <v>3508</v>
      </c>
      <c r="C1618" t="s">
        <v>6893</v>
      </c>
      <c r="D1618" s="90" t="s">
        <v>6894</v>
      </c>
      <c r="E1618">
        <v>1600</v>
      </c>
    </row>
    <row r="1619" spans="1:5">
      <c r="A1619" t="s">
        <v>6895</v>
      </c>
      <c r="B1619" t="s">
        <v>3508</v>
      </c>
      <c r="C1619" t="s">
        <v>6896</v>
      </c>
      <c r="D1619" s="90" t="s">
        <v>5005</v>
      </c>
      <c r="E1619">
        <v>1600</v>
      </c>
    </row>
    <row r="1620" spans="1:5">
      <c r="A1620" t="s">
        <v>6897</v>
      </c>
      <c r="B1620" t="s">
        <v>3508</v>
      </c>
      <c r="C1620" t="s">
        <v>6898</v>
      </c>
      <c r="D1620" s="90" t="s">
        <v>6899</v>
      </c>
      <c r="E1620">
        <v>1600</v>
      </c>
    </row>
    <row r="1621" spans="1:5">
      <c r="A1621" t="s">
        <v>6900</v>
      </c>
      <c r="B1621" t="s">
        <v>3508</v>
      </c>
      <c r="C1621" t="s">
        <v>6901</v>
      </c>
      <c r="D1621" s="90" t="s">
        <v>6902</v>
      </c>
      <c r="E1621">
        <v>1600</v>
      </c>
    </row>
    <row r="1622" spans="1:5">
      <c r="A1622" t="s">
        <v>6903</v>
      </c>
      <c r="B1622" t="s">
        <v>3508</v>
      </c>
      <c r="C1622" t="s">
        <v>6904</v>
      </c>
      <c r="D1622" s="90" t="s">
        <v>6905</v>
      </c>
      <c r="E1622">
        <v>1620</v>
      </c>
    </row>
    <row r="1623" spans="1:5">
      <c r="A1623" t="s">
        <v>6906</v>
      </c>
      <c r="B1623" t="s">
        <v>3508</v>
      </c>
      <c r="C1623" t="s">
        <v>6907</v>
      </c>
      <c r="D1623" s="90" t="s">
        <v>6908</v>
      </c>
      <c r="E1623">
        <v>1620</v>
      </c>
    </row>
    <row r="1624" spans="1:5">
      <c r="A1624" t="s">
        <v>6909</v>
      </c>
      <c r="B1624" t="s">
        <v>3508</v>
      </c>
      <c r="C1624" t="s">
        <v>6910</v>
      </c>
      <c r="D1624" s="90" t="s">
        <v>6911</v>
      </c>
      <c r="E1624">
        <v>1620</v>
      </c>
    </row>
    <row r="1625" spans="1:5">
      <c r="A1625" t="s">
        <v>6912</v>
      </c>
      <c r="B1625" t="s">
        <v>3508</v>
      </c>
      <c r="C1625" t="s">
        <v>6913</v>
      </c>
      <c r="D1625" s="90" t="s">
        <v>6914</v>
      </c>
      <c r="E1625">
        <v>1620</v>
      </c>
    </row>
    <row r="1626" spans="1:5">
      <c r="A1626" t="s">
        <v>6915</v>
      </c>
      <c r="B1626" t="s">
        <v>3508</v>
      </c>
      <c r="C1626" t="s">
        <v>6916</v>
      </c>
      <c r="D1626" s="90" t="s">
        <v>6917</v>
      </c>
      <c r="E1626">
        <v>1620</v>
      </c>
    </row>
    <row r="1627" spans="1:5">
      <c r="A1627" t="s">
        <v>6918</v>
      </c>
      <c r="B1627" t="s">
        <v>3508</v>
      </c>
      <c r="C1627" t="s">
        <v>6919</v>
      </c>
      <c r="D1627" s="90" t="s">
        <v>6920</v>
      </c>
      <c r="E1627">
        <v>1620</v>
      </c>
    </row>
    <row r="1628" spans="1:5">
      <c r="A1628" t="s">
        <v>6921</v>
      </c>
      <c r="B1628" t="s">
        <v>3508</v>
      </c>
      <c r="C1628" t="s">
        <v>6922</v>
      </c>
      <c r="D1628" s="90" t="s">
        <v>6923</v>
      </c>
      <c r="E1628">
        <v>1620</v>
      </c>
    </row>
    <row r="1629" spans="1:5">
      <c r="A1629" t="s">
        <v>6924</v>
      </c>
      <c r="B1629" t="s">
        <v>3508</v>
      </c>
      <c r="C1629" t="s">
        <v>6925</v>
      </c>
      <c r="D1629" s="90" t="s">
        <v>6926</v>
      </c>
      <c r="E1629">
        <v>1620</v>
      </c>
    </row>
    <row r="1630" spans="1:5">
      <c r="A1630" t="s">
        <v>6927</v>
      </c>
      <c r="B1630" t="s">
        <v>3508</v>
      </c>
      <c r="C1630" t="s">
        <v>6928</v>
      </c>
      <c r="D1630" s="90" t="s">
        <v>6929</v>
      </c>
      <c r="E1630">
        <v>1620</v>
      </c>
    </row>
    <row r="1631" spans="1:5">
      <c r="A1631" t="s">
        <v>6930</v>
      </c>
      <c r="B1631" t="s">
        <v>3508</v>
      </c>
      <c r="C1631" t="s">
        <v>6931</v>
      </c>
      <c r="D1631" s="90" t="s">
        <v>6932</v>
      </c>
      <c r="E1631">
        <v>1620</v>
      </c>
    </row>
    <row r="1632" spans="1:5">
      <c r="A1632" t="s">
        <v>6933</v>
      </c>
      <c r="B1632" t="s">
        <v>3508</v>
      </c>
      <c r="C1632" t="s">
        <v>6934</v>
      </c>
      <c r="D1632" s="90" t="s">
        <v>6935</v>
      </c>
      <c r="E1632">
        <v>1620</v>
      </c>
    </row>
    <row r="1633" spans="1:5">
      <c r="A1633" t="s">
        <v>6936</v>
      </c>
      <c r="B1633" t="s">
        <v>3508</v>
      </c>
      <c r="C1633" t="s">
        <v>6937</v>
      </c>
      <c r="D1633" s="90" t="s">
        <v>6938</v>
      </c>
      <c r="E1633">
        <v>1620</v>
      </c>
    </row>
    <row r="1634" spans="1:5">
      <c r="A1634" t="s">
        <v>6939</v>
      </c>
      <c r="B1634" t="s">
        <v>3508</v>
      </c>
      <c r="C1634" t="s">
        <v>6940</v>
      </c>
      <c r="D1634" s="90" t="s">
        <v>6941</v>
      </c>
      <c r="E1634">
        <v>1620</v>
      </c>
    </row>
    <row r="1635" spans="1:5">
      <c r="A1635" t="s">
        <v>6942</v>
      </c>
      <c r="B1635" t="s">
        <v>3508</v>
      </c>
      <c r="C1635" t="s">
        <v>6943</v>
      </c>
      <c r="D1635" s="90" t="s">
        <v>6944</v>
      </c>
      <c r="E1635">
        <v>1620</v>
      </c>
    </row>
    <row r="1636" spans="1:5">
      <c r="A1636" t="s">
        <v>6945</v>
      </c>
      <c r="B1636" t="s">
        <v>3508</v>
      </c>
      <c r="C1636" t="s">
        <v>6946</v>
      </c>
      <c r="D1636" s="90" t="s">
        <v>5005</v>
      </c>
      <c r="E1636">
        <v>1620</v>
      </c>
    </row>
    <row r="1637" spans="1:5">
      <c r="A1637" t="s">
        <v>6947</v>
      </c>
      <c r="B1637" t="s">
        <v>3508</v>
      </c>
      <c r="C1637" t="s">
        <v>6948</v>
      </c>
      <c r="D1637" s="90" t="s">
        <v>6949</v>
      </c>
      <c r="E1637">
        <v>1620</v>
      </c>
    </row>
    <row r="1638" spans="1:5">
      <c r="A1638" t="s">
        <v>6950</v>
      </c>
      <c r="B1638" t="s">
        <v>3508</v>
      </c>
      <c r="C1638" t="s">
        <v>6951</v>
      </c>
      <c r="D1638" s="90" t="s">
        <v>6952</v>
      </c>
      <c r="E1638">
        <v>1620</v>
      </c>
    </row>
    <row r="1639" spans="1:5">
      <c r="A1639" t="s">
        <v>6953</v>
      </c>
      <c r="B1639" t="s">
        <v>3508</v>
      </c>
      <c r="C1639" t="s">
        <v>6954</v>
      </c>
      <c r="D1639" s="90" t="s">
        <v>6955</v>
      </c>
      <c r="E1639">
        <v>1620</v>
      </c>
    </row>
    <row r="1640" spans="1:5">
      <c r="A1640" t="s">
        <v>6956</v>
      </c>
      <c r="B1640" t="s">
        <v>3508</v>
      </c>
      <c r="C1640" t="s">
        <v>6957</v>
      </c>
      <c r="D1640" s="90" t="s">
        <v>6958</v>
      </c>
      <c r="E1640">
        <v>1620</v>
      </c>
    </row>
    <row r="1641" spans="1:5">
      <c r="A1641" t="s">
        <v>6959</v>
      </c>
      <c r="B1641" t="s">
        <v>3508</v>
      </c>
      <c r="C1641" t="s">
        <v>6960</v>
      </c>
      <c r="D1641" s="90" t="s">
        <v>6961</v>
      </c>
      <c r="E1641">
        <v>1620</v>
      </c>
    </row>
    <row r="1642" spans="1:5">
      <c r="A1642" t="s">
        <v>6962</v>
      </c>
      <c r="B1642" t="s">
        <v>3276</v>
      </c>
      <c r="C1642" t="s">
        <v>6963</v>
      </c>
      <c r="D1642" s="90" t="s">
        <v>3048</v>
      </c>
      <c r="E1642">
        <v>1640</v>
      </c>
    </row>
    <row r="1643" spans="1:5">
      <c r="A1643" t="s">
        <v>6964</v>
      </c>
      <c r="B1643" t="s">
        <v>3330</v>
      </c>
      <c r="C1643" t="s">
        <v>6965</v>
      </c>
      <c r="D1643" s="90" t="s">
        <v>3332</v>
      </c>
      <c r="E1643">
        <v>1640</v>
      </c>
    </row>
    <row r="1644" spans="1:5">
      <c r="A1644" t="s">
        <v>6966</v>
      </c>
      <c r="B1644" t="s">
        <v>3330</v>
      </c>
      <c r="C1644" t="s">
        <v>6967</v>
      </c>
      <c r="D1644" s="90" t="s">
        <v>3332</v>
      </c>
      <c r="E1644">
        <v>1640</v>
      </c>
    </row>
    <row r="1645" spans="1:5">
      <c r="A1645" t="s">
        <v>6968</v>
      </c>
      <c r="B1645" t="s">
        <v>3330</v>
      </c>
      <c r="C1645" t="s">
        <v>6969</v>
      </c>
      <c r="D1645" s="90" t="s">
        <v>3332</v>
      </c>
      <c r="E1645">
        <v>1640</v>
      </c>
    </row>
    <row r="1646" spans="1:5">
      <c r="A1646" t="s">
        <v>6970</v>
      </c>
      <c r="B1646" t="s">
        <v>3073</v>
      </c>
      <c r="C1646" t="s">
        <v>6971</v>
      </c>
      <c r="D1646" s="90" t="s">
        <v>3215</v>
      </c>
      <c r="E1646">
        <v>1640</v>
      </c>
    </row>
    <row r="1647" spans="1:5">
      <c r="A1647" t="s">
        <v>6972</v>
      </c>
      <c r="B1647" t="s">
        <v>3058</v>
      </c>
      <c r="C1647" t="s">
        <v>6973</v>
      </c>
      <c r="D1647" s="90" t="s">
        <v>6974</v>
      </c>
      <c r="E1647">
        <v>1640</v>
      </c>
    </row>
    <row r="1648" spans="1:5">
      <c r="A1648" t="s">
        <v>6975</v>
      </c>
      <c r="B1648" t="s">
        <v>4552</v>
      </c>
      <c r="C1648" t="s">
        <v>6976</v>
      </c>
      <c r="D1648" s="90" t="s">
        <v>6977</v>
      </c>
      <c r="E1648">
        <v>1640</v>
      </c>
    </row>
    <row r="1649" spans="1:5">
      <c r="A1649" t="s">
        <v>6978</v>
      </c>
      <c r="B1649" t="s">
        <v>4552</v>
      </c>
      <c r="C1649" t="s">
        <v>6979</v>
      </c>
      <c r="D1649" s="90" t="s">
        <v>6980</v>
      </c>
      <c r="E1649">
        <v>1640</v>
      </c>
    </row>
    <row r="1650" spans="1:5">
      <c r="A1650" t="s">
        <v>6981</v>
      </c>
      <c r="B1650" t="s">
        <v>4552</v>
      </c>
      <c r="C1650" t="s">
        <v>6982</v>
      </c>
      <c r="D1650" s="90" t="s">
        <v>6983</v>
      </c>
      <c r="E1650">
        <v>1640</v>
      </c>
    </row>
    <row r="1651" spans="1:5">
      <c r="A1651" t="s">
        <v>6984</v>
      </c>
      <c r="B1651" t="s">
        <v>4537</v>
      </c>
      <c r="C1651" t="s">
        <v>6985</v>
      </c>
      <c r="D1651" s="90" t="s">
        <v>6986</v>
      </c>
      <c r="E1651">
        <v>1640</v>
      </c>
    </row>
    <row r="1652" spans="1:5">
      <c r="A1652" t="s">
        <v>6987</v>
      </c>
      <c r="B1652" t="s">
        <v>3058</v>
      </c>
      <c r="C1652" t="s">
        <v>6988</v>
      </c>
      <c r="D1652" s="90" t="s">
        <v>6989</v>
      </c>
      <c r="E1652">
        <v>1640</v>
      </c>
    </row>
    <row r="1653" spans="1:5">
      <c r="A1653" t="s">
        <v>6990</v>
      </c>
      <c r="B1653" t="s">
        <v>4537</v>
      </c>
      <c r="C1653" t="s">
        <v>6991</v>
      </c>
      <c r="D1653" s="90" t="s">
        <v>6992</v>
      </c>
      <c r="E1653">
        <v>1640</v>
      </c>
    </row>
    <row r="1654" spans="1:5">
      <c r="A1654" t="s">
        <v>6993</v>
      </c>
      <c r="B1654" t="s">
        <v>4537</v>
      </c>
      <c r="C1654" t="s">
        <v>6994</v>
      </c>
      <c r="D1654" s="90" t="s">
        <v>6995</v>
      </c>
      <c r="E1654">
        <v>1640</v>
      </c>
    </row>
    <row r="1655" spans="1:5">
      <c r="A1655" t="s">
        <v>6996</v>
      </c>
      <c r="B1655" t="s">
        <v>4537</v>
      </c>
      <c r="C1655" t="s">
        <v>6997</v>
      </c>
      <c r="D1655" s="90" t="s">
        <v>6998</v>
      </c>
      <c r="E1655">
        <v>1640</v>
      </c>
    </row>
    <row r="1656" spans="1:5">
      <c r="A1656" t="s">
        <v>6999</v>
      </c>
      <c r="B1656" t="s">
        <v>4552</v>
      </c>
      <c r="C1656" t="s">
        <v>7000</v>
      </c>
      <c r="D1656" s="90" t="s">
        <v>7001</v>
      </c>
      <c r="E1656">
        <v>1640</v>
      </c>
    </row>
    <row r="1657" spans="1:5">
      <c r="A1657" t="s">
        <v>7002</v>
      </c>
      <c r="B1657" t="s">
        <v>4552</v>
      </c>
      <c r="C1657" t="s">
        <v>7003</v>
      </c>
      <c r="D1657" s="90" t="s">
        <v>7004</v>
      </c>
      <c r="E1657">
        <v>1640</v>
      </c>
    </row>
    <row r="1658" spans="1:5">
      <c r="A1658" t="s">
        <v>7005</v>
      </c>
      <c r="B1658" t="s">
        <v>3058</v>
      </c>
      <c r="C1658" t="s">
        <v>7006</v>
      </c>
      <c r="D1658" s="90" t="s">
        <v>3167</v>
      </c>
      <c r="E1658">
        <v>1640</v>
      </c>
    </row>
    <row r="1659" spans="1:5">
      <c r="A1659" t="s">
        <v>7007</v>
      </c>
      <c r="B1659" t="s">
        <v>4077</v>
      </c>
      <c r="C1659" t="s">
        <v>7008</v>
      </c>
      <c r="D1659" s="90" t="s">
        <v>3167</v>
      </c>
      <c r="E1659">
        <v>1640</v>
      </c>
    </row>
    <row r="1660" spans="1:5">
      <c r="A1660" t="s">
        <v>7009</v>
      </c>
      <c r="B1660" t="s">
        <v>4077</v>
      </c>
      <c r="C1660" t="s">
        <v>7010</v>
      </c>
      <c r="D1660" s="90" t="s">
        <v>3167</v>
      </c>
      <c r="E1660">
        <v>1640</v>
      </c>
    </row>
    <row r="1661" spans="1:5">
      <c r="A1661" t="s">
        <v>7011</v>
      </c>
      <c r="B1661" t="s">
        <v>3058</v>
      </c>
      <c r="C1661" t="s">
        <v>7012</v>
      </c>
      <c r="D1661" s="90" t="s">
        <v>3167</v>
      </c>
      <c r="E1661">
        <v>1640</v>
      </c>
    </row>
    <row r="1662" spans="1:5">
      <c r="A1662" t="s">
        <v>7013</v>
      </c>
      <c r="B1662" t="s">
        <v>3058</v>
      </c>
      <c r="C1662" t="s">
        <v>7014</v>
      </c>
      <c r="D1662" s="90" t="s">
        <v>7015</v>
      </c>
      <c r="E1662">
        <v>1660</v>
      </c>
    </row>
    <row r="1663" spans="1:5">
      <c r="A1663" t="s">
        <v>7016</v>
      </c>
      <c r="B1663" t="s">
        <v>4552</v>
      </c>
      <c r="C1663" t="s">
        <v>7017</v>
      </c>
      <c r="D1663" s="90" t="s">
        <v>5178</v>
      </c>
      <c r="E1663">
        <v>1660</v>
      </c>
    </row>
    <row r="1664" spans="1:5">
      <c r="A1664" t="s">
        <v>7018</v>
      </c>
      <c r="B1664" t="s">
        <v>3058</v>
      </c>
      <c r="C1664" t="s">
        <v>7019</v>
      </c>
      <c r="D1664" s="90" t="s">
        <v>3167</v>
      </c>
      <c r="E1664">
        <v>1660</v>
      </c>
    </row>
    <row r="1665" spans="1:5">
      <c r="A1665" t="s">
        <v>7020</v>
      </c>
      <c r="B1665" t="s">
        <v>4552</v>
      </c>
      <c r="C1665" t="s">
        <v>7021</v>
      </c>
      <c r="D1665" s="90" t="s">
        <v>7022</v>
      </c>
      <c r="E1665">
        <v>1660</v>
      </c>
    </row>
    <row r="1666" spans="1:5">
      <c r="A1666" t="s">
        <v>7023</v>
      </c>
      <c r="B1666" t="s">
        <v>4552</v>
      </c>
      <c r="C1666" t="s">
        <v>7024</v>
      </c>
      <c r="D1666" s="90" t="s">
        <v>5178</v>
      </c>
      <c r="E1666">
        <v>1660</v>
      </c>
    </row>
    <row r="1667" spans="1:5">
      <c r="A1667" t="s">
        <v>7025</v>
      </c>
      <c r="B1667" t="s">
        <v>4077</v>
      </c>
      <c r="C1667" t="s">
        <v>7026</v>
      </c>
      <c r="D1667" s="90" t="s">
        <v>3167</v>
      </c>
      <c r="E1667">
        <v>1660</v>
      </c>
    </row>
    <row r="1668" spans="1:5">
      <c r="A1668" t="s">
        <v>7027</v>
      </c>
      <c r="B1668" t="s">
        <v>4077</v>
      </c>
      <c r="C1668" t="s">
        <v>7028</v>
      </c>
      <c r="D1668" s="90" t="s">
        <v>3167</v>
      </c>
      <c r="E1668">
        <v>1660</v>
      </c>
    </row>
    <row r="1669" spans="1:5">
      <c r="A1669" t="s">
        <v>7029</v>
      </c>
      <c r="B1669" t="s">
        <v>4077</v>
      </c>
      <c r="C1669" t="s">
        <v>7030</v>
      </c>
      <c r="D1669" s="90" t="s">
        <v>3167</v>
      </c>
      <c r="E1669">
        <v>1660</v>
      </c>
    </row>
    <row r="1670" spans="1:5">
      <c r="A1670" t="s">
        <v>7031</v>
      </c>
      <c r="B1670" t="s">
        <v>4077</v>
      </c>
      <c r="C1670" t="s">
        <v>7032</v>
      </c>
      <c r="D1670" s="90" t="s">
        <v>3167</v>
      </c>
      <c r="E1670">
        <v>1660</v>
      </c>
    </row>
    <row r="1671" spans="1:5">
      <c r="A1671" t="s">
        <v>7033</v>
      </c>
      <c r="B1671" t="s">
        <v>4077</v>
      </c>
      <c r="C1671" t="s">
        <v>7034</v>
      </c>
      <c r="D1671" s="90" t="s">
        <v>3167</v>
      </c>
      <c r="E1671">
        <v>1660</v>
      </c>
    </row>
    <row r="1672" spans="1:5">
      <c r="A1672" t="s">
        <v>7035</v>
      </c>
      <c r="B1672" t="s">
        <v>7036</v>
      </c>
      <c r="C1672" t="s">
        <v>7037</v>
      </c>
      <c r="D1672" s="90" t="s">
        <v>7038</v>
      </c>
      <c r="E1672">
        <v>1660</v>
      </c>
    </row>
    <row r="1673" spans="1:5">
      <c r="A1673" t="s">
        <v>7039</v>
      </c>
      <c r="B1673" t="s">
        <v>7040</v>
      </c>
      <c r="C1673" t="s">
        <v>7041</v>
      </c>
      <c r="D1673" s="90" t="s">
        <v>7042</v>
      </c>
      <c r="E1673">
        <v>1660</v>
      </c>
    </row>
    <row r="1674" spans="1:5">
      <c r="A1674" t="s">
        <v>7043</v>
      </c>
      <c r="B1674" t="s">
        <v>3058</v>
      </c>
      <c r="C1674" t="s">
        <v>7044</v>
      </c>
      <c r="D1674" s="90" t="s">
        <v>7045</v>
      </c>
      <c r="E1674">
        <v>1660</v>
      </c>
    </row>
    <row r="1675" spans="1:5">
      <c r="A1675" t="s">
        <v>7046</v>
      </c>
      <c r="B1675" t="s">
        <v>4537</v>
      </c>
      <c r="C1675" t="s">
        <v>7047</v>
      </c>
      <c r="D1675" s="90" t="s">
        <v>7048</v>
      </c>
      <c r="E1675">
        <v>1660</v>
      </c>
    </row>
    <row r="1676" spans="1:5">
      <c r="A1676" t="s">
        <v>7049</v>
      </c>
      <c r="B1676" t="s">
        <v>4537</v>
      </c>
      <c r="C1676" t="s">
        <v>7050</v>
      </c>
      <c r="D1676" s="90" t="s">
        <v>4539</v>
      </c>
      <c r="E1676">
        <v>1660</v>
      </c>
    </row>
    <row r="1677" spans="1:5">
      <c r="A1677" t="s">
        <v>7051</v>
      </c>
      <c r="B1677" t="s">
        <v>4537</v>
      </c>
      <c r="C1677" t="s">
        <v>7052</v>
      </c>
      <c r="D1677" s="90" t="s">
        <v>7053</v>
      </c>
      <c r="E1677">
        <v>1660</v>
      </c>
    </row>
    <row r="1678" spans="1:5">
      <c r="A1678" t="s">
        <v>7054</v>
      </c>
      <c r="B1678" t="s">
        <v>3058</v>
      </c>
      <c r="C1678" t="s">
        <v>7055</v>
      </c>
      <c r="D1678" s="90" t="s">
        <v>3167</v>
      </c>
      <c r="E1678">
        <v>1660</v>
      </c>
    </row>
    <row r="1679" spans="1:5">
      <c r="A1679" t="s">
        <v>7056</v>
      </c>
      <c r="B1679" t="s">
        <v>4537</v>
      </c>
      <c r="C1679" t="s">
        <v>7057</v>
      </c>
      <c r="D1679" s="90" t="s">
        <v>7058</v>
      </c>
      <c r="E1679">
        <v>1660</v>
      </c>
    </row>
    <row r="1680" spans="1:5">
      <c r="A1680" t="s">
        <v>7059</v>
      </c>
      <c r="B1680" t="s">
        <v>4537</v>
      </c>
      <c r="C1680" t="s">
        <v>7060</v>
      </c>
      <c r="D1680" s="90" t="s">
        <v>4539</v>
      </c>
      <c r="E1680">
        <v>1660</v>
      </c>
    </row>
    <row r="1681" spans="1:5">
      <c r="A1681" t="s">
        <v>7061</v>
      </c>
      <c r="B1681" t="s">
        <v>4537</v>
      </c>
      <c r="C1681" t="s">
        <v>7062</v>
      </c>
      <c r="D1681" s="90" t="s">
        <v>7063</v>
      </c>
      <c r="E1681">
        <v>1660</v>
      </c>
    </row>
    <row r="1682" spans="1:5">
      <c r="A1682" t="s">
        <v>7064</v>
      </c>
      <c r="B1682" t="s">
        <v>4537</v>
      </c>
      <c r="C1682" t="s">
        <v>7065</v>
      </c>
      <c r="D1682" s="90" t="s">
        <v>7066</v>
      </c>
      <c r="E1682">
        <v>1680</v>
      </c>
    </row>
    <row r="1683" spans="1:5">
      <c r="A1683" t="s">
        <v>7067</v>
      </c>
      <c r="B1683" t="s">
        <v>4537</v>
      </c>
      <c r="C1683" t="s">
        <v>7068</v>
      </c>
      <c r="D1683" s="90" t="s">
        <v>4539</v>
      </c>
      <c r="E1683">
        <v>1680</v>
      </c>
    </row>
    <row r="1684" spans="1:5">
      <c r="A1684" t="s">
        <v>7069</v>
      </c>
      <c r="B1684" t="s">
        <v>4537</v>
      </c>
      <c r="C1684" t="s">
        <v>7070</v>
      </c>
      <c r="D1684" s="90" t="s">
        <v>7071</v>
      </c>
      <c r="E1684">
        <v>1680</v>
      </c>
    </row>
    <row r="1685" spans="1:5">
      <c r="A1685" t="s">
        <v>7072</v>
      </c>
      <c r="B1685" t="s">
        <v>4537</v>
      </c>
      <c r="C1685" t="s">
        <v>7073</v>
      </c>
      <c r="D1685" s="90" t="s">
        <v>7074</v>
      </c>
      <c r="E1685">
        <v>1680</v>
      </c>
    </row>
    <row r="1686" spans="1:5">
      <c r="A1686" t="s">
        <v>7075</v>
      </c>
      <c r="B1686" t="s">
        <v>4537</v>
      </c>
      <c r="C1686" t="s">
        <v>7076</v>
      </c>
      <c r="D1686" s="90" t="s">
        <v>4539</v>
      </c>
      <c r="E1686">
        <v>1680</v>
      </c>
    </row>
    <row r="1687" spans="1:5">
      <c r="A1687" t="s">
        <v>7077</v>
      </c>
      <c r="B1687" t="s">
        <v>4537</v>
      </c>
      <c r="C1687" t="s">
        <v>7078</v>
      </c>
      <c r="D1687" s="90" t="s">
        <v>7079</v>
      </c>
      <c r="E1687">
        <v>1680</v>
      </c>
    </row>
    <row r="1688" spans="1:5">
      <c r="A1688" t="s">
        <v>7080</v>
      </c>
      <c r="B1688" t="s">
        <v>4537</v>
      </c>
      <c r="C1688" t="s">
        <v>7081</v>
      </c>
      <c r="D1688" s="90" t="s">
        <v>7082</v>
      </c>
      <c r="E1688">
        <v>1680</v>
      </c>
    </row>
    <row r="1689" spans="1:5">
      <c r="A1689" t="s">
        <v>7083</v>
      </c>
      <c r="B1689" t="s">
        <v>3073</v>
      </c>
      <c r="C1689" t="s">
        <v>7084</v>
      </c>
      <c r="D1689" s="90" t="s">
        <v>3215</v>
      </c>
      <c r="E1689">
        <v>1680</v>
      </c>
    </row>
    <row r="1690" spans="1:5">
      <c r="A1690" t="s">
        <v>7085</v>
      </c>
      <c r="B1690" t="s">
        <v>7086</v>
      </c>
      <c r="C1690" t="s">
        <v>7087</v>
      </c>
      <c r="D1690" s="90" t="s">
        <v>7088</v>
      </c>
      <c r="E1690">
        <v>1680</v>
      </c>
    </row>
    <row r="1691" spans="1:5">
      <c r="A1691" t="s">
        <v>7089</v>
      </c>
      <c r="B1691" t="s">
        <v>7086</v>
      </c>
      <c r="C1691" t="s">
        <v>7090</v>
      </c>
      <c r="D1691" s="90" t="s">
        <v>7091</v>
      </c>
      <c r="E1691">
        <v>1680</v>
      </c>
    </row>
    <row r="1692" spans="1:5">
      <c r="A1692" t="s">
        <v>7092</v>
      </c>
      <c r="B1692" t="s">
        <v>3073</v>
      </c>
      <c r="D1692" s="90" t="s">
        <v>3215</v>
      </c>
      <c r="E1692">
        <v>1680</v>
      </c>
    </row>
    <row r="1693" spans="1:5">
      <c r="A1693" t="s">
        <v>7093</v>
      </c>
      <c r="B1693" t="s">
        <v>3073</v>
      </c>
      <c r="D1693" s="90" t="s">
        <v>3215</v>
      </c>
      <c r="E1693">
        <v>1680</v>
      </c>
    </row>
    <row r="1694" spans="1:5">
      <c r="A1694" t="s">
        <v>7094</v>
      </c>
      <c r="B1694" t="s">
        <v>3073</v>
      </c>
      <c r="D1694" s="90" t="s">
        <v>3215</v>
      </c>
      <c r="E1694">
        <v>1680</v>
      </c>
    </row>
    <row r="1695" spans="1:5">
      <c r="A1695" t="s">
        <v>7095</v>
      </c>
      <c r="B1695" t="s">
        <v>3058</v>
      </c>
      <c r="C1695" t="s">
        <v>7096</v>
      </c>
      <c r="D1695" s="90" t="s">
        <v>3167</v>
      </c>
      <c r="E1695">
        <v>1680</v>
      </c>
    </row>
    <row r="1696" spans="1:5">
      <c r="A1696" t="s">
        <v>7097</v>
      </c>
      <c r="B1696" t="s">
        <v>3058</v>
      </c>
      <c r="C1696" t="s">
        <v>7098</v>
      </c>
      <c r="D1696" s="90" t="s">
        <v>7099</v>
      </c>
      <c r="E1696">
        <v>1680</v>
      </c>
    </row>
    <row r="1697" spans="1:5">
      <c r="A1697" t="s">
        <v>7100</v>
      </c>
      <c r="B1697" t="s">
        <v>3058</v>
      </c>
      <c r="C1697" t="s">
        <v>7101</v>
      </c>
      <c r="D1697" s="90" t="s">
        <v>3167</v>
      </c>
      <c r="E1697">
        <v>1680</v>
      </c>
    </row>
    <row r="1698" spans="1:5">
      <c r="A1698" t="s">
        <v>7102</v>
      </c>
      <c r="B1698" t="s">
        <v>3058</v>
      </c>
      <c r="C1698" t="s">
        <v>7103</v>
      </c>
      <c r="D1698" s="90" t="s">
        <v>3167</v>
      </c>
      <c r="E1698">
        <v>1680</v>
      </c>
    </row>
    <row r="1699" spans="1:5">
      <c r="A1699" t="s">
        <v>7104</v>
      </c>
      <c r="B1699" t="s">
        <v>6165</v>
      </c>
      <c r="C1699" t="s">
        <v>7105</v>
      </c>
      <c r="D1699" s="90" t="s">
        <v>7106</v>
      </c>
      <c r="E1699">
        <v>1680</v>
      </c>
    </row>
    <row r="1700" spans="1:5">
      <c r="A1700" t="s">
        <v>7107</v>
      </c>
      <c r="B1700" t="s">
        <v>6165</v>
      </c>
      <c r="C1700" t="s">
        <v>7108</v>
      </c>
      <c r="D1700" s="90" t="s">
        <v>7109</v>
      </c>
      <c r="E1700">
        <v>1680</v>
      </c>
    </row>
    <row r="1701" spans="1:5">
      <c r="A1701" t="s">
        <v>7110</v>
      </c>
      <c r="B1701" t="s">
        <v>3330</v>
      </c>
      <c r="C1701" t="s">
        <v>7111</v>
      </c>
      <c r="D1701" s="90" t="s">
        <v>7112</v>
      </c>
      <c r="E1701">
        <v>1680</v>
      </c>
    </row>
    <row r="1702" spans="1:5">
      <c r="A1702" t="s">
        <v>7113</v>
      </c>
      <c r="B1702" t="s">
        <v>7086</v>
      </c>
      <c r="C1702" t="s">
        <v>7114</v>
      </c>
      <c r="D1702" s="90" t="s">
        <v>7115</v>
      </c>
      <c r="E1702">
        <v>1700</v>
      </c>
    </row>
    <row r="1703" spans="1:5">
      <c r="A1703" t="s">
        <v>7116</v>
      </c>
      <c r="B1703" t="s">
        <v>7117</v>
      </c>
      <c r="C1703" t="s">
        <v>7118</v>
      </c>
      <c r="D1703" s="90" t="s">
        <v>7119</v>
      </c>
      <c r="E1703">
        <v>1700</v>
      </c>
    </row>
    <row r="1704" spans="1:5">
      <c r="A1704" t="s">
        <v>7120</v>
      </c>
      <c r="B1704" t="s">
        <v>3073</v>
      </c>
      <c r="C1704" t="s">
        <v>7121</v>
      </c>
      <c r="D1704" s="90" t="s">
        <v>3215</v>
      </c>
      <c r="E1704">
        <v>1700</v>
      </c>
    </row>
    <row r="1705" spans="1:5">
      <c r="A1705" t="s">
        <v>7122</v>
      </c>
      <c r="B1705" t="s">
        <v>3073</v>
      </c>
      <c r="C1705" t="s">
        <v>7123</v>
      </c>
      <c r="D1705" s="90" t="s">
        <v>3215</v>
      </c>
      <c r="E1705">
        <v>1700</v>
      </c>
    </row>
    <row r="1706" spans="1:5">
      <c r="A1706" t="s">
        <v>7124</v>
      </c>
      <c r="B1706" t="s">
        <v>7086</v>
      </c>
      <c r="C1706" t="s">
        <v>7125</v>
      </c>
      <c r="D1706" s="90" t="s">
        <v>7126</v>
      </c>
      <c r="E1706">
        <v>1700</v>
      </c>
    </row>
    <row r="1707" spans="1:5">
      <c r="A1707" t="s">
        <v>7127</v>
      </c>
      <c r="B1707" t="s">
        <v>3330</v>
      </c>
      <c r="C1707" t="s">
        <v>7128</v>
      </c>
      <c r="D1707" s="90" t="s">
        <v>7129</v>
      </c>
      <c r="E1707">
        <v>1700</v>
      </c>
    </row>
    <row r="1708" spans="1:5">
      <c r="A1708" t="s">
        <v>7130</v>
      </c>
      <c r="B1708" t="s">
        <v>3276</v>
      </c>
      <c r="C1708" t="s">
        <v>7131</v>
      </c>
      <c r="D1708" s="90" t="s">
        <v>7132</v>
      </c>
      <c r="E1708">
        <v>1700</v>
      </c>
    </row>
    <row r="1709" spans="1:5">
      <c r="A1709" t="s">
        <v>7133</v>
      </c>
      <c r="B1709" t="s">
        <v>4552</v>
      </c>
      <c r="C1709" t="s">
        <v>7134</v>
      </c>
      <c r="D1709" s="90" t="s">
        <v>5178</v>
      </c>
      <c r="E1709">
        <v>1700</v>
      </c>
    </row>
    <row r="1710" spans="1:5">
      <c r="A1710" t="s">
        <v>7135</v>
      </c>
      <c r="B1710" t="s">
        <v>3073</v>
      </c>
      <c r="C1710" t="s">
        <v>7136</v>
      </c>
      <c r="D1710" s="90" t="s">
        <v>3215</v>
      </c>
      <c r="E1710">
        <v>1700</v>
      </c>
    </row>
    <row r="1711" spans="1:5">
      <c r="A1711" t="s">
        <v>7137</v>
      </c>
      <c r="B1711" t="s">
        <v>7086</v>
      </c>
      <c r="C1711" t="s">
        <v>7138</v>
      </c>
      <c r="D1711" s="90" t="s">
        <v>7139</v>
      </c>
      <c r="E1711">
        <v>1700</v>
      </c>
    </row>
    <row r="1712" spans="1:5">
      <c r="A1712" t="s">
        <v>7140</v>
      </c>
      <c r="B1712" t="s">
        <v>7086</v>
      </c>
      <c r="C1712" t="s">
        <v>7141</v>
      </c>
      <c r="D1712" s="90" t="s">
        <v>7142</v>
      </c>
      <c r="E1712">
        <v>1700</v>
      </c>
    </row>
    <row r="1713" spans="1:5">
      <c r="A1713" t="s">
        <v>7143</v>
      </c>
      <c r="B1713" t="s">
        <v>7086</v>
      </c>
      <c r="C1713" t="s">
        <v>7144</v>
      </c>
      <c r="D1713" s="90" t="s">
        <v>7145</v>
      </c>
      <c r="E1713">
        <v>1700</v>
      </c>
    </row>
    <row r="1714" spans="1:5">
      <c r="A1714" t="s">
        <v>7146</v>
      </c>
      <c r="B1714" t="s">
        <v>7086</v>
      </c>
      <c r="C1714" t="s">
        <v>7147</v>
      </c>
      <c r="D1714" s="90" t="s">
        <v>7145</v>
      </c>
      <c r="E1714">
        <v>1700</v>
      </c>
    </row>
    <row r="1715" spans="1:5">
      <c r="A1715" t="s">
        <v>7148</v>
      </c>
      <c r="B1715" t="s">
        <v>7086</v>
      </c>
      <c r="C1715" t="s">
        <v>7149</v>
      </c>
      <c r="D1715" s="90" t="s">
        <v>7150</v>
      </c>
      <c r="E1715">
        <v>1700</v>
      </c>
    </row>
    <row r="1716" spans="1:5">
      <c r="A1716" t="s">
        <v>7151</v>
      </c>
      <c r="B1716" t="s">
        <v>7086</v>
      </c>
      <c r="C1716" t="s">
        <v>7152</v>
      </c>
      <c r="D1716" s="90" t="s">
        <v>7153</v>
      </c>
      <c r="E1716">
        <v>1700</v>
      </c>
    </row>
    <row r="1717" spans="1:5">
      <c r="A1717" t="s">
        <v>7154</v>
      </c>
      <c r="B1717" t="s">
        <v>7086</v>
      </c>
      <c r="C1717" t="s">
        <v>7155</v>
      </c>
      <c r="D1717" s="90" t="s">
        <v>7156</v>
      </c>
      <c r="E1717">
        <v>1700</v>
      </c>
    </row>
    <row r="1718" spans="1:5">
      <c r="A1718" t="s">
        <v>7157</v>
      </c>
      <c r="B1718" t="s">
        <v>7086</v>
      </c>
      <c r="C1718" t="s">
        <v>7158</v>
      </c>
      <c r="D1718" s="90" t="s">
        <v>7159</v>
      </c>
      <c r="E1718">
        <v>1700</v>
      </c>
    </row>
    <row r="1719" spans="1:5">
      <c r="A1719" t="s">
        <v>7160</v>
      </c>
      <c r="B1719" t="s">
        <v>7086</v>
      </c>
      <c r="C1719" t="s">
        <v>7161</v>
      </c>
      <c r="D1719" s="90" t="s">
        <v>7162</v>
      </c>
      <c r="E1719">
        <v>1700</v>
      </c>
    </row>
    <row r="1720" spans="1:5">
      <c r="A1720" t="s">
        <v>7163</v>
      </c>
      <c r="B1720" t="s">
        <v>7086</v>
      </c>
      <c r="C1720" t="s">
        <v>7164</v>
      </c>
      <c r="D1720" s="90" t="s">
        <v>7165</v>
      </c>
      <c r="E1720">
        <v>1700</v>
      </c>
    </row>
    <row r="1721" spans="1:5">
      <c r="A1721" t="s">
        <v>7166</v>
      </c>
      <c r="B1721" t="s">
        <v>7086</v>
      </c>
      <c r="C1721" t="s">
        <v>7167</v>
      </c>
      <c r="D1721" s="90" t="s">
        <v>7168</v>
      </c>
      <c r="E1721">
        <v>1700</v>
      </c>
    </row>
    <row r="1722" spans="1:5">
      <c r="A1722" t="s">
        <v>7169</v>
      </c>
      <c r="B1722" t="s">
        <v>7086</v>
      </c>
      <c r="C1722" t="s">
        <v>7170</v>
      </c>
      <c r="D1722" s="90" t="s">
        <v>7145</v>
      </c>
      <c r="E1722">
        <v>1720</v>
      </c>
    </row>
    <row r="1723" spans="1:5">
      <c r="A1723" t="s">
        <v>7171</v>
      </c>
      <c r="B1723" t="s">
        <v>7086</v>
      </c>
      <c r="C1723" t="s">
        <v>7172</v>
      </c>
      <c r="D1723" s="90" t="s">
        <v>7173</v>
      </c>
      <c r="E1723">
        <v>1720</v>
      </c>
    </row>
    <row r="1724" spans="1:5">
      <c r="A1724" t="s">
        <v>7174</v>
      </c>
      <c r="B1724" t="s">
        <v>7086</v>
      </c>
      <c r="C1724" t="s">
        <v>7175</v>
      </c>
      <c r="D1724" s="90" t="s">
        <v>7176</v>
      </c>
      <c r="E1724">
        <v>1720</v>
      </c>
    </row>
    <row r="1725" spans="1:5">
      <c r="A1725" t="s">
        <v>7177</v>
      </c>
      <c r="B1725" t="s">
        <v>7086</v>
      </c>
      <c r="C1725" t="s">
        <v>7178</v>
      </c>
      <c r="D1725" s="90" t="s">
        <v>7179</v>
      </c>
      <c r="E1725">
        <v>1720</v>
      </c>
    </row>
    <row r="1726" spans="1:5">
      <c r="A1726" t="s">
        <v>7180</v>
      </c>
      <c r="B1726" t="s">
        <v>7086</v>
      </c>
      <c r="C1726" t="s">
        <v>7181</v>
      </c>
      <c r="D1726" s="90" t="s">
        <v>7145</v>
      </c>
      <c r="E1726">
        <v>1720</v>
      </c>
    </row>
    <row r="1727" spans="1:5">
      <c r="A1727" t="s">
        <v>7182</v>
      </c>
      <c r="B1727" t="s">
        <v>7086</v>
      </c>
      <c r="C1727" t="s">
        <v>7183</v>
      </c>
      <c r="D1727" s="90" t="s">
        <v>7145</v>
      </c>
      <c r="E1727">
        <v>1720</v>
      </c>
    </row>
    <row r="1728" spans="1:5">
      <c r="A1728" t="s">
        <v>7184</v>
      </c>
      <c r="B1728" t="s">
        <v>7086</v>
      </c>
      <c r="C1728" t="s">
        <v>7185</v>
      </c>
      <c r="D1728" s="90" t="s">
        <v>7186</v>
      </c>
      <c r="E1728">
        <v>1720</v>
      </c>
    </row>
    <row r="1729" spans="1:5">
      <c r="A1729" t="s">
        <v>7187</v>
      </c>
      <c r="B1729" t="s">
        <v>3508</v>
      </c>
      <c r="C1729" t="s">
        <v>7188</v>
      </c>
      <c r="D1729" s="90" t="s">
        <v>7189</v>
      </c>
      <c r="E1729">
        <v>1720</v>
      </c>
    </row>
    <row r="1730" spans="1:5">
      <c r="A1730" t="s">
        <v>7190</v>
      </c>
      <c r="B1730" t="s">
        <v>3330</v>
      </c>
      <c r="C1730" t="s">
        <v>7191</v>
      </c>
      <c r="D1730" s="90" t="s">
        <v>7192</v>
      </c>
      <c r="E1730">
        <v>1720</v>
      </c>
    </row>
    <row r="1731" spans="1:5">
      <c r="A1731" t="s">
        <v>7193</v>
      </c>
      <c r="B1731" t="s">
        <v>3330</v>
      </c>
      <c r="C1731" t="s">
        <v>7194</v>
      </c>
      <c r="D1731" s="90" t="s">
        <v>7195</v>
      </c>
      <c r="E1731">
        <v>1720</v>
      </c>
    </row>
    <row r="1732" spans="1:5">
      <c r="A1732" t="s">
        <v>7196</v>
      </c>
      <c r="B1732" t="s">
        <v>3330</v>
      </c>
      <c r="C1732" t="s">
        <v>7197</v>
      </c>
      <c r="D1732" s="90" t="s">
        <v>7198</v>
      </c>
      <c r="E1732">
        <v>1720</v>
      </c>
    </row>
    <row r="1733" spans="1:5">
      <c r="A1733" t="s">
        <v>7199</v>
      </c>
      <c r="B1733" t="s">
        <v>3330</v>
      </c>
      <c r="C1733" t="s">
        <v>7200</v>
      </c>
      <c r="D1733" s="90" t="s">
        <v>7201</v>
      </c>
      <c r="E1733">
        <v>1720</v>
      </c>
    </row>
    <row r="1734" spans="1:5">
      <c r="A1734" t="s">
        <v>7202</v>
      </c>
      <c r="B1734" t="s">
        <v>3330</v>
      </c>
      <c r="C1734" t="s">
        <v>7203</v>
      </c>
      <c r="D1734" s="90" t="s">
        <v>7204</v>
      </c>
      <c r="E1734">
        <v>1720</v>
      </c>
    </row>
    <row r="1735" spans="1:5">
      <c r="A1735" t="s">
        <v>7205</v>
      </c>
      <c r="B1735" t="s">
        <v>3330</v>
      </c>
      <c r="C1735" t="s">
        <v>7206</v>
      </c>
      <c r="D1735" s="90" t="s">
        <v>7207</v>
      </c>
      <c r="E1735">
        <v>1720</v>
      </c>
    </row>
    <row r="1736" spans="1:5">
      <c r="A1736" t="s">
        <v>7208</v>
      </c>
      <c r="B1736" t="s">
        <v>3330</v>
      </c>
      <c r="C1736" t="s">
        <v>7209</v>
      </c>
      <c r="D1736" s="90" t="s">
        <v>7210</v>
      </c>
      <c r="E1736">
        <v>1720</v>
      </c>
    </row>
    <row r="1737" spans="1:5">
      <c r="A1737" t="s">
        <v>7211</v>
      </c>
      <c r="B1737" t="s">
        <v>3330</v>
      </c>
      <c r="C1737" t="s">
        <v>7212</v>
      </c>
      <c r="D1737" s="90" t="s">
        <v>7213</v>
      </c>
      <c r="E1737">
        <v>1720</v>
      </c>
    </row>
    <row r="1738" spans="1:5">
      <c r="A1738" t="s">
        <v>7214</v>
      </c>
      <c r="B1738" t="s">
        <v>3330</v>
      </c>
      <c r="C1738" t="s">
        <v>7215</v>
      </c>
      <c r="D1738" s="90" t="s">
        <v>7216</v>
      </c>
      <c r="E1738">
        <v>1720</v>
      </c>
    </row>
    <row r="1739" spans="1:5">
      <c r="A1739" t="s">
        <v>7217</v>
      </c>
      <c r="B1739" t="s">
        <v>3330</v>
      </c>
      <c r="C1739" t="s">
        <v>7218</v>
      </c>
      <c r="D1739" s="90" t="s">
        <v>7219</v>
      </c>
      <c r="E1739">
        <v>1720</v>
      </c>
    </row>
    <row r="1740" spans="1:5">
      <c r="A1740" t="s">
        <v>7220</v>
      </c>
      <c r="B1740" t="s">
        <v>3330</v>
      </c>
      <c r="C1740" t="s">
        <v>7221</v>
      </c>
      <c r="D1740" s="90" t="s">
        <v>7222</v>
      </c>
      <c r="E1740">
        <v>1720</v>
      </c>
    </row>
    <row r="1741" spans="1:5">
      <c r="A1741" t="s">
        <v>7223</v>
      </c>
      <c r="B1741" t="s">
        <v>3330</v>
      </c>
      <c r="C1741" t="s">
        <v>7224</v>
      </c>
      <c r="D1741" s="90" t="s">
        <v>7225</v>
      </c>
      <c r="E1741">
        <v>1720</v>
      </c>
    </row>
    <row r="1742" spans="1:5">
      <c r="A1742" t="s">
        <v>7226</v>
      </c>
      <c r="B1742" t="s">
        <v>3330</v>
      </c>
      <c r="C1742" t="s">
        <v>7227</v>
      </c>
      <c r="D1742" s="90" t="s">
        <v>7228</v>
      </c>
      <c r="E1742">
        <v>1740</v>
      </c>
    </row>
    <row r="1743" spans="1:5">
      <c r="A1743" t="s">
        <v>7229</v>
      </c>
      <c r="B1743" t="s">
        <v>3330</v>
      </c>
      <c r="C1743" t="s">
        <v>7230</v>
      </c>
      <c r="D1743" s="90" t="s">
        <v>7231</v>
      </c>
      <c r="E1743">
        <v>1740</v>
      </c>
    </row>
    <row r="1744" spans="1:5">
      <c r="A1744" t="s">
        <v>7232</v>
      </c>
      <c r="B1744" t="s">
        <v>3330</v>
      </c>
      <c r="C1744" t="s">
        <v>7233</v>
      </c>
      <c r="D1744" s="90" t="s">
        <v>7234</v>
      </c>
      <c r="E1744">
        <v>1740</v>
      </c>
    </row>
    <row r="1745" spans="1:5">
      <c r="A1745" t="s">
        <v>7235</v>
      </c>
      <c r="B1745" t="s">
        <v>3330</v>
      </c>
      <c r="C1745" t="s">
        <v>7236</v>
      </c>
      <c r="D1745" s="90" t="s">
        <v>7237</v>
      </c>
      <c r="E1745">
        <v>1740</v>
      </c>
    </row>
    <row r="1746" spans="1:5">
      <c r="A1746" t="s">
        <v>7238</v>
      </c>
      <c r="B1746" t="s">
        <v>3330</v>
      </c>
      <c r="C1746" t="s">
        <v>7239</v>
      </c>
      <c r="D1746" s="90" t="s">
        <v>7240</v>
      </c>
      <c r="E1746">
        <v>1740</v>
      </c>
    </row>
    <row r="1747" spans="1:5">
      <c r="A1747" t="s">
        <v>7241</v>
      </c>
      <c r="B1747" t="s">
        <v>3330</v>
      </c>
      <c r="C1747" t="s">
        <v>7242</v>
      </c>
      <c r="D1747" s="90" t="s">
        <v>7243</v>
      </c>
      <c r="E1747">
        <v>1740</v>
      </c>
    </row>
    <row r="1748" spans="1:5">
      <c r="A1748" t="s">
        <v>7244</v>
      </c>
      <c r="B1748" t="s">
        <v>3330</v>
      </c>
      <c r="C1748" t="s">
        <v>7245</v>
      </c>
      <c r="D1748" s="90" t="s">
        <v>7246</v>
      </c>
      <c r="E1748">
        <v>1740</v>
      </c>
    </row>
    <row r="1749" spans="1:5">
      <c r="A1749" t="s">
        <v>7247</v>
      </c>
      <c r="B1749" t="s">
        <v>3330</v>
      </c>
      <c r="C1749" t="s">
        <v>7248</v>
      </c>
      <c r="D1749" s="90" t="s">
        <v>7249</v>
      </c>
      <c r="E1749">
        <v>1740</v>
      </c>
    </row>
    <row r="1750" spans="1:5">
      <c r="A1750" t="s">
        <v>7250</v>
      </c>
      <c r="B1750" t="s">
        <v>5727</v>
      </c>
      <c r="C1750" t="s">
        <v>7251</v>
      </c>
      <c r="D1750" s="90" t="s">
        <v>7252</v>
      </c>
      <c r="E1750">
        <v>1740</v>
      </c>
    </row>
    <row r="1751" spans="1:5">
      <c r="A1751" t="s">
        <v>7253</v>
      </c>
      <c r="B1751" t="s">
        <v>3276</v>
      </c>
      <c r="C1751" t="s">
        <v>7254</v>
      </c>
      <c r="D1751" s="90" t="s">
        <v>7255</v>
      </c>
      <c r="E1751">
        <v>1740</v>
      </c>
    </row>
    <row r="1752" spans="1:5">
      <c r="A1752" t="s">
        <v>7256</v>
      </c>
      <c r="B1752" t="s">
        <v>3330</v>
      </c>
      <c r="C1752" t="s">
        <v>7257</v>
      </c>
      <c r="D1752" s="90" t="s">
        <v>7258</v>
      </c>
      <c r="E1752">
        <v>1740</v>
      </c>
    </row>
    <row r="1753" spans="1:5">
      <c r="A1753" t="s">
        <v>7259</v>
      </c>
      <c r="B1753" t="s">
        <v>7260</v>
      </c>
      <c r="C1753" t="s">
        <v>7261</v>
      </c>
      <c r="D1753" s="90" t="s">
        <v>7262</v>
      </c>
      <c r="E1753">
        <v>1740</v>
      </c>
    </row>
    <row r="1754" spans="1:5">
      <c r="A1754" t="s">
        <v>7263</v>
      </c>
      <c r="B1754" t="s">
        <v>5727</v>
      </c>
      <c r="C1754" t="s">
        <v>7264</v>
      </c>
      <c r="D1754" s="90" t="s">
        <v>7265</v>
      </c>
      <c r="E1754">
        <v>1740</v>
      </c>
    </row>
    <row r="1755" spans="1:5">
      <c r="A1755" t="s">
        <v>7266</v>
      </c>
      <c r="B1755" t="s">
        <v>5727</v>
      </c>
      <c r="C1755" t="s">
        <v>7267</v>
      </c>
      <c r="D1755" s="90" t="s">
        <v>7268</v>
      </c>
      <c r="E1755">
        <v>1740</v>
      </c>
    </row>
    <row r="1756" spans="1:5">
      <c r="A1756" t="s">
        <v>7269</v>
      </c>
      <c r="B1756" t="s">
        <v>3324</v>
      </c>
      <c r="C1756" t="s">
        <v>7270</v>
      </c>
      <c r="D1756" s="90" t="s">
        <v>7271</v>
      </c>
      <c r="E1756">
        <v>1740</v>
      </c>
    </row>
    <row r="1757" spans="1:5">
      <c r="A1757" t="s">
        <v>7272</v>
      </c>
      <c r="B1757" t="s">
        <v>7260</v>
      </c>
      <c r="C1757" t="s">
        <v>7273</v>
      </c>
      <c r="D1757" s="90" t="s">
        <v>7274</v>
      </c>
      <c r="E1757">
        <v>1740</v>
      </c>
    </row>
    <row r="1758" spans="1:5">
      <c r="A1758" t="s">
        <v>7275</v>
      </c>
      <c r="B1758" t="s">
        <v>3330</v>
      </c>
      <c r="C1758" t="s">
        <v>7276</v>
      </c>
      <c r="D1758" s="90" t="s">
        <v>7277</v>
      </c>
      <c r="E1758">
        <v>1740</v>
      </c>
    </row>
    <row r="1759" spans="1:5">
      <c r="A1759" t="s">
        <v>7278</v>
      </c>
      <c r="B1759" t="s">
        <v>3330</v>
      </c>
      <c r="C1759" t="s">
        <v>7279</v>
      </c>
      <c r="D1759" s="90" t="s">
        <v>7280</v>
      </c>
      <c r="E1759">
        <v>1740</v>
      </c>
    </row>
    <row r="1760" spans="1:5">
      <c r="A1760" t="s">
        <v>7281</v>
      </c>
      <c r="B1760" t="s">
        <v>3330</v>
      </c>
      <c r="C1760" t="s">
        <v>7282</v>
      </c>
      <c r="D1760" s="90" t="s">
        <v>7283</v>
      </c>
      <c r="E1760">
        <v>1740</v>
      </c>
    </row>
    <row r="1761" spans="1:5">
      <c r="A1761" t="s">
        <v>7284</v>
      </c>
      <c r="B1761" t="s">
        <v>3330</v>
      </c>
      <c r="C1761" t="s">
        <v>7285</v>
      </c>
      <c r="D1761" s="90" t="s">
        <v>7286</v>
      </c>
      <c r="E1761">
        <v>1740</v>
      </c>
    </row>
    <row r="1762" spans="1:5">
      <c r="A1762" t="s">
        <v>7287</v>
      </c>
      <c r="B1762" t="s">
        <v>3330</v>
      </c>
      <c r="C1762" t="s">
        <v>7288</v>
      </c>
      <c r="D1762" s="90" t="s">
        <v>7289</v>
      </c>
      <c r="E1762">
        <v>1760</v>
      </c>
    </row>
    <row r="1763" spans="1:5">
      <c r="A1763" t="s">
        <v>7290</v>
      </c>
      <c r="B1763" t="s">
        <v>3330</v>
      </c>
      <c r="C1763" t="s">
        <v>7291</v>
      </c>
      <c r="D1763" s="90" t="s">
        <v>7292</v>
      </c>
      <c r="E1763">
        <v>1760</v>
      </c>
    </row>
    <row r="1764" spans="1:5">
      <c r="A1764" t="s">
        <v>7293</v>
      </c>
      <c r="B1764" t="s">
        <v>3330</v>
      </c>
      <c r="C1764" t="s">
        <v>7294</v>
      </c>
      <c r="D1764" s="90" t="s">
        <v>7295</v>
      </c>
      <c r="E1764">
        <v>1760</v>
      </c>
    </row>
    <row r="1765" spans="1:5">
      <c r="A1765" t="s">
        <v>7296</v>
      </c>
      <c r="B1765" t="s">
        <v>3330</v>
      </c>
      <c r="C1765" t="s">
        <v>7297</v>
      </c>
      <c r="D1765" s="90" t="s">
        <v>7298</v>
      </c>
      <c r="E1765">
        <v>1760</v>
      </c>
    </row>
    <row r="1766" spans="1:5">
      <c r="A1766" t="s">
        <v>7299</v>
      </c>
      <c r="B1766" t="s">
        <v>3330</v>
      </c>
      <c r="C1766" t="s">
        <v>7300</v>
      </c>
      <c r="D1766" s="90" t="s">
        <v>7301</v>
      </c>
      <c r="E1766">
        <v>1760</v>
      </c>
    </row>
    <row r="1767" spans="1:5">
      <c r="A1767" t="s">
        <v>7302</v>
      </c>
      <c r="B1767" t="s">
        <v>3330</v>
      </c>
      <c r="C1767" t="s">
        <v>7303</v>
      </c>
      <c r="D1767" s="90" t="s">
        <v>7304</v>
      </c>
      <c r="E1767">
        <v>1760</v>
      </c>
    </row>
    <row r="1768" spans="1:5">
      <c r="A1768" t="s">
        <v>7305</v>
      </c>
      <c r="B1768" t="s">
        <v>3330</v>
      </c>
      <c r="C1768" t="s">
        <v>7306</v>
      </c>
      <c r="D1768" s="90" t="s">
        <v>3332</v>
      </c>
      <c r="E1768">
        <v>1760</v>
      </c>
    </row>
    <row r="1769" spans="1:5">
      <c r="A1769" t="s">
        <v>7307</v>
      </c>
      <c r="B1769" t="s">
        <v>3330</v>
      </c>
      <c r="C1769" t="s">
        <v>7308</v>
      </c>
      <c r="D1769" s="90" t="s">
        <v>3332</v>
      </c>
      <c r="E1769">
        <v>1760</v>
      </c>
    </row>
    <row r="1770" spans="1:5">
      <c r="A1770" t="s">
        <v>7309</v>
      </c>
      <c r="B1770" t="s">
        <v>3330</v>
      </c>
      <c r="C1770" t="s">
        <v>7310</v>
      </c>
      <c r="D1770" s="90" t="s">
        <v>3332</v>
      </c>
      <c r="E1770">
        <v>1760</v>
      </c>
    </row>
    <row r="1771" spans="1:5">
      <c r="A1771" t="s">
        <v>7311</v>
      </c>
      <c r="B1771" t="s">
        <v>3330</v>
      </c>
      <c r="C1771" t="s">
        <v>7312</v>
      </c>
      <c r="D1771" s="90" t="s">
        <v>3332</v>
      </c>
      <c r="E1771">
        <v>1760</v>
      </c>
    </row>
    <row r="1772" spans="1:5">
      <c r="A1772" t="s">
        <v>7313</v>
      </c>
      <c r="B1772" t="s">
        <v>3330</v>
      </c>
      <c r="C1772" t="s">
        <v>7314</v>
      </c>
      <c r="D1772" s="90" t="s">
        <v>3332</v>
      </c>
      <c r="E1772">
        <v>1760</v>
      </c>
    </row>
    <row r="1773" spans="1:5">
      <c r="A1773" t="s">
        <v>7315</v>
      </c>
      <c r="B1773" t="s">
        <v>3330</v>
      </c>
      <c r="C1773" t="s">
        <v>7316</v>
      </c>
      <c r="D1773" s="90" t="s">
        <v>3332</v>
      </c>
      <c r="E1773">
        <v>1760</v>
      </c>
    </row>
    <row r="1774" spans="1:5">
      <c r="A1774" t="s">
        <v>7317</v>
      </c>
      <c r="B1774" t="s">
        <v>3330</v>
      </c>
      <c r="C1774" t="s">
        <v>7318</v>
      </c>
      <c r="D1774" s="90" t="s">
        <v>3332</v>
      </c>
      <c r="E1774">
        <v>1760</v>
      </c>
    </row>
    <row r="1775" spans="1:5">
      <c r="A1775" t="s">
        <v>7319</v>
      </c>
      <c r="B1775" t="s">
        <v>3330</v>
      </c>
      <c r="C1775" t="s">
        <v>7320</v>
      </c>
      <c r="D1775" s="90" t="s">
        <v>3332</v>
      </c>
      <c r="E1775">
        <v>1760</v>
      </c>
    </row>
    <row r="1776" spans="1:5">
      <c r="A1776" t="s">
        <v>7321</v>
      </c>
      <c r="B1776" t="s">
        <v>3330</v>
      </c>
      <c r="C1776" t="s">
        <v>7322</v>
      </c>
      <c r="D1776" s="90" t="s">
        <v>7323</v>
      </c>
      <c r="E1776">
        <v>1760</v>
      </c>
    </row>
    <row r="1777" spans="1:5">
      <c r="A1777" t="s">
        <v>7324</v>
      </c>
      <c r="B1777" t="s">
        <v>3330</v>
      </c>
      <c r="C1777" t="s">
        <v>7325</v>
      </c>
      <c r="D1777" s="90" t="s">
        <v>3332</v>
      </c>
      <c r="E1777">
        <v>1760</v>
      </c>
    </row>
    <row r="1778" spans="1:5">
      <c r="A1778" t="s">
        <v>7326</v>
      </c>
      <c r="B1778" t="s">
        <v>3330</v>
      </c>
      <c r="C1778" t="s">
        <v>7327</v>
      </c>
      <c r="D1778" s="90" t="s">
        <v>7328</v>
      </c>
      <c r="E1778">
        <v>1760</v>
      </c>
    </row>
    <row r="1779" spans="1:5">
      <c r="A1779" t="s">
        <v>7329</v>
      </c>
      <c r="B1779" t="s">
        <v>3330</v>
      </c>
      <c r="C1779" t="s">
        <v>7330</v>
      </c>
      <c r="D1779" s="90" t="s">
        <v>7331</v>
      </c>
      <c r="E1779">
        <v>1760</v>
      </c>
    </row>
    <row r="1780" spans="1:5">
      <c r="A1780" t="s">
        <v>7332</v>
      </c>
      <c r="B1780" t="s">
        <v>3330</v>
      </c>
      <c r="C1780" t="s">
        <v>7333</v>
      </c>
      <c r="D1780" s="90" t="s">
        <v>7334</v>
      </c>
      <c r="E1780">
        <v>1760</v>
      </c>
    </row>
    <row r="1781" spans="1:5">
      <c r="A1781" t="s">
        <v>7335</v>
      </c>
      <c r="B1781" t="s">
        <v>3330</v>
      </c>
      <c r="C1781" t="s">
        <v>7320</v>
      </c>
      <c r="D1781" s="90" t="s">
        <v>3332</v>
      </c>
      <c r="E1781">
        <v>1760</v>
      </c>
    </row>
    <row r="1782" spans="1:5">
      <c r="A1782" t="s">
        <v>7336</v>
      </c>
      <c r="B1782" t="s">
        <v>7086</v>
      </c>
      <c r="C1782" t="s">
        <v>7337</v>
      </c>
      <c r="D1782" s="90" t="s">
        <v>7338</v>
      </c>
      <c r="E1782">
        <v>1780</v>
      </c>
    </row>
    <row r="1783" spans="1:5">
      <c r="A1783" t="s">
        <v>7339</v>
      </c>
      <c r="B1783" t="s">
        <v>3330</v>
      </c>
      <c r="C1783" t="s">
        <v>7340</v>
      </c>
      <c r="D1783" s="90" t="s">
        <v>7341</v>
      </c>
      <c r="E1783">
        <v>1780</v>
      </c>
    </row>
    <row r="1784" spans="1:5">
      <c r="A1784" t="s">
        <v>7342</v>
      </c>
      <c r="B1784" t="s">
        <v>5727</v>
      </c>
      <c r="C1784" t="s">
        <v>7343</v>
      </c>
      <c r="D1784" s="90" t="s">
        <v>7344</v>
      </c>
      <c r="E1784">
        <v>1780</v>
      </c>
    </row>
    <row r="1785" spans="1:5">
      <c r="A1785" t="s">
        <v>7345</v>
      </c>
      <c r="B1785" t="s">
        <v>5727</v>
      </c>
      <c r="C1785" t="s">
        <v>7346</v>
      </c>
      <c r="D1785" s="90" t="s">
        <v>7347</v>
      </c>
      <c r="E1785">
        <v>1780</v>
      </c>
    </row>
    <row r="1786" spans="1:5">
      <c r="A1786" t="s">
        <v>7348</v>
      </c>
      <c r="B1786" t="s">
        <v>5727</v>
      </c>
      <c r="C1786" t="s">
        <v>7349</v>
      </c>
      <c r="D1786" s="90" t="s">
        <v>7350</v>
      </c>
      <c r="E1786">
        <v>1780</v>
      </c>
    </row>
    <row r="1787" spans="1:5">
      <c r="A1787" t="s">
        <v>7351</v>
      </c>
      <c r="B1787" t="s">
        <v>5727</v>
      </c>
      <c r="C1787" t="s">
        <v>7352</v>
      </c>
      <c r="D1787" s="90" t="s">
        <v>7353</v>
      </c>
      <c r="E1787">
        <v>1780</v>
      </c>
    </row>
    <row r="1788" spans="1:5">
      <c r="A1788" t="s">
        <v>7354</v>
      </c>
      <c r="B1788" t="s">
        <v>5727</v>
      </c>
      <c r="C1788" t="s">
        <v>7355</v>
      </c>
      <c r="D1788" s="90" t="s">
        <v>7356</v>
      </c>
      <c r="E1788">
        <v>1780</v>
      </c>
    </row>
    <row r="1789" spans="1:5">
      <c r="A1789" t="s">
        <v>7357</v>
      </c>
      <c r="B1789" t="s">
        <v>5727</v>
      </c>
      <c r="C1789" t="s">
        <v>7358</v>
      </c>
      <c r="D1789" s="90" t="s">
        <v>7359</v>
      </c>
      <c r="E1789">
        <v>1780</v>
      </c>
    </row>
    <row r="1790" spans="1:5">
      <c r="A1790" t="s">
        <v>7360</v>
      </c>
      <c r="B1790" t="s">
        <v>4537</v>
      </c>
      <c r="C1790" t="s">
        <v>7361</v>
      </c>
      <c r="D1790" s="90" t="s">
        <v>4539</v>
      </c>
      <c r="E1790">
        <v>1780</v>
      </c>
    </row>
    <row r="1791" spans="1:5">
      <c r="A1791" t="s">
        <v>7362</v>
      </c>
      <c r="B1791" t="s">
        <v>7363</v>
      </c>
      <c r="C1791" t="s">
        <v>7364</v>
      </c>
      <c r="D1791" s="90" t="s">
        <v>7365</v>
      </c>
      <c r="E1791">
        <v>1780</v>
      </c>
    </row>
    <row r="1792" spans="1:5">
      <c r="A1792" t="s">
        <v>7366</v>
      </c>
      <c r="B1792" t="s">
        <v>3220</v>
      </c>
      <c r="C1792" t="s">
        <v>7367</v>
      </c>
      <c r="D1792" s="90" t="s">
        <v>3056</v>
      </c>
      <c r="E1792">
        <v>1780</v>
      </c>
    </row>
    <row r="1793" spans="1:5">
      <c r="A1793" t="s">
        <v>7368</v>
      </c>
      <c r="B1793" t="s">
        <v>3220</v>
      </c>
      <c r="C1793" t="s">
        <v>7369</v>
      </c>
      <c r="D1793" s="90" t="s">
        <v>3056</v>
      </c>
      <c r="E1793">
        <v>1780</v>
      </c>
    </row>
    <row r="1794" spans="1:5">
      <c r="A1794" t="s">
        <v>7370</v>
      </c>
      <c r="B1794" t="s">
        <v>3220</v>
      </c>
      <c r="C1794" t="s">
        <v>7371</v>
      </c>
      <c r="D1794" s="90" t="s">
        <v>3056</v>
      </c>
      <c r="E1794">
        <v>1780</v>
      </c>
    </row>
    <row r="1795" spans="1:5">
      <c r="A1795" t="s">
        <v>7372</v>
      </c>
      <c r="B1795" t="s">
        <v>3220</v>
      </c>
      <c r="C1795" t="s">
        <v>7373</v>
      </c>
      <c r="D1795" s="90" t="s">
        <v>3056</v>
      </c>
      <c r="E1795">
        <v>1780</v>
      </c>
    </row>
    <row r="1796" spans="1:5">
      <c r="A1796" t="s">
        <v>7374</v>
      </c>
      <c r="B1796" t="s">
        <v>3220</v>
      </c>
      <c r="C1796" t="s">
        <v>7375</v>
      </c>
      <c r="D1796" s="90" t="s">
        <v>3056</v>
      </c>
      <c r="E1796">
        <v>1780</v>
      </c>
    </row>
    <row r="1797" spans="1:5">
      <c r="A1797" t="s">
        <v>7376</v>
      </c>
      <c r="B1797" t="s">
        <v>3220</v>
      </c>
      <c r="C1797" t="s">
        <v>7377</v>
      </c>
      <c r="D1797" s="90" t="s">
        <v>3056</v>
      </c>
      <c r="E1797">
        <v>1780</v>
      </c>
    </row>
    <row r="1798" spans="1:5">
      <c r="A1798" t="s">
        <v>7378</v>
      </c>
      <c r="B1798" t="s">
        <v>3220</v>
      </c>
      <c r="C1798" t="s">
        <v>7379</v>
      </c>
      <c r="D1798" s="90" t="s">
        <v>3056</v>
      </c>
      <c r="E1798">
        <v>1780</v>
      </c>
    </row>
    <row r="1799" spans="1:5">
      <c r="A1799" t="s">
        <v>7380</v>
      </c>
      <c r="B1799" t="s">
        <v>7086</v>
      </c>
      <c r="C1799" t="s">
        <v>7381</v>
      </c>
      <c r="D1799" s="90" t="s">
        <v>7382</v>
      </c>
      <c r="E1799">
        <v>1780</v>
      </c>
    </row>
    <row r="1800" spans="1:5">
      <c r="A1800" t="s">
        <v>7383</v>
      </c>
      <c r="B1800" t="s">
        <v>7086</v>
      </c>
      <c r="C1800" t="s">
        <v>7384</v>
      </c>
      <c r="D1800" s="90" t="s">
        <v>7385</v>
      </c>
      <c r="E1800">
        <v>1780</v>
      </c>
    </row>
    <row r="1801" spans="1:5">
      <c r="A1801" t="s">
        <v>7386</v>
      </c>
      <c r="B1801" t="s">
        <v>7086</v>
      </c>
      <c r="C1801" t="s">
        <v>7387</v>
      </c>
      <c r="D1801" s="90" t="s">
        <v>7388</v>
      </c>
      <c r="E1801">
        <v>1780</v>
      </c>
    </row>
    <row r="1802" spans="1:5">
      <c r="A1802" t="s">
        <v>7389</v>
      </c>
      <c r="B1802" t="s">
        <v>7086</v>
      </c>
      <c r="C1802" t="s">
        <v>7390</v>
      </c>
      <c r="D1802" s="90" t="s">
        <v>7391</v>
      </c>
      <c r="E1802">
        <v>1800</v>
      </c>
    </row>
    <row r="1803" spans="1:5">
      <c r="A1803" t="s">
        <v>7392</v>
      </c>
      <c r="B1803" t="s">
        <v>7086</v>
      </c>
      <c r="C1803" t="s">
        <v>7393</v>
      </c>
      <c r="D1803" s="90" t="s">
        <v>7394</v>
      </c>
      <c r="E1803">
        <v>1800</v>
      </c>
    </row>
    <row r="1804" spans="1:5">
      <c r="A1804" t="s">
        <v>7395</v>
      </c>
      <c r="B1804" t="s">
        <v>3220</v>
      </c>
      <c r="D1804" s="90" t="s">
        <v>3056</v>
      </c>
      <c r="E1804">
        <v>1800</v>
      </c>
    </row>
    <row r="1805" spans="1:5">
      <c r="A1805" t="s">
        <v>7396</v>
      </c>
      <c r="B1805" t="s">
        <v>7086</v>
      </c>
      <c r="C1805" t="s">
        <v>7397</v>
      </c>
      <c r="D1805" s="90" t="s">
        <v>7398</v>
      </c>
      <c r="E1805">
        <v>1800</v>
      </c>
    </row>
    <row r="1806" spans="1:5">
      <c r="A1806" t="s">
        <v>7399</v>
      </c>
      <c r="B1806" t="s">
        <v>7086</v>
      </c>
      <c r="C1806" t="s">
        <v>7400</v>
      </c>
      <c r="D1806" s="90" t="s">
        <v>7401</v>
      </c>
      <c r="E1806">
        <v>1800</v>
      </c>
    </row>
    <row r="1807" spans="1:5">
      <c r="A1807" t="s">
        <v>7402</v>
      </c>
      <c r="B1807" t="s">
        <v>7086</v>
      </c>
      <c r="C1807" t="s">
        <v>7403</v>
      </c>
      <c r="D1807" s="90" t="s">
        <v>7404</v>
      </c>
      <c r="E1807">
        <v>1800</v>
      </c>
    </row>
    <row r="1808" spans="1:5">
      <c r="A1808" t="s">
        <v>7405</v>
      </c>
      <c r="B1808" t="s">
        <v>7086</v>
      </c>
      <c r="C1808" t="s">
        <v>7406</v>
      </c>
      <c r="D1808" s="90" t="s">
        <v>7407</v>
      </c>
      <c r="E1808">
        <v>1800</v>
      </c>
    </row>
    <row r="1809" spans="1:5">
      <c r="A1809" t="s">
        <v>7408</v>
      </c>
      <c r="B1809" t="s">
        <v>7086</v>
      </c>
      <c r="C1809" t="s">
        <v>7409</v>
      </c>
      <c r="D1809" s="90" t="s">
        <v>7410</v>
      </c>
      <c r="E1809">
        <v>1800</v>
      </c>
    </row>
    <row r="1810" spans="1:5">
      <c r="A1810" t="s">
        <v>7411</v>
      </c>
      <c r="B1810" t="s">
        <v>7086</v>
      </c>
      <c r="C1810" t="s">
        <v>7412</v>
      </c>
      <c r="D1810" s="90" t="s">
        <v>7413</v>
      </c>
      <c r="E1810">
        <v>1800</v>
      </c>
    </row>
    <row r="1811" spans="1:5">
      <c r="A1811" t="s">
        <v>7414</v>
      </c>
      <c r="B1811" t="s">
        <v>7086</v>
      </c>
      <c r="C1811" t="s">
        <v>7415</v>
      </c>
      <c r="D1811" s="90" t="s">
        <v>7416</v>
      </c>
      <c r="E1811">
        <v>1800</v>
      </c>
    </row>
    <row r="1812" spans="1:5">
      <c r="A1812" t="s">
        <v>7417</v>
      </c>
      <c r="B1812" t="s">
        <v>7086</v>
      </c>
      <c r="C1812" t="s">
        <v>7418</v>
      </c>
      <c r="D1812" s="90" t="s">
        <v>7419</v>
      </c>
      <c r="E1812">
        <v>1800</v>
      </c>
    </row>
    <row r="1813" spans="1:5">
      <c r="A1813" t="s">
        <v>7420</v>
      </c>
      <c r="B1813" t="s">
        <v>7086</v>
      </c>
      <c r="C1813" t="s">
        <v>7421</v>
      </c>
      <c r="D1813" s="90" t="s">
        <v>7422</v>
      </c>
      <c r="E1813">
        <v>1800</v>
      </c>
    </row>
    <row r="1814" spans="1:5">
      <c r="A1814" t="s">
        <v>7423</v>
      </c>
      <c r="B1814" t="s">
        <v>7086</v>
      </c>
      <c r="C1814" t="s">
        <v>7424</v>
      </c>
      <c r="D1814" s="90" t="s">
        <v>7425</v>
      </c>
      <c r="E1814">
        <v>1800</v>
      </c>
    </row>
    <row r="1815" spans="1:5">
      <c r="A1815" t="s">
        <v>7426</v>
      </c>
      <c r="B1815" t="s">
        <v>7086</v>
      </c>
      <c r="C1815" t="s">
        <v>7427</v>
      </c>
      <c r="D1815" s="90" t="s">
        <v>7428</v>
      </c>
      <c r="E1815">
        <v>1800</v>
      </c>
    </row>
    <row r="1816" spans="1:5">
      <c r="A1816" t="s">
        <v>7429</v>
      </c>
      <c r="B1816" t="s">
        <v>7086</v>
      </c>
      <c r="C1816" t="s">
        <v>7430</v>
      </c>
      <c r="D1816" s="90" t="s">
        <v>7431</v>
      </c>
      <c r="E1816">
        <v>1800</v>
      </c>
    </row>
    <row r="1817" spans="1:5">
      <c r="A1817" t="s">
        <v>7432</v>
      </c>
      <c r="B1817" t="s">
        <v>7086</v>
      </c>
      <c r="C1817" t="s">
        <v>7433</v>
      </c>
      <c r="D1817" s="90" t="s">
        <v>7434</v>
      </c>
      <c r="E1817">
        <v>1800</v>
      </c>
    </row>
    <row r="1818" spans="1:5">
      <c r="A1818" t="s">
        <v>7435</v>
      </c>
      <c r="B1818" t="s">
        <v>7086</v>
      </c>
      <c r="C1818" t="s">
        <v>7436</v>
      </c>
      <c r="D1818" s="90" t="s">
        <v>7437</v>
      </c>
      <c r="E1818">
        <v>1800</v>
      </c>
    </row>
    <row r="1819" spans="1:5">
      <c r="A1819" t="s">
        <v>7438</v>
      </c>
      <c r="B1819" t="s">
        <v>7086</v>
      </c>
      <c r="C1819" t="s">
        <v>7439</v>
      </c>
      <c r="D1819" s="90" t="s">
        <v>7440</v>
      </c>
      <c r="E1819">
        <v>1800</v>
      </c>
    </row>
    <row r="1820" spans="1:5">
      <c r="A1820" t="s">
        <v>7441</v>
      </c>
      <c r="B1820" t="s">
        <v>7086</v>
      </c>
      <c r="C1820" t="s">
        <v>7442</v>
      </c>
      <c r="D1820" s="90" t="s">
        <v>7443</v>
      </c>
      <c r="E1820">
        <v>1800</v>
      </c>
    </row>
    <row r="1821" spans="1:5">
      <c r="A1821" t="s">
        <v>7444</v>
      </c>
      <c r="B1821" t="s">
        <v>7086</v>
      </c>
      <c r="C1821" t="s">
        <v>7445</v>
      </c>
      <c r="D1821" s="90" t="s">
        <v>7446</v>
      </c>
      <c r="E1821">
        <v>1800</v>
      </c>
    </row>
    <row r="1822" spans="1:5">
      <c r="A1822" t="s">
        <v>7447</v>
      </c>
      <c r="B1822" t="s">
        <v>7086</v>
      </c>
      <c r="C1822" t="s">
        <v>7448</v>
      </c>
      <c r="D1822" s="90" t="s">
        <v>7449</v>
      </c>
      <c r="E1822">
        <v>1820</v>
      </c>
    </row>
    <row r="1823" spans="1:5">
      <c r="A1823" t="s">
        <v>7450</v>
      </c>
      <c r="B1823" t="s">
        <v>3330</v>
      </c>
      <c r="C1823" t="s">
        <v>7451</v>
      </c>
      <c r="D1823" s="90" t="s">
        <v>7452</v>
      </c>
      <c r="E1823">
        <v>1820</v>
      </c>
    </row>
    <row r="1824" spans="1:5">
      <c r="A1824" t="s">
        <v>7453</v>
      </c>
      <c r="B1824" t="s">
        <v>6851</v>
      </c>
      <c r="C1824" t="s">
        <v>7454</v>
      </c>
      <c r="D1824" s="90" t="s">
        <v>6853</v>
      </c>
      <c r="E1824">
        <v>1820</v>
      </c>
    </row>
    <row r="1825" spans="1:5">
      <c r="A1825" t="s">
        <v>7455</v>
      </c>
      <c r="B1825" t="s">
        <v>7456</v>
      </c>
      <c r="C1825" t="s">
        <v>7457</v>
      </c>
      <c r="D1825" s="90" t="s">
        <v>3056</v>
      </c>
      <c r="E1825">
        <v>1820</v>
      </c>
    </row>
    <row r="1826" spans="1:5">
      <c r="A1826" t="s">
        <v>7458</v>
      </c>
      <c r="B1826" t="s">
        <v>3058</v>
      </c>
      <c r="C1826" t="s">
        <v>7459</v>
      </c>
      <c r="D1826" s="90" t="s">
        <v>3167</v>
      </c>
      <c r="E1826">
        <v>1820</v>
      </c>
    </row>
    <row r="1827" spans="1:5">
      <c r="A1827" t="s">
        <v>7460</v>
      </c>
      <c r="B1827" t="s">
        <v>3066</v>
      </c>
      <c r="C1827" t="s">
        <v>7461</v>
      </c>
      <c r="D1827" s="90" t="s">
        <v>7462</v>
      </c>
      <c r="E1827">
        <v>1820</v>
      </c>
    </row>
    <row r="1828" spans="1:5">
      <c r="A1828" t="s">
        <v>7463</v>
      </c>
      <c r="B1828" t="s">
        <v>4552</v>
      </c>
      <c r="C1828" t="s">
        <v>7464</v>
      </c>
      <c r="D1828" s="90" t="s">
        <v>5178</v>
      </c>
      <c r="E1828">
        <v>1820</v>
      </c>
    </row>
    <row r="1829" spans="1:5">
      <c r="A1829" t="s">
        <v>7465</v>
      </c>
      <c r="B1829" t="s">
        <v>5137</v>
      </c>
      <c r="C1829" t="s">
        <v>7466</v>
      </c>
      <c r="D1829" s="90" t="s">
        <v>5139</v>
      </c>
      <c r="E1829">
        <v>1820</v>
      </c>
    </row>
    <row r="1830" spans="1:5">
      <c r="A1830" t="s">
        <v>7467</v>
      </c>
      <c r="B1830" t="s">
        <v>5549</v>
      </c>
      <c r="C1830" t="s">
        <v>7468</v>
      </c>
      <c r="D1830" s="90" t="s">
        <v>6108</v>
      </c>
      <c r="E1830">
        <v>1820</v>
      </c>
    </row>
    <row r="1831" spans="1:5">
      <c r="A1831" t="s">
        <v>7469</v>
      </c>
      <c r="B1831" t="s">
        <v>3220</v>
      </c>
      <c r="C1831" t="s">
        <v>7470</v>
      </c>
      <c r="D1831" s="90" t="s">
        <v>3056</v>
      </c>
      <c r="E1831">
        <v>1820</v>
      </c>
    </row>
    <row r="1832" spans="1:5">
      <c r="A1832" t="s">
        <v>7471</v>
      </c>
      <c r="B1832" t="s">
        <v>3220</v>
      </c>
      <c r="C1832" t="s">
        <v>7472</v>
      </c>
      <c r="D1832" s="90" t="s">
        <v>7473</v>
      </c>
      <c r="E1832">
        <v>1820</v>
      </c>
    </row>
    <row r="1833" spans="1:5">
      <c r="A1833" t="s">
        <v>7474</v>
      </c>
      <c r="B1833" t="s">
        <v>3220</v>
      </c>
      <c r="C1833" t="s">
        <v>7475</v>
      </c>
      <c r="D1833" s="90" t="s">
        <v>7476</v>
      </c>
      <c r="E1833">
        <v>1820</v>
      </c>
    </row>
    <row r="1834" spans="1:5">
      <c r="A1834" t="s">
        <v>7477</v>
      </c>
      <c r="B1834" t="s">
        <v>6829</v>
      </c>
      <c r="C1834" t="s">
        <v>7478</v>
      </c>
      <c r="D1834" s="90" t="s">
        <v>3056</v>
      </c>
      <c r="E1834">
        <v>1820</v>
      </c>
    </row>
    <row r="1835" spans="1:5">
      <c r="A1835" t="s">
        <v>7479</v>
      </c>
      <c r="B1835" t="s">
        <v>3058</v>
      </c>
      <c r="C1835" t="s">
        <v>7480</v>
      </c>
      <c r="D1835" s="90" t="s">
        <v>3167</v>
      </c>
      <c r="E1835">
        <v>1820</v>
      </c>
    </row>
    <row r="1836" spans="1:5">
      <c r="A1836" t="s">
        <v>7481</v>
      </c>
      <c r="B1836" t="s">
        <v>7086</v>
      </c>
      <c r="C1836" t="s">
        <v>7482</v>
      </c>
      <c r="D1836" s="90" t="s">
        <v>7483</v>
      </c>
      <c r="E1836">
        <v>1820</v>
      </c>
    </row>
    <row r="1837" spans="1:5">
      <c r="A1837" t="s">
        <v>7484</v>
      </c>
      <c r="B1837" t="s">
        <v>7086</v>
      </c>
      <c r="C1837" t="s">
        <v>7485</v>
      </c>
      <c r="D1837" s="90" t="s">
        <v>7486</v>
      </c>
      <c r="E1837">
        <v>1820</v>
      </c>
    </row>
    <row r="1838" spans="1:5">
      <c r="A1838" t="s">
        <v>7487</v>
      </c>
      <c r="B1838" t="s">
        <v>3330</v>
      </c>
      <c r="C1838" t="s">
        <v>7488</v>
      </c>
      <c r="D1838" s="90" t="s">
        <v>7489</v>
      </c>
      <c r="E1838">
        <v>1820</v>
      </c>
    </row>
    <row r="1839" spans="1:5">
      <c r="A1839" t="s">
        <v>7490</v>
      </c>
      <c r="B1839" t="s">
        <v>3330</v>
      </c>
      <c r="C1839" t="s">
        <v>7491</v>
      </c>
      <c r="D1839" s="90" t="s">
        <v>7492</v>
      </c>
      <c r="E1839">
        <v>1820</v>
      </c>
    </row>
    <row r="1840" spans="1:5">
      <c r="A1840" t="s">
        <v>7493</v>
      </c>
      <c r="B1840" t="s">
        <v>3330</v>
      </c>
      <c r="C1840" t="s">
        <v>7494</v>
      </c>
      <c r="D1840" s="90" t="s">
        <v>7495</v>
      </c>
      <c r="E1840">
        <v>1820</v>
      </c>
    </row>
    <row r="1841" spans="1:5">
      <c r="A1841" t="s">
        <v>7496</v>
      </c>
      <c r="B1841" t="s">
        <v>3330</v>
      </c>
      <c r="C1841" t="s">
        <v>7497</v>
      </c>
      <c r="D1841" s="90" t="s">
        <v>3332</v>
      </c>
      <c r="E1841">
        <v>1820</v>
      </c>
    </row>
    <row r="1842" spans="1:5">
      <c r="A1842" t="s">
        <v>7498</v>
      </c>
      <c r="B1842" t="s">
        <v>3330</v>
      </c>
      <c r="C1842" t="s">
        <v>7499</v>
      </c>
      <c r="D1842" s="90" t="s">
        <v>3332</v>
      </c>
      <c r="E1842">
        <v>1840</v>
      </c>
    </row>
    <row r="1843" spans="1:5">
      <c r="A1843" t="s">
        <v>7500</v>
      </c>
      <c r="B1843" t="s">
        <v>3330</v>
      </c>
      <c r="C1843" t="s">
        <v>7501</v>
      </c>
      <c r="D1843" s="90" t="s">
        <v>3332</v>
      </c>
      <c r="E1843">
        <v>1840</v>
      </c>
    </row>
    <row r="1844" spans="1:5">
      <c r="A1844" t="s">
        <v>7502</v>
      </c>
      <c r="B1844" t="s">
        <v>3330</v>
      </c>
      <c r="C1844" t="s">
        <v>7503</v>
      </c>
      <c r="D1844" s="90" t="s">
        <v>7504</v>
      </c>
      <c r="E1844">
        <v>1840</v>
      </c>
    </row>
    <row r="1845" spans="1:5">
      <c r="A1845" t="s">
        <v>7505</v>
      </c>
      <c r="B1845" t="s">
        <v>3330</v>
      </c>
      <c r="C1845" t="s">
        <v>7506</v>
      </c>
      <c r="D1845" s="90" t="s">
        <v>3332</v>
      </c>
      <c r="E1845">
        <v>1840</v>
      </c>
    </row>
    <row r="1846" spans="1:5">
      <c r="A1846" t="s">
        <v>7507</v>
      </c>
      <c r="B1846" t="s">
        <v>3330</v>
      </c>
      <c r="C1846" t="s">
        <v>7508</v>
      </c>
      <c r="D1846" s="90" t="s">
        <v>3332</v>
      </c>
      <c r="E1846">
        <v>1840</v>
      </c>
    </row>
    <row r="1847" spans="1:5">
      <c r="A1847" t="s">
        <v>7509</v>
      </c>
      <c r="B1847" t="s">
        <v>3330</v>
      </c>
      <c r="C1847" t="s">
        <v>7510</v>
      </c>
      <c r="D1847" s="90" t="s">
        <v>7511</v>
      </c>
      <c r="E1847">
        <v>1840</v>
      </c>
    </row>
    <row r="1848" spans="1:5">
      <c r="A1848" t="s">
        <v>7512</v>
      </c>
      <c r="B1848" t="s">
        <v>3330</v>
      </c>
      <c r="C1848" t="s">
        <v>7513</v>
      </c>
      <c r="D1848" s="90" t="s">
        <v>7514</v>
      </c>
      <c r="E1848">
        <v>1840</v>
      </c>
    </row>
    <row r="1849" spans="1:5">
      <c r="A1849" t="s">
        <v>7515</v>
      </c>
      <c r="B1849" t="s">
        <v>3330</v>
      </c>
      <c r="C1849" t="s">
        <v>5532</v>
      </c>
      <c r="D1849" s="90" t="s">
        <v>7516</v>
      </c>
      <c r="E1849">
        <v>1840</v>
      </c>
    </row>
    <row r="1850" spans="1:5">
      <c r="A1850" t="s">
        <v>7517</v>
      </c>
      <c r="B1850" t="s">
        <v>3330</v>
      </c>
      <c r="C1850" t="s">
        <v>7518</v>
      </c>
      <c r="D1850" s="90" t="s">
        <v>7519</v>
      </c>
      <c r="E1850">
        <v>1840</v>
      </c>
    </row>
    <row r="1851" spans="1:5">
      <c r="A1851" t="s">
        <v>7520</v>
      </c>
      <c r="B1851" t="s">
        <v>3330</v>
      </c>
      <c r="C1851" t="s">
        <v>7521</v>
      </c>
      <c r="D1851" s="90" t="s">
        <v>7522</v>
      </c>
      <c r="E1851">
        <v>1840</v>
      </c>
    </row>
    <row r="1852" spans="1:5">
      <c r="A1852" t="s">
        <v>7523</v>
      </c>
      <c r="B1852" t="s">
        <v>3330</v>
      </c>
      <c r="C1852" t="s">
        <v>7524</v>
      </c>
      <c r="D1852" s="90" t="s">
        <v>7525</v>
      </c>
      <c r="E1852">
        <v>1840</v>
      </c>
    </row>
    <row r="1853" spans="1:5">
      <c r="A1853" t="s">
        <v>7526</v>
      </c>
      <c r="B1853" t="s">
        <v>3330</v>
      </c>
      <c r="C1853" t="s">
        <v>7527</v>
      </c>
      <c r="D1853" s="90" t="s">
        <v>7528</v>
      </c>
      <c r="E1853">
        <v>1840</v>
      </c>
    </row>
    <row r="1854" spans="1:5">
      <c r="A1854" t="s">
        <v>7529</v>
      </c>
      <c r="B1854" t="s">
        <v>3330</v>
      </c>
      <c r="C1854" t="s">
        <v>7530</v>
      </c>
      <c r="D1854" s="90" t="s">
        <v>7531</v>
      </c>
      <c r="E1854">
        <v>1840</v>
      </c>
    </row>
    <row r="1855" spans="1:5">
      <c r="A1855" t="s">
        <v>7532</v>
      </c>
      <c r="B1855" t="s">
        <v>3330</v>
      </c>
      <c r="C1855" t="s">
        <v>7533</v>
      </c>
      <c r="D1855" s="90" t="s">
        <v>7534</v>
      </c>
      <c r="E1855">
        <v>1840</v>
      </c>
    </row>
    <row r="1856" spans="1:5">
      <c r="A1856" t="s">
        <v>7535</v>
      </c>
      <c r="B1856" t="s">
        <v>3330</v>
      </c>
      <c r="C1856" t="s">
        <v>7536</v>
      </c>
      <c r="D1856" s="90" t="s">
        <v>7537</v>
      </c>
      <c r="E1856">
        <v>1840</v>
      </c>
    </row>
    <row r="1857" spans="1:5">
      <c r="A1857" t="s">
        <v>7538</v>
      </c>
      <c r="B1857" t="s">
        <v>3330</v>
      </c>
      <c r="C1857" t="s">
        <v>7539</v>
      </c>
      <c r="D1857" s="90" t="s">
        <v>7540</v>
      </c>
      <c r="E1857">
        <v>1840</v>
      </c>
    </row>
    <row r="1858" spans="1:5">
      <c r="A1858" t="s">
        <v>7541</v>
      </c>
      <c r="B1858" t="s">
        <v>3330</v>
      </c>
      <c r="C1858" t="s">
        <v>7542</v>
      </c>
      <c r="D1858" s="90" t="s">
        <v>7543</v>
      </c>
      <c r="E1858">
        <v>1840</v>
      </c>
    </row>
    <row r="1859" spans="1:5">
      <c r="A1859" t="s">
        <v>7544</v>
      </c>
      <c r="B1859" t="s">
        <v>3330</v>
      </c>
      <c r="C1859" t="s">
        <v>7545</v>
      </c>
      <c r="D1859" s="90" t="s">
        <v>3332</v>
      </c>
      <c r="E1859">
        <v>1840</v>
      </c>
    </row>
    <row r="1860" spans="1:5">
      <c r="A1860" t="s">
        <v>7546</v>
      </c>
      <c r="B1860" t="s">
        <v>3330</v>
      </c>
      <c r="C1860" t="s">
        <v>7547</v>
      </c>
      <c r="D1860" s="90" t="s">
        <v>7548</v>
      </c>
      <c r="E1860">
        <v>1840</v>
      </c>
    </row>
    <row r="1861" spans="1:5">
      <c r="A1861" t="s">
        <v>7549</v>
      </c>
      <c r="B1861" t="s">
        <v>3330</v>
      </c>
      <c r="C1861" t="s">
        <v>7550</v>
      </c>
      <c r="D1861" s="90" t="s">
        <v>7551</v>
      </c>
      <c r="E1861">
        <v>1840</v>
      </c>
    </row>
    <row r="1862" spans="1:5">
      <c r="A1862" t="s">
        <v>7552</v>
      </c>
      <c r="B1862" t="s">
        <v>3330</v>
      </c>
      <c r="C1862" t="s">
        <v>7553</v>
      </c>
      <c r="D1862" s="90" t="s">
        <v>7554</v>
      </c>
      <c r="E1862">
        <v>1860</v>
      </c>
    </row>
    <row r="1863" spans="1:5">
      <c r="A1863" t="s">
        <v>7555</v>
      </c>
      <c r="B1863" t="s">
        <v>3330</v>
      </c>
      <c r="C1863" t="s">
        <v>7556</v>
      </c>
      <c r="D1863" s="90" t="s">
        <v>7557</v>
      </c>
      <c r="E1863">
        <v>1860</v>
      </c>
    </row>
    <row r="1864" spans="1:5">
      <c r="A1864" t="s">
        <v>7558</v>
      </c>
      <c r="B1864" t="s">
        <v>3330</v>
      </c>
      <c r="C1864" t="s">
        <v>7559</v>
      </c>
      <c r="D1864" s="90" t="s">
        <v>7560</v>
      </c>
      <c r="E1864">
        <v>1860</v>
      </c>
    </row>
    <row r="1865" spans="1:5">
      <c r="A1865" t="s">
        <v>7561</v>
      </c>
      <c r="B1865" t="s">
        <v>3330</v>
      </c>
      <c r="C1865" t="s">
        <v>7562</v>
      </c>
      <c r="D1865" s="90" t="s">
        <v>7563</v>
      </c>
      <c r="E1865">
        <v>1860</v>
      </c>
    </row>
    <row r="1866" spans="1:5">
      <c r="A1866" t="s">
        <v>7564</v>
      </c>
      <c r="B1866" t="s">
        <v>3330</v>
      </c>
      <c r="C1866" t="s">
        <v>7565</v>
      </c>
      <c r="D1866" s="90" t="s">
        <v>7566</v>
      </c>
      <c r="E1866">
        <v>1860</v>
      </c>
    </row>
    <row r="1867" spans="1:5">
      <c r="A1867" t="s">
        <v>7567</v>
      </c>
      <c r="B1867" t="s">
        <v>3330</v>
      </c>
      <c r="C1867" t="s">
        <v>7568</v>
      </c>
      <c r="D1867" s="90" t="s">
        <v>7569</v>
      </c>
      <c r="E1867">
        <v>1860</v>
      </c>
    </row>
    <row r="1868" spans="1:5">
      <c r="A1868" t="s">
        <v>7570</v>
      </c>
      <c r="B1868" t="s">
        <v>3330</v>
      </c>
      <c r="C1868" t="s">
        <v>7571</v>
      </c>
      <c r="D1868" s="90" t="s">
        <v>7572</v>
      </c>
      <c r="E1868">
        <v>1860</v>
      </c>
    </row>
    <row r="1869" spans="1:5">
      <c r="A1869" t="s">
        <v>7573</v>
      </c>
      <c r="B1869" t="s">
        <v>3330</v>
      </c>
      <c r="C1869" t="s">
        <v>7574</v>
      </c>
      <c r="D1869" s="90" t="s">
        <v>7575</v>
      </c>
      <c r="E1869">
        <v>1860</v>
      </c>
    </row>
    <row r="1870" spans="1:5">
      <c r="A1870" t="s">
        <v>7576</v>
      </c>
      <c r="B1870" t="s">
        <v>3330</v>
      </c>
      <c r="C1870" t="s">
        <v>7577</v>
      </c>
      <c r="D1870" s="90" t="s">
        <v>7578</v>
      </c>
      <c r="E1870">
        <v>1860</v>
      </c>
    </row>
    <row r="1871" spans="1:5">
      <c r="A1871" t="s">
        <v>7579</v>
      </c>
      <c r="B1871" t="s">
        <v>3330</v>
      </c>
      <c r="C1871" t="s">
        <v>7580</v>
      </c>
      <c r="D1871" s="90" t="s">
        <v>7581</v>
      </c>
      <c r="E1871">
        <v>1860</v>
      </c>
    </row>
    <row r="1872" spans="1:5">
      <c r="A1872" t="s">
        <v>7582</v>
      </c>
      <c r="B1872" t="s">
        <v>3330</v>
      </c>
      <c r="C1872" t="s">
        <v>7583</v>
      </c>
      <c r="D1872" s="90" t="s">
        <v>7584</v>
      </c>
      <c r="E1872">
        <v>1860</v>
      </c>
    </row>
    <row r="1873" spans="1:5">
      <c r="A1873" t="s">
        <v>7585</v>
      </c>
      <c r="B1873" t="s">
        <v>3330</v>
      </c>
      <c r="C1873" t="s">
        <v>7586</v>
      </c>
      <c r="D1873" s="90" t="s">
        <v>7587</v>
      </c>
      <c r="E1873">
        <v>1860</v>
      </c>
    </row>
    <row r="1874" spans="1:5">
      <c r="A1874" t="s">
        <v>7588</v>
      </c>
      <c r="B1874" t="s">
        <v>3330</v>
      </c>
      <c r="C1874" t="s">
        <v>7589</v>
      </c>
      <c r="D1874" s="90" t="s">
        <v>7590</v>
      </c>
      <c r="E1874">
        <v>1860</v>
      </c>
    </row>
    <row r="1875" spans="1:5">
      <c r="A1875" t="s">
        <v>7591</v>
      </c>
      <c r="B1875" t="s">
        <v>3330</v>
      </c>
      <c r="C1875" t="s">
        <v>7592</v>
      </c>
      <c r="D1875" s="90" t="s">
        <v>7593</v>
      </c>
      <c r="E1875">
        <v>1860</v>
      </c>
    </row>
    <row r="1876" spans="1:5">
      <c r="A1876" t="s">
        <v>7594</v>
      </c>
      <c r="B1876" t="s">
        <v>3330</v>
      </c>
      <c r="C1876" t="s">
        <v>7595</v>
      </c>
      <c r="D1876" s="90" t="s">
        <v>7596</v>
      </c>
      <c r="E1876">
        <v>1860</v>
      </c>
    </row>
    <row r="1877" spans="1:5">
      <c r="A1877" t="s">
        <v>7597</v>
      </c>
      <c r="B1877" t="s">
        <v>5727</v>
      </c>
      <c r="C1877" t="s">
        <v>7598</v>
      </c>
      <c r="D1877" s="90" t="s">
        <v>7599</v>
      </c>
      <c r="E1877">
        <v>1860</v>
      </c>
    </row>
    <row r="1878" spans="1:5">
      <c r="A1878" t="s">
        <v>7600</v>
      </c>
      <c r="B1878" t="s">
        <v>3330</v>
      </c>
      <c r="C1878" t="s">
        <v>7601</v>
      </c>
      <c r="D1878" s="90" t="s">
        <v>7602</v>
      </c>
      <c r="E1878">
        <v>1860</v>
      </c>
    </row>
    <row r="1879" spans="1:5">
      <c r="A1879" t="s">
        <v>7603</v>
      </c>
      <c r="B1879" t="s">
        <v>3330</v>
      </c>
      <c r="C1879" t="s">
        <v>7604</v>
      </c>
      <c r="D1879" s="90" t="s">
        <v>7605</v>
      </c>
      <c r="E1879">
        <v>1860</v>
      </c>
    </row>
    <row r="1880" spans="1:5">
      <c r="A1880" t="s">
        <v>7606</v>
      </c>
      <c r="B1880" t="s">
        <v>3330</v>
      </c>
      <c r="C1880" t="s">
        <v>7607</v>
      </c>
      <c r="D1880" s="90" t="s">
        <v>7608</v>
      </c>
      <c r="E1880">
        <v>1860</v>
      </c>
    </row>
    <row r="1881" spans="1:5">
      <c r="A1881" t="s">
        <v>7609</v>
      </c>
      <c r="B1881" t="s">
        <v>3330</v>
      </c>
      <c r="C1881" t="s">
        <v>7610</v>
      </c>
      <c r="D1881" s="90" t="s">
        <v>7611</v>
      </c>
      <c r="E1881">
        <v>1860</v>
      </c>
    </row>
    <row r="1882" spans="1:5">
      <c r="A1882" t="s">
        <v>7612</v>
      </c>
      <c r="B1882" t="s">
        <v>3330</v>
      </c>
      <c r="C1882" t="s">
        <v>7613</v>
      </c>
      <c r="D1882" s="90" t="s">
        <v>7614</v>
      </c>
      <c r="E1882">
        <v>1880</v>
      </c>
    </row>
    <row r="1883" spans="1:5">
      <c r="A1883" t="s">
        <v>7615</v>
      </c>
      <c r="B1883" t="s">
        <v>3330</v>
      </c>
      <c r="C1883" t="s">
        <v>7616</v>
      </c>
      <c r="D1883" s="90" t="s">
        <v>7617</v>
      </c>
      <c r="E1883">
        <v>1880</v>
      </c>
    </row>
    <row r="1884" spans="1:5">
      <c r="A1884" t="s">
        <v>7618</v>
      </c>
      <c r="B1884" t="s">
        <v>3330</v>
      </c>
      <c r="C1884" t="s">
        <v>7619</v>
      </c>
      <c r="D1884" s="90" t="s">
        <v>7620</v>
      </c>
      <c r="E1884">
        <v>1880</v>
      </c>
    </row>
    <row r="1885" spans="1:5">
      <c r="A1885" t="s">
        <v>7621</v>
      </c>
      <c r="B1885" t="s">
        <v>3046</v>
      </c>
      <c r="C1885" t="s">
        <v>7622</v>
      </c>
      <c r="D1885" s="90" t="s">
        <v>3048</v>
      </c>
      <c r="E1885">
        <v>1880</v>
      </c>
    </row>
    <row r="1886" spans="1:5">
      <c r="A1886" t="s">
        <v>7623</v>
      </c>
      <c r="B1886" t="s">
        <v>3046</v>
      </c>
      <c r="C1886" t="s">
        <v>7624</v>
      </c>
      <c r="D1886" s="90" t="s">
        <v>3048</v>
      </c>
      <c r="E1886">
        <v>1880</v>
      </c>
    </row>
    <row r="1887" spans="1:5">
      <c r="A1887" t="s">
        <v>7625</v>
      </c>
      <c r="B1887" t="s">
        <v>3046</v>
      </c>
      <c r="C1887" t="s">
        <v>7626</v>
      </c>
      <c r="D1887" s="90" t="s">
        <v>3048</v>
      </c>
      <c r="E1887">
        <v>1880</v>
      </c>
    </row>
    <row r="1888" spans="1:5">
      <c r="A1888" t="s">
        <v>7627</v>
      </c>
      <c r="B1888" t="s">
        <v>3054</v>
      </c>
      <c r="C1888" t="s">
        <v>7628</v>
      </c>
      <c r="D1888" s="90" t="s">
        <v>3056</v>
      </c>
      <c r="E1888">
        <v>1880</v>
      </c>
    </row>
    <row r="1889" spans="1:5">
      <c r="A1889" t="s">
        <v>7629</v>
      </c>
      <c r="B1889" t="s">
        <v>3046</v>
      </c>
      <c r="C1889" t="s">
        <v>7630</v>
      </c>
      <c r="D1889" s="90" t="s">
        <v>3048</v>
      </c>
      <c r="E1889">
        <v>1880</v>
      </c>
    </row>
    <row r="1890" spans="1:5">
      <c r="A1890" t="s">
        <v>7631</v>
      </c>
      <c r="B1890" t="s">
        <v>3046</v>
      </c>
      <c r="C1890" t="s">
        <v>7632</v>
      </c>
      <c r="D1890" s="90" t="s">
        <v>3048</v>
      </c>
      <c r="E1890">
        <v>1880</v>
      </c>
    </row>
    <row r="1891" spans="1:5">
      <c r="A1891" t="s">
        <v>7633</v>
      </c>
      <c r="B1891" t="s">
        <v>3046</v>
      </c>
      <c r="C1891" t="s">
        <v>7634</v>
      </c>
      <c r="D1891" s="90" t="s">
        <v>3048</v>
      </c>
      <c r="E1891">
        <v>1880</v>
      </c>
    </row>
    <row r="1892" spans="1:5">
      <c r="A1892" t="s">
        <v>7635</v>
      </c>
      <c r="B1892" t="s">
        <v>3161</v>
      </c>
      <c r="C1892" t="s">
        <v>7636</v>
      </c>
      <c r="D1892" s="90" t="s">
        <v>3056</v>
      </c>
      <c r="E1892">
        <v>1880</v>
      </c>
    </row>
    <row r="1893" spans="1:5">
      <c r="A1893" t="s">
        <v>7637</v>
      </c>
      <c r="B1893" t="s">
        <v>3161</v>
      </c>
      <c r="C1893" t="s">
        <v>7638</v>
      </c>
      <c r="D1893" s="90" t="s">
        <v>3056</v>
      </c>
      <c r="E1893">
        <v>1880</v>
      </c>
    </row>
    <row r="1894" spans="1:5">
      <c r="A1894" t="s">
        <v>7639</v>
      </c>
      <c r="B1894" t="s">
        <v>3046</v>
      </c>
      <c r="C1894" t="s">
        <v>7640</v>
      </c>
      <c r="D1894" s="90" t="s">
        <v>3048</v>
      </c>
      <c r="E1894">
        <v>1880</v>
      </c>
    </row>
    <row r="1895" spans="1:5">
      <c r="A1895" t="s">
        <v>7641</v>
      </c>
      <c r="B1895" t="s">
        <v>3046</v>
      </c>
      <c r="C1895" t="s">
        <v>7642</v>
      </c>
      <c r="D1895" s="90" t="s">
        <v>3048</v>
      </c>
      <c r="E1895">
        <v>1880</v>
      </c>
    </row>
    <row r="1896" spans="1:5">
      <c r="A1896" t="s">
        <v>7643</v>
      </c>
      <c r="B1896" t="s">
        <v>3046</v>
      </c>
      <c r="C1896" t="s">
        <v>7644</v>
      </c>
      <c r="D1896" s="90" t="s">
        <v>3048</v>
      </c>
      <c r="E1896">
        <v>1880</v>
      </c>
    </row>
    <row r="1897" spans="1:5">
      <c r="A1897" t="s">
        <v>7645</v>
      </c>
      <c r="B1897" t="s">
        <v>3161</v>
      </c>
      <c r="C1897" t="s">
        <v>7646</v>
      </c>
      <c r="D1897" s="90" t="s">
        <v>3056</v>
      </c>
      <c r="E1897">
        <v>1880</v>
      </c>
    </row>
    <row r="1898" spans="1:5">
      <c r="A1898" t="s">
        <v>7647</v>
      </c>
      <c r="B1898" t="s">
        <v>3054</v>
      </c>
      <c r="C1898" t="s">
        <v>7648</v>
      </c>
      <c r="D1898" s="90" t="s">
        <v>3056</v>
      </c>
      <c r="E1898">
        <v>1880</v>
      </c>
    </row>
    <row r="1899" spans="1:5">
      <c r="A1899" t="s">
        <v>7649</v>
      </c>
      <c r="B1899" t="s">
        <v>3046</v>
      </c>
      <c r="C1899" t="s">
        <v>7650</v>
      </c>
      <c r="D1899" s="90" t="s">
        <v>3048</v>
      </c>
      <c r="E1899">
        <v>1880</v>
      </c>
    </row>
    <row r="1900" spans="1:5">
      <c r="A1900" t="s">
        <v>7651</v>
      </c>
      <c r="B1900" t="s">
        <v>3046</v>
      </c>
      <c r="C1900" t="s">
        <v>7652</v>
      </c>
      <c r="D1900" s="90" t="s">
        <v>3048</v>
      </c>
      <c r="E1900">
        <v>1880</v>
      </c>
    </row>
    <row r="1901" spans="1:5">
      <c r="A1901" t="s">
        <v>7653</v>
      </c>
      <c r="B1901" t="s">
        <v>3046</v>
      </c>
      <c r="C1901" t="s">
        <v>7654</v>
      </c>
      <c r="D1901" s="90" t="s">
        <v>3048</v>
      </c>
      <c r="E1901">
        <v>1880</v>
      </c>
    </row>
    <row r="1902" spans="1:5">
      <c r="A1902" t="s">
        <v>7655</v>
      </c>
      <c r="B1902" t="s">
        <v>3054</v>
      </c>
      <c r="C1902" t="s">
        <v>7656</v>
      </c>
      <c r="D1902" s="90" t="s">
        <v>3056</v>
      </c>
      <c r="E1902">
        <v>1900</v>
      </c>
    </row>
    <row r="1903" spans="1:5">
      <c r="A1903" t="s">
        <v>7657</v>
      </c>
      <c r="B1903" t="s">
        <v>3054</v>
      </c>
      <c r="C1903" t="s">
        <v>7658</v>
      </c>
      <c r="D1903" s="90" t="s">
        <v>3056</v>
      </c>
      <c r="E1903">
        <v>1900</v>
      </c>
    </row>
    <row r="1904" spans="1:5">
      <c r="A1904" t="s">
        <v>7659</v>
      </c>
      <c r="B1904" t="s">
        <v>3054</v>
      </c>
      <c r="C1904" t="s">
        <v>7660</v>
      </c>
      <c r="D1904" s="90" t="s">
        <v>3056</v>
      </c>
      <c r="E1904">
        <v>1900</v>
      </c>
    </row>
    <row r="1905" spans="1:5">
      <c r="A1905" t="s">
        <v>7661</v>
      </c>
      <c r="B1905" t="s">
        <v>4495</v>
      </c>
      <c r="C1905" t="s">
        <v>7662</v>
      </c>
      <c r="D1905" s="90" t="s">
        <v>3167</v>
      </c>
      <c r="E1905">
        <v>1900</v>
      </c>
    </row>
    <row r="1906" spans="1:5">
      <c r="A1906" t="s">
        <v>7663</v>
      </c>
      <c r="B1906" t="s">
        <v>6822</v>
      </c>
      <c r="C1906" t="s">
        <v>7664</v>
      </c>
      <c r="D1906" s="90" t="s">
        <v>7665</v>
      </c>
      <c r="E1906">
        <v>1900</v>
      </c>
    </row>
    <row r="1907" spans="1:5">
      <c r="A1907" t="s">
        <v>7666</v>
      </c>
      <c r="B1907" t="s">
        <v>6822</v>
      </c>
      <c r="C1907" t="s">
        <v>7664</v>
      </c>
      <c r="D1907" s="90" t="s">
        <v>7667</v>
      </c>
      <c r="E1907">
        <v>1900</v>
      </c>
    </row>
    <row r="1908" spans="1:5">
      <c r="A1908" t="s">
        <v>7668</v>
      </c>
      <c r="B1908" t="s">
        <v>5137</v>
      </c>
      <c r="C1908" t="s">
        <v>7669</v>
      </c>
      <c r="D1908" s="90" t="s">
        <v>5139</v>
      </c>
      <c r="E1908">
        <v>1900</v>
      </c>
    </row>
    <row r="1909" spans="1:5">
      <c r="A1909" t="s">
        <v>7670</v>
      </c>
      <c r="B1909" t="s">
        <v>3046</v>
      </c>
      <c r="C1909" t="s">
        <v>7671</v>
      </c>
      <c r="D1909" s="90" t="s">
        <v>3048</v>
      </c>
      <c r="E1909">
        <v>1900</v>
      </c>
    </row>
    <row r="1910" spans="1:5">
      <c r="A1910" t="s">
        <v>7672</v>
      </c>
      <c r="B1910" t="s">
        <v>3046</v>
      </c>
      <c r="C1910" t="s">
        <v>7673</v>
      </c>
      <c r="D1910" s="90" t="s">
        <v>3048</v>
      </c>
      <c r="E1910">
        <v>1900</v>
      </c>
    </row>
    <row r="1911" spans="1:5">
      <c r="A1911" t="s">
        <v>7674</v>
      </c>
      <c r="B1911" t="s">
        <v>3046</v>
      </c>
      <c r="C1911" t="s">
        <v>7675</v>
      </c>
      <c r="D1911" s="90" t="s">
        <v>3048</v>
      </c>
      <c r="E1911">
        <v>1900</v>
      </c>
    </row>
    <row r="1912" spans="1:5">
      <c r="A1912" t="s">
        <v>7676</v>
      </c>
      <c r="B1912" t="s">
        <v>3046</v>
      </c>
      <c r="C1912" t="s">
        <v>7677</v>
      </c>
      <c r="D1912" s="90" t="s">
        <v>3048</v>
      </c>
      <c r="E1912">
        <v>1900</v>
      </c>
    </row>
    <row r="1913" spans="1:5">
      <c r="A1913" t="s">
        <v>7678</v>
      </c>
      <c r="B1913" t="s">
        <v>3046</v>
      </c>
      <c r="C1913" t="s">
        <v>7679</v>
      </c>
      <c r="D1913" s="90" t="s">
        <v>3048</v>
      </c>
      <c r="E1913">
        <v>1900</v>
      </c>
    </row>
    <row r="1914" spans="1:5">
      <c r="A1914" t="s">
        <v>7680</v>
      </c>
      <c r="B1914" t="s">
        <v>3046</v>
      </c>
      <c r="C1914" t="s">
        <v>7681</v>
      </c>
      <c r="D1914" s="90" t="s">
        <v>3048</v>
      </c>
      <c r="E1914">
        <v>1900</v>
      </c>
    </row>
    <row r="1915" spans="1:5">
      <c r="A1915" t="s">
        <v>7682</v>
      </c>
      <c r="B1915" t="s">
        <v>3161</v>
      </c>
      <c r="C1915" t="s">
        <v>7683</v>
      </c>
      <c r="D1915" s="90" t="s">
        <v>3056</v>
      </c>
      <c r="E1915">
        <v>1900</v>
      </c>
    </row>
    <row r="1916" spans="1:5">
      <c r="A1916" t="s">
        <v>7684</v>
      </c>
      <c r="B1916" t="s">
        <v>3161</v>
      </c>
      <c r="C1916" t="s">
        <v>7685</v>
      </c>
      <c r="D1916" s="90" t="s">
        <v>3056</v>
      </c>
      <c r="E1916">
        <v>1900</v>
      </c>
    </row>
    <row r="1917" spans="1:5">
      <c r="A1917" t="s">
        <v>7686</v>
      </c>
      <c r="B1917" t="s">
        <v>3046</v>
      </c>
      <c r="C1917" t="s">
        <v>7687</v>
      </c>
      <c r="D1917" s="90" t="s">
        <v>3048</v>
      </c>
      <c r="E1917">
        <v>1900</v>
      </c>
    </row>
    <row r="1918" spans="1:5">
      <c r="A1918" t="s">
        <v>7688</v>
      </c>
      <c r="B1918" t="s">
        <v>3046</v>
      </c>
      <c r="C1918" t="s">
        <v>7689</v>
      </c>
      <c r="D1918" s="90" t="s">
        <v>3048</v>
      </c>
      <c r="E1918">
        <v>1900</v>
      </c>
    </row>
    <row r="1919" spans="1:5">
      <c r="A1919" t="s">
        <v>7690</v>
      </c>
      <c r="B1919" t="s">
        <v>3046</v>
      </c>
      <c r="C1919" t="s">
        <v>7691</v>
      </c>
      <c r="D1919" s="90" t="s">
        <v>3048</v>
      </c>
      <c r="E1919">
        <v>1900</v>
      </c>
    </row>
    <row r="1920" spans="1:5">
      <c r="A1920" t="s">
        <v>7692</v>
      </c>
      <c r="B1920" t="s">
        <v>3046</v>
      </c>
      <c r="C1920" t="s">
        <v>7693</v>
      </c>
      <c r="D1920" s="90" t="s">
        <v>3048</v>
      </c>
      <c r="E1920">
        <v>1900</v>
      </c>
    </row>
    <row r="1921" spans="1:5">
      <c r="A1921" t="s">
        <v>7694</v>
      </c>
      <c r="B1921" t="s">
        <v>3046</v>
      </c>
      <c r="C1921" t="s">
        <v>7695</v>
      </c>
      <c r="D1921" s="90" t="s">
        <v>3048</v>
      </c>
      <c r="E1921">
        <v>1900</v>
      </c>
    </row>
    <row r="1922" spans="1:5">
      <c r="A1922" t="s">
        <v>7696</v>
      </c>
      <c r="B1922" t="s">
        <v>3046</v>
      </c>
      <c r="C1922" t="s">
        <v>7697</v>
      </c>
      <c r="D1922" s="90" t="s">
        <v>3048</v>
      </c>
      <c r="E1922">
        <v>1920</v>
      </c>
    </row>
    <row r="1923" spans="1:5">
      <c r="A1923" t="s">
        <v>7698</v>
      </c>
      <c r="B1923" t="s">
        <v>3054</v>
      </c>
      <c r="C1923" t="s">
        <v>7699</v>
      </c>
      <c r="D1923" s="90" t="s">
        <v>3056</v>
      </c>
      <c r="E1923">
        <v>1920</v>
      </c>
    </row>
    <row r="1924" spans="1:5">
      <c r="A1924" t="s">
        <v>7700</v>
      </c>
      <c r="B1924" t="s">
        <v>7701</v>
      </c>
      <c r="C1924" t="s">
        <v>1819</v>
      </c>
      <c r="D1924" s="90" t="s">
        <v>7702</v>
      </c>
      <c r="E1924">
        <v>1920</v>
      </c>
    </row>
    <row r="1925" spans="1:5">
      <c r="A1925" t="s">
        <v>7703</v>
      </c>
      <c r="B1925" t="s">
        <v>7704</v>
      </c>
      <c r="C1925" t="s">
        <v>7705</v>
      </c>
      <c r="D1925" s="90" t="s">
        <v>7706</v>
      </c>
      <c r="E1925">
        <v>1920</v>
      </c>
    </row>
    <row r="1926" spans="1:5">
      <c r="A1926" t="s">
        <v>7707</v>
      </c>
      <c r="B1926" t="s">
        <v>7704</v>
      </c>
      <c r="C1926" t="s">
        <v>7708</v>
      </c>
      <c r="D1926" s="90" t="s">
        <v>7709</v>
      </c>
      <c r="E1926">
        <v>1920</v>
      </c>
    </row>
    <row r="1927" spans="1:5">
      <c r="A1927" t="s">
        <v>7710</v>
      </c>
      <c r="B1927" t="s">
        <v>7704</v>
      </c>
      <c r="C1927" t="s">
        <v>7711</v>
      </c>
      <c r="D1927" s="90" t="s">
        <v>7712</v>
      </c>
      <c r="E1927">
        <v>1920</v>
      </c>
    </row>
    <row r="1928" spans="1:5">
      <c r="A1928" t="s">
        <v>7713</v>
      </c>
      <c r="B1928" t="s">
        <v>5041</v>
      </c>
      <c r="C1928" t="s">
        <v>7714</v>
      </c>
      <c r="D1928" s="90" t="s">
        <v>7715</v>
      </c>
      <c r="E1928">
        <v>1920</v>
      </c>
    </row>
    <row r="1929" spans="1:5">
      <c r="A1929" t="s">
        <v>7716</v>
      </c>
      <c r="B1929" t="s">
        <v>7701</v>
      </c>
      <c r="C1929" t="s">
        <v>1818</v>
      </c>
      <c r="D1929" s="90" t="s">
        <v>7717</v>
      </c>
      <c r="E1929">
        <v>1920</v>
      </c>
    </row>
    <row r="1930" spans="1:5">
      <c r="A1930" t="s">
        <v>7718</v>
      </c>
      <c r="B1930" t="s">
        <v>7701</v>
      </c>
      <c r="C1930" t="s">
        <v>1817</v>
      </c>
      <c r="D1930" s="90" t="s">
        <v>7719</v>
      </c>
      <c r="E1930">
        <v>1920</v>
      </c>
    </row>
    <row r="1931" spans="1:5">
      <c r="A1931" t="s">
        <v>7720</v>
      </c>
      <c r="B1931" t="s">
        <v>5727</v>
      </c>
      <c r="C1931" t="s">
        <v>7721</v>
      </c>
      <c r="D1931" s="90" t="s">
        <v>7722</v>
      </c>
      <c r="E1931">
        <v>1920</v>
      </c>
    </row>
    <row r="1932" spans="1:5">
      <c r="A1932" t="s">
        <v>7723</v>
      </c>
      <c r="B1932" t="s">
        <v>3054</v>
      </c>
      <c r="C1932" t="s">
        <v>7724</v>
      </c>
      <c r="D1932" s="90" t="s">
        <v>3056</v>
      </c>
      <c r="E1932">
        <v>1920</v>
      </c>
    </row>
    <row r="1933" spans="1:5">
      <c r="A1933" t="s">
        <v>7725</v>
      </c>
      <c r="B1933" t="s">
        <v>3161</v>
      </c>
      <c r="C1933" t="s">
        <v>7726</v>
      </c>
      <c r="D1933" s="90" t="s">
        <v>3056</v>
      </c>
      <c r="E1933">
        <v>1920</v>
      </c>
    </row>
    <row r="1934" spans="1:5">
      <c r="A1934" t="s">
        <v>7727</v>
      </c>
      <c r="B1934" t="s">
        <v>3054</v>
      </c>
      <c r="C1934" t="s">
        <v>7728</v>
      </c>
      <c r="D1934" s="90" t="s">
        <v>3056</v>
      </c>
      <c r="E1934">
        <v>1920</v>
      </c>
    </row>
    <row r="1935" spans="1:5">
      <c r="A1935" t="s">
        <v>7729</v>
      </c>
      <c r="B1935" t="s">
        <v>7701</v>
      </c>
      <c r="C1935" t="s">
        <v>7730</v>
      </c>
      <c r="D1935" s="90" t="s">
        <v>7731</v>
      </c>
      <c r="E1935">
        <v>1920</v>
      </c>
    </row>
    <row r="1936" spans="1:5">
      <c r="A1936" t="s">
        <v>7732</v>
      </c>
      <c r="B1936" t="s">
        <v>7701</v>
      </c>
      <c r="C1936" t="s">
        <v>7733</v>
      </c>
      <c r="D1936" s="90" t="s">
        <v>7734</v>
      </c>
      <c r="E1936">
        <v>1920</v>
      </c>
    </row>
    <row r="1937" spans="1:5">
      <c r="A1937" t="s">
        <v>7735</v>
      </c>
      <c r="B1937" t="s">
        <v>7701</v>
      </c>
      <c r="C1937" t="s">
        <v>1814</v>
      </c>
      <c r="D1937" s="90" t="s">
        <v>7736</v>
      </c>
      <c r="E1937">
        <v>1920</v>
      </c>
    </row>
    <row r="1938" spans="1:5">
      <c r="A1938" t="s">
        <v>7737</v>
      </c>
      <c r="B1938" t="s">
        <v>7701</v>
      </c>
      <c r="C1938" t="s">
        <v>1813</v>
      </c>
      <c r="D1938" s="90" t="s">
        <v>7738</v>
      </c>
      <c r="E1938">
        <v>1920</v>
      </c>
    </row>
    <row r="1939" spans="1:5">
      <c r="A1939" t="s">
        <v>7739</v>
      </c>
      <c r="B1939" t="s">
        <v>1657</v>
      </c>
      <c r="C1939" t="s">
        <v>7740</v>
      </c>
      <c r="D1939" s="90" t="s">
        <v>7741</v>
      </c>
      <c r="E1939">
        <v>1920</v>
      </c>
    </row>
    <row r="1940" spans="1:5">
      <c r="A1940" t="s">
        <v>7742</v>
      </c>
      <c r="B1940" t="s">
        <v>7456</v>
      </c>
      <c r="D1940" s="90" t="s">
        <v>7743</v>
      </c>
      <c r="E1940">
        <v>1920</v>
      </c>
    </row>
    <row r="1941" spans="1:5">
      <c r="A1941" t="s">
        <v>7744</v>
      </c>
      <c r="B1941" t="s">
        <v>5137</v>
      </c>
      <c r="C1941" t="s">
        <v>7745</v>
      </c>
      <c r="D1941" s="90" t="s">
        <v>5139</v>
      </c>
      <c r="E1941">
        <v>1920</v>
      </c>
    </row>
    <row r="1942" spans="1:5">
      <c r="A1942" t="s">
        <v>7746</v>
      </c>
      <c r="B1942" t="s">
        <v>3220</v>
      </c>
      <c r="C1942" t="s">
        <v>7747</v>
      </c>
      <c r="D1942" s="90" t="s">
        <v>3056</v>
      </c>
      <c r="E1942">
        <v>1940</v>
      </c>
    </row>
    <row r="1943" spans="1:5">
      <c r="A1943" t="s">
        <v>7748</v>
      </c>
      <c r="B1943" t="s">
        <v>3220</v>
      </c>
      <c r="C1943" t="s">
        <v>7747</v>
      </c>
      <c r="D1943" s="90" t="s">
        <v>3056</v>
      </c>
      <c r="E1943">
        <v>1940</v>
      </c>
    </row>
    <row r="1944" spans="1:5">
      <c r="A1944" t="s">
        <v>7749</v>
      </c>
      <c r="B1944" t="s">
        <v>4448</v>
      </c>
      <c r="C1944" t="s">
        <v>7750</v>
      </c>
      <c r="D1944" s="90" t="s">
        <v>7751</v>
      </c>
      <c r="E1944">
        <v>1940</v>
      </c>
    </row>
    <row r="1945" spans="1:5">
      <c r="A1945" t="s">
        <v>7752</v>
      </c>
      <c r="B1945" t="s">
        <v>6822</v>
      </c>
      <c r="C1945" t="s">
        <v>1810</v>
      </c>
      <c r="D1945" s="90" t="s">
        <v>7753</v>
      </c>
      <c r="E1945">
        <v>1940</v>
      </c>
    </row>
    <row r="1946" spans="1:5">
      <c r="A1946" t="s">
        <v>1767</v>
      </c>
      <c r="B1946" t="s">
        <v>7754</v>
      </c>
      <c r="C1946" t="s">
        <v>7755</v>
      </c>
      <c r="D1946" s="90" t="s">
        <v>7756</v>
      </c>
      <c r="E1946">
        <v>1940</v>
      </c>
    </row>
    <row r="1947" spans="1:5">
      <c r="A1947" t="s">
        <v>7757</v>
      </c>
      <c r="B1947" t="s">
        <v>7754</v>
      </c>
      <c r="C1947" t="s">
        <v>7758</v>
      </c>
      <c r="D1947" s="90" t="s">
        <v>7759</v>
      </c>
      <c r="E1947">
        <v>1940</v>
      </c>
    </row>
    <row r="1948" spans="1:5">
      <c r="A1948" t="s">
        <v>7760</v>
      </c>
      <c r="B1948" t="s">
        <v>7754</v>
      </c>
      <c r="C1948" t="s">
        <v>7761</v>
      </c>
      <c r="D1948" s="90" t="s">
        <v>7759</v>
      </c>
      <c r="E1948">
        <v>1940</v>
      </c>
    </row>
    <row r="1949" spans="1:5">
      <c r="A1949" t="s">
        <v>1765</v>
      </c>
      <c r="B1949" t="s">
        <v>7754</v>
      </c>
      <c r="C1949" t="s">
        <v>7762</v>
      </c>
      <c r="D1949" s="90" t="s">
        <v>7763</v>
      </c>
      <c r="E1949">
        <v>1940</v>
      </c>
    </row>
    <row r="1950" spans="1:5">
      <c r="A1950" t="s">
        <v>1764</v>
      </c>
      <c r="B1950" t="s">
        <v>7764</v>
      </c>
      <c r="C1950" t="s">
        <v>7765</v>
      </c>
      <c r="D1950" s="90" t="s">
        <v>7766</v>
      </c>
      <c r="E1950">
        <v>1940</v>
      </c>
    </row>
    <row r="1951" spans="1:5">
      <c r="A1951" t="s">
        <v>7767</v>
      </c>
      <c r="B1951" t="s">
        <v>6822</v>
      </c>
      <c r="C1951" t="s">
        <v>1809</v>
      </c>
      <c r="D1951" s="90" t="s">
        <v>7768</v>
      </c>
      <c r="E1951">
        <v>1940</v>
      </c>
    </row>
    <row r="1952" spans="1:5">
      <c r="A1952" t="s">
        <v>1798</v>
      </c>
      <c r="B1952" t="s">
        <v>7754</v>
      </c>
      <c r="C1952" t="s">
        <v>7769</v>
      </c>
      <c r="D1952" s="90" t="s">
        <v>7770</v>
      </c>
      <c r="E1952">
        <v>1940</v>
      </c>
    </row>
    <row r="1953" spans="1:5">
      <c r="A1953" t="s">
        <v>7771</v>
      </c>
      <c r="B1953" t="s">
        <v>6822</v>
      </c>
      <c r="C1953" t="s">
        <v>1812</v>
      </c>
      <c r="D1953" s="90" t="s">
        <v>7772</v>
      </c>
      <c r="E1953">
        <v>1940</v>
      </c>
    </row>
    <row r="1954" spans="1:5">
      <c r="A1954" t="s">
        <v>1791</v>
      </c>
      <c r="B1954" t="s">
        <v>7754</v>
      </c>
      <c r="C1954" t="s">
        <v>7773</v>
      </c>
      <c r="D1954" s="90" t="s">
        <v>7774</v>
      </c>
      <c r="E1954">
        <v>1940</v>
      </c>
    </row>
    <row r="1955" spans="1:5">
      <c r="A1955" t="s">
        <v>7775</v>
      </c>
      <c r="B1955" t="s">
        <v>7776</v>
      </c>
      <c r="C1955" t="s">
        <v>7777</v>
      </c>
      <c r="D1955" s="90" t="s">
        <v>7778</v>
      </c>
      <c r="E1955">
        <v>1940</v>
      </c>
    </row>
    <row r="1956" spans="1:5">
      <c r="A1956" t="s">
        <v>7779</v>
      </c>
      <c r="B1956" t="s">
        <v>7780</v>
      </c>
      <c r="C1956" t="s">
        <v>7781</v>
      </c>
      <c r="D1956" s="90" t="s">
        <v>3056</v>
      </c>
      <c r="E1956">
        <v>1940</v>
      </c>
    </row>
    <row r="1957" spans="1:5">
      <c r="A1957" t="s">
        <v>7782</v>
      </c>
      <c r="B1957" t="s">
        <v>7780</v>
      </c>
      <c r="C1957" t="s">
        <v>7783</v>
      </c>
      <c r="D1957" s="90" t="s">
        <v>3056</v>
      </c>
      <c r="E1957">
        <v>1940</v>
      </c>
    </row>
    <row r="1958" spans="1:5">
      <c r="A1958" t="s">
        <v>1796</v>
      </c>
      <c r="B1958" t="s">
        <v>7780</v>
      </c>
      <c r="C1958" t="s">
        <v>7784</v>
      </c>
      <c r="D1958" s="90" t="s">
        <v>3056</v>
      </c>
      <c r="E1958">
        <v>1940</v>
      </c>
    </row>
    <row r="1959" spans="1:5">
      <c r="A1959" t="s">
        <v>1795</v>
      </c>
      <c r="B1959" t="s">
        <v>4038</v>
      </c>
      <c r="C1959" t="s">
        <v>7785</v>
      </c>
      <c r="D1959" s="90" t="s">
        <v>4015</v>
      </c>
      <c r="E1959">
        <v>1940</v>
      </c>
    </row>
    <row r="1960" spans="1:5">
      <c r="A1960" t="s">
        <v>7786</v>
      </c>
      <c r="B1960" t="s">
        <v>4537</v>
      </c>
      <c r="C1960" t="s">
        <v>7787</v>
      </c>
      <c r="D1960" s="90" t="s">
        <v>7788</v>
      </c>
      <c r="E1960">
        <v>1940</v>
      </c>
    </row>
    <row r="1961" spans="1:5">
      <c r="A1961" t="s">
        <v>7789</v>
      </c>
      <c r="B1961" t="s">
        <v>3330</v>
      </c>
      <c r="C1961" t="s">
        <v>7790</v>
      </c>
      <c r="D1961" s="90" t="s">
        <v>3332</v>
      </c>
      <c r="E1961">
        <v>1940</v>
      </c>
    </row>
    <row r="1962" spans="1:5">
      <c r="A1962" t="s">
        <v>7791</v>
      </c>
      <c r="B1962" t="s">
        <v>7792</v>
      </c>
      <c r="C1962" t="s">
        <v>7793</v>
      </c>
      <c r="D1962" s="90" t="s">
        <v>7794</v>
      </c>
      <c r="E1962">
        <v>1960</v>
      </c>
    </row>
    <row r="1963" spans="1:5">
      <c r="A1963" t="s">
        <v>7795</v>
      </c>
      <c r="B1963" t="s">
        <v>7086</v>
      </c>
      <c r="C1963" t="s">
        <v>7796</v>
      </c>
      <c r="D1963" s="90" t="s">
        <v>7797</v>
      </c>
      <c r="E1963">
        <v>1960</v>
      </c>
    </row>
    <row r="1964" spans="1:5">
      <c r="A1964" t="s">
        <v>7798</v>
      </c>
      <c r="B1964" t="s">
        <v>7086</v>
      </c>
      <c r="C1964" t="s">
        <v>7799</v>
      </c>
      <c r="D1964" s="90" t="s">
        <v>7800</v>
      </c>
      <c r="E1964">
        <v>1960</v>
      </c>
    </row>
    <row r="1965" spans="1:5">
      <c r="A1965" t="s">
        <v>7801</v>
      </c>
      <c r="B1965" t="s">
        <v>7086</v>
      </c>
      <c r="C1965" t="s">
        <v>7802</v>
      </c>
      <c r="D1965" s="90" t="s">
        <v>7803</v>
      </c>
      <c r="E1965">
        <v>1960</v>
      </c>
    </row>
    <row r="1966" spans="1:5">
      <c r="A1966" t="s">
        <v>7804</v>
      </c>
      <c r="B1966" t="s">
        <v>3276</v>
      </c>
      <c r="C1966" t="s">
        <v>7805</v>
      </c>
      <c r="D1966" s="90" t="s">
        <v>7806</v>
      </c>
      <c r="E1966">
        <v>1960</v>
      </c>
    </row>
    <row r="1967" spans="1:5">
      <c r="A1967" t="s">
        <v>7807</v>
      </c>
      <c r="B1967" t="s">
        <v>7808</v>
      </c>
      <c r="C1967" t="s">
        <v>7809</v>
      </c>
      <c r="D1967" s="90" t="s">
        <v>7810</v>
      </c>
      <c r="E1967">
        <v>1960</v>
      </c>
    </row>
    <row r="1968" spans="1:5">
      <c r="A1968" t="s">
        <v>7811</v>
      </c>
      <c r="B1968" t="s">
        <v>3330</v>
      </c>
      <c r="C1968" t="s">
        <v>7812</v>
      </c>
      <c r="D1968" s="90" t="s">
        <v>3332</v>
      </c>
      <c r="E1968">
        <v>1960</v>
      </c>
    </row>
    <row r="1969" spans="1:5">
      <c r="A1969" t="s">
        <v>7813</v>
      </c>
      <c r="B1969" t="s">
        <v>3330</v>
      </c>
      <c r="C1969" t="s">
        <v>7814</v>
      </c>
      <c r="D1969" s="90" t="s">
        <v>7815</v>
      </c>
      <c r="E1969">
        <v>1960</v>
      </c>
    </row>
    <row r="1970" spans="1:5">
      <c r="A1970" t="s">
        <v>7816</v>
      </c>
      <c r="B1970" t="s">
        <v>3330</v>
      </c>
      <c r="C1970" t="s">
        <v>7817</v>
      </c>
      <c r="D1970" s="90" t="s">
        <v>7818</v>
      </c>
      <c r="E1970">
        <v>1960</v>
      </c>
    </row>
    <row r="1971" spans="1:5">
      <c r="A1971" t="s">
        <v>7819</v>
      </c>
      <c r="B1971" t="s">
        <v>3330</v>
      </c>
      <c r="C1971" t="s">
        <v>7820</v>
      </c>
      <c r="D1971" s="90" t="s">
        <v>7821</v>
      </c>
      <c r="E1971">
        <v>1960</v>
      </c>
    </row>
    <row r="1972" spans="1:5">
      <c r="A1972" t="s">
        <v>7822</v>
      </c>
      <c r="B1972" t="s">
        <v>3330</v>
      </c>
      <c r="C1972" t="s">
        <v>7823</v>
      </c>
      <c r="D1972" s="90" t="s">
        <v>7824</v>
      </c>
      <c r="E1972">
        <v>1960</v>
      </c>
    </row>
    <row r="1973" spans="1:5">
      <c r="A1973" t="s">
        <v>7825</v>
      </c>
      <c r="B1973" t="s">
        <v>3330</v>
      </c>
      <c r="C1973" t="s">
        <v>7826</v>
      </c>
      <c r="D1973" s="90" t="s">
        <v>7827</v>
      </c>
      <c r="E1973">
        <v>1960</v>
      </c>
    </row>
    <row r="1974" spans="1:5">
      <c r="A1974" t="s">
        <v>7828</v>
      </c>
      <c r="B1974" t="s">
        <v>3330</v>
      </c>
      <c r="C1974" t="s">
        <v>7829</v>
      </c>
      <c r="D1974" s="90" t="s">
        <v>7830</v>
      </c>
      <c r="E1974">
        <v>1960</v>
      </c>
    </row>
    <row r="1975" spans="1:5">
      <c r="A1975" t="s">
        <v>7831</v>
      </c>
      <c r="B1975" t="s">
        <v>3330</v>
      </c>
      <c r="C1975" t="s">
        <v>7832</v>
      </c>
      <c r="D1975" s="90" t="s">
        <v>7833</v>
      </c>
      <c r="E1975">
        <v>1960</v>
      </c>
    </row>
    <row r="1976" spans="1:5">
      <c r="A1976" t="s">
        <v>7834</v>
      </c>
      <c r="B1976" t="s">
        <v>3330</v>
      </c>
      <c r="C1976" t="s">
        <v>7835</v>
      </c>
      <c r="D1976" s="90" t="s">
        <v>7836</v>
      </c>
      <c r="E1976">
        <v>1960</v>
      </c>
    </row>
    <row r="1977" spans="1:5">
      <c r="A1977" t="s">
        <v>7837</v>
      </c>
      <c r="B1977" t="s">
        <v>3330</v>
      </c>
      <c r="C1977" t="s">
        <v>7838</v>
      </c>
      <c r="D1977" s="90" t="s">
        <v>7839</v>
      </c>
      <c r="E1977">
        <v>1960</v>
      </c>
    </row>
    <row r="1978" spans="1:5">
      <c r="A1978" t="s">
        <v>7840</v>
      </c>
      <c r="B1978" t="s">
        <v>3330</v>
      </c>
      <c r="C1978" t="s">
        <v>7841</v>
      </c>
      <c r="D1978" s="90" t="s">
        <v>7842</v>
      </c>
      <c r="E1978">
        <v>1960</v>
      </c>
    </row>
    <row r="1979" spans="1:5">
      <c r="A1979" t="s">
        <v>7843</v>
      </c>
      <c r="B1979" t="s">
        <v>3330</v>
      </c>
      <c r="C1979" t="s">
        <v>7844</v>
      </c>
      <c r="D1979" s="90" t="s">
        <v>3332</v>
      </c>
      <c r="E1979">
        <v>1960</v>
      </c>
    </row>
    <row r="1980" spans="1:5">
      <c r="A1980" t="s">
        <v>7845</v>
      </c>
      <c r="B1980" t="s">
        <v>3330</v>
      </c>
      <c r="C1980" t="s">
        <v>7846</v>
      </c>
      <c r="D1980" s="90" t="s">
        <v>7847</v>
      </c>
      <c r="E1980">
        <v>1960</v>
      </c>
    </row>
    <row r="1981" spans="1:5">
      <c r="A1981" t="s">
        <v>7848</v>
      </c>
      <c r="B1981" t="s">
        <v>7776</v>
      </c>
      <c r="C1981" t="s">
        <v>7849</v>
      </c>
      <c r="D1981" s="90" t="s">
        <v>7850</v>
      </c>
      <c r="E1981">
        <v>1960</v>
      </c>
    </row>
    <row r="1982" spans="1:5">
      <c r="A1982" t="s">
        <v>7851</v>
      </c>
      <c r="B1982" t="s">
        <v>7776</v>
      </c>
      <c r="C1982" t="s">
        <v>7852</v>
      </c>
      <c r="D1982" s="90" t="s">
        <v>7853</v>
      </c>
      <c r="E1982">
        <v>1980</v>
      </c>
    </row>
    <row r="1983" spans="1:5">
      <c r="A1983" t="s">
        <v>7854</v>
      </c>
      <c r="B1983" t="s">
        <v>3058</v>
      </c>
      <c r="C1983" t="s">
        <v>7855</v>
      </c>
      <c r="D1983" s="90" t="s">
        <v>7856</v>
      </c>
      <c r="E1983">
        <v>1980</v>
      </c>
    </row>
    <row r="1984" spans="1:5">
      <c r="A1984" t="s">
        <v>7857</v>
      </c>
      <c r="B1984" t="s">
        <v>7776</v>
      </c>
      <c r="C1984" t="s">
        <v>7858</v>
      </c>
      <c r="D1984" s="90" t="s">
        <v>7859</v>
      </c>
      <c r="E1984">
        <v>1980</v>
      </c>
    </row>
    <row r="1985" spans="1:5">
      <c r="A1985" t="s">
        <v>7860</v>
      </c>
      <c r="B1985" t="s">
        <v>7776</v>
      </c>
      <c r="C1985" t="s">
        <v>7861</v>
      </c>
      <c r="D1985" s="90" t="s">
        <v>7862</v>
      </c>
      <c r="E1985">
        <v>1980</v>
      </c>
    </row>
    <row r="1986" spans="1:5">
      <c r="A1986" t="s">
        <v>7863</v>
      </c>
      <c r="B1986" t="s">
        <v>7776</v>
      </c>
      <c r="C1986" t="s">
        <v>7864</v>
      </c>
      <c r="D1986" s="90" t="s">
        <v>7865</v>
      </c>
      <c r="E1986">
        <v>1980</v>
      </c>
    </row>
    <row r="1987" spans="1:5">
      <c r="A1987" t="s">
        <v>7866</v>
      </c>
      <c r="B1987" t="s">
        <v>7776</v>
      </c>
      <c r="C1987" t="s">
        <v>7867</v>
      </c>
      <c r="D1987" s="90" t="s">
        <v>7868</v>
      </c>
      <c r="E1987">
        <v>1980</v>
      </c>
    </row>
    <row r="1988" spans="1:5">
      <c r="A1988" t="s">
        <v>7869</v>
      </c>
      <c r="B1988" t="s">
        <v>7776</v>
      </c>
      <c r="C1988" t="s">
        <v>7870</v>
      </c>
      <c r="D1988" s="90" t="s">
        <v>7850</v>
      </c>
      <c r="E1988">
        <v>1980</v>
      </c>
    </row>
    <row r="1989" spans="1:5">
      <c r="A1989" t="s">
        <v>7871</v>
      </c>
      <c r="B1989" t="s">
        <v>7776</v>
      </c>
      <c r="C1989" t="s">
        <v>7872</v>
      </c>
      <c r="D1989" s="90" t="s">
        <v>7873</v>
      </c>
      <c r="E1989">
        <v>1980</v>
      </c>
    </row>
    <row r="1990" spans="1:5">
      <c r="A1990" t="s">
        <v>7874</v>
      </c>
      <c r="B1990" t="s">
        <v>7776</v>
      </c>
      <c r="C1990" t="s">
        <v>7875</v>
      </c>
      <c r="D1990" s="90" t="s">
        <v>7876</v>
      </c>
      <c r="E1990">
        <v>1980</v>
      </c>
    </row>
    <row r="1991" spans="1:5">
      <c r="A1991" t="s">
        <v>7877</v>
      </c>
      <c r="B1991" t="s">
        <v>7776</v>
      </c>
      <c r="C1991" t="s">
        <v>7878</v>
      </c>
      <c r="D1991" s="90" t="s">
        <v>7850</v>
      </c>
      <c r="E1991">
        <v>1980</v>
      </c>
    </row>
    <row r="1992" spans="1:5">
      <c r="A1992" t="s">
        <v>7879</v>
      </c>
      <c r="B1992" t="s">
        <v>7776</v>
      </c>
      <c r="C1992" t="s">
        <v>7880</v>
      </c>
      <c r="D1992" s="90" t="s">
        <v>7881</v>
      </c>
      <c r="E1992">
        <v>1980</v>
      </c>
    </row>
    <row r="1993" spans="1:5">
      <c r="A1993" t="s">
        <v>7882</v>
      </c>
      <c r="B1993" t="s">
        <v>7883</v>
      </c>
      <c r="C1993" t="s">
        <v>7884</v>
      </c>
      <c r="D1993" s="90" t="s">
        <v>7885</v>
      </c>
      <c r="E1993">
        <v>1980</v>
      </c>
    </row>
    <row r="1994" spans="1:5">
      <c r="A1994" t="s">
        <v>7886</v>
      </c>
      <c r="B1994" t="s">
        <v>7776</v>
      </c>
      <c r="C1994" t="s">
        <v>7887</v>
      </c>
      <c r="D1994" s="90" t="s">
        <v>7888</v>
      </c>
      <c r="E1994">
        <v>1980</v>
      </c>
    </row>
    <row r="1995" spans="1:5">
      <c r="A1995" t="s">
        <v>7889</v>
      </c>
      <c r="B1995" t="s">
        <v>7776</v>
      </c>
      <c r="C1995" t="s">
        <v>7890</v>
      </c>
      <c r="D1995" s="90" t="s">
        <v>7891</v>
      </c>
      <c r="E1995">
        <v>1980</v>
      </c>
    </row>
    <row r="1996" spans="1:5">
      <c r="A1996" t="s">
        <v>7892</v>
      </c>
      <c r="B1996" t="s">
        <v>7776</v>
      </c>
      <c r="C1996" t="s">
        <v>7893</v>
      </c>
      <c r="D1996" s="90" t="s">
        <v>7894</v>
      </c>
      <c r="E1996">
        <v>1980</v>
      </c>
    </row>
    <row r="1997" spans="1:5">
      <c r="A1997" t="s">
        <v>7895</v>
      </c>
      <c r="B1997" t="s">
        <v>7776</v>
      </c>
      <c r="C1997" t="s">
        <v>7896</v>
      </c>
      <c r="D1997" s="90" t="s">
        <v>7850</v>
      </c>
      <c r="E1997">
        <v>1980</v>
      </c>
    </row>
    <row r="1998" spans="1:5">
      <c r="A1998" t="s">
        <v>7897</v>
      </c>
      <c r="B1998" t="s">
        <v>7776</v>
      </c>
      <c r="C1998" t="s">
        <v>7898</v>
      </c>
      <c r="D1998" s="90" t="s">
        <v>7899</v>
      </c>
      <c r="E1998">
        <v>1980</v>
      </c>
    </row>
    <row r="1999" spans="1:5">
      <c r="A1999" t="s">
        <v>7900</v>
      </c>
      <c r="B1999" t="s">
        <v>6809</v>
      </c>
      <c r="C1999" t="s">
        <v>7901</v>
      </c>
      <c r="D1999" s="90" t="s">
        <v>3056</v>
      </c>
      <c r="E1999">
        <v>1980</v>
      </c>
    </row>
    <row r="2000" spans="1:5">
      <c r="A2000" t="s">
        <v>7902</v>
      </c>
      <c r="B2000" t="s">
        <v>6809</v>
      </c>
      <c r="C2000" t="s">
        <v>7903</v>
      </c>
      <c r="D2000" s="90" t="s">
        <v>3056</v>
      </c>
      <c r="E2000">
        <v>1980</v>
      </c>
    </row>
    <row r="2001" spans="1:5">
      <c r="A2001" t="s">
        <v>7904</v>
      </c>
      <c r="B2001" t="s">
        <v>7905</v>
      </c>
      <c r="C2001" t="s">
        <v>7906</v>
      </c>
      <c r="D2001" s="90" t="s">
        <v>7907</v>
      </c>
      <c r="E2001">
        <v>1980</v>
      </c>
    </row>
    <row r="2002" spans="1:5">
      <c r="A2002" t="s">
        <v>7908</v>
      </c>
      <c r="B2002" t="s">
        <v>6809</v>
      </c>
      <c r="D2002" s="90" t="s">
        <v>3056</v>
      </c>
      <c r="E2002">
        <v>2000</v>
      </c>
    </row>
    <row r="2003" spans="1:5">
      <c r="A2003" t="s">
        <v>7909</v>
      </c>
      <c r="B2003" t="s">
        <v>6809</v>
      </c>
      <c r="C2003" t="s">
        <v>7910</v>
      </c>
      <c r="D2003" s="90" t="s">
        <v>3056</v>
      </c>
      <c r="E2003">
        <v>2000</v>
      </c>
    </row>
    <row r="2004" spans="1:5">
      <c r="A2004" t="s">
        <v>7911</v>
      </c>
      <c r="B2004" t="s">
        <v>6809</v>
      </c>
      <c r="C2004" t="s">
        <v>7912</v>
      </c>
      <c r="D2004" s="90" t="s">
        <v>7913</v>
      </c>
      <c r="E2004">
        <v>2000</v>
      </c>
    </row>
    <row r="2005" spans="1:5">
      <c r="A2005" t="s">
        <v>7914</v>
      </c>
      <c r="B2005" t="s">
        <v>5180</v>
      </c>
      <c r="C2005" t="s">
        <v>7915</v>
      </c>
      <c r="D2005" s="90" t="s">
        <v>3056</v>
      </c>
      <c r="E2005">
        <v>2000</v>
      </c>
    </row>
    <row r="2006" spans="1:5">
      <c r="A2006" t="s">
        <v>7916</v>
      </c>
      <c r="B2006" t="s">
        <v>7905</v>
      </c>
      <c r="C2006" t="s">
        <v>7917</v>
      </c>
      <c r="D2006" s="90" t="s">
        <v>7918</v>
      </c>
      <c r="E2006">
        <v>2000</v>
      </c>
    </row>
    <row r="2007" spans="1:5">
      <c r="A2007" t="s">
        <v>7919</v>
      </c>
      <c r="B2007" t="s">
        <v>7905</v>
      </c>
      <c r="C2007" t="s">
        <v>7920</v>
      </c>
      <c r="D2007" s="90" t="s">
        <v>7921</v>
      </c>
      <c r="E2007">
        <v>2000</v>
      </c>
    </row>
    <row r="2008" spans="1:5">
      <c r="A2008" t="s">
        <v>7922</v>
      </c>
      <c r="B2008" t="s">
        <v>6809</v>
      </c>
      <c r="C2008" t="s">
        <v>7923</v>
      </c>
      <c r="D2008" s="90" t="s">
        <v>3056</v>
      </c>
      <c r="E2008">
        <v>2000</v>
      </c>
    </row>
    <row r="2009" spans="1:5">
      <c r="A2009" t="s">
        <v>7924</v>
      </c>
      <c r="B2009" t="s">
        <v>6809</v>
      </c>
      <c r="C2009" t="s">
        <v>7925</v>
      </c>
      <c r="D2009" s="90" t="s">
        <v>7926</v>
      </c>
      <c r="E2009">
        <v>2000</v>
      </c>
    </row>
    <row r="2010" spans="1:5">
      <c r="A2010" t="s">
        <v>7927</v>
      </c>
      <c r="B2010" t="s">
        <v>7905</v>
      </c>
      <c r="C2010" t="s">
        <v>7928</v>
      </c>
      <c r="D2010" s="90" t="s">
        <v>7929</v>
      </c>
      <c r="E2010">
        <v>2000</v>
      </c>
    </row>
    <row r="2011" spans="1:5">
      <c r="A2011" t="s">
        <v>7930</v>
      </c>
      <c r="B2011" t="s">
        <v>6809</v>
      </c>
      <c r="C2011" t="s">
        <v>7931</v>
      </c>
      <c r="D2011" s="90" t="s">
        <v>7932</v>
      </c>
      <c r="E2011">
        <v>2000</v>
      </c>
    </row>
    <row r="2012" spans="1:5">
      <c r="A2012" t="s">
        <v>7933</v>
      </c>
      <c r="B2012" t="s">
        <v>6809</v>
      </c>
      <c r="C2012" t="s">
        <v>7934</v>
      </c>
      <c r="D2012" s="90" t="s">
        <v>7935</v>
      </c>
      <c r="E2012">
        <v>2000</v>
      </c>
    </row>
    <row r="2013" spans="1:5">
      <c r="A2013" t="s">
        <v>7936</v>
      </c>
      <c r="B2013" t="s">
        <v>6809</v>
      </c>
      <c r="C2013" t="s">
        <v>7937</v>
      </c>
      <c r="D2013" s="90" t="s">
        <v>7938</v>
      </c>
      <c r="E2013">
        <v>2000</v>
      </c>
    </row>
    <row r="2014" spans="1:5">
      <c r="A2014" t="s">
        <v>7939</v>
      </c>
      <c r="B2014" t="s">
        <v>6809</v>
      </c>
      <c r="C2014" t="s">
        <v>7940</v>
      </c>
      <c r="D2014" s="90" t="s">
        <v>7941</v>
      </c>
      <c r="E2014">
        <v>2000</v>
      </c>
    </row>
    <row r="2015" spans="1:5">
      <c r="A2015" t="s">
        <v>7942</v>
      </c>
      <c r="B2015" t="s">
        <v>7905</v>
      </c>
      <c r="C2015" t="s">
        <v>7943</v>
      </c>
      <c r="D2015" s="90" t="s">
        <v>7944</v>
      </c>
      <c r="E2015">
        <v>2000</v>
      </c>
    </row>
    <row r="2016" spans="1:5">
      <c r="A2016" t="s">
        <v>7945</v>
      </c>
      <c r="B2016" t="s">
        <v>7905</v>
      </c>
      <c r="C2016" t="s">
        <v>7946</v>
      </c>
      <c r="D2016" s="90" t="s">
        <v>7947</v>
      </c>
      <c r="E2016">
        <v>2000</v>
      </c>
    </row>
    <row r="2017" spans="1:5">
      <c r="A2017" t="s">
        <v>7948</v>
      </c>
      <c r="B2017" t="s">
        <v>6809</v>
      </c>
      <c r="C2017" t="s">
        <v>7949</v>
      </c>
      <c r="D2017" s="90" t="s">
        <v>7950</v>
      </c>
      <c r="E2017">
        <v>2000</v>
      </c>
    </row>
    <row r="2018" spans="1:5">
      <c r="A2018" t="s">
        <v>7951</v>
      </c>
      <c r="B2018" t="s">
        <v>6809</v>
      </c>
      <c r="C2018" t="s">
        <v>7952</v>
      </c>
      <c r="D2018" s="90" t="s">
        <v>7953</v>
      </c>
      <c r="E2018">
        <v>2000</v>
      </c>
    </row>
    <row r="2019" spans="1:5">
      <c r="A2019" t="s">
        <v>7954</v>
      </c>
      <c r="B2019" t="s">
        <v>6809</v>
      </c>
      <c r="C2019" t="s">
        <v>7955</v>
      </c>
      <c r="D2019" s="90" t="s">
        <v>7956</v>
      </c>
      <c r="E2019">
        <v>2000</v>
      </c>
    </row>
    <row r="2020" spans="1:5">
      <c r="A2020" t="s">
        <v>7957</v>
      </c>
      <c r="B2020" t="s">
        <v>7905</v>
      </c>
      <c r="C2020" t="s">
        <v>7958</v>
      </c>
      <c r="D2020" s="90" t="s">
        <v>7921</v>
      </c>
      <c r="E2020">
        <v>2000</v>
      </c>
    </row>
    <row r="2021" spans="1:5">
      <c r="A2021" t="s">
        <v>7959</v>
      </c>
      <c r="B2021" t="s">
        <v>7905</v>
      </c>
      <c r="C2021" t="s">
        <v>7960</v>
      </c>
      <c r="D2021" s="90" t="s">
        <v>7961</v>
      </c>
      <c r="E2021">
        <v>2000</v>
      </c>
    </row>
    <row r="2022" spans="1:5">
      <c r="A2022" t="s">
        <v>7962</v>
      </c>
      <c r="B2022" t="s">
        <v>7963</v>
      </c>
      <c r="C2022" t="s">
        <v>7964</v>
      </c>
      <c r="D2022" s="90" t="s">
        <v>3056</v>
      </c>
      <c r="E2022">
        <v>2020</v>
      </c>
    </row>
    <row r="2023" spans="1:5">
      <c r="A2023" t="s">
        <v>7965</v>
      </c>
      <c r="B2023" t="s">
        <v>7905</v>
      </c>
      <c r="C2023" t="s">
        <v>7966</v>
      </c>
      <c r="D2023" s="90" t="s">
        <v>7921</v>
      </c>
      <c r="E2023">
        <v>2020</v>
      </c>
    </row>
    <row r="2024" spans="1:5">
      <c r="A2024" t="s">
        <v>7967</v>
      </c>
      <c r="B2024" t="s">
        <v>6809</v>
      </c>
      <c r="C2024" t="s">
        <v>7968</v>
      </c>
      <c r="D2024" s="90" t="s">
        <v>7969</v>
      </c>
      <c r="E2024">
        <v>2020</v>
      </c>
    </row>
    <row r="2025" spans="1:5">
      <c r="A2025" t="s">
        <v>7970</v>
      </c>
      <c r="B2025" t="s">
        <v>6809</v>
      </c>
      <c r="C2025" t="s">
        <v>7971</v>
      </c>
      <c r="D2025" s="90" t="s">
        <v>7972</v>
      </c>
      <c r="E2025">
        <v>2020</v>
      </c>
    </row>
    <row r="2026" spans="1:5">
      <c r="A2026" t="s">
        <v>7973</v>
      </c>
      <c r="B2026" t="s">
        <v>7905</v>
      </c>
      <c r="C2026" t="s">
        <v>7974</v>
      </c>
      <c r="D2026" s="90" t="s">
        <v>7975</v>
      </c>
      <c r="E2026">
        <v>2020</v>
      </c>
    </row>
    <row r="2027" spans="1:5">
      <c r="A2027" t="s">
        <v>7976</v>
      </c>
      <c r="B2027" t="s">
        <v>5770</v>
      </c>
      <c r="C2027" t="s">
        <v>7977</v>
      </c>
      <c r="D2027" s="90" t="s">
        <v>7978</v>
      </c>
      <c r="E2027">
        <v>2020</v>
      </c>
    </row>
    <row r="2028" spans="1:5">
      <c r="A2028" t="s">
        <v>7979</v>
      </c>
      <c r="B2028" t="s">
        <v>5770</v>
      </c>
      <c r="C2028" t="s">
        <v>7980</v>
      </c>
      <c r="D2028" s="90" t="s">
        <v>7981</v>
      </c>
      <c r="E2028">
        <v>2020</v>
      </c>
    </row>
    <row r="2029" spans="1:5">
      <c r="A2029" t="s">
        <v>7982</v>
      </c>
      <c r="B2029" t="s">
        <v>5770</v>
      </c>
      <c r="C2029" t="s">
        <v>7983</v>
      </c>
      <c r="D2029" s="90" t="s">
        <v>7984</v>
      </c>
      <c r="E2029">
        <v>2020</v>
      </c>
    </row>
    <row r="2030" spans="1:5">
      <c r="A2030" t="s">
        <v>7985</v>
      </c>
      <c r="B2030" t="s">
        <v>7986</v>
      </c>
      <c r="C2030" t="s">
        <v>7987</v>
      </c>
      <c r="D2030" s="90" t="s">
        <v>3056</v>
      </c>
      <c r="E2030">
        <v>2020</v>
      </c>
    </row>
    <row r="2031" spans="1:5">
      <c r="A2031" t="s">
        <v>7988</v>
      </c>
      <c r="B2031" t="s">
        <v>7986</v>
      </c>
      <c r="C2031" t="s">
        <v>7989</v>
      </c>
      <c r="D2031" s="90" t="s">
        <v>3056</v>
      </c>
      <c r="E2031">
        <v>2020</v>
      </c>
    </row>
    <row r="2032" spans="1:5">
      <c r="A2032" t="s">
        <v>7990</v>
      </c>
      <c r="B2032" t="s">
        <v>7986</v>
      </c>
      <c r="C2032" t="s">
        <v>7991</v>
      </c>
      <c r="D2032" s="90" t="s">
        <v>3056</v>
      </c>
      <c r="E2032">
        <v>2020</v>
      </c>
    </row>
    <row r="2033" spans="1:5">
      <c r="A2033" t="s">
        <v>7992</v>
      </c>
      <c r="B2033" t="s">
        <v>7986</v>
      </c>
      <c r="C2033" t="s">
        <v>7991</v>
      </c>
      <c r="D2033" s="90" t="s">
        <v>3056</v>
      </c>
      <c r="E2033">
        <v>2020</v>
      </c>
    </row>
    <row r="2034" spans="1:5">
      <c r="A2034" t="s">
        <v>7993</v>
      </c>
      <c r="B2034" t="s">
        <v>7986</v>
      </c>
      <c r="C2034" t="s">
        <v>7994</v>
      </c>
      <c r="D2034" s="90" t="s">
        <v>3056</v>
      </c>
      <c r="E2034">
        <v>2020</v>
      </c>
    </row>
    <row r="2035" spans="1:5">
      <c r="A2035" t="s">
        <v>7995</v>
      </c>
      <c r="B2035" t="s">
        <v>7986</v>
      </c>
      <c r="C2035" t="s">
        <v>7991</v>
      </c>
      <c r="D2035" s="90" t="s">
        <v>3056</v>
      </c>
      <c r="E2035">
        <v>2020</v>
      </c>
    </row>
    <row r="2036" spans="1:5">
      <c r="A2036" t="s">
        <v>7996</v>
      </c>
      <c r="B2036" t="s">
        <v>7986</v>
      </c>
      <c r="C2036" t="s">
        <v>7997</v>
      </c>
      <c r="D2036" s="90" t="s">
        <v>3056</v>
      </c>
      <c r="E2036">
        <v>2020</v>
      </c>
    </row>
    <row r="2037" spans="1:5">
      <c r="A2037" t="s">
        <v>7998</v>
      </c>
      <c r="B2037" t="s">
        <v>7986</v>
      </c>
      <c r="C2037" t="s">
        <v>7999</v>
      </c>
      <c r="D2037" s="90" t="s">
        <v>3056</v>
      </c>
      <c r="E2037">
        <v>2020</v>
      </c>
    </row>
    <row r="2038" spans="1:5">
      <c r="A2038" t="s">
        <v>8000</v>
      </c>
      <c r="B2038" t="s">
        <v>7986</v>
      </c>
      <c r="C2038" t="s">
        <v>8001</v>
      </c>
      <c r="D2038" s="90" t="s">
        <v>3056</v>
      </c>
      <c r="E2038">
        <v>2020</v>
      </c>
    </row>
    <row r="2039" spans="1:5">
      <c r="A2039" t="s">
        <v>8002</v>
      </c>
      <c r="B2039" t="s">
        <v>7986</v>
      </c>
      <c r="C2039" t="s">
        <v>8003</v>
      </c>
      <c r="D2039" s="90" t="s">
        <v>3056</v>
      </c>
      <c r="E2039">
        <v>2020</v>
      </c>
    </row>
    <row r="2040" spans="1:5">
      <c r="A2040" t="s">
        <v>8004</v>
      </c>
      <c r="B2040" t="s">
        <v>7986</v>
      </c>
      <c r="C2040" t="s">
        <v>8005</v>
      </c>
      <c r="D2040" s="90" t="s">
        <v>3056</v>
      </c>
      <c r="E2040">
        <v>2020</v>
      </c>
    </row>
    <row r="2041" spans="1:5">
      <c r="A2041" t="s">
        <v>8006</v>
      </c>
      <c r="B2041" t="s">
        <v>7986</v>
      </c>
      <c r="C2041" t="s">
        <v>8007</v>
      </c>
      <c r="D2041" s="90" t="s">
        <v>3056</v>
      </c>
      <c r="E2041">
        <v>2020</v>
      </c>
    </row>
    <row r="2042" spans="1:5">
      <c r="A2042" t="s">
        <v>8008</v>
      </c>
      <c r="B2042" t="s">
        <v>7986</v>
      </c>
      <c r="C2042" t="s">
        <v>8009</v>
      </c>
      <c r="D2042" s="90" t="s">
        <v>3056</v>
      </c>
      <c r="E2042">
        <v>2040</v>
      </c>
    </row>
    <row r="2043" spans="1:5">
      <c r="A2043" t="s">
        <v>8010</v>
      </c>
      <c r="B2043" t="s">
        <v>7986</v>
      </c>
      <c r="C2043" t="s">
        <v>8011</v>
      </c>
      <c r="D2043" s="90" t="s">
        <v>3056</v>
      </c>
      <c r="E2043">
        <v>2040</v>
      </c>
    </row>
    <row r="2044" spans="1:5">
      <c r="A2044" t="s">
        <v>8012</v>
      </c>
      <c r="B2044" t="s">
        <v>7986</v>
      </c>
      <c r="C2044" t="s">
        <v>8011</v>
      </c>
      <c r="D2044" s="90" t="s">
        <v>3056</v>
      </c>
      <c r="E2044">
        <v>2040</v>
      </c>
    </row>
    <row r="2045" spans="1:5">
      <c r="A2045" t="s">
        <v>8013</v>
      </c>
      <c r="B2045" t="s">
        <v>7986</v>
      </c>
      <c r="C2045" t="s">
        <v>8014</v>
      </c>
      <c r="D2045" s="90" t="s">
        <v>3056</v>
      </c>
      <c r="E2045">
        <v>2040</v>
      </c>
    </row>
    <row r="2046" spans="1:5">
      <c r="A2046" t="s">
        <v>8015</v>
      </c>
      <c r="B2046" t="s">
        <v>7986</v>
      </c>
      <c r="C2046" t="s">
        <v>8016</v>
      </c>
      <c r="D2046" s="90" t="s">
        <v>3056</v>
      </c>
      <c r="E2046">
        <v>2040</v>
      </c>
    </row>
    <row r="2047" spans="1:5">
      <c r="A2047" t="s">
        <v>8017</v>
      </c>
      <c r="B2047" t="s">
        <v>7986</v>
      </c>
      <c r="C2047" t="s">
        <v>8018</v>
      </c>
      <c r="D2047" s="90" t="s">
        <v>3056</v>
      </c>
      <c r="E2047">
        <v>2040</v>
      </c>
    </row>
    <row r="2048" spans="1:5">
      <c r="A2048" t="s">
        <v>8019</v>
      </c>
      <c r="B2048" t="s">
        <v>7986</v>
      </c>
      <c r="C2048" t="s">
        <v>8020</v>
      </c>
      <c r="D2048" s="90" t="s">
        <v>3056</v>
      </c>
      <c r="E2048">
        <v>2040</v>
      </c>
    </row>
    <row r="2049" spans="1:5">
      <c r="A2049" t="s">
        <v>8021</v>
      </c>
      <c r="B2049" t="s">
        <v>7986</v>
      </c>
      <c r="C2049" t="s">
        <v>8022</v>
      </c>
      <c r="D2049" s="90" t="s">
        <v>3056</v>
      </c>
      <c r="E2049">
        <v>2040</v>
      </c>
    </row>
    <row r="2050" spans="1:5">
      <c r="A2050" t="s">
        <v>8023</v>
      </c>
      <c r="B2050" t="s">
        <v>7986</v>
      </c>
      <c r="C2050" t="s">
        <v>8024</v>
      </c>
      <c r="D2050" s="90" t="s">
        <v>3056</v>
      </c>
      <c r="E2050">
        <v>2040</v>
      </c>
    </row>
    <row r="2051" spans="1:5">
      <c r="A2051" t="s">
        <v>8025</v>
      </c>
      <c r="B2051" t="s">
        <v>7986</v>
      </c>
      <c r="C2051" t="s">
        <v>8026</v>
      </c>
      <c r="D2051" s="90" t="s">
        <v>3056</v>
      </c>
      <c r="E2051">
        <v>2040</v>
      </c>
    </row>
    <row r="2052" spans="1:5">
      <c r="A2052" t="s">
        <v>8027</v>
      </c>
      <c r="B2052" t="s">
        <v>7986</v>
      </c>
      <c r="C2052" t="s">
        <v>8028</v>
      </c>
      <c r="D2052" s="90" t="s">
        <v>8029</v>
      </c>
      <c r="E2052">
        <v>2040</v>
      </c>
    </row>
    <row r="2053" spans="1:5">
      <c r="A2053" t="s">
        <v>8030</v>
      </c>
      <c r="B2053" t="s">
        <v>5549</v>
      </c>
      <c r="C2053" t="s">
        <v>8031</v>
      </c>
      <c r="D2053" s="90" t="s">
        <v>6108</v>
      </c>
      <c r="E2053">
        <v>2040</v>
      </c>
    </row>
    <row r="2054" spans="1:5">
      <c r="A2054" t="s">
        <v>8032</v>
      </c>
      <c r="B2054" t="s">
        <v>5549</v>
      </c>
      <c r="C2054" t="s">
        <v>8033</v>
      </c>
      <c r="D2054" s="90" t="s">
        <v>6108</v>
      </c>
      <c r="E2054">
        <v>2040</v>
      </c>
    </row>
    <row r="2055" spans="1:5">
      <c r="A2055" t="s">
        <v>8034</v>
      </c>
      <c r="B2055" t="s">
        <v>5549</v>
      </c>
      <c r="C2055" t="s">
        <v>8033</v>
      </c>
      <c r="D2055" s="90" t="s">
        <v>6108</v>
      </c>
      <c r="E2055">
        <v>2040</v>
      </c>
    </row>
    <row r="2056" spans="1:5">
      <c r="A2056" t="s">
        <v>8035</v>
      </c>
      <c r="B2056" t="s">
        <v>5549</v>
      </c>
      <c r="C2056" t="s">
        <v>8036</v>
      </c>
      <c r="D2056" s="90" t="s">
        <v>6108</v>
      </c>
      <c r="E2056">
        <v>2040</v>
      </c>
    </row>
    <row r="2057" spans="1:5">
      <c r="A2057" t="s">
        <v>8037</v>
      </c>
      <c r="B2057" t="s">
        <v>7986</v>
      </c>
      <c r="C2057" t="s">
        <v>8038</v>
      </c>
      <c r="D2057" s="90" t="s">
        <v>3056</v>
      </c>
      <c r="E2057">
        <v>2040</v>
      </c>
    </row>
    <row r="2058" spans="1:5">
      <c r="A2058" t="s">
        <v>8039</v>
      </c>
      <c r="B2058" t="s">
        <v>7986</v>
      </c>
      <c r="C2058" t="s">
        <v>8040</v>
      </c>
      <c r="D2058" s="90" t="s">
        <v>3056</v>
      </c>
      <c r="E2058">
        <v>2040</v>
      </c>
    </row>
    <row r="2059" spans="1:5">
      <c r="A2059" t="s">
        <v>8041</v>
      </c>
      <c r="B2059" t="s">
        <v>7986</v>
      </c>
      <c r="C2059" t="s">
        <v>8042</v>
      </c>
      <c r="D2059" s="90" t="s">
        <v>3056</v>
      </c>
      <c r="E2059">
        <v>2040</v>
      </c>
    </row>
    <row r="2060" spans="1:5">
      <c r="A2060" t="s">
        <v>8043</v>
      </c>
      <c r="B2060" t="s">
        <v>7986</v>
      </c>
      <c r="C2060" t="s">
        <v>8044</v>
      </c>
      <c r="D2060" s="90" t="s">
        <v>3056</v>
      </c>
      <c r="E2060">
        <v>2040</v>
      </c>
    </row>
    <row r="2061" spans="1:5">
      <c r="A2061" t="s">
        <v>8045</v>
      </c>
      <c r="B2061" t="s">
        <v>7986</v>
      </c>
      <c r="C2061" t="s">
        <v>8046</v>
      </c>
      <c r="D2061" s="90" t="s">
        <v>3056</v>
      </c>
      <c r="E2061">
        <v>2040</v>
      </c>
    </row>
    <row r="2062" spans="1:5">
      <c r="A2062" t="s">
        <v>8047</v>
      </c>
      <c r="B2062" t="s">
        <v>7986</v>
      </c>
      <c r="C2062" t="s">
        <v>8048</v>
      </c>
      <c r="D2062" s="90" t="s">
        <v>3056</v>
      </c>
      <c r="E2062">
        <v>2060</v>
      </c>
    </row>
    <row r="2063" spans="1:5">
      <c r="A2063" t="s">
        <v>8049</v>
      </c>
      <c r="B2063" t="s">
        <v>7986</v>
      </c>
      <c r="C2063" t="s">
        <v>8048</v>
      </c>
      <c r="D2063" s="90" t="s">
        <v>3056</v>
      </c>
      <c r="E2063">
        <v>2060</v>
      </c>
    </row>
    <row r="2064" spans="1:5">
      <c r="A2064" t="s">
        <v>8050</v>
      </c>
      <c r="B2064" t="s">
        <v>7986</v>
      </c>
      <c r="C2064" t="s">
        <v>8051</v>
      </c>
      <c r="D2064" s="90" t="s">
        <v>3056</v>
      </c>
      <c r="E2064">
        <v>2060</v>
      </c>
    </row>
    <row r="2065" spans="1:5">
      <c r="A2065" t="s">
        <v>8052</v>
      </c>
      <c r="B2065" t="s">
        <v>7986</v>
      </c>
      <c r="C2065" t="s">
        <v>8053</v>
      </c>
      <c r="D2065" s="90" t="s">
        <v>3056</v>
      </c>
      <c r="E2065">
        <v>2060</v>
      </c>
    </row>
    <row r="2066" spans="1:5">
      <c r="A2066" t="s">
        <v>8054</v>
      </c>
      <c r="B2066" t="s">
        <v>7986</v>
      </c>
      <c r="C2066" t="s">
        <v>8055</v>
      </c>
      <c r="D2066" s="90" t="s">
        <v>3056</v>
      </c>
      <c r="E2066">
        <v>2060</v>
      </c>
    </row>
    <row r="2067" spans="1:5">
      <c r="A2067" t="s">
        <v>8056</v>
      </c>
      <c r="B2067" t="s">
        <v>7986</v>
      </c>
      <c r="C2067" t="s">
        <v>8057</v>
      </c>
      <c r="D2067" s="90" t="s">
        <v>3056</v>
      </c>
      <c r="E2067">
        <v>2060</v>
      </c>
    </row>
    <row r="2068" spans="1:5">
      <c r="A2068" t="s">
        <v>8058</v>
      </c>
      <c r="B2068" t="s">
        <v>7986</v>
      </c>
      <c r="C2068" t="s">
        <v>8057</v>
      </c>
      <c r="D2068" s="90" t="s">
        <v>3056</v>
      </c>
      <c r="E2068">
        <v>2060</v>
      </c>
    </row>
    <row r="2069" spans="1:5">
      <c r="A2069" t="s">
        <v>8059</v>
      </c>
      <c r="B2069" t="s">
        <v>7986</v>
      </c>
      <c r="C2069" t="s">
        <v>8060</v>
      </c>
      <c r="D2069" s="90" t="s">
        <v>3056</v>
      </c>
      <c r="E2069">
        <v>2060</v>
      </c>
    </row>
    <row r="2070" spans="1:5">
      <c r="A2070" t="s">
        <v>8061</v>
      </c>
      <c r="B2070" t="s">
        <v>7986</v>
      </c>
      <c r="C2070" t="s">
        <v>8062</v>
      </c>
      <c r="D2070" s="90" t="s">
        <v>3056</v>
      </c>
      <c r="E2070">
        <v>2060</v>
      </c>
    </row>
    <row r="2071" spans="1:5">
      <c r="A2071" t="s">
        <v>8063</v>
      </c>
      <c r="B2071" t="s">
        <v>3073</v>
      </c>
      <c r="C2071" t="s">
        <v>8064</v>
      </c>
      <c r="D2071" s="90" t="s">
        <v>3215</v>
      </c>
      <c r="E2071">
        <v>2060</v>
      </c>
    </row>
    <row r="2072" spans="1:5">
      <c r="A2072" t="s">
        <v>8065</v>
      </c>
      <c r="B2072" t="s">
        <v>3073</v>
      </c>
      <c r="C2072" t="s">
        <v>8066</v>
      </c>
      <c r="D2072" s="90" t="s">
        <v>3215</v>
      </c>
      <c r="E2072">
        <v>2060</v>
      </c>
    </row>
    <row r="2073" spans="1:5">
      <c r="A2073" t="s">
        <v>8067</v>
      </c>
      <c r="B2073" t="s">
        <v>3073</v>
      </c>
      <c r="C2073" t="s">
        <v>8068</v>
      </c>
      <c r="D2073" s="90" t="s">
        <v>3215</v>
      </c>
      <c r="E2073">
        <v>2060</v>
      </c>
    </row>
    <row r="2074" spans="1:5">
      <c r="A2074" t="s">
        <v>8069</v>
      </c>
      <c r="B2074" t="s">
        <v>4537</v>
      </c>
      <c r="C2074" t="s">
        <v>8070</v>
      </c>
      <c r="D2074" s="90" t="s">
        <v>8071</v>
      </c>
      <c r="E2074">
        <v>2060</v>
      </c>
    </row>
    <row r="2075" spans="1:5">
      <c r="A2075" t="s">
        <v>8072</v>
      </c>
      <c r="B2075" t="s">
        <v>4537</v>
      </c>
      <c r="C2075" t="s">
        <v>8073</v>
      </c>
      <c r="D2075" s="90" t="s">
        <v>8074</v>
      </c>
      <c r="E2075">
        <v>2060</v>
      </c>
    </row>
    <row r="2076" spans="1:5">
      <c r="A2076" t="s">
        <v>8075</v>
      </c>
      <c r="B2076" t="s">
        <v>3791</v>
      </c>
      <c r="C2076" t="s">
        <v>8076</v>
      </c>
      <c r="D2076" s="90" t="s">
        <v>3056</v>
      </c>
      <c r="E2076">
        <v>2060</v>
      </c>
    </row>
    <row r="2077" spans="1:5">
      <c r="A2077" t="s">
        <v>8077</v>
      </c>
      <c r="B2077" t="s">
        <v>8078</v>
      </c>
      <c r="C2077" t="s">
        <v>8079</v>
      </c>
      <c r="D2077" s="90" t="s">
        <v>3056</v>
      </c>
      <c r="E2077">
        <v>2060</v>
      </c>
    </row>
    <row r="2078" spans="1:5">
      <c r="A2078" t="s">
        <v>8080</v>
      </c>
      <c r="B2078" t="s">
        <v>8078</v>
      </c>
      <c r="C2078" t="s">
        <v>8081</v>
      </c>
      <c r="D2078" s="90" t="s">
        <v>3056</v>
      </c>
      <c r="E2078">
        <v>2060</v>
      </c>
    </row>
    <row r="2079" spans="1:5">
      <c r="A2079" t="s">
        <v>8082</v>
      </c>
      <c r="B2079" t="s">
        <v>8078</v>
      </c>
      <c r="C2079" t="s">
        <v>8083</v>
      </c>
      <c r="D2079" s="90" t="s">
        <v>3056</v>
      </c>
      <c r="E2079">
        <v>2060</v>
      </c>
    </row>
    <row r="2080" spans="1:5">
      <c r="A2080" t="s">
        <v>8084</v>
      </c>
      <c r="B2080" t="s">
        <v>8078</v>
      </c>
      <c r="C2080" t="s">
        <v>8085</v>
      </c>
      <c r="D2080" s="90" t="s">
        <v>8086</v>
      </c>
      <c r="E2080">
        <v>2060</v>
      </c>
    </row>
    <row r="2081" spans="1:5">
      <c r="A2081" t="s">
        <v>8087</v>
      </c>
      <c r="B2081" t="s">
        <v>8078</v>
      </c>
      <c r="C2081" t="s">
        <v>8088</v>
      </c>
      <c r="D2081" s="90" t="s">
        <v>3056</v>
      </c>
      <c r="E2081">
        <v>2060</v>
      </c>
    </row>
    <row r="2082" spans="1:5">
      <c r="A2082" t="s">
        <v>8089</v>
      </c>
      <c r="B2082" t="s">
        <v>8078</v>
      </c>
      <c r="C2082" t="s">
        <v>8090</v>
      </c>
      <c r="D2082" s="90" t="s">
        <v>8091</v>
      </c>
      <c r="E2082">
        <v>2080</v>
      </c>
    </row>
    <row r="2083" spans="1:5">
      <c r="A2083" t="s">
        <v>8092</v>
      </c>
      <c r="B2083" t="s">
        <v>8093</v>
      </c>
      <c r="D2083" s="90" t="s">
        <v>3056</v>
      </c>
      <c r="E2083">
        <v>2080</v>
      </c>
    </row>
    <row r="2084" spans="1:5">
      <c r="A2084" t="s">
        <v>8094</v>
      </c>
      <c r="B2084" t="s">
        <v>8093</v>
      </c>
      <c r="C2084" t="s">
        <v>8095</v>
      </c>
      <c r="D2084" s="90" t="s">
        <v>3056</v>
      </c>
      <c r="E2084">
        <v>2080</v>
      </c>
    </row>
    <row r="2085" spans="1:5">
      <c r="A2085" t="s">
        <v>8096</v>
      </c>
      <c r="B2085" t="s">
        <v>3165</v>
      </c>
      <c r="C2085" t="s">
        <v>8097</v>
      </c>
      <c r="D2085" s="90" t="s">
        <v>8098</v>
      </c>
      <c r="E2085">
        <v>2080</v>
      </c>
    </row>
    <row r="2086" spans="1:5">
      <c r="A2086" t="s">
        <v>8099</v>
      </c>
      <c r="B2086" t="s">
        <v>3165</v>
      </c>
      <c r="C2086" t="s">
        <v>8100</v>
      </c>
      <c r="D2086" s="90" t="s">
        <v>3167</v>
      </c>
      <c r="E2086">
        <v>2080</v>
      </c>
    </row>
    <row r="2087" spans="1:5">
      <c r="A2087" t="s">
        <v>8101</v>
      </c>
      <c r="B2087" t="s">
        <v>3330</v>
      </c>
      <c r="C2087" t="s">
        <v>8102</v>
      </c>
      <c r="D2087" s="90" t="s">
        <v>3332</v>
      </c>
      <c r="E2087">
        <v>2080</v>
      </c>
    </row>
    <row r="2088" spans="1:5">
      <c r="A2088" t="s">
        <v>8103</v>
      </c>
      <c r="B2088" t="s">
        <v>5592</v>
      </c>
      <c r="C2088" t="s">
        <v>8104</v>
      </c>
      <c r="D2088" s="90" t="s">
        <v>3056</v>
      </c>
      <c r="E2088">
        <v>2080</v>
      </c>
    </row>
    <row r="2089" spans="1:5">
      <c r="A2089" t="s">
        <v>8105</v>
      </c>
      <c r="B2089" t="s">
        <v>5549</v>
      </c>
      <c r="C2089" t="s">
        <v>8106</v>
      </c>
      <c r="D2089" s="90" t="s">
        <v>6108</v>
      </c>
      <c r="E2089">
        <v>2080</v>
      </c>
    </row>
    <row r="2090" spans="1:5">
      <c r="A2090" t="s">
        <v>8107</v>
      </c>
      <c r="B2090" t="s">
        <v>8108</v>
      </c>
      <c r="C2090" t="s">
        <v>8109</v>
      </c>
      <c r="D2090" s="90" t="s">
        <v>3056</v>
      </c>
      <c r="E2090">
        <v>2080</v>
      </c>
    </row>
    <row r="2091" spans="1:5">
      <c r="A2091" t="s">
        <v>8110</v>
      </c>
      <c r="B2091" t="s">
        <v>8108</v>
      </c>
      <c r="C2091" t="s">
        <v>8111</v>
      </c>
      <c r="D2091" s="90" t="s">
        <v>3056</v>
      </c>
      <c r="E2091">
        <v>2080</v>
      </c>
    </row>
    <row r="2092" spans="1:5">
      <c r="A2092" t="s">
        <v>8112</v>
      </c>
      <c r="B2092" t="s">
        <v>8108</v>
      </c>
      <c r="C2092" t="s">
        <v>8113</v>
      </c>
      <c r="D2092" s="90" t="s">
        <v>3056</v>
      </c>
      <c r="E2092">
        <v>2080</v>
      </c>
    </row>
    <row r="2093" spans="1:5">
      <c r="A2093" t="s">
        <v>8114</v>
      </c>
      <c r="B2093" t="s">
        <v>8108</v>
      </c>
      <c r="C2093" t="s">
        <v>8115</v>
      </c>
      <c r="D2093" s="90" t="s">
        <v>3056</v>
      </c>
      <c r="E2093">
        <v>2080</v>
      </c>
    </row>
    <row r="2094" spans="1:5">
      <c r="A2094" t="s">
        <v>8116</v>
      </c>
      <c r="B2094" t="s">
        <v>8108</v>
      </c>
      <c r="C2094" t="s">
        <v>8117</v>
      </c>
      <c r="D2094" s="90" t="s">
        <v>3056</v>
      </c>
      <c r="E2094">
        <v>2080</v>
      </c>
    </row>
    <row r="2095" spans="1:5">
      <c r="A2095" t="s">
        <v>8118</v>
      </c>
      <c r="B2095" t="s">
        <v>8108</v>
      </c>
      <c r="C2095" t="s">
        <v>8119</v>
      </c>
      <c r="D2095" s="90" t="s">
        <v>3056</v>
      </c>
      <c r="E2095">
        <v>2080</v>
      </c>
    </row>
    <row r="2096" spans="1:5">
      <c r="A2096" t="s">
        <v>8120</v>
      </c>
      <c r="B2096" t="s">
        <v>8121</v>
      </c>
      <c r="C2096" t="s">
        <v>8122</v>
      </c>
      <c r="D2096" s="90" t="s">
        <v>8123</v>
      </c>
      <c r="E2096">
        <v>2080</v>
      </c>
    </row>
    <row r="2097" spans="1:5">
      <c r="A2097" t="s">
        <v>8124</v>
      </c>
      <c r="B2097" t="s">
        <v>8121</v>
      </c>
      <c r="C2097" t="s">
        <v>8125</v>
      </c>
      <c r="D2097" s="90" t="s">
        <v>8126</v>
      </c>
      <c r="E2097">
        <v>2080</v>
      </c>
    </row>
    <row r="2098" spans="1:5">
      <c r="A2098" t="s">
        <v>8127</v>
      </c>
      <c r="B2098" t="s">
        <v>8128</v>
      </c>
      <c r="C2098" t="s">
        <v>8129</v>
      </c>
      <c r="D2098" s="90" t="s">
        <v>8130</v>
      </c>
      <c r="E2098">
        <v>2080</v>
      </c>
    </row>
    <row r="2099" spans="1:5">
      <c r="A2099" t="s">
        <v>8131</v>
      </c>
      <c r="B2099" t="s">
        <v>8128</v>
      </c>
      <c r="C2099" t="s">
        <v>8132</v>
      </c>
      <c r="D2099" s="90" t="s">
        <v>8133</v>
      </c>
      <c r="E2099">
        <v>2080</v>
      </c>
    </row>
    <row r="2100" spans="1:5">
      <c r="A2100" t="s">
        <v>8134</v>
      </c>
      <c r="B2100" t="s">
        <v>8128</v>
      </c>
      <c r="C2100" t="s">
        <v>8135</v>
      </c>
      <c r="D2100" s="90" t="s">
        <v>8136</v>
      </c>
      <c r="E2100">
        <v>2080</v>
      </c>
    </row>
    <row r="2101" spans="1:5">
      <c r="A2101" t="s">
        <v>8137</v>
      </c>
      <c r="B2101" t="s">
        <v>8138</v>
      </c>
      <c r="C2101" t="s">
        <v>8139</v>
      </c>
      <c r="D2101" s="90" t="s">
        <v>8140</v>
      </c>
      <c r="E2101">
        <v>2080</v>
      </c>
    </row>
    <row r="2102" spans="1:5">
      <c r="A2102" t="s">
        <v>8141</v>
      </c>
      <c r="B2102" t="s">
        <v>8138</v>
      </c>
      <c r="C2102" t="s">
        <v>8139</v>
      </c>
      <c r="D2102" s="90" t="s">
        <v>8142</v>
      </c>
      <c r="E2102">
        <v>2100</v>
      </c>
    </row>
    <row r="2103" spans="1:5">
      <c r="A2103" t="s">
        <v>8143</v>
      </c>
      <c r="B2103" t="s">
        <v>8138</v>
      </c>
      <c r="C2103" t="s">
        <v>8144</v>
      </c>
      <c r="D2103" s="90" t="s">
        <v>8145</v>
      </c>
      <c r="E2103">
        <v>2100</v>
      </c>
    </row>
    <row r="2104" spans="1:5">
      <c r="A2104" t="s">
        <v>8146</v>
      </c>
      <c r="B2104" t="s">
        <v>8138</v>
      </c>
      <c r="C2104" t="s">
        <v>8144</v>
      </c>
      <c r="D2104" s="90" t="s">
        <v>8147</v>
      </c>
      <c r="E2104">
        <v>2100</v>
      </c>
    </row>
    <row r="2105" spans="1:5">
      <c r="A2105" t="s">
        <v>8148</v>
      </c>
      <c r="B2105" t="s">
        <v>8138</v>
      </c>
      <c r="C2105" t="s">
        <v>8149</v>
      </c>
      <c r="D2105" s="90" t="s">
        <v>3056</v>
      </c>
      <c r="E2105">
        <v>2100</v>
      </c>
    </row>
    <row r="2106" spans="1:5">
      <c r="A2106" t="s">
        <v>8150</v>
      </c>
      <c r="B2106" t="s">
        <v>8138</v>
      </c>
      <c r="C2106" t="s">
        <v>8151</v>
      </c>
      <c r="D2106" s="90" t="s">
        <v>8152</v>
      </c>
      <c r="E2106">
        <v>2100</v>
      </c>
    </row>
    <row r="2107" spans="1:5">
      <c r="A2107" t="s">
        <v>8153</v>
      </c>
      <c r="B2107" t="s">
        <v>8138</v>
      </c>
      <c r="C2107" t="s">
        <v>8154</v>
      </c>
      <c r="D2107" s="90" t="s">
        <v>3056</v>
      </c>
      <c r="E2107">
        <v>2100</v>
      </c>
    </row>
    <row r="2108" spans="1:5">
      <c r="A2108" t="s">
        <v>8155</v>
      </c>
      <c r="B2108" t="s">
        <v>8138</v>
      </c>
      <c r="C2108" t="s">
        <v>8151</v>
      </c>
      <c r="D2108" s="90" t="s">
        <v>8156</v>
      </c>
      <c r="E2108">
        <v>2100</v>
      </c>
    </row>
    <row r="2109" spans="1:5">
      <c r="A2109" t="s">
        <v>8157</v>
      </c>
      <c r="B2109" t="s">
        <v>8158</v>
      </c>
      <c r="C2109" t="s">
        <v>8159</v>
      </c>
      <c r="D2109" s="90" t="s">
        <v>3056</v>
      </c>
      <c r="E2109">
        <v>2100</v>
      </c>
    </row>
    <row r="2110" spans="1:5">
      <c r="A2110" t="s">
        <v>8160</v>
      </c>
      <c r="B2110" t="s">
        <v>8158</v>
      </c>
      <c r="C2110" t="s">
        <v>8161</v>
      </c>
      <c r="D2110" s="90" t="s">
        <v>3056</v>
      </c>
      <c r="E2110">
        <v>2100</v>
      </c>
    </row>
    <row r="2111" spans="1:5">
      <c r="A2111" t="s">
        <v>8162</v>
      </c>
      <c r="B2111" t="s">
        <v>8158</v>
      </c>
      <c r="C2111" t="s">
        <v>8163</v>
      </c>
      <c r="D2111" s="90" t="s">
        <v>8164</v>
      </c>
      <c r="E2111">
        <v>2100</v>
      </c>
    </row>
    <row r="2112" spans="1:5">
      <c r="A2112" t="s">
        <v>8165</v>
      </c>
      <c r="B2112" t="s">
        <v>5892</v>
      </c>
      <c r="C2112" t="s">
        <v>8166</v>
      </c>
      <c r="D2112" s="90" t="s">
        <v>8167</v>
      </c>
      <c r="E2112">
        <v>2100</v>
      </c>
    </row>
    <row r="2113" spans="1:5">
      <c r="A2113" t="s">
        <v>8168</v>
      </c>
      <c r="B2113" t="s">
        <v>5892</v>
      </c>
      <c r="C2113" t="s">
        <v>8166</v>
      </c>
      <c r="D2113" s="90" t="s">
        <v>8169</v>
      </c>
      <c r="E2113">
        <v>2100</v>
      </c>
    </row>
    <row r="2114" spans="1:5">
      <c r="A2114" t="s">
        <v>8170</v>
      </c>
      <c r="B2114" t="s">
        <v>5892</v>
      </c>
      <c r="C2114" t="s">
        <v>8171</v>
      </c>
      <c r="D2114" s="90" t="s">
        <v>8172</v>
      </c>
      <c r="E2114">
        <v>2100</v>
      </c>
    </row>
    <row r="2115" spans="1:5">
      <c r="A2115" t="s">
        <v>8173</v>
      </c>
      <c r="B2115" t="s">
        <v>5892</v>
      </c>
      <c r="C2115" t="s">
        <v>8166</v>
      </c>
      <c r="D2115" s="90" t="s">
        <v>8174</v>
      </c>
      <c r="E2115">
        <v>2100</v>
      </c>
    </row>
    <row r="2116" spans="1:5">
      <c r="A2116" t="s">
        <v>8175</v>
      </c>
      <c r="B2116" t="s">
        <v>5897</v>
      </c>
      <c r="C2116" t="s">
        <v>8176</v>
      </c>
      <c r="D2116" s="90" t="s">
        <v>8177</v>
      </c>
      <c r="E2116">
        <v>2100</v>
      </c>
    </row>
    <row r="2117" spans="1:5">
      <c r="A2117" t="s">
        <v>8178</v>
      </c>
      <c r="B2117" t="s">
        <v>8179</v>
      </c>
      <c r="C2117" t="s">
        <v>8180</v>
      </c>
      <c r="D2117" s="90" t="s">
        <v>8181</v>
      </c>
      <c r="E2117">
        <v>2100</v>
      </c>
    </row>
    <row r="2118" spans="1:5">
      <c r="A2118" t="s">
        <v>8182</v>
      </c>
      <c r="B2118" t="s">
        <v>8179</v>
      </c>
      <c r="C2118" t="s">
        <v>8180</v>
      </c>
      <c r="D2118" s="90" t="s">
        <v>8183</v>
      </c>
      <c r="E2118">
        <v>2100</v>
      </c>
    </row>
    <row r="2119" spans="1:5">
      <c r="A2119" t="s">
        <v>8184</v>
      </c>
      <c r="B2119" t="s">
        <v>8179</v>
      </c>
      <c r="C2119" t="s">
        <v>8185</v>
      </c>
      <c r="D2119" s="90" t="s">
        <v>8186</v>
      </c>
      <c r="E2119">
        <v>2100</v>
      </c>
    </row>
    <row r="2120" spans="1:5">
      <c r="A2120" t="s">
        <v>8187</v>
      </c>
      <c r="B2120" t="s">
        <v>8179</v>
      </c>
      <c r="C2120" t="s">
        <v>8188</v>
      </c>
      <c r="D2120" s="90" t="s">
        <v>3056</v>
      </c>
      <c r="E2120">
        <v>2100</v>
      </c>
    </row>
    <row r="2121" spans="1:5">
      <c r="A2121" t="s">
        <v>8189</v>
      </c>
      <c r="B2121" t="s">
        <v>8179</v>
      </c>
      <c r="C2121" t="s">
        <v>8190</v>
      </c>
      <c r="D2121" s="90" t="s">
        <v>8191</v>
      </c>
      <c r="E2121">
        <v>2100</v>
      </c>
    </row>
    <row r="2122" spans="1:5">
      <c r="A2122" t="s">
        <v>8192</v>
      </c>
      <c r="B2122" t="s">
        <v>6822</v>
      </c>
      <c r="C2122" t="s">
        <v>8193</v>
      </c>
      <c r="D2122" s="90" t="s">
        <v>3056</v>
      </c>
      <c r="E2122">
        <v>2120</v>
      </c>
    </row>
    <row r="2123" spans="1:5">
      <c r="A2123" t="s">
        <v>8194</v>
      </c>
      <c r="B2123" t="s">
        <v>6822</v>
      </c>
      <c r="C2123" t="s">
        <v>8195</v>
      </c>
      <c r="D2123" s="90" t="s">
        <v>8196</v>
      </c>
      <c r="E2123">
        <v>2120</v>
      </c>
    </row>
    <row r="2124" spans="1:5">
      <c r="A2124" t="s">
        <v>8197</v>
      </c>
      <c r="B2124" t="s">
        <v>5137</v>
      </c>
      <c r="C2124" t="s">
        <v>8198</v>
      </c>
      <c r="D2124" s="90" t="s">
        <v>5139</v>
      </c>
      <c r="E2124">
        <v>2120</v>
      </c>
    </row>
    <row r="2125" spans="1:5">
      <c r="A2125" t="s">
        <v>8199</v>
      </c>
      <c r="B2125" t="s">
        <v>7086</v>
      </c>
      <c r="C2125" t="s">
        <v>8200</v>
      </c>
      <c r="D2125" s="90" t="s">
        <v>8201</v>
      </c>
      <c r="E2125">
        <v>2120</v>
      </c>
    </row>
    <row r="2126" spans="1:5">
      <c r="A2126" t="s">
        <v>8202</v>
      </c>
      <c r="B2126" t="s">
        <v>3330</v>
      </c>
      <c r="C2126" t="s">
        <v>8203</v>
      </c>
      <c r="D2126" s="90" t="s">
        <v>8204</v>
      </c>
      <c r="E2126">
        <v>2120</v>
      </c>
    </row>
    <row r="2127" spans="1:5">
      <c r="A2127" t="s">
        <v>8205</v>
      </c>
      <c r="B2127" t="s">
        <v>5549</v>
      </c>
      <c r="C2127" t="s">
        <v>8206</v>
      </c>
      <c r="D2127" s="90" t="s">
        <v>8207</v>
      </c>
      <c r="E2127">
        <v>2120</v>
      </c>
    </row>
    <row r="2128" spans="1:5">
      <c r="A2128" t="s">
        <v>8208</v>
      </c>
      <c r="B2128" t="s">
        <v>7086</v>
      </c>
      <c r="C2128" t="s">
        <v>8209</v>
      </c>
      <c r="D2128" s="90" t="s">
        <v>8210</v>
      </c>
      <c r="E2128">
        <v>2120</v>
      </c>
    </row>
    <row r="2129" spans="1:5">
      <c r="A2129" t="s">
        <v>8211</v>
      </c>
      <c r="B2129" t="s">
        <v>5549</v>
      </c>
      <c r="C2129" t="s">
        <v>8212</v>
      </c>
      <c r="D2129" s="90" t="s">
        <v>6108</v>
      </c>
      <c r="E2129">
        <v>2120</v>
      </c>
    </row>
    <row r="2130" spans="1:5">
      <c r="A2130" t="s">
        <v>8213</v>
      </c>
      <c r="B2130" t="s">
        <v>5549</v>
      </c>
      <c r="C2130" t="s">
        <v>8214</v>
      </c>
      <c r="D2130" s="90" t="s">
        <v>8215</v>
      </c>
      <c r="E2130">
        <v>2120</v>
      </c>
    </row>
    <row r="2131" spans="1:5">
      <c r="A2131" t="s">
        <v>8216</v>
      </c>
      <c r="B2131" t="s">
        <v>5549</v>
      </c>
      <c r="C2131" t="s">
        <v>8217</v>
      </c>
      <c r="D2131" s="90" t="s">
        <v>6108</v>
      </c>
      <c r="E2131">
        <v>2120</v>
      </c>
    </row>
    <row r="2132" spans="1:5">
      <c r="A2132" t="s">
        <v>8218</v>
      </c>
      <c r="B2132" t="s">
        <v>5549</v>
      </c>
      <c r="C2132" t="s">
        <v>8219</v>
      </c>
      <c r="D2132" s="90" t="s">
        <v>8220</v>
      </c>
      <c r="E2132">
        <v>2120</v>
      </c>
    </row>
    <row r="2133" spans="1:5">
      <c r="A2133" t="s">
        <v>8221</v>
      </c>
      <c r="B2133" t="s">
        <v>5549</v>
      </c>
      <c r="C2133" t="s">
        <v>8222</v>
      </c>
      <c r="D2133" s="90" t="s">
        <v>8223</v>
      </c>
      <c r="E2133">
        <v>2120</v>
      </c>
    </row>
    <row r="2134" spans="1:5">
      <c r="A2134" t="s">
        <v>8224</v>
      </c>
      <c r="B2134" t="s">
        <v>5549</v>
      </c>
      <c r="C2134" t="s">
        <v>8225</v>
      </c>
      <c r="D2134" s="90" t="s">
        <v>6108</v>
      </c>
      <c r="E2134">
        <v>2120</v>
      </c>
    </row>
    <row r="2135" spans="1:5">
      <c r="A2135" t="s">
        <v>8226</v>
      </c>
      <c r="B2135" t="s">
        <v>5549</v>
      </c>
      <c r="C2135" t="s">
        <v>8227</v>
      </c>
      <c r="D2135" s="90" t="s">
        <v>8228</v>
      </c>
      <c r="E2135">
        <v>2120</v>
      </c>
    </row>
    <row r="2136" spans="1:5">
      <c r="A2136" t="s">
        <v>8229</v>
      </c>
      <c r="B2136" t="s">
        <v>3330</v>
      </c>
      <c r="C2136" t="s">
        <v>8230</v>
      </c>
      <c r="D2136" s="90" t="s">
        <v>8231</v>
      </c>
      <c r="E2136">
        <v>2120</v>
      </c>
    </row>
    <row r="2137" spans="1:5">
      <c r="A2137" t="s">
        <v>8232</v>
      </c>
      <c r="B2137" t="s">
        <v>5549</v>
      </c>
      <c r="C2137" t="s">
        <v>8233</v>
      </c>
      <c r="D2137" s="90" t="s">
        <v>8234</v>
      </c>
      <c r="E2137">
        <v>2120</v>
      </c>
    </row>
    <row r="2138" spans="1:5">
      <c r="A2138" t="s">
        <v>8235</v>
      </c>
      <c r="B2138" t="s">
        <v>6851</v>
      </c>
      <c r="C2138" t="s">
        <v>8236</v>
      </c>
      <c r="D2138" s="90" t="s">
        <v>6853</v>
      </c>
      <c r="E2138">
        <v>2120</v>
      </c>
    </row>
    <row r="2139" spans="1:5">
      <c r="A2139" t="s">
        <v>8237</v>
      </c>
      <c r="B2139" t="s">
        <v>6851</v>
      </c>
      <c r="C2139" t="s">
        <v>8236</v>
      </c>
      <c r="D2139" s="90" t="s">
        <v>6853</v>
      </c>
      <c r="E2139">
        <v>2120</v>
      </c>
    </row>
    <row r="2140" spans="1:5">
      <c r="A2140" t="s">
        <v>8238</v>
      </c>
      <c r="B2140" t="s">
        <v>6851</v>
      </c>
      <c r="C2140" t="s">
        <v>8239</v>
      </c>
      <c r="D2140" s="90" t="s">
        <v>6853</v>
      </c>
      <c r="E2140">
        <v>2120</v>
      </c>
    </row>
    <row r="2141" spans="1:5">
      <c r="A2141" t="s">
        <v>8240</v>
      </c>
      <c r="B2141" t="s">
        <v>6851</v>
      </c>
      <c r="C2141" t="s">
        <v>8241</v>
      </c>
      <c r="D2141" s="90" t="s">
        <v>6853</v>
      </c>
      <c r="E2141">
        <v>2120</v>
      </c>
    </row>
    <row r="2142" spans="1:5">
      <c r="A2142" t="s">
        <v>8242</v>
      </c>
      <c r="B2142" t="s">
        <v>6851</v>
      </c>
      <c r="C2142" t="s">
        <v>8243</v>
      </c>
      <c r="D2142" s="90" t="s">
        <v>6853</v>
      </c>
      <c r="E2142">
        <v>2140</v>
      </c>
    </row>
    <row r="2143" spans="1:5">
      <c r="A2143" t="s">
        <v>8244</v>
      </c>
      <c r="B2143" t="s">
        <v>6851</v>
      </c>
      <c r="C2143" t="s">
        <v>8245</v>
      </c>
      <c r="D2143" s="90" t="s">
        <v>6853</v>
      </c>
      <c r="E2143">
        <v>2140</v>
      </c>
    </row>
    <row r="2144" spans="1:5">
      <c r="A2144" t="s">
        <v>8246</v>
      </c>
      <c r="B2144" t="s">
        <v>6851</v>
      </c>
      <c r="C2144" t="s">
        <v>8247</v>
      </c>
      <c r="D2144" s="90" t="s">
        <v>6853</v>
      </c>
      <c r="E2144">
        <v>2140</v>
      </c>
    </row>
    <row r="2145" spans="1:5">
      <c r="A2145" t="s">
        <v>8248</v>
      </c>
      <c r="B2145" t="s">
        <v>7963</v>
      </c>
      <c r="C2145" t="s">
        <v>8249</v>
      </c>
      <c r="D2145" s="90" t="s">
        <v>3056</v>
      </c>
      <c r="E2145">
        <v>2140</v>
      </c>
    </row>
    <row r="2146" spans="1:5">
      <c r="A2146" t="s">
        <v>8250</v>
      </c>
      <c r="B2146" t="s">
        <v>6851</v>
      </c>
      <c r="C2146" t="s">
        <v>8251</v>
      </c>
      <c r="D2146" s="90" t="s">
        <v>8252</v>
      </c>
      <c r="E2146">
        <v>2140</v>
      </c>
    </row>
    <row r="2147" spans="1:5">
      <c r="A2147" t="s">
        <v>8253</v>
      </c>
      <c r="B2147" t="s">
        <v>6851</v>
      </c>
      <c r="C2147" t="s">
        <v>8254</v>
      </c>
      <c r="D2147" s="90" t="s">
        <v>6853</v>
      </c>
      <c r="E2147">
        <v>2140</v>
      </c>
    </row>
    <row r="2148" spans="1:5">
      <c r="A2148" t="s">
        <v>8255</v>
      </c>
      <c r="B2148" t="s">
        <v>6851</v>
      </c>
      <c r="C2148" t="s">
        <v>8256</v>
      </c>
      <c r="D2148" s="90" t="s">
        <v>6853</v>
      </c>
      <c r="E2148">
        <v>2140</v>
      </c>
    </row>
    <row r="2149" spans="1:5">
      <c r="A2149" t="s">
        <v>8257</v>
      </c>
      <c r="B2149" t="s">
        <v>6851</v>
      </c>
      <c r="C2149" t="s">
        <v>8258</v>
      </c>
      <c r="D2149" s="90" t="s">
        <v>6853</v>
      </c>
      <c r="E2149">
        <v>2140</v>
      </c>
    </row>
    <row r="2150" spans="1:5">
      <c r="A2150" t="s">
        <v>8259</v>
      </c>
      <c r="B2150" t="s">
        <v>3073</v>
      </c>
      <c r="C2150" t="s">
        <v>8260</v>
      </c>
      <c r="D2150" s="90" t="s">
        <v>3215</v>
      </c>
      <c r="E2150">
        <v>2140</v>
      </c>
    </row>
    <row r="2151" spans="1:5">
      <c r="A2151" t="s">
        <v>8261</v>
      </c>
      <c r="B2151" t="s">
        <v>3073</v>
      </c>
      <c r="C2151" t="s">
        <v>8262</v>
      </c>
      <c r="D2151" s="90" t="s">
        <v>3215</v>
      </c>
      <c r="E2151">
        <v>2140</v>
      </c>
    </row>
    <row r="2152" spans="1:5">
      <c r="A2152" t="s">
        <v>8263</v>
      </c>
      <c r="B2152" t="s">
        <v>3073</v>
      </c>
      <c r="C2152" t="s">
        <v>8264</v>
      </c>
      <c r="D2152" s="90" t="s">
        <v>3215</v>
      </c>
      <c r="E2152">
        <v>2140</v>
      </c>
    </row>
    <row r="2153" spans="1:5">
      <c r="A2153" t="s">
        <v>8265</v>
      </c>
      <c r="B2153" t="s">
        <v>6851</v>
      </c>
      <c r="C2153" t="s">
        <v>8266</v>
      </c>
      <c r="D2153" s="90" t="s">
        <v>6853</v>
      </c>
      <c r="E2153">
        <v>2140</v>
      </c>
    </row>
    <row r="2154" spans="1:5">
      <c r="A2154" t="s">
        <v>8267</v>
      </c>
      <c r="B2154" t="s">
        <v>7963</v>
      </c>
      <c r="C2154" t="s">
        <v>8268</v>
      </c>
      <c r="D2154" s="90" t="s">
        <v>3056</v>
      </c>
      <c r="E2154">
        <v>2140</v>
      </c>
    </row>
    <row r="2155" spans="1:5">
      <c r="A2155" t="s">
        <v>8269</v>
      </c>
      <c r="B2155" t="s">
        <v>6851</v>
      </c>
      <c r="C2155" t="s">
        <v>8270</v>
      </c>
      <c r="D2155" s="90" t="s">
        <v>6853</v>
      </c>
      <c r="E2155">
        <v>2140</v>
      </c>
    </row>
    <row r="2156" spans="1:5">
      <c r="A2156" t="s">
        <v>8271</v>
      </c>
      <c r="B2156" t="s">
        <v>7963</v>
      </c>
      <c r="C2156" t="s">
        <v>8272</v>
      </c>
      <c r="D2156" s="90" t="s">
        <v>3056</v>
      </c>
      <c r="E2156">
        <v>2140</v>
      </c>
    </row>
    <row r="2157" spans="1:5">
      <c r="A2157" t="s">
        <v>8273</v>
      </c>
      <c r="B2157" t="s">
        <v>6851</v>
      </c>
      <c r="C2157" t="s">
        <v>8274</v>
      </c>
      <c r="D2157" s="90" t="s">
        <v>6853</v>
      </c>
      <c r="E2157">
        <v>2140</v>
      </c>
    </row>
    <row r="2158" spans="1:5">
      <c r="A2158" t="s">
        <v>8275</v>
      </c>
      <c r="B2158" t="s">
        <v>3058</v>
      </c>
      <c r="C2158" t="s">
        <v>8276</v>
      </c>
      <c r="D2158" s="90" t="s">
        <v>8277</v>
      </c>
      <c r="E2158">
        <v>2140</v>
      </c>
    </row>
    <row r="2159" spans="1:5">
      <c r="A2159" t="s">
        <v>8278</v>
      </c>
      <c r="B2159" t="s">
        <v>6851</v>
      </c>
      <c r="C2159" t="s">
        <v>8279</v>
      </c>
      <c r="D2159" s="90" t="s">
        <v>6853</v>
      </c>
      <c r="E2159">
        <v>2140</v>
      </c>
    </row>
    <row r="2160" spans="1:5">
      <c r="A2160" t="s">
        <v>8280</v>
      </c>
      <c r="B2160" t="s">
        <v>6851</v>
      </c>
      <c r="C2160" t="s">
        <v>8281</v>
      </c>
      <c r="D2160" s="90" t="s">
        <v>6853</v>
      </c>
      <c r="E2160">
        <v>2140</v>
      </c>
    </row>
    <row r="2161" spans="1:5">
      <c r="A2161" t="s">
        <v>8282</v>
      </c>
      <c r="B2161" t="s">
        <v>3058</v>
      </c>
      <c r="C2161" t="s">
        <v>8283</v>
      </c>
      <c r="D2161" s="90" t="s">
        <v>3167</v>
      </c>
      <c r="E2161">
        <v>2140</v>
      </c>
    </row>
    <row r="2162" spans="1:5">
      <c r="A2162" t="s">
        <v>8284</v>
      </c>
      <c r="B2162" t="s">
        <v>8285</v>
      </c>
      <c r="C2162" t="s">
        <v>8286</v>
      </c>
      <c r="D2162" s="90" t="s">
        <v>8287</v>
      </c>
      <c r="E2162">
        <v>2160</v>
      </c>
    </row>
    <row r="2163" spans="1:5">
      <c r="A2163" t="s">
        <v>8288</v>
      </c>
      <c r="B2163" t="s">
        <v>8285</v>
      </c>
      <c r="C2163" t="s">
        <v>8289</v>
      </c>
      <c r="D2163" s="90" t="s">
        <v>3167</v>
      </c>
      <c r="E2163">
        <v>2160</v>
      </c>
    </row>
    <row r="2164" spans="1:5">
      <c r="A2164" t="s">
        <v>8290</v>
      </c>
      <c r="B2164" t="s">
        <v>8285</v>
      </c>
      <c r="C2164" t="s">
        <v>8291</v>
      </c>
      <c r="D2164" s="90" t="s">
        <v>8292</v>
      </c>
      <c r="E2164">
        <v>2160</v>
      </c>
    </row>
    <row r="2165" spans="1:5">
      <c r="A2165" t="s">
        <v>8293</v>
      </c>
      <c r="B2165" t="s">
        <v>8285</v>
      </c>
      <c r="C2165" t="s">
        <v>8294</v>
      </c>
      <c r="D2165" s="90" t="s">
        <v>8295</v>
      </c>
      <c r="E2165">
        <v>2160</v>
      </c>
    </row>
    <row r="2166" spans="1:5">
      <c r="A2166" t="s">
        <v>8296</v>
      </c>
      <c r="B2166" t="s">
        <v>4077</v>
      </c>
      <c r="D2166" s="90" t="s">
        <v>8297</v>
      </c>
      <c r="E2166">
        <v>2160</v>
      </c>
    </row>
    <row r="2167" spans="1:5">
      <c r="A2167" t="s">
        <v>8298</v>
      </c>
      <c r="B2167" t="s">
        <v>4552</v>
      </c>
      <c r="C2167" t="s">
        <v>8299</v>
      </c>
      <c r="D2167" s="90" t="s">
        <v>8300</v>
      </c>
      <c r="E2167">
        <v>2160</v>
      </c>
    </row>
    <row r="2168" spans="1:5">
      <c r="A2168" t="s">
        <v>8301</v>
      </c>
      <c r="B2168" t="s">
        <v>4077</v>
      </c>
      <c r="C2168" t="s">
        <v>8302</v>
      </c>
      <c r="D2168" s="90" t="s">
        <v>3167</v>
      </c>
      <c r="E2168">
        <v>2160</v>
      </c>
    </row>
    <row r="2169" spans="1:5">
      <c r="A2169" t="s">
        <v>8303</v>
      </c>
      <c r="B2169" t="s">
        <v>3058</v>
      </c>
      <c r="C2169" t="s">
        <v>8304</v>
      </c>
      <c r="D2169" s="90" t="s">
        <v>8305</v>
      </c>
      <c r="E2169">
        <v>2160</v>
      </c>
    </row>
    <row r="2170" spans="1:5">
      <c r="A2170" t="s">
        <v>8306</v>
      </c>
      <c r="B2170" t="s">
        <v>4537</v>
      </c>
      <c r="C2170" t="s">
        <v>8307</v>
      </c>
      <c r="D2170" s="90" t="s">
        <v>8308</v>
      </c>
      <c r="E2170">
        <v>2160</v>
      </c>
    </row>
    <row r="2171" spans="1:5">
      <c r="A2171" t="s">
        <v>8309</v>
      </c>
      <c r="B2171" t="s">
        <v>4552</v>
      </c>
      <c r="C2171" t="s">
        <v>8310</v>
      </c>
      <c r="D2171" s="90" t="s">
        <v>5178</v>
      </c>
      <c r="E2171">
        <v>2160</v>
      </c>
    </row>
    <row r="2172" spans="1:5">
      <c r="A2172" t="s">
        <v>8311</v>
      </c>
      <c r="B2172" t="s">
        <v>4552</v>
      </c>
      <c r="C2172" t="s">
        <v>8312</v>
      </c>
      <c r="D2172" s="90" t="s">
        <v>5178</v>
      </c>
      <c r="E2172">
        <v>2160</v>
      </c>
    </row>
    <row r="2173" spans="1:5">
      <c r="A2173" t="s">
        <v>8313</v>
      </c>
      <c r="B2173" t="s">
        <v>4552</v>
      </c>
      <c r="C2173" t="s">
        <v>8314</v>
      </c>
      <c r="D2173" s="90" t="s">
        <v>5178</v>
      </c>
      <c r="E2173">
        <v>2160</v>
      </c>
    </row>
    <row r="2174" spans="1:5">
      <c r="A2174" t="s">
        <v>8315</v>
      </c>
      <c r="B2174" t="s">
        <v>4077</v>
      </c>
      <c r="C2174" t="s">
        <v>8316</v>
      </c>
      <c r="D2174" s="90" t="s">
        <v>3167</v>
      </c>
      <c r="E2174">
        <v>2160</v>
      </c>
    </row>
    <row r="2175" spans="1:5">
      <c r="A2175" t="s">
        <v>8317</v>
      </c>
      <c r="B2175" t="s">
        <v>4077</v>
      </c>
      <c r="C2175" t="s">
        <v>8318</v>
      </c>
      <c r="D2175" s="90" t="s">
        <v>3167</v>
      </c>
      <c r="E2175">
        <v>2160</v>
      </c>
    </row>
    <row r="2176" spans="1:5">
      <c r="A2176" t="s">
        <v>8319</v>
      </c>
      <c r="B2176" t="s">
        <v>4077</v>
      </c>
      <c r="C2176" t="s">
        <v>8320</v>
      </c>
      <c r="D2176" s="90" t="s">
        <v>3167</v>
      </c>
      <c r="E2176">
        <v>2160</v>
      </c>
    </row>
    <row r="2177" spans="1:5">
      <c r="A2177" t="s">
        <v>8321</v>
      </c>
      <c r="B2177" t="s">
        <v>4077</v>
      </c>
      <c r="C2177" t="s">
        <v>8322</v>
      </c>
      <c r="D2177" s="90" t="s">
        <v>8323</v>
      </c>
      <c r="E2177">
        <v>2160</v>
      </c>
    </row>
    <row r="2178" spans="1:5">
      <c r="A2178" t="s">
        <v>8324</v>
      </c>
      <c r="B2178" t="s">
        <v>4077</v>
      </c>
      <c r="C2178" t="s">
        <v>8325</v>
      </c>
      <c r="D2178" s="90" t="s">
        <v>8326</v>
      </c>
      <c r="E2178">
        <v>2160</v>
      </c>
    </row>
    <row r="2179" spans="1:5">
      <c r="A2179" t="s">
        <v>8327</v>
      </c>
      <c r="B2179" t="s">
        <v>4552</v>
      </c>
      <c r="C2179" t="s">
        <v>8328</v>
      </c>
      <c r="D2179" s="90" t="s">
        <v>5178</v>
      </c>
      <c r="E2179">
        <v>2160</v>
      </c>
    </row>
    <row r="2180" spans="1:5">
      <c r="A2180" t="s">
        <v>8329</v>
      </c>
      <c r="B2180" t="s">
        <v>4552</v>
      </c>
      <c r="C2180" t="s">
        <v>8330</v>
      </c>
      <c r="D2180" s="90" t="s">
        <v>5178</v>
      </c>
      <c r="E2180">
        <v>2160</v>
      </c>
    </row>
    <row r="2181" spans="1:5">
      <c r="A2181" t="s">
        <v>8331</v>
      </c>
      <c r="B2181" t="s">
        <v>4552</v>
      </c>
      <c r="C2181" t="s">
        <v>8332</v>
      </c>
      <c r="D2181" s="90" t="s">
        <v>8333</v>
      </c>
      <c r="E2181">
        <v>2160</v>
      </c>
    </row>
    <row r="2182" spans="1:5">
      <c r="A2182" t="s">
        <v>8334</v>
      </c>
      <c r="B2182" t="s">
        <v>4552</v>
      </c>
      <c r="C2182" t="s">
        <v>8335</v>
      </c>
      <c r="D2182" s="90" t="s">
        <v>8336</v>
      </c>
      <c r="E2182">
        <v>2180</v>
      </c>
    </row>
    <row r="2183" spans="1:5">
      <c r="A2183" t="s">
        <v>8337</v>
      </c>
      <c r="B2183" t="s">
        <v>3058</v>
      </c>
      <c r="C2183" t="s">
        <v>8338</v>
      </c>
      <c r="D2183" s="90" t="s">
        <v>8339</v>
      </c>
      <c r="E2183">
        <v>2180</v>
      </c>
    </row>
    <row r="2184" spans="1:5">
      <c r="A2184" t="s">
        <v>8340</v>
      </c>
      <c r="B2184" t="s">
        <v>4552</v>
      </c>
      <c r="C2184" t="s">
        <v>8341</v>
      </c>
      <c r="D2184" s="90" t="s">
        <v>8342</v>
      </c>
      <c r="E2184">
        <v>2180</v>
      </c>
    </row>
    <row r="2185" spans="1:5">
      <c r="A2185" t="s">
        <v>8343</v>
      </c>
      <c r="B2185" t="s">
        <v>4077</v>
      </c>
      <c r="C2185" t="s">
        <v>8344</v>
      </c>
      <c r="D2185" s="90" t="s">
        <v>3167</v>
      </c>
      <c r="E2185">
        <v>2180</v>
      </c>
    </row>
    <row r="2186" spans="1:5">
      <c r="A2186" t="s">
        <v>8345</v>
      </c>
      <c r="B2186" t="s">
        <v>4552</v>
      </c>
      <c r="C2186" t="s">
        <v>8299</v>
      </c>
      <c r="D2186" s="90" t="s">
        <v>5178</v>
      </c>
      <c r="E2186">
        <v>2180</v>
      </c>
    </row>
    <row r="2187" spans="1:5">
      <c r="A2187" t="s">
        <v>8346</v>
      </c>
      <c r="B2187" t="s">
        <v>4077</v>
      </c>
      <c r="C2187" t="s">
        <v>8347</v>
      </c>
      <c r="D2187" s="90" t="s">
        <v>3167</v>
      </c>
      <c r="E2187">
        <v>2180</v>
      </c>
    </row>
    <row r="2188" spans="1:5">
      <c r="A2188" t="s">
        <v>8348</v>
      </c>
      <c r="B2188" t="s">
        <v>4552</v>
      </c>
      <c r="C2188" t="s">
        <v>8299</v>
      </c>
      <c r="D2188" s="90" t="s">
        <v>8349</v>
      </c>
      <c r="E2188">
        <v>2180</v>
      </c>
    </row>
    <row r="2189" spans="1:5">
      <c r="A2189" t="s">
        <v>8350</v>
      </c>
      <c r="B2189" t="s">
        <v>4077</v>
      </c>
      <c r="C2189" t="s">
        <v>8351</v>
      </c>
      <c r="D2189" s="90" t="s">
        <v>8352</v>
      </c>
      <c r="E2189">
        <v>2180</v>
      </c>
    </row>
    <row r="2190" spans="1:5">
      <c r="A2190" t="s">
        <v>8353</v>
      </c>
      <c r="B2190" t="s">
        <v>4077</v>
      </c>
      <c r="C2190" t="s">
        <v>8354</v>
      </c>
      <c r="D2190" s="90" t="s">
        <v>8355</v>
      </c>
      <c r="E2190">
        <v>2180</v>
      </c>
    </row>
    <row r="2191" spans="1:5">
      <c r="A2191" t="s">
        <v>8356</v>
      </c>
      <c r="B2191" t="s">
        <v>4077</v>
      </c>
      <c r="C2191" t="s">
        <v>8357</v>
      </c>
      <c r="D2191" s="90" t="s">
        <v>3167</v>
      </c>
      <c r="E2191">
        <v>2180</v>
      </c>
    </row>
    <row r="2192" spans="1:5">
      <c r="A2192" t="s">
        <v>8358</v>
      </c>
      <c r="B2192" t="s">
        <v>1656</v>
      </c>
      <c r="C2192" t="s">
        <v>8359</v>
      </c>
      <c r="D2192" s="90" t="s">
        <v>8360</v>
      </c>
      <c r="E2192">
        <v>2180</v>
      </c>
    </row>
    <row r="2193" spans="1:5">
      <c r="A2193" t="s">
        <v>8361</v>
      </c>
      <c r="B2193" t="s">
        <v>4552</v>
      </c>
      <c r="C2193" t="s">
        <v>8362</v>
      </c>
      <c r="D2193" s="90" t="s">
        <v>8363</v>
      </c>
      <c r="E2193">
        <v>2180</v>
      </c>
    </row>
    <row r="2194" spans="1:5">
      <c r="A2194" t="s">
        <v>8364</v>
      </c>
      <c r="B2194" t="s">
        <v>6724</v>
      </c>
      <c r="C2194" t="s">
        <v>8365</v>
      </c>
      <c r="D2194" s="90" t="s">
        <v>6725</v>
      </c>
      <c r="E2194">
        <v>2180</v>
      </c>
    </row>
    <row r="2195" spans="1:5">
      <c r="A2195" t="s">
        <v>8366</v>
      </c>
      <c r="B2195" t="s">
        <v>3073</v>
      </c>
      <c r="C2195" t="s">
        <v>8367</v>
      </c>
      <c r="D2195" s="90" t="s">
        <v>3215</v>
      </c>
      <c r="E2195">
        <v>2180</v>
      </c>
    </row>
    <row r="2196" spans="1:5">
      <c r="A2196" t="s">
        <v>8368</v>
      </c>
      <c r="B2196" t="s">
        <v>3073</v>
      </c>
      <c r="C2196" t="s">
        <v>8369</v>
      </c>
      <c r="D2196" s="90" t="s">
        <v>3215</v>
      </c>
      <c r="E2196">
        <v>2180</v>
      </c>
    </row>
    <row r="2197" spans="1:5">
      <c r="A2197" t="s">
        <v>8370</v>
      </c>
      <c r="B2197" t="s">
        <v>3073</v>
      </c>
      <c r="C2197" t="s">
        <v>8369</v>
      </c>
      <c r="D2197" s="90" t="s">
        <v>3215</v>
      </c>
      <c r="E2197">
        <v>2180</v>
      </c>
    </row>
    <row r="2198" spans="1:5">
      <c r="A2198" t="s">
        <v>8371</v>
      </c>
      <c r="B2198" t="s">
        <v>4537</v>
      </c>
      <c r="C2198" t="s">
        <v>8372</v>
      </c>
      <c r="D2198" s="90" t="s">
        <v>8373</v>
      </c>
      <c r="E2198">
        <v>2180</v>
      </c>
    </row>
    <row r="2199" spans="1:5">
      <c r="A2199" t="s">
        <v>8374</v>
      </c>
      <c r="B2199" t="s">
        <v>4537</v>
      </c>
      <c r="C2199" t="s">
        <v>8375</v>
      </c>
      <c r="D2199" s="90" t="s">
        <v>4539</v>
      </c>
      <c r="E2199">
        <v>2180</v>
      </c>
    </row>
    <row r="2200" spans="1:5">
      <c r="A2200" t="s">
        <v>8376</v>
      </c>
      <c r="B2200" t="s">
        <v>4537</v>
      </c>
      <c r="C2200" t="s">
        <v>8377</v>
      </c>
      <c r="D2200" s="90" t="s">
        <v>8378</v>
      </c>
      <c r="E2200">
        <v>2180</v>
      </c>
    </row>
    <row r="2201" spans="1:5">
      <c r="A2201" t="s">
        <v>8379</v>
      </c>
      <c r="B2201" t="s">
        <v>4537</v>
      </c>
      <c r="C2201" t="s">
        <v>8380</v>
      </c>
      <c r="D2201" s="90" t="s">
        <v>8381</v>
      </c>
      <c r="E2201">
        <v>2180</v>
      </c>
    </row>
    <row r="2202" spans="1:5">
      <c r="A2202" t="s">
        <v>8382</v>
      </c>
      <c r="B2202" t="s">
        <v>4537</v>
      </c>
      <c r="C2202" t="s">
        <v>8383</v>
      </c>
      <c r="D2202" s="90" t="s">
        <v>8384</v>
      </c>
      <c r="E2202">
        <v>2200</v>
      </c>
    </row>
    <row r="2203" spans="1:5">
      <c r="A2203" t="s">
        <v>8385</v>
      </c>
      <c r="B2203" t="s">
        <v>3058</v>
      </c>
      <c r="C2203" t="s">
        <v>8386</v>
      </c>
      <c r="D2203" s="90" t="s">
        <v>8387</v>
      </c>
      <c r="E2203">
        <v>2200</v>
      </c>
    </row>
    <row r="2204" spans="1:5">
      <c r="A2204" t="s">
        <v>8388</v>
      </c>
      <c r="B2204" t="s">
        <v>4537</v>
      </c>
      <c r="C2204" t="s">
        <v>8389</v>
      </c>
      <c r="D2204" s="90" t="s">
        <v>8390</v>
      </c>
      <c r="E2204">
        <v>2200</v>
      </c>
    </row>
    <row r="2205" spans="1:5">
      <c r="A2205" t="s">
        <v>8391</v>
      </c>
      <c r="B2205" t="s">
        <v>4537</v>
      </c>
      <c r="C2205" t="s">
        <v>8392</v>
      </c>
      <c r="D2205" s="90" t="s">
        <v>8393</v>
      </c>
      <c r="E2205">
        <v>2200</v>
      </c>
    </row>
    <row r="2206" spans="1:5">
      <c r="A2206" t="s">
        <v>8394</v>
      </c>
      <c r="B2206" t="s">
        <v>3058</v>
      </c>
      <c r="C2206" t="s">
        <v>8395</v>
      </c>
      <c r="D2206" s="90" t="s">
        <v>8396</v>
      </c>
      <c r="E2206">
        <v>2200</v>
      </c>
    </row>
    <row r="2207" spans="1:5">
      <c r="A2207" t="s">
        <v>8397</v>
      </c>
      <c r="B2207" t="s">
        <v>3058</v>
      </c>
      <c r="C2207" t="s">
        <v>8398</v>
      </c>
      <c r="D2207" s="90" t="s">
        <v>3167</v>
      </c>
      <c r="E2207">
        <v>2200</v>
      </c>
    </row>
    <row r="2208" spans="1:5">
      <c r="A2208" t="s">
        <v>8399</v>
      </c>
      <c r="B2208" t="s">
        <v>4537</v>
      </c>
      <c r="C2208" t="s">
        <v>8400</v>
      </c>
      <c r="D2208" s="90" t="s">
        <v>8401</v>
      </c>
      <c r="E2208">
        <v>2200</v>
      </c>
    </row>
    <row r="2209" spans="1:5">
      <c r="A2209" t="s">
        <v>8402</v>
      </c>
      <c r="B2209" t="s">
        <v>3058</v>
      </c>
      <c r="C2209" t="s">
        <v>8403</v>
      </c>
      <c r="D2209" s="90" t="s">
        <v>8404</v>
      </c>
      <c r="E2209">
        <v>2200</v>
      </c>
    </row>
    <row r="2210" spans="1:5">
      <c r="A2210" t="s">
        <v>8405</v>
      </c>
      <c r="B2210" t="s">
        <v>4537</v>
      </c>
      <c r="C2210" t="s">
        <v>8406</v>
      </c>
      <c r="D2210" s="90" t="s">
        <v>8407</v>
      </c>
      <c r="E2210">
        <v>2200</v>
      </c>
    </row>
    <row r="2211" spans="1:5">
      <c r="A2211" t="s">
        <v>8408</v>
      </c>
      <c r="B2211" t="s">
        <v>3058</v>
      </c>
      <c r="C2211" t="s">
        <v>8409</v>
      </c>
      <c r="D2211" s="90" t="s">
        <v>8410</v>
      </c>
      <c r="E2211">
        <v>2200</v>
      </c>
    </row>
    <row r="2212" spans="1:5">
      <c r="A2212" t="s">
        <v>8411</v>
      </c>
      <c r="B2212" t="s">
        <v>4537</v>
      </c>
      <c r="C2212" t="s">
        <v>8412</v>
      </c>
      <c r="D2212" s="90" t="s">
        <v>8413</v>
      </c>
      <c r="E2212">
        <v>2200</v>
      </c>
    </row>
    <row r="2213" spans="1:5">
      <c r="A2213" t="s">
        <v>8414</v>
      </c>
      <c r="B2213" t="s">
        <v>8415</v>
      </c>
      <c r="C2213" t="s">
        <v>8416</v>
      </c>
      <c r="D2213" s="90" t="s">
        <v>8091</v>
      </c>
      <c r="E2213">
        <v>2200</v>
      </c>
    </row>
    <row r="2214" spans="1:5">
      <c r="A2214" t="s">
        <v>8417</v>
      </c>
      <c r="B2214" t="s">
        <v>4537</v>
      </c>
      <c r="C2214" t="s">
        <v>8418</v>
      </c>
      <c r="D2214" s="90" t="s">
        <v>4539</v>
      </c>
      <c r="E2214">
        <v>2200</v>
      </c>
    </row>
    <row r="2215" spans="1:5">
      <c r="A2215" t="s">
        <v>8419</v>
      </c>
      <c r="B2215" t="s">
        <v>4537</v>
      </c>
      <c r="C2215" t="s">
        <v>8420</v>
      </c>
      <c r="D2215" s="90" t="s">
        <v>8421</v>
      </c>
      <c r="E2215">
        <v>2200</v>
      </c>
    </row>
    <row r="2216" spans="1:5">
      <c r="A2216" t="s">
        <v>8422</v>
      </c>
      <c r="B2216" t="s">
        <v>4537</v>
      </c>
      <c r="C2216" t="s">
        <v>8423</v>
      </c>
      <c r="D2216" s="90" t="s">
        <v>4539</v>
      </c>
      <c r="E2216">
        <v>2200</v>
      </c>
    </row>
    <row r="2217" spans="1:5">
      <c r="A2217" t="s">
        <v>8424</v>
      </c>
      <c r="B2217" t="s">
        <v>4537</v>
      </c>
      <c r="C2217" t="s">
        <v>8425</v>
      </c>
      <c r="D2217" s="90" t="s">
        <v>8426</v>
      </c>
      <c r="E2217">
        <v>2200</v>
      </c>
    </row>
    <row r="2218" spans="1:5">
      <c r="A2218" t="s">
        <v>8427</v>
      </c>
      <c r="B2218" t="s">
        <v>4537</v>
      </c>
      <c r="C2218" t="s">
        <v>8428</v>
      </c>
      <c r="D2218" s="90" t="s">
        <v>4539</v>
      </c>
      <c r="E2218">
        <v>2200</v>
      </c>
    </row>
    <row r="2219" spans="1:5">
      <c r="A2219" t="s">
        <v>8429</v>
      </c>
      <c r="B2219" t="s">
        <v>4537</v>
      </c>
      <c r="C2219" t="s">
        <v>8428</v>
      </c>
      <c r="D2219" s="90" t="s">
        <v>4539</v>
      </c>
      <c r="E2219">
        <v>2200</v>
      </c>
    </row>
    <row r="2220" spans="1:5">
      <c r="A2220" t="s">
        <v>8430</v>
      </c>
      <c r="B2220" t="s">
        <v>4537</v>
      </c>
      <c r="C2220" t="s">
        <v>8431</v>
      </c>
      <c r="D2220" s="90" t="s">
        <v>4539</v>
      </c>
      <c r="E2220">
        <v>2200</v>
      </c>
    </row>
    <row r="2221" spans="1:5">
      <c r="A2221" t="s">
        <v>8432</v>
      </c>
      <c r="B2221" t="s">
        <v>4537</v>
      </c>
      <c r="C2221" t="s">
        <v>8433</v>
      </c>
      <c r="D2221" s="90" t="s">
        <v>4539</v>
      </c>
      <c r="E2221">
        <v>2200</v>
      </c>
    </row>
    <row r="2222" spans="1:5">
      <c r="A2222" t="s">
        <v>8434</v>
      </c>
      <c r="B2222" t="s">
        <v>4537</v>
      </c>
      <c r="C2222" t="s">
        <v>8435</v>
      </c>
      <c r="D2222" s="90" t="s">
        <v>8436</v>
      </c>
      <c r="E2222">
        <v>2220</v>
      </c>
    </row>
    <row r="2223" spans="1:5">
      <c r="A2223" t="s">
        <v>8437</v>
      </c>
      <c r="B2223" t="s">
        <v>4537</v>
      </c>
      <c r="C2223" t="s">
        <v>8438</v>
      </c>
      <c r="D2223" s="90" t="s">
        <v>8439</v>
      </c>
      <c r="E2223">
        <v>2220</v>
      </c>
    </row>
    <row r="2224" spans="1:5">
      <c r="A2224" t="s">
        <v>8440</v>
      </c>
      <c r="B2224" t="s">
        <v>4537</v>
      </c>
      <c r="C2224" t="s">
        <v>8441</v>
      </c>
      <c r="D2224" s="90" t="s">
        <v>4539</v>
      </c>
      <c r="E2224">
        <v>2220</v>
      </c>
    </row>
    <row r="2225" spans="1:5">
      <c r="A2225" t="s">
        <v>8442</v>
      </c>
      <c r="B2225" t="s">
        <v>4537</v>
      </c>
      <c r="C2225" t="s">
        <v>8443</v>
      </c>
      <c r="D2225" s="90" t="s">
        <v>4539</v>
      </c>
      <c r="E2225">
        <v>2220</v>
      </c>
    </row>
    <row r="2226" spans="1:5">
      <c r="A2226" t="s">
        <v>8444</v>
      </c>
      <c r="B2226" t="s">
        <v>4537</v>
      </c>
      <c r="C2226" t="s">
        <v>8445</v>
      </c>
      <c r="D2226" s="90" t="s">
        <v>4539</v>
      </c>
      <c r="E2226">
        <v>2220</v>
      </c>
    </row>
    <row r="2227" spans="1:5">
      <c r="A2227" t="s">
        <v>8446</v>
      </c>
      <c r="B2227" t="s">
        <v>4537</v>
      </c>
      <c r="C2227" t="s">
        <v>8447</v>
      </c>
      <c r="D2227" s="90" t="s">
        <v>4539</v>
      </c>
      <c r="E2227">
        <v>2220</v>
      </c>
    </row>
    <row r="2228" spans="1:5">
      <c r="A2228" t="s">
        <v>8448</v>
      </c>
      <c r="B2228" t="s">
        <v>4537</v>
      </c>
      <c r="C2228" t="s">
        <v>8449</v>
      </c>
      <c r="D2228" s="90" t="s">
        <v>8450</v>
      </c>
      <c r="E2228">
        <v>2220</v>
      </c>
    </row>
    <row r="2229" spans="1:5">
      <c r="A2229" t="s">
        <v>8451</v>
      </c>
      <c r="B2229" t="s">
        <v>6809</v>
      </c>
      <c r="C2229" t="s">
        <v>8452</v>
      </c>
      <c r="D2229" s="90" t="s">
        <v>3056</v>
      </c>
      <c r="E2229">
        <v>2220</v>
      </c>
    </row>
    <row r="2230" spans="1:5">
      <c r="A2230" t="s">
        <v>8453</v>
      </c>
      <c r="B2230" t="s">
        <v>6809</v>
      </c>
      <c r="C2230" t="s">
        <v>8454</v>
      </c>
      <c r="D2230" s="90" t="s">
        <v>8455</v>
      </c>
      <c r="E2230">
        <v>2220</v>
      </c>
    </row>
    <row r="2231" spans="1:5">
      <c r="A2231" t="s">
        <v>8456</v>
      </c>
      <c r="B2231" t="s">
        <v>4537</v>
      </c>
      <c r="C2231" t="s">
        <v>8457</v>
      </c>
      <c r="D2231" s="90" t="s">
        <v>4539</v>
      </c>
      <c r="E2231">
        <v>2220</v>
      </c>
    </row>
    <row r="2232" spans="1:5">
      <c r="A2232" t="s">
        <v>8458</v>
      </c>
      <c r="B2232" t="s">
        <v>4537</v>
      </c>
      <c r="C2232" t="s">
        <v>8459</v>
      </c>
      <c r="D2232" s="90" t="s">
        <v>8460</v>
      </c>
      <c r="E2232">
        <v>2220</v>
      </c>
    </row>
    <row r="2233" spans="1:5">
      <c r="A2233" t="s">
        <v>8461</v>
      </c>
      <c r="B2233" t="s">
        <v>4537</v>
      </c>
      <c r="C2233" t="s">
        <v>8462</v>
      </c>
      <c r="D2233" s="90" t="s">
        <v>4539</v>
      </c>
      <c r="E2233">
        <v>2220</v>
      </c>
    </row>
    <row r="2234" spans="1:5">
      <c r="A2234" t="s">
        <v>8463</v>
      </c>
      <c r="B2234" t="s">
        <v>4537</v>
      </c>
      <c r="C2234" t="s">
        <v>8464</v>
      </c>
      <c r="D2234" s="90" t="s">
        <v>8465</v>
      </c>
      <c r="E2234">
        <v>2220</v>
      </c>
    </row>
    <row r="2235" spans="1:5">
      <c r="A2235" t="s">
        <v>8466</v>
      </c>
      <c r="B2235" t="s">
        <v>4537</v>
      </c>
      <c r="C2235" t="s">
        <v>8467</v>
      </c>
      <c r="D2235" s="90" t="s">
        <v>4539</v>
      </c>
      <c r="E2235">
        <v>2220</v>
      </c>
    </row>
    <row r="2236" spans="1:5">
      <c r="A2236" t="s">
        <v>8468</v>
      </c>
      <c r="B2236" t="s">
        <v>4537</v>
      </c>
      <c r="C2236" t="s">
        <v>8469</v>
      </c>
      <c r="D2236" s="90" t="s">
        <v>4539</v>
      </c>
      <c r="E2236">
        <v>2220</v>
      </c>
    </row>
    <row r="2237" spans="1:5">
      <c r="A2237" t="s">
        <v>8470</v>
      </c>
      <c r="B2237" t="s">
        <v>4537</v>
      </c>
      <c r="C2237" t="s">
        <v>8471</v>
      </c>
      <c r="D2237" s="90" t="s">
        <v>8472</v>
      </c>
      <c r="E2237">
        <v>2220</v>
      </c>
    </row>
    <row r="2238" spans="1:5">
      <c r="A2238" t="s">
        <v>8473</v>
      </c>
      <c r="B2238" t="s">
        <v>4537</v>
      </c>
      <c r="C2238" t="s">
        <v>8474</v>
      </c>
      <c r="D2238" s="90" t="s">
        <v>4539</v>
      </c>
      <c r="E2238">
        <v>2220</v>
      </c>
    </row>
    <row r="2239" spans="1:5">
      <c r="A2239" t="s">
        <v>8475</v>
      </c>
      <c r="B2239" t="s">
        <v>4537</v>
      </c>
      <c r="C2239" t="s">
        <v>8476</v>
      </c>
      <c r="D2239" s="90" t="s">
        <v>4539</v>
      </c>
      <c r="E2239">
        <v>2220</v>
      </c>
    </row>
    <row r="2240" spans="1:5">
      <c r="A2240" t="s">
        <v>8477</v>
      </c>
      <c r="B2240" t="s">
        <v>4537</v>
      </c>
      <c r="C2240" t="s">
        <v>8478</v>
      </c>
      <c r="D2240" s="90" t="s">
        <v>4539</v>
      </c>
      <c r="E2240">
        <v>2220</v>
      </c>
    </row>
    <row r="2241" spans="1:5">
      <c r="A2241" t="s">
        <v>8479</v>
      </c>
      <c r="B2241" t="s">
        <v>4537</v>
      </c>
      <c r="C2241" t="s">
        <v>8480</v>
      </c>
      <c r="D2241" s="90" t="s">
        <v>4539</v>
      </c>
      <c r="E2241">
        <v>2220</v>
      </c>
    </row>
    <row r="2242" spans="1:5">
      <c r="A2242" t="s">
        <v>8481</v>
      </c>
      <c r="B2242" t="s">
        <v>4537</v>
      </c>
      <c r="C2242" t="s">
        <v>8482</v>
      </c>
      <c r="D2242" s="90" t="s">
        <v>4539</v>
      </c>
      <c r="E2242">
        <v>2240</v>
      </c>
    </row>
    <row r="2243" spans="1:5">
      <c r="A2243" t="s">
        <v>8483</v>
      </c>
      <c r="B2243" t="s">
        <v>4552</v>
      </c>
      <c r="C2243" t="s">
        <v>8484</v>
      </c>
      <c r="D2243" s="90" t="s">
        <v>5178</v>
      </c>
      <c r="E2243">
        <v>2240</v>
      </c>
    </row>
    <row r="2244" spans="1:5">
      <c r="A2244" t="s">
        <v>8485</v>
      </c>
      <c r="B2244" t="s">
        <v>4537</v>
      </c>
      <c r="C2244" t="s">
        <v>8486</v>
      </c>
      <c r="D2244" s="90" t="s">
        <v>8487</v>
      </c>
      <c r="E2244">
        <v>2240</v>
      </c>
    </row>
    <row r="2245" spans="1:5">
      <c r="A2245" t="s">
        <v>8488</v>
      </c>
      <c r="B2245" t="s">
        <v>4552</v>
      </c>
      <c r="C2245" t="s">
        <v>8299</v>
      </c>
      <c r="D2245" s="90" t="s">
        <v>8489</v>
      </c>
      <c r="E2245">
        <v>2240</v>
      </c>
    </row>
    <row r="2246" spans="1:5">
      <c r="A2246" t="s">
        <v>8490</v>
      </c>
      <c r="B2246" t="s">
        <v>4537</v>
      </c>
      <c r="C2246" t="s">
        <v>8491</v>
      </c>
      <c r="D2246" s="90" t="s">
        <v>8492</v>
      </c>
      <c r="E2246">
        <v>2240</v>
      </c>
    </row>
    <row r="2247" spans="1:5">
      <c r="A2247" t="s">
        <v>8493</v>
      </c>
      <c r="B2247" t="s">
        <v>4537</v>
      </c>
      <c r="C2247" t="s">
        <v>8494</v>
      </c>
      <c r="D2247" s="90" t="s">
        <v>8495</v>
      </c>
      <c r="E2247">
        <v>2240</v>
      </c>
    </row>
    <row r="2248" spans="1:5">
      <c r="A2248" t="s">
        <v>8496</v>
      </c>
      <c r="B2248" t="s">
        <v>4537</v>
      </c>
      <c r="C2248" t="s">
        <v>8497</v>
      </c>
      <c r="D2248" s="90" t="s">
        <v>8498</v>
      </c>
      <c r="E2248">
        <v>2240</v>
      </c>
    </row>
    <row r="2249" spans="1:5">
      <c r="A2249" t="s">
        <v>8499</v>
      </c>
      <c r="B2249" t="s">
        <v>4537</v>
      </c>
      <c r="C2249" t="s">
        <v>8500</v>
      </c>
      <c r="D2249" s="90" t="s">
        <v>8501</v>
      </c>
      <c r="E2249">
        <v>2240</v>
      </c>
    </row>
    <row r="2250" spans="1:5">
      <c r="A2250" t="s">
        <v>8502</v>
      </c>
      <c r="B2250" t="s">
        <v>4537</v>
      </c>
      <c r="C2250" t="s">
        <v>8503</v>
      </c>
      <c r="D2250" s="90" t="s">
        <v>8504</v>
      </c>
      <c r="E2250">
        <v>2240</v>
      </c>
    </row>
    <row r="2251" spans="1:5">
      <c r="A2251" t="s">
        <v>8505</v>
      </c>
      <c r="B2251" t="s">
        <v>4537</v>
      </c>
      <c r="C2251" t="s">
        <v>8506</v>
      </c>
      <c r="D2251" s="90" t="s">
        <v>8507</v>
      </c>
      <c r="E2251">
        <v>2240</v>
      </c>
    </row>
    <row r="2252" spans="1:5">
      <c r="A2252" t="s">
        <v>8508</v>
      </c>
      <c r="B2252" t="s">
        <v>4537</v>
      </c>
      <c r="C2252" t="s">
        <v>8509</v>
      </c>
      <c r="D2252" s="90" t="s">
        <v>8510</v>
      </c>
      <c r="E2252">
        <v>2240</v>
      </c>
    </row>
    <row r="2253" spans="1:5">
      <c r="A2253" t="s">
        <v>8511</v>
      </c>
      <c r="B2253" t="s">
        <v>3165</v>
      </c>
      <c r="C2253" t="s">
        <v>8512</v>
      </c>
      <c r="D2253" s="90" t="s">
        <v>8513</v>
      </c>
      <c r="E2253">
        <v>2240</v>
      </c>
    </row>
    <row r="2254" spans="1:5">
      <c r="A2254" t="s">
        <v>8514</v>
      </c>
      <c r="B2254" t="s">
        <v>3165</v>
      </c>
      <c r="C2254" t="s">
        <v>8515</v>
      </c>
      <c r="D2254" s="90" t="s">
        <v>8516</v>
      </c>
      <c r="E2254">
        <v>2240</v>
      </c>
    </row>
    <row r="2255" spans="1:5">
      <c r="A2255" t="s">
        <v>1762</v>
      </c>
      <c r="B2255" t="s">
        <v>4011</v>
      </c>
      <c r="C2255" t="s">
        <v>8517</v>
      </c>
      <c r="D2255" s="90" t="s">
        <v>3167</v>
      </c>
      <c r="E2255">
        <v>2240</v>
      </c>
    </row>
    <row r="2256" spans="1:5">
      <c r="A2256" t="s">
        <v>1761</v>
      </c>
      <c r="B2256" t="s">
        <v>4011</v>
      </c>
      <c r="C2256" t="s">
        <v>8518</v>
      </c>
      <c r="D2256" s="90" t="s">
        <v>3167</v>
      </c>
      <c r="E2256">
        <v>2240</v>
      </c>
    </row>
    <row r="2257" spans="1:5">
      <c r="A2257" t="s">
        <v>8519</v>
      </c>
      <c r="B2257" t="s">
        <v>8520</v>
      </c>
      <c r="C2257" t="s">
        <v>8521</v>
      </c>
      <c r="D2257" s="90" t="s">
        <v>8522</v>
      </c>
      <c r="E2257">
        <v>2240</v>
      </c>
    </row>
    <row r="2258" spans="1:5">
      <c r="A2258" t="s">
        <v>8523</v>
      </c>
      <c r="B2258" t="s">
        <v>4537</v>
      </c>
      <c r="C2258" t="s">
        <v>8524</v>
      </c>
      <c r="D2258" s="90" t="s">
        <v>8525</v>
      </c>
      <c r="E2258">
        <v>2240</v>
      </c>
    </row>
    <row r="2259" spans="1:5">
      <c r="A2259" t="s">
        <v>8526</v>
      </c>
      <c r="B2259" t="s">
        <v>4537</v>
      </c>
      <c r="C2259" t="s">
        <v>8527</v>
      </c>
      <c r="D2259" s="90" t="s">
        <v>8528</v>
      </c>
      <c r="E2259">
        <v>2240</v>
      </c>
    </row>
    <row r="2260" spans="1:5">
      <c r="A2260" t="s">
        <v>8529</v>
      </c>
      <c r="B2260" t="s">
        <v>3058</v>
      </c>
      <c r="C2260" t="s">
        <v>8530</v>
      </c>
      <c r="D2260" s="90" t="s">
        <v>8531</v>
      </c>
      <c r="E2260">
        <v>2240</v>
      </c>
    </row>
    <row r="2261" spans="1:5">
      <c r="A2261" t="s">
        <v>8532</v>
      </c>
      <c r="B2261" t="s">
        <v>4537</v>
      </c>
      <c r="C2261" t="s">
        <v>8533</v>
      </c>
      <c r="D2261" s="90" t="s">
        <v>8534</v>
      </c>
      <c r="E2261">
        <v>2240</v>
      </c>
    </row>
    <row r="2262" spans="1:5">
      <c r="A2262" t="s">
        <v>8535</v>
      </c>
      <c r="B2262" t="s">
        <v>4537</v>
      </c>
      <c r="C2262" t="s">
        <v>8536</v>
      </c>
      <c r="D2262" s="90" t="s">
        <v>8537</v>
      </c>
      <c r="E2262">
        <v>2260</v>
      </c>
    </row>
    <row r="2263" spans="1:5">
      <c r="A2263" t="s">
        <v>8538</v>
      </c>
      <c r="B2263" t="s">
        <v>4537</v>
      </c>
      <c r="C2263" t="s">
        <v>8539</v>
      </c>
      <c r="D2263" s="90" t="s">
        <v>8540</v>
      </c>
      <c r="E2263">
        <v>2260</v>
      </c>
    </row>
    <row r="2264" spans="1:5">
      <c r="A2264" t="s">
        <v>8541</v>
      </c>
      <c r="B2264" t="s">
        <v>7456</v>
      </c>
      <c r="C2264" t="s">
        <v>8542</v>
      </c>
      <c r="D2264" s="90" t="s">
        <v>3056</v>
      </c>
      <c r="E2264">
        <v>2260</v>
      </c>
    </row>
    <row r="2265" spans="1:5">
      <c r="A2265" t="s">
        <v>8543</v>
      </c>
      <c r="B2265" t="s">
        <v>7456</v>
      </c>
      <c r="C2265" t="s">
        <v>8544</v>
      </c>
      <c r="D2265" s="90" t="s">
        <v>8545</v>
      </c>
      <c r="E2265">
        <v>2260</v>
      </c>
    </row>
    <row r="2266" spans="1:5">
      <c r="A2266" t="s">
        <v>8546</v>
      </c>
      <c r="B2266" t="s">
        <v>7456</v>
      </c>
      <c r="C2266" t="s">
        <v>8547</v>
      </c>
      <c r="D2266" s="90" t="s">
        <v>3056</v>
      </c>
      <c r="E2266">
        <v>2260</v>
      </c>
    </row>
    <row r="2267" spans="1:5">
      <c r="A2267" t="s">
        <v>8548</v>
      </c>
      <c r="B2267" t="s">
        <v>7963</v>
      </c>
      <c r="C2267" t="s">
        <v>8549</v>
      </c>
      <c r="D2267" s="90" t="s">
        <v>8550</v>
      </c>
      <c r="E2267">
        <v>2260</v>
      </c>
    </row>
    <row r="2268" spans="1:5">
      <c r="A2268" t="s">
        <v>8551</v>
      </c>
      <c r="B2268" t="s">
        <v>7963</v>
      </c>
      <c r="C2268" t="s">
        <v>8552</v>
      </c>
      <c r="D2268" s="90" t="s">
        <v>3056</v>
      </c>
      <c r="E2268">
        <v>2260</v>
      </c>
    </row>
    <row r="2269" spans="1:5">
      <c r="A2269" t="s">
        <v>8553</v>
      </c>
      <c r="B2269" t="s">
        <v>4537</v>
      </c>
      <c r="C2269" t="s">
        <v>8554</v>
      </c>
      <c r="D2269" s="90" t="s">
        <v>8555</v>
      </c>
      <c r="E2269">
        <v>2260</v>
      </c>
    </row>
    <row r="2270" spans="1:5">
      <c r="A2270" t="s">
        <v>8556</v>
      </c>
      <c r="B2270" t="s">
        <v>3058</v>
      </c>
      <c r="C2270" t="s">
        <v>8557</v>
      </c>
      <c r="D2270" s="90" t="s">
        <v>8558</v>
      </c>
      <c r="E2270">
        <v>2260</v>
      </c>
    </row>
    <row r="2271" spans="1:5">
      <c r="A2271" t="s">
        <v>8559</v>
      </c>
      <c r="B2271" t="s">
        <v>3058</v>
      </c>
      <c r="C2271" t="s">
        <v>8560</v>
      </c>
      <c r="D2271" s="90" t="s">
        <v>8561</v>
      </c>
      <c r="E2271">
        <v>2260</v>
      </c>
    </row>
    <row r="2272" spans="1:5">
      <c r="A2272" t="s">
        <v>8562</v>
      </c>
      <c r="B2272" t="s">
        <v>3058</v>
      </c>
      <c r="C2272" t="s">
        <v>8563</v>
      </c>
      <c r="D2272" s="90" t="s">
        <v>8564</v>
      </c>
      <c r="E2272">
        <v>2260</v>
      </c>
    </row>
    <row r="2273" spans="1:5">
      <c r="A2273" t="s">
        <v>8565</v>
      </c>
      <c r="B2273" t="s">
        <v>3058</v>
      </c>
      <c r="C2273" t="s">
        <v>8566</v>
      </c>
      <c r="D2273" s="90" t="s">
        <v>3167</v>
      </c>
      <c r="E2273">
        <v>2260</v>
      </c>
    </row>
    <row r="2274" spans="1:5">
      <c r="A2274" t="s">
        <v>8567</v>
      </c>
      <c r="B2274" t="s">
        <v>3058</v>
      </c>
      <c r="C2274" t="s">
        <v>8568</v>
      </c>
      <c r="D2274" s="90" t="s">
        <v>8569</v>
      </c>
      <c r="E2274">
        <v>2260</v>
      </c>
    </row>
    <row r="2275" spans="1:5">
      <c r="A2275" t="s">
        <v>8570</v>
      </c>
      <c r="B2275" t="s">
        <v>3062</v>
      </c>
      <c r="C2275" t="s">
        <v>8571</v>
      </c>
      <c r="D2275" s="90" t="s">
        <v>8572</v>
      </c>
      <c r="E2275">
        <v>2260</v>
      </c>
    </row>
    <row r="2276" spans="1:5">
      <c r="A2276" t="s">
        <v>8573</v>
      </c>
      <c r="B2276" t="s">
        <v>7963</v>
      </c>
      <c r="C2276" t="s">
        <v>8574</v>
      </c>
      <c r="D2276" s="90" t="s">
        <v>3056</v>
      </c>
      <c r="E2276">
        <v>2260</v>
      </c>
    </row>
    <row r="2277" spans="1:5">
      <c r="A2277" t="s">
        <v>8575</v>
      </c>
      <c r="B2277" t="s">
        <v>3062</v>
      </c>
      <c r="C2277" t="s">
        <v>8576</v>
      </c>
      <c r="D2277" s="90" t="s">
        <v>8577</v>
      </c>
      <c r="E2277">
        <v>2260</v>
      </c>
    </row>
    <row r="2278" spans="1:5">
      <c r="A2278" t="s">
        <v>8578</v>
      </c>
      <c r="B2278" t="s">
        <v>7963</v>
      </c>
      <c r="C2278" t="s">
        <v>8579</v>
      </c>
      <c r="D2278" s="90" t="s">
        <v>3056</v>
      </c>
      <c r="E2278">
        <v>2260</v>
      </c>
    </row>
    <row r="2279" spans="1:5">
      <c r="A2279" t="s">
        <v>8580</v>
      </c>
      <c r="B2279" t="s">
        <v>7963</v>
      </c>
      <c r="C2279" t="s">
        <v>8581</v>
      </c>
      <c r="D2279" s="90" t="s">
        <v>3056</v>
      </c>
      <c r="E2279">
        <v>2260</v>
      </c>
    </row>
    <row r="2280" spans="1:5">
      <c r="A2280" t="s">
        <v>8582</v>
      </c>
      <c r="B2280" t="s">
        <v>7963</v>
      </c>
      <c r="C2280" t="s">
        <v>8583</v>
      </c>
      <c r="D2280" s="90" t="s">
        <v>3056</v>
      </c>
      <c r="E2280">
        <v>2260</v>
      </c>
    </row>
    <row r="2281" spans="1:5">
      <c r="A2281" t="s">
        <v>8584</v>
      </c>
      <c r="B2281" t="s">
        <v>3073</v>
      </c>
      <c r="C2281" t="s">
        <v>8585</v>
      </c>
      <c r="D2281" s="90" t="s">
        <v>3215</v>
      </c>
      <c r="E2281">
        <v>2260</v>
      </c>
    </row>
    <row r="2282" spans="1:5">
      <c r="A2282" t="s">
        <v>8586</v>
      </c>
      <c r="B2282" t="s">
        <v>3058</v>
      </c>
      <c r="C2282" t="s">
        <v>8587</v>
      </c>
      <c r="D2282" s="90" t="s">
        <v>3167</v>
      </c>
      <c r="E2282">
        <v>2280</v>
      </c>
    </row>
    <row r="2283" spans="1:5">
      <c r="A2283" t="s">
        <v>8588</v>
      </c>
      <c r="B2283" t="s">
        <v>3058</v>
      </c>
      <c r="C2283" t="s">
        <v>8589</v>
      </c>
      <c r="D2283" s="90" t="s">
        <v>8590</v>
      </c>
      <c r="E2283">
        <v>2280</v>
      </c>
    </row>
    <row r="2284" spans="1:5">
      <c r="A2284" t="s">
        <v>8591</v>
      </c>
      <c r="B2284" t="s">
        <v>3058</v>
      </c>
      <c r="C2284" t="s">
        <v>8592</v>
      </c>
      <c r="D2284" s="90" t="s">
        <v>8593</v>
      </c>
      <c r="E2284">
        <v>2280</v>
      </c>
    </row>
    <row r="2285" spans="1:5">
      <c r="A2285" t="s">
        <v>8594</v>
      </c>
      <c r="B2285" t="s">
        <v>4537</v>
      </c>
      <c r="C2285" t="s">
        <v>8595</v>
      </c>
      <c r="D2285" s="90" t="s">
        <v>4539</v>
      </c>
      <c r="E2285">
        <v>2280</v>
      </c>
    </row>
    <row r="2286" spans="1:5">
      <c r="A2286" t="s">
        <v>8596</v>
      </c>
      <c r="B2286" t="s">
        <v>4537</v>
      </c>
      <c r="C2286" t="s">
        <v>8597</v>
      </c>
      <c r="D2286" s="90" t="s">
        <v>4539</v>
      </c>
      <c r="E2286">
        <v>2280</v>
      </c>
    </row>
    <row r="2287" spans="1:5">
      <c r="A2287" t="s">
        <v>8598</v>
      </c>
      <c r="B2287" t="s">
        <v>4537</v>
      </c>
      <c r="C2287" t="s">
        <v>8599</v>
      </c>
      <c r="D2287" s="90" t="s">
        <v>4539</v>
      </c>
      <c r="E2287">
        <v>2280</v>
      </c>
    </row>
    <row r="2288" spans="1:5">
      <c r="A2288" t="s">
        <v>8600</v>
      </c>
      <c r="B2288" t="s">
        <v>4537</v>
      </c>
      <c r="C2288" t="s">
        <v>8601</v>
      </c>
      <c r="D2288" s="90" t="s">
        <v>4539</v>
      </c>
      <c r="E2288">
        <v>2280</v>
      </c>
    </row>
    <row r="2289" spans="1:5">
      <c r="A2289" t="s">
        <v>8602</v>
      </c>
      <c r="B2289" t="s">
        <v>4537</v>
      </c>
      <c r="C2289" t="s">
        <v>8603</v>
      </c>
      <c r="D2289" s="90" t="s">
        <v>4539</v>
      </c>
      <c r="E2289">
        <v>2280</v>
      </c>
    </row>
    <row r="2290" spans="1:5">
      <c r="A2290" t="s">
        <v>8604</v>
      </c>
      <c r="B2290" t="s">
        <v>4537</v>
      </c>
      <c r="C2290" t="s">
        <v>8605</v>
      </c>
      <c r="D2290" s="90" t="s">
        <v>4539</v>
      </c>
      <c r="E2290">
        <v>2280</v>
      </c>
    </row>
    <row r="2291" spans="1:5">
      <c r="A2291" t="s">
        <v>8606</v>
      </c>
      <c r="B2291" t="s">
        <v>4537</v>
      </c>
      <c r="C2291" t="s">
        <v>8607</v>
      </c>
      <c r="D2291" s="90" t="s">
        <v>8608</v>
      </c>
      <c r="E2291">
        <v>2280</v>
      </c>
    </row>
    <row r="2292" spans="1:5">
      <c r="A2292" t="s">
        <v>8609</v>
      </c>
      <c r="B2292" t="s">
        <v>6809</v>
      </c>
      <c r="D2292" s="90" t="s">
        <v>8610</v>
      </c>
      <c r="E2292">
        <v>2280</v>
      </c>
    </row>
    <row r="2293" spans="1:5">
      <c r="A2293" t="s">
        <v>8611</v>
      </c>
      <c r="B2293" t="s">
        <v>3058</v>
      </c>
      <c r="C2293" t="s">
        <v>8612</v>
      </c>
      <c r="D2293" s="90" t="s">
        <v>8613</v>
      </c>
      <c r="E2293">
        <v>2280</v>
      </c>
    </row>
    <row r="2294" spans="1:5">
      <c r="A2294" t="s">
        <v>8614</v>
      </c>
      <c r="B2294" t="s">
        <v>3058</v>
      </c>
      <c r="D2294" s="90" t="s">
        <v>8615</v>
      </c>
      <c r="E2294">
        <v>2280</v>
      </c>
    </row>
    <row r="2295" spans="1:5">
      <c r="A2295" t="s">
        <v>8616</v>
      </c>
      <c r="B2295" t="s">
        <v>4537</v>
      </c>
      <c r="C2295" t="s">
        <v>8617</v>
      </c>
      <c r="D2295" s="90" t="s">
        <v>4539</v>
      </c>
      <c r="E2295">
        <v>2280</v>
      </c>
    </row>
    <row r="2296" spans="1:5">
      <c r="A2296" t="s">
        <v>8618</v>
      </c>
      <c r="B2296" t="s">
        <v>4537</v>
      </c>
      <c r="C2296" t="s">
        <v>8619</v>
      </c>
      <c r="D2296" s="90" t="s">
        <v>8620</v>
      </c>
      <c r="E2296">
        <v>2280</v>
      </c>
    </row>
    <row r="2297" spans="1:5">
      <c r="A2297" t="s">
        <v>8621</v>
      </c>
      <c r="B2297" t="s">
        <v>4537</v>
      </c>
      <c r="C2297" t="s">
        <v>8622</v>
      </c>
      <c r="D2297" s="90" t="s">
        <v>8623</v>
      </c>
      <c r="E2297">
        <v>2280</v>
      </c>
    </row>
    <row r="2298" spans="1:5">
      <c r="A2298" t="s">
        <v>8624</v>
      </c>
      <c r="B2298" t="s">
        <v>3058</v>
      </c>
      <c r="C2298" t="s">
        <v>8625</v>
      </c>
      <c r="D2298" s="90" t="s">
        <v>3167</v>
      </c>
      <c r="E2298">
        <v>2280</v>
      </c>
    </row>
    <row r="2299" spans="1:5">
      <c r="A2299" t="s">
        <v>8626</v>
      </c>
      <c r="B2299" t="s">
        <v>3058</v>
      </c>
      <c r="C2299" t="s">
        <v>8627</v>
      </c>
      <c r="D2299" s="90" t="s">
        <v>3167</v>
      </c>
      <c r="E2299">
        <v>2280</v>
      </c>
    </row>
    <row r="2300" spans="1:5">
      <c r="A2300" t="s">
        <v>8628</v>
      </c>
      <c r="B2300" t="s">
        <v>8629</v>
      </c>
      <c r="D2300" s="90" t="s">
        <v>3215</v>
      </c>
      <c r="E2300">
        <v>2280</v>
      </c>
    </row>
    <row r="2301" spans="1:5">
      <c r="A2301" t="s">
        <v>8630</v>
      </c>
      <c r="B2301" t="s">
        <v>6822</v>
      </c>
      <c r="C2301" t="s">
        <v>8631</v>
      </c>
      <c r="D2301" s="90" t="s">
        <v>8632</v>
      </c>
      <c r="E2301">
        <v>2280</v>
      </c>
    </row>
    <row r="2302" spans="1:5">
      <c r="A2302" t="s">
        <v>8633</v>
      </c>
      <c r="B2302" t="s">
        <v>3330</v>
      </c>
      <c r="C2302" t="s">
        <v>8634</v>
      </c>
      <c r="D2302" s="90" t="s">
        <v>8635</v>
      </c>
      <c r="E2302">
        <v>2300</v>
      </c>
    </row>
    <row r="2303" spans="1:5">
      <c r="A2303" t="s">
        <v>8636</v>
      </c>
      <c r="B2303" t="s">
        <v>3330</v>
      </c>
      <c r="C2303" t="s">
        <v>8637</v>
      </c>
      <c r="D2303" s="90" t="s">
        <v>8638</v>
      </c>
      <c r="E2303">
        <v>2300</v>
      </c>
    </row>
    <row r="2304" spans="1:5">
      <c r="A2304" t="s">
        <v>8639</v>
      </c>
      <c r="B2304" t="s">
        <v>3330</v>
      </c>
      <c r="C2304" t="s">
        <v>8640</v>
      </c>
      <c r="D2304" s="90" t="s">
        <v>8641</v>
      </c>
      <c r="E2304">
        <v>2300</v>
      </c>
    </row>
    <row r="2305" spans="1:5">
      <c r="A2305" t="s">
        <v>8642</v>
      </c>
      <c r="B2305" t="s">
        <v>3330</v>
      </c>
      <c r="C2305" t="s">
        <v>8643</v>
      </c>
      <c r="D2305" s="90" t="s">
        <v>3332</v>
      </c>
      <c r="E2305">
        <v>2300</v>
      </c>
    </row>
    <row r="2306" spans="1:5">
      <c r="A2306" t="s">
        <v>8644</v>
      </c>
      <c r="B2306" t="s">
        <v>3330</v>
      </c>
      <c r="C2306" t="s">
        <v>8645</v>
      </c>
      <c r="D2306" s="90" t="s">
        <v>8646</v>
      </c>
      <c r="E2306">
        <v>2300</v>
      </c>
    </row>
    <row r="2307" spans="1:5">
      <c r="A2307" t="s">
        <v>8647</v>
      </c>
      <c r="B2307" t="s">
        <v>3330</v>
      </c>
      <c r="C2307" t="s">
        <v>8648</v>
      </c>
      <c r="D2307" s="90" t="s">
        <v>8649</v>
      </c>
      <c r="E2307">
        <v>2300</v>
      </c>
    </row>
    <row r="2308" spans="1:5">
      <c r="A2308" t="s">
        <v>8650</v>
      </c>
      <c r="B2308" t="s">
        <v>3330</v>
      </c>
      <c r="C2308" t="s">
        <v>8651</v>
      </c>
      <c r="D2308" s="90" t="s">
        <v>8652</v>
      </c>
      <c r="E2308">
        <v>2300</v>
      </c>
    </row>
    <row r="2309" spans="1:5">
      <c r="A2309" t="s">
        <v>8653</v>
      </c>
      <c r="B2309" t="s">
        <v>3330</v>
      </c>
      <c r="C2309" t="s">
        <v>8654</v>
      </c>
      <c r="D2309" s="90" t="s">
        <v>8655</v>
      </c>
      <c r="E2309">
        <v>2300</v>
      </c>
    </row>
    <row r="2310" spans="1:5">
      <c r="A2310" t="s">
        <v>8656</v>
      </c>
      <c r="B2310" t="s">
        <v>3330</v>
      </c>
      <c r="C2310" t="s">
        <v>8657</v>
      </c>
      <c r="D2310" s="90" t="s">
        <v>8658</v>
      </c>
      <c r="E2310">
        <v>2300</v>
      </c>
    </row>
    <row r="2311" spans="1:5">
      <c r="A2311" t="s">
        <v>8659</v>
      </c>
      <c r="B2311" t="s">
        <v>3330</v>
      </c>
      <c r="C2311" t="s">
        <v>8660</v>
      </c>
      <c r="D2311" s="90" t="s">
        <v>8661</v>
      </c>
      <c r="E2311">
        <v>2300</v>
      </c>
    </row>
    <row r="2312" spans="1:5">
      <c r="A2312" t="s">
        <v>8662</v>
      </c>
      <c r="B2312" t="s">
        <v>3330</v>
      </c>
      <c r="C2312" t="s">
        <v>8663</v>
      </c>
      <c r="D2312" s="90" t="s">
        <v>8664</v>
      </c>
      <c r="E2312">
        <v>2300</v>
      </c>
    </row>
    <row r="2313" spans="1:5">
      <c r="A2313" t="s">
        <v>8665</v>
      </c>
      <c r="B2313" t="s">
        <v>3330</v>
      </c>
      <c r="C2313" t="s">
        <v>8666</v>
      </c>
      <c r="D2313" s="90" t="s">
        <v>8667</v>
      </c>
      <c r="E2313">
        <v>2300</v>
      </c>
    </row>
    <row r="2314" spans="1:5">
      <c r="A2314" t="s">
        <v>8668</v>
      </c>
      <c r="B2314" t="s">
        <v>3330</v>
      </c>
      <c r="C2314" t="s">
        <v>8669</v>
      </c>
      <c r="D2314" s="90" t="s">
        <v>8670</v>
      </c>
      <c r="E2314">
        <v>2300</v>
      </c>
    </row>
    <row r="2315" spans="1:5">
      <c r="A2315" t="s">
        <v>8671</v>
      </c>
      <c r="B2315" t="s">
        <v>3330</v>
      </c>
      <c r="C2315" t="s">
        <v>8672</v>
      </c>
      <c r="D2315" s="90" t="s">
        <v>8673</v>
      </c>
      <c r="E2315">
        <v>2300</v>
      </c>
    </row>
    <row r="2316" spans="1:5">
      <c r="A2316" t="s">
        <v>8674</v>
      </c>
      <c r="B2316" t="s">
        <v>3330</v>
      </c>
      <c r="C2316" t="s">
        <v>8675</v>
      </c>
      <c r="D2316" s="90" t="s">
        <v>8676</v>
      </c>
      <c r="E2316">
        <v>2300</v>
      </c>
    </row>
    <row r="2317" spans="1:5">
      <c r="A2317" t="s">
        <v>8677</v>
      </c>
      <c r="B2317" t="s">
        <v>3330</v>
      </c>
      <c r="C2317" t="s">
        <v>8678</v>
      </c>
      <c r="D2317" s="90" t="s">
        <v>8679</v>
      </c>
      <c r="E2317">
        <v>2300</v>
      </c>
    </row>
    <row r="2318" spans="1:5">
      <c r="A2318" t="s">
        <v>8680</v>
      </c>
      <c r="B2318" t="s">
        <v>3330</v>
      </c>
      <c r="C2318" t="s">
        <v>8681</v>
      </c>
      <c r="D2318" s="90" t="s">
        <v>8682</v>
      </c>
      <c r="E2318">
        <v>2300</v>
      </c>
    </row>
    <row r="2319" spans="1:5">
      <c r="A2319" t="s">
        <v>8683</v>
      </c>
      <c r="B2319" t="s">
        <v>3580</v>
      </c>
      <c r="C2319" t="s">
        <v>8684</v>
      </c>
      <c r="D2319" s="90" t="s">
        <v>8685</v>
      </c>
      <c r="E2319">
        <v>2300</v>
      </c>
    </row>
    <row r="2320" spans="1:5">
      <c r="A2320" t="s">
        <v>8686</v>
      </c>
      <c r="B2320" t="s">
        <v>3330</v>
      </c>
      <c r="C2320" t="s">
        <v>8687</v>
      </c>
      <c r="D2320" s="90" t="s">
        <v>8688</v>
      </c>
      <c r="E2320">
        <v>2300</v>
      </c>
    </row>
    <row r="2321" spans="1:5">
      <c r="A2321" t="s">
        <v>8689</v>
      </c>
      <c r="B2321" t="s">
        <v>3330</v>
      </c>
      <c r="C2321" t="s">
        <v>8690</v>
      </c>
      <c r="D2321" s="90" t="s">
        <v>8691</v>
      </c>
      <c r="E2321">
        <v>2300</v>
      </c>
    </row>
    <row r="2322" spans="1:5">
      <c r="A2322" t="s">
        <v>8692</v>
      </c>
      <c r="B2322" t="s">
        <v>3330</v>
      </c>
      <c r="C2322" t="s">
        <v>8693</v>
      </c>
      <c r="D2322" s="90" t="s">
        <v>8694</v>
      </c>
      <c r="E2322">
        <v>2320</v>
      </c>
    </row>
    <row r="2323" spans="1:5">
      <c r="A2323" t="s">
        <v>8695</v>
      </c>
      <c r="B2323" t="s">
        <v>3058</v>
      </c>
      <c r="C2323" t="s">
        <v>8696</v>
      </c>
      <c r="D2323" s="90" t="s">
        <v>8697</v>
      </c>
      <c r="E2323">
        <v>2320</v>
      </c>
    </row>
    <row r="2324" spans="1:5">
      <c r="A2324" t="s">
        <v>8698</v>
      </c>
      <c r="B2324" t="s">
        <v>3058</v>
      </c>
      <c r="C2324" t="s">
        <v>8696</v>
      </c>
      <c r="D2324" s="90" t="s">
        <v>8699</v>
      </c>
      <c r="E2324">
        <v>2320</v>
      </c>
    </row>
    <row r="2325" spans="1:5">
      <c r="A2325" t="s">
        <v>8700</v>
      </c>
      <c r="B2325" t="s">
        <v>3058</v>
      </c>
      <c r="C2325" t="s">
        <v>8701</v>
      </c>
      <c r="D2325" s="90" t="s">
        <v>3167</v>
      </c>
      <c r="E2325">
        <v>2320</v>
      </c>
    </row>
    <row r="2326" spans="1:5">
      <c r="A2326" t="s">
        <v>8702</v>
      </c>
      <c r="B2326" t="s">
        <v>8703</v>
      </c>
      <c r="C2326" t="s">
        <v>8704</v>
      </c>
      <c r="D2326" s="90" t="s">
        <v>8705</v>
      </c>
      <c r="E2326">
        <v>2320</v>
      </c>
    </row>
    <row r="2327" spans="1:5">
      <c r="A2327" t="s">
        <v>1760</v>
      </c>
      <c r="B2327" t="s">
        <v>8706</v>
      </c>
      <c r="C2327" t="s">
        <v>8707</v>
      </c>
      <c r="D2327" s="90" t="s">
        <v>8708</v>
      </c>
      <c r="E2327">
        <v>2320</v>
      </c>
    </row>
    <row r="2328" spans="1:5">
      <c r="A2328" t="s">
        <v>1790</v>
      </c>
      <c r="B2328" t="s">
        <v>8706</v>
      </c>
      <c r="C2328" t="s">
        <v>8709</v>
      </c>
      <c r="D2328" s="90" t="s">
        <v>8710</v>
      </c>
      <c r="E2328">
        <v>2320</v>
      </c>
    </row>
    <row r="2329" spans="1:5">
      <c r="A2329" t="s">
        <v>8711</v>
      </c>
      <c r="B2329" t="s">
        <v>8706</v>
      </c>
      <c r="C2329" t="s">
        <v>8712</v>
      </c>
      <c r="D2329" s="90" t="s">
        <v>8713</v>
      </c>
      <c r="E2329">
        <v>2320</v>
      </c>
    </row>
    <row r="2330" spans="1:5">
      <c r="A2330" t="s">
        <v>8714</v>
      </c>
      <c r="B2330" t="s">
        <v>8706</v>
      </c>
      <c r="C2330" t="s">
        <v>8715</v>
      </c>
      <c r="D2330" s="90" t="s">
        <v>8713</v>
      </c>
      <c r="E2330">
        <v>2320</v>
      </c>
    </row>
    <row r="2331" spans="1:5">
      <c r="A2331" t="s">
        <v>1788</v>
      </c>
      <c r="B2331" t="s">
        <v>8706</v>
      </c>
      <c r="C2331" t="s">
        <v>8716</v>
      </c>
      <c r="D2331" s="90" t="s">
        <v>8717</v>
      </c>
      <c r="E2331">
        <v>2320</v>
      </c>
    </row>
    <row r="2332" spans="1:5">
      <c r="A2332" t="s">
        <v>1787</v>
      </c>
      <c r="B2332" t="s">
        <v>8703</v>
      </c>
      <c r="C2332" t="s">
        <v>8718</v>
      </c>
      <c r="D2332" s="90" t="s">
        <v>8705</v>
      </c>
      <c r="E2332">
        <v>2320</v>
      </c>
    </row>
    <row r="2333" spans="1:5">
      <c r="A2333" t="s">
        <v>1786</v>
      </c>
      <c r="B2333" t="s">
        <v>8706</v>
      </c>
      <c r="C2333" t="s">
        <v>8719</v>
      </c>
      <c r="D2333" s="90" t="s">
        <v>8713</v>
      </c>
      <c r="E2333">
        <v>2320</v>
      </c>
    </row>
    <row r="2334" spans="1:5">
      <c r="A2334" t="s">
        <v>8720</v>
      </c>
      <c r="B2334" t="s">
        <v>3330</v>
      </c>
      <c r="C2334" t="s">
        <v>8721</v>
      </c>
      <c r="D2334" s="90" t="s">
        <v>3332</v>
      </c>
      <c r="E2334">
        <v>2320</v>
      </c>
    </row>
    <row r="2335" spans="1:5">
      <c r="A2335" t="s">
        <v>8722</v>
      </c>
      <c r="B2335" t="s">
        <v>3330</v>
      </c>
      <c r="C2335" t="s">
        <v>8723</v>
      </c>
      <c r="D2335" s="90" t="s">
        <v>8724</v>
      </c>
      <c r="E2335">
        <v>2320</v>
      </c>
    </row>
    <row r="2336" spans="1:5">
      <c r="A2336" t="s">
        <v>8725</v>
      </c>
      <c r="B2336" t="s">
        <v>3508</v>
      </c>
      <c r="C2336" t="s">
        <v>8726</v>
      </c>
      <c r="D2336" s="90" t="s">
        <v>5005</v>
      </c>
      <c r="E2336">
        <v>2320</v>
      </c>
    </row>
    <row r="2337" spans="1:5">
      <c r="A2337" t="s">
        <v>8727</v>
      </c>
      <c r="B2337" t="s">
        <v>3330</v>
      </c>
      <c r="C2337" t="s">
        <v>8728</v>
      </c>
      <c r="D2337" s="90" t="s">
        <v>3332</v>
      </c>
      <c r="E2337">
        <v>2320</v>
      </c>
    </row>
    <row r="2338" spans="1:5">
      <c r="A2338" t="s">
        <v>8729</v>
      </c>
      <c r="B2338" t="s">
        <v>3330</v>
      </c>
      <c r="C2338" t="s">
        <v>8730</v>
      </c>
      <c r="D2338" s="90" t="s">
        <v>3332</v>
      </c>
      <c r="E2338">
        <v>2320</v>
      </c>
    </row>
    <row r="2339" spans="1:5">
      <c r="A2339" t="s">
        <v>8731</v>
      </c>
      <c r="B2339" t="s">
        <v>3054</v>
      </c>
      <c r="C2339" t="s">
        <v>8732</v>
      </c>
      <c r="D2339" s="90" t="s">
        <v>3056</v>
      </c>
      <c r="E2339">
        <v>2320</v>
      </c>
    </row>
    <row r="2340" spans="1:5">
      <c r="A2340" t="s">
        <v>8733</v>
      </c>
      <c r="B2340" t="s">
        <v>3054</v>
      </c>
      <c r="C2340" t="s">
        <v>8734</v>
      </c>
      <c r="D2340" s="90" t="s">
        <v>3056</v>
      </c>
      <c r="E2340">
        <v>2320</v>
      </c>
    </row>
    <row r="2341" spans="1:5">
      <c r="A2341" t="s">
        <v>8735</v>
      </c>
      <c r="B2341" t="s">
        <v>3058</v>
      </c>
      <c r="C2341" t="s">
        <v>8736</v>
      </c>
      <c r="D2341" s="90" t="s">
        <v>3167</v>
      </c>
      <c r="E2341">
        <v>2320</v>
      </c>
    </row>
    <row r="2342" spans="1:5">
      <c r="A2342" t="s">
        <v>8737</v>
      </c>
      <c r="B2342" t="s">
        <v>8738</v>
      </c>
      <c r="C2342" t="s">
        <v>8739</v>
      </c>
      <c r="D2342" s="90" t="s">
        <v>3056</v>
      </c>
      <c r="E2342">
        <v>2340</v>
      </c>
    </row>
    <row r="2343" spans="1:5">
      <c r="A2343" t="s">
        <v>8740</v>
      </c>
      <c r="B2343" t="s">
        <v>7086</v>
      </c>
      <c r="C2343" t="s">
        <v>8741</v>
      </c>
      <c r="D2343" s="90" t="s">
        <v>7145</v>
      </c>
      <c r="E2343">
        <v>2340</v>
      </c>
    </row>
    <row r="2344" spans="1:5">
      <c r="A2344" t="s">
        <v>8742</v>
      </c>
      <c r="B2344" t="s">
        <v>8743</v>
      </c>
      <c r="C2344" t="s">
        <v>8744</v>
      </c>
      <c r="D2344" s="90" t="s">
        <v>3056</v>
      </c>
      <c r="E2344">
        <v>2340</v>
      </c>
    </row>
    <row r="2345" spans="1:5">
      <c r="A2345" t="s">
        <v>8745</v>
      </c>
      <c r="B2345" t="s">
        <v>8743</v>
      </c>
      <c r="C2345" t="s">
        <v>8746</v>
      </c>
      <c r="D2345" s="90" t="s">
        <v>8747</v>
      </c>
      <c r="E2345">
        <v>2340</v>
      </c>
    </row>
    <row r="2346" spans="1:5">
      <c r="A2346" t="s">
        <v>8748</v>
      </c>
      <c r="B2346" t="s">
        <v>8743</v>
      </c>
      <c r="C2346" t="s">
        <v>8749</v>
      </c>
      <c r="D2346" s="90" t="s">
        <v>8747</v>
      </c>
      <c r="E2346">
        <v>2340</v>
      </c>
    </row>
    <row r="2347" spans="1:5">
      <c r="A2347" t="s">
        <v>8750</v>
      </c>
      <c r="B2347" t="s">
        <v>8743</v>
      </c>
      <c r="C2347" t="s">
        <v>8751</v>
      </c>
      <c r="D2347" s="90" t="s">
        <v>8752</v>
      </c>
      <c r="E2347">
        <v>2340</v>
      </c>
    </row>
    <row r="2348" spans="1:5">
      <c r="A2348" t="s">
        <v>8753</v>
      </c>
      <c r="B2348" t="s">
        <v>8743</v>
      </c>
      <c r="C2348" t="s">
        <v>8754</v>
      </c>
      <c r="D2348" s="90" t="s">
        <v>8752</v>
      </c>
      <c r="E2348">
        <v>2340</v>
      </c>
    </row>
    <row r="2349" spans="1:5">
      <c r="A2349" t="s">
        <v>8755</v>
      </c>
      <c r="B2349" t="s">
        <v>8743</v>
      </c>
      <c r="C2349" t="s">
        <v>8756</v>
      </c>
      <c r="D2349" s="90" t="s">
        <v>8757</v>
      </c>
      <c r="E2349">
        <v>2340</v>
      </c>
    </row>
    <row r="2350" spans="1:5">
      <c r="A2350" t="s">
        <v>8758</v>
      </c>
      <c r="B2350" t="s">
        <v>4495</v>
      </c>
      <c r="C2350" t="s">
        <v>8759</v>
      </c>
      <c r="D2350" s="90" t="s">
        <v>3167</v>
      </c>
      <c r="E2350">
        <v>2340</v>
      </c>
    </row>
    <row r="2351" spans="1:5">
      <c r="A2351" t="s">
        <v>8760</v>
      </c>
      <c r="B2351" t="s">
        <v>4495</v>
      </c>
      <c r="C2351" t="s">
        <v>8761</v>
      </c>
      <c r="D2351" s="90" t="s">
        <v>8762</v>
      </c>
      <c r="E2351">
        <v>2340</v>
      </c>
    </row>
    <row r="2352" spans="1:5">
      <c r="A2352" t="s">
        <v>8763</v>
      </c>
      <c r="B2352" t="s">
        <v>4495</v>
      </c>
      <c r="C2352" t="s">
        <v>8764</v>
      </c>
      <c r="D2352" s="90" t="s">
        <v>8765</v>
      </c>
      <c r="E2352">
        <v>2340</v>
      </c>
    </row>
    <row r="2353" spans="1:5">
      <c r="A2353" t="s">
        <v>8766</v>
      </c>
      <c r="B2353" t="s">
        <v>3833</v>
      </c>
      <c r="C2353" t="s">
        <v>8767</v>
      </c>
      <c r="D2353" s="90" t="s">
        <v>8768</v>
      </c>
      <c r="E2353">
        <v>2340</v>
      </c>
    </row>
    <row r="2354" spans="1:5">
      <c r="A2354" t="s">
        <v>8769</v>
      </c>
      <c r="B2354" t="s">
        <v>4495</v>
      </c>
      <c r="C2354" t="s">
        <v>8770</v>
      </c>
      <c r="D2354" s="90" t="s">
        <v>8771</v>
      </c>
      <c r="E2354">
        <v>2340</v>
      </c>
    </row>
    <row r="2355" spans="1:5">
      <c r="A2355" t="s">
        <v>8772</v>
      </c>
      <c r="B2355" t="s">
        <v>3046</v>
      </c>
      <c r="C2355" t="s">
        <v>8773</v>
      </c>
      <c r="D2355" s="90" t="s">
        <v>3048</v>
      </c>
      <c r="E2355">
        <v>2340</v>
      </c>
    </row>
    <row r="2356" spans="1:5">
      <c r="A2356" t="s">
        <v>8774</v>
      </c>
      <c r="B2356" t="s">
        <v>3046</v>
      </c>
      <c r="C2356" t="s">
        <v>8775</v>
      </c>
      <c r="D2356" s="90" t="s">
        <v>3048</v>
      </c>
      <c r="E2356">
        <v>2340</v>
      </c>
    </row>
    <row r="2357" spans="1:5">
      <c r="A2357" t="s">
        <v>8776</v>
      </c>
      <c r="B2357" t="s">
        <v>3046</v>
      </c>
      <c r="C2357" t="s">
        <v>8777</v>
      </c>
      <c r="D2357" s="90" t="s">
        <v>3048</v>
      </c>
      <c r="E2357">
        <v>2340</v>
      </c>
    </row>
    <row r="2358" spans="1:5">
      <c r="A2358" t="s">
        <v>8778</v>
      </c>
      <c r="B2358" t="s">
        <v>3161</v>
      </c>
      <c r="C2358" t="s">
        <v>8779</v>
      </c>
      <c r="D2358" s="90" t="s">
        <v>8780</v>
      </c>
      <c r="E2358">
        <v>2340</v>
      </c>
    </row>
    <row r="2359" spans="1:5">
      <c r="A2359" t="s">
        <v>8781</v>
      </c>
      <c r="B2359" t="s">
        <v>3046</v>
      </c>
      <c r="C2359" t="s">
        <v>8782</v>
      </c>
      <c r="D2359" s="90" t="s">
        <v>3048</v>
      </c>
      <c r="E2359">
        <v>2340</v>
      </c>
    </row>
    <row r="2360" spans="1:5">
      <c r="A2360" t="s">
        <v>8783</v>
      </c>
      <c r="B2360" t="s">
        <v>3046</v>
      </c>
      <c r="C2360" t="s">
        <v>8784</v>
      </c>
      <c r="D2360" s="90" t="s">
        <v>3048</v>
      </c>
      <c r="E2360">
        <v>2340</v>
      </c>
    </row>
    <row r="2361" spans="1:5">
      <c r="A2361" t="s">
        <v>8785</v>
      </c>
      <c r="B2361" t="s">
        <v>3046</v>
      </c>
      <c r="C2361" t="s">
        <v>8786</v>
      </c>
      <c r="D2361" s="90" t="s">
        <v>3048</v>
      </c>
      <c r="E2361">
        <v>2340</v>
      </c>
    </row>
    <row r="2362" spans="1:5">
      <c r="A2362" t="s">
        <v>8787</v>
      </c>
      <c r="B2362" t="s">
        <v>3161</v>
      </c>
      <c r="C2362" t="s">
        <v>8788</v>
      </c>
      <c r="D2362" s="90" t="s">
        <v>8789</v>
      </c>
      <c r="E2362">
        <v>2360</v>
      </c>
    </row>
    <row r="2363" spans="1:5">
      <c r="A2363" t="s">
        <v>8790</v>
      </c>
      <c r="B2363" t="s">
        <v>3046</v>
      </c>
      <c r="C2363" t="s">
        <v>8791</v>
      </c>
      <c r="D2363" s="90" t="s">
        <v>3048</v>
      </c>
      <c r="E2363">
        <v>2360</v>
      </c>
    </row>
    <row r="2364" spans="1:5">
      <c r="A2364" t="s">
        <v>8792</v>
      </c>
      <c r="B2364" t="s">
        <v>3046</v>
      </c>
      <c r="C2364" t="s">
        <v>8793</v>
      </c>
      <c r="D2364" s="90" t="s">
        <v>3048</v>
      </c>
      <c r="E2364">
        <v>2360</v>
      </c>
    </row>
    <row r="2365" spans="1:5">
      <c r="A2365" t="s">
        <v>8794</v>
      </c>
      <c r="B2365" t="s">
        <v>3046</v>
      </c>
      <c r="C2365" t="s">
        <v>8795</v>
      </c>
      <c r="D2365" s="90" t="s">
        <v>3048</v>
      </c>
      <c r="E2365">
        <v>2360</v>
      </c>
    </row>
    <row r="2366" spans="1:5">
      <c r="A2366" t="s">
        <v>8796</v>
      </c>
      <c r="B2366" t="s">
        <v>3161</v>
      </c>
      <c r="C2366" t="s">
        <v>8797</v>
      </c>
      <c r="D2366" s="90" t="s">
        <v>8798</v>
      </c>
      <c r="E2366">
        <v>2360</v>
      </c>
    </row>
    <row r="2367" spans="1:5">
      <c r="A2367" t="s">
        <v>8799</v>
      </c>
      <c r="B2367" t="s">
        <v>3161</v>
      </c>
      <c r="C2367" t="s">
        <v>8800</v>
      </c>
      <c r="D2367" s="90" t="s">
        <v>8801</v>
      </c>
      <c r="E2367">
        <v>2360</v>
      </c>
    </row>
    <row r="2368" spans="1:5">
      <c r="A2368" t="s">
        <v>8802</v>
      </c>
      <c r="B2368" t="s">
        <v>3046</v>
      </c>
      <c r="C2368" t="s">
        <v>8803</v>
      </c>
      <c r="D2368" s="90" t="s">
        <v>3048</v>
      </c>
      <c r="E2368">
        <v>2360</v>
      </c>
    </row>
    <row r="2369" spans="1:5">
      <c r="A2369" t="s">
        <v>8804</v>
      </c>
      <c r="B2369" t="s">
        <v>3046</v>
      </c>
      <c r="C2369" t="s">
        <v>8805</v>
      </c>
      <c r="D2369" s="90" t="s">
        <v>3048</v>
      </c>
      <c r="E2369">
        <v>2360</v>
      </c>
    </row>
    <row r="2370" spans="1:5">
      <c r="A2370" t="s">
        <v>8806</v>
      </c>
      <c r="B2370" t="s">
        <v>3046</v>
      </c>
      <c r="C2370" t="s">
        <v>8807</v>
      </c>
      <c r="D2370" s="90" t="s">
        <v>3048</v>
      </c>
      <c r="E2370">
        <v>2360</v>
      </c>
    </row>
    <row r="2371" spans="1:5">
      <c r="A2371" t="s">
        <v>8808</v>
      </c>
      <c r="B2371" t="s">
        <v>3161</v>
      </c>
      <c r="C2371" t="s">
        <v>8809</v>
      </c>
      <c r="D2371" s="90" t="s">
        <v>8810</v>
      </c>
      <c r="E2371">
        <v>2360</v>
      </c>
    </row>
    <row r="2372" spans="1:5">
      <c r="A2372" t="s">
        <v>8811</v>
      </c>
      <c r="B2372" t="s">
        <v>3046</v>
      </c>
      <c r="C2372" t="s">
        <v>8812</v>
      </c>
      <c r="D2372" s="90" t="s">
        <v>3048</v>
      </c>
      <c r="E2372">
        <v>2360</v>
      </c>
    </row>
    <row r="2373" spans="1:5">
      <c r="A2373" t="s">
        <v>8813</v>
      </c>
      <c r="B2373" t="s">
        <v>3046</v>
      </c>
      <c r="C2373" t="s">
        <v>8814</v>
      </c>
      <c r="D2373" s="90" t="s">
        <v>3048</v>
      </c>
      <c r="E2373">
        <v>2360</v>
      </c>
    </row>
    <row r="2374" spans="1:5">
      <c r="A2374" t="s">
        <v>8815</v>
      </c>
      <c r="B2374" t="s">
        <v>3046</v>
      </c>
      <c r="C2374" t="s">
        <v>8816</v>
      </c>
      <c r="D2374" s="90" t="s">
        <v>3048</v>
      </c>
      <c r="E2374">
        <v>2360</v>
      </c>
    </row>
    <row r="2375" spans="1:5">
      <c r="A2375" t="s">
        <v>8817</v>
      </c>
      <c r="B2375" t="s">
        <v>3161</v>
      </c>
      <c r="C2375" t="s">
        <v>8818</v>
      </c>
      <c r="D2375" s="90" t="s">
        <v>8819</v>
      </c>
      <c r="E2375">
        <v>2360</v>
      </c>
    </row>
    <row r="2376" spans="1:5">
      <c r="A2376" t="s">
        <v>8820</v>
      </c>
      <c r="B2376" t="s">
        <v>3046</v>
      </c>
      <c r="C2376" t="s">
        <v>8821</v>
      </c>
      <c r="D2376" s="90" t="s">
        <v>3048</v>
      </c>
      <c r="E2376">
        <v>2360</v>
      </c>
    </row>
    <row r="2377" spans="1:5">
      <c r="A2377" t="s">
        <v>8822</v>
      </c>
      <c r="B2377" t="s">
        <v>3046</v>
      </c>
      <c r="C2377" t="s">
        <v>8823</v>
      </c>
      <c r="D2377" s="90" t="s">
        <v>3048</v>
      </c>
      <c r="E2377">
        <v>2360</v>
      </c>
    </row>
    <row r="2378" spans="1:5">
      <c r="A2378" t="s">
        <v>8824</v>
      </c>
      <c r="B2378" t="s">
        <v>3046</v>
      </c>
      <c r="C2378" t="s">
        <v>8825</v>
      </c>
      <c r="D2378" s="90" t="s">
        <v>3048</v>
      </c>
      <c r="E2378">
        <v>2360</v>
      </c>
    </row>
    <row r="2379" spans="1:5">
      <c r="A2379" t="s">
        <v>8826</v>
      </c>
      <c r="B2379" t="s">
        <v>3161</v>
      </c>
      <c r="C2379" t="s">
        <v>8827</v>
      </c>
      <c r="D2379" s="90" t="s">
        <v>8828</v>
      </c>
      <c r="E2379">
        <v>2360</v>
      </c>
    </row>
    <row r="2380" spans="1:5">
      <c r="A2380" t="s">
        <v>8829</v>
      </c>
      <c r="B2380" t="s">
        <v>3046</v>
      </c>
      <c r="C2380" t="s">
        <v>8830</v>
      </c>
      <c r="D2380" s="90" t="s">
        <v>3048</v>
      </c>
      <c r="E2380">
        <v>2360</v>
      </c>
    </row>
    <row r="2381" spans="1:5">
      <c r="A2381" t="s">
        <v>8831</v>
      </c>
      <c r="B2381" t="s">
        <v>3046</v>
      </c>
      <c r="C2381" t="s">
        <v>8832</v>
      </c>
      <c r="D2381" s="90" t="s">
        <v>3048</v>
      </c>
      <c r="E2381">
        <v>2360</v>
      </c>
    </row>
    <row r="2382" spans="1:5">
      <c r="A2382" t="s">
        <v>8833</v>
      </c>
      <c r="B2382" t="s">
        <v>3046</v>
      </c>
      <c r="C2382" t="s">
        <v>8834</v>
      </c>
      <c r="D2382" s="90" t="s">
        <v>3048</v>
      </c>
      <c r="E2382">
        <v>2380</v>
      </c>
    </row>
    <row r="2383" spans="1:5">
      <c r="A2383" t="s">
        <v>8835</v>
      </c>
      <c r="B2383" t="s">
        <v>3161</v>
      </c>
      <c r="C2383" t="s">
        <v>8836</v>
      </c>
      <c r="D2383" s="90" t="s">
        <v>8837</v>
      </c>
      <c r="E2383">
        <v>2380</v>
      </c>
    </row>
    <row r="2384" spans="1:5">
      <c r="A2384" t="s">
        <v>8838</v>
      </c>
      <c r="B2384" t="s">
        <v>3161</v>
      </c>
      <c r="C2384" t="s">
        <v>8839</v>
      </c>
      <c r="D2384" s="90" t="s">
        <v>3056</v>
      </c>
      <c r="E2384">
        <v>2380</v>
      </c>
    </row>
    <row r="2385" spans="1:5">
      <c r="A2385" t="s">
        <v>8840</v>
      </c>
      <c r="B2385" t="s">
        <v>3161</v>
      </c>
      <c r="C2385" t="s">
        <v>8839</v>
      </c>
      <c r="D2385" s="90" t="s">
        <v>3056</v>
      </c>
      <c r="E2385">
        <v>2380</v>
      </c>
    </row>
    <row r="2386" spans="1:5">
      <c r="A2386" t="s">
        <v>8841</v>
      </c>
      <c r="B2386" t="s">
        <v>3161</v>
      </c>
      <c r="C2386" t="s">
        <v>8839</v>
      </c>
      <c r="D2386" s="90" t="s">
        <v>3056</v>
      </c>
      <c r="E2386">
        <v>2380</v>
      </c>
    </row>
    <row r="2387" spans="1:5">
      <c r="A2387" t="s">
        <v>8842</v>
      </c>
      <c r="B2387" t="s">
        <v>3161</v>
      </c>
      <c r="C2387" t="s">
        <v>8839</v>
      </c>
      <c r="D2387" s="90" t="s">
        <v>3056</v>
      </c>
      <c r="E2387">
        <v>2380</v>
      </c>
    </row>
    <row r="2388" spans="1:5">
      <c r="A2388" t="s">
        <v>8843</v>
      </c>
      <c r="B2388" t="s">
        <v>3161</v>
      </c>
      <c r="C2388" t="s">
        <v>8844</v>
      </c>
      <c r="D2388" s="90" t="s">
        <v>3056</v>
      </c>
      <c r="E2388">
        <v>2380</v>
      </c>
    </row>
    <row r="2389" spans="1:5">
      <c r="A2389" t="s">
        <v>8845</v>
      </c>
      <c r="B2389" t="s">
        <v>3161</v>
      </c>
      <c r="C2389" t="s">
        <v>8844</v>
      </c>
      <c r="D2389" s="90" t="s">
        <v>3056</v>
      </c>
      <c r="E2389">
        <v>2380</v>
      </c>
    </row>
    <row r="2390" spans="1:5">
      <c r="A2390" t="s">
        <v>8846</v>
      </c>
      <c r="B2390" t="s">
        <v>3161</v>
      </c>
      <c r="C2390" t="s">
        <v>8844</v>
      </c>
      <c r="D2390" s="90" t="s">
        <v>3056</v>
      </c>
      <c r="E2390">
        <v>2380</v>
      </c>
    </row>
    <row r="2391" spans="1:5">
      <c r="A2391" t="s">
        <v>8847</v>
      </c>
      <c r="B2391" t="s">
        <v>3161</v>
      </c>
      <c r="C2391" t="s">
        <v>8844</v>
      </c>
      <c r="D2391" s="90" t="s">
        <v>3056</v>
      </c>
      <c r="E2391">
        <v>2380</v>
      </c>
    </row>
    <row r="2392" spans="1:5">
      <c r="A2392" t="s">
        <v>8848</v>
      </c>
      <c r="B2392" t="s">
        <v>3529</v>
      </c>
      <c r="C2392" t="s">
        <v>8849</v>
      </c>
      <c r="D2392" s="90" t="s">
        <v>3531</v>
      </c>
      <c r="E2392">
        <v>2380</v>
      </c>
    </row>
    <row r="2393" spans="1:5">
      <c r="A2393" t="s">
        <v>8850</v>
      </c>
      <c r="B2393" t="s">
        <v>7704</v>
      </c>
      <c r="C2393" t="s">
        <v>8851</v>
      </c>
      <c r="D2393" s="90" t="s">
        <v>8852</v>
      </c>
      <c r="E2393">
        <v>2380</v>
      </c>
    </row>
    <row r="2394" spans="1:5">
      <c r="A2394" t="s">
        <v>8853</v>
      </c>
      <c r="B2394" t="s">
        <v>7704</v>
      </c>
      <c r="C2394" t="s">
        <v>8854</v>
      </c>
      <c r="D2394" s="90" t="s">
        <v>8855</v>
      </c>
      <c r="E2394">
        <v>2380</v>
      </c>
    </row>
    <row r="2395" spans="1:5">
      <c r="A2395" t="s">
        <v>8856</v>
      </c>
      <c r="B2395" t="s">
        <v>4077</v>
      </c>
      <c r="C2395" t="s">
        <v>8857</v>
      </c>
      <c r="D2395" s="90" t="s">
        <v>8858</v>
      </c>
      <c r="E2395">
        <v>2380</v>
      </c>
    </row>
    <row r="2396" spans="1:5">
      <c r="A2396" t="s">
        <v>8859</v>
      </c>
      <c r="B2396" t="s">
        <v>3058</v>
      </c>
      <c r="C2396" t="s">
        <v>8860</v>
      </c>
      <c r="D2396" s="90" t="s">
        <v>8861</v>
      </c>
      <c r="E2396">
        <v>2380</v>
      </c>
    </row>
    <row r="2397" spans="1:5">
      <c r="A2397" t="s">
        <v>8862</v>
      </c>
      <c r="B2397" t="s">
        <v>3058</v>
      </c>
      <c r="C2397" t="s">
        <v>8863</v>
      </c>
      <c r="D2397" s="90" t="s">
        <v>8864</v>
      </c>
      <c r="E2397">
        <v>2380</v>
      </c>
    </row>
    <row r="2398" spans="1:5">
      <c r="A2398" t="s">
        <v>8865</v>
      </c>
      <c r="B2398" t="s">
        <v>3058</v>
      </c>
      <c r="C2398" t="s">
        <v>8866</v>
      </c>
      <c r="D2398" s="90" t="s">
        <v>8867</v>
      </c>
      <c r="E2398">
        <v>2380</v>
      </c>
    </row>
    <row r="2399" spans="1:5">
      <c r="A2399" t="s">
        <v>8868</v>
      </c>
      <c r="B2399" t="s">
        <v>3058</v>
      </c>
      <c r="C2399" t="s">
        <v>8869</v>
      </c>
      <c r="D2399" s="90" t="s">
        <v>8870</v>
      </c>
      <c r="E2399">
        <v>2380</v>
      </c>
    </row>
    <row r="2400" spans="1:5">
      <c r="A2400" t="s">
        <v>8871</v>
      </c>
      <c r="B2400" t="s">
        <v>5180</v>
      </c>
      <c r="C2400" t="s">
        <v>8872</v>
      </c>
      <c r="D2400" s="90" t="s">
        <v>8873</v>
      </c>
      <c r="E2400">
        <v>2380</v>
      </c>
    </row>
    <row r="2401" spans="1:5">
      <c r="A2401" t="s">
        <v>8874</v>
      </c>
      <c r="B2401" t="s">
        <v>3058</v>
      </c>
      <c r="C2401" t="s">
        <v>8875</v>
      </c>
      <c r="D2401" s="90" t="s">
        <v>8876</v>
      </c>
      <c r="E2401">
        <v>2380</v>
      </c>
    </row>
    <row r="2402" spans="1:5">
      <c r="A2402" t="s">
        <v>8877</v>
      </c>
      <c r="B2402" t="s">
        <v>3330</v>
      </c>
      <c r="C2402" t="s">
        <v>8878</v>
      </c>
      <c r="D2402" s="90" t="s">
        <v>8879</v>
      </c>
      <c r="E2402">
        <v>2400</v>
      </c>
    </row>
    <row r="2403" spans="1:5">
      <c r="A2403" t="s">
        <v>8880</v>
      </c>
      <c r="B2403" t="s">
        <v>3330</v>
      </c>
      <c r="C2403" t="s">
        <v>8881</v>
      </c>
      <c r="D2403" s="90" t="s">
        <v>8882</v>
      </c>
      <c r="E2403">
        <v>2400</v>
      </c>
    </row>
    <row r="2404" spans="1:5">
      <c r="A2404" t="s">
        <v>8883</v>
      </c>
      <c r="B2404" t="s">
        <v>6829</v>
      </c>
      <c r="C2404" t="s">
        <v>8884</v>
      </c>
      <c r="D2404" s="90" t="s">
        <v>8885</v>
      </c>
      <c r="E2404">
        <v>2400</v>
      </c>
    </row>
    <row r="2405" spans="1:5">
      <c r="A2405" t="s">
        <v>8886</v>
      </c>
      <c r="B2405" t="s">
        <v>6829</v>
      </c>
      <c r="C2405" t="s">
        <v>8887</v>
      </c>
      <c r="D2405" s="90" t="s">
        <v>8888</v>
      </c>
      <c r="E2405">
        <v>2400</v>
      </c>
    </row>
    <row r="2406" spans="1:5">
      <c r="A2406" t="s">
        <v>8889</v>
      </c>
      <c r="B2406" t="s">
        <v>6829</v>
      </c>
      <c r="C2406" t="s">
        <v>8890</v>
      </c>
      <c r="D2406" s="90" t="s">
        <v>8891</v>
      </c>
      <c r="E2406">
        <v>2400</v>
      </c>
    </row>
    <row r="2407" spans="1:5">
      <c r="A2407" t="s">
        <v>8892</v>
      </c>
      <c r="B2407" t="s">
        <v>6829</v>
      </c>
      <c r="C2407" t="s">
        <v>8893</v>
      </c>
      <c r="D2407" s="90" t="s">
        <v>8894</v>
      </c>
      <c r="E2407">
        <v>2400</v>
      </c>
    </row>
    <row r="2408" spans="1:5">
      <c r="A2408" t="s">
        <v>8895</v>
      </c>
      <c r="B2408" t="s">
        <v>6829</v>
      </c>
      <c r="C2408" t="s">
        <v>1824</v>
      </c>
      <c r="D2408" s="90" t="s">
        <v>8896</v>
      </c>
      <c r="E2408">
        <v>2400</v>
      </c>
    </row>
    <row r="2409" spans="1:5">
      <c r="A2409" t="s">
        <v>8897</v>
      </c>
      <c r="B2409" t="s">
        <v>6829</v>
      </c>
      <c r="C2409" t="s">
        <v>8898</v>
      </c>
      <c r="D2409" s="90" t="s">
        <v>3056</v>
      </c>
      <c r="E2409">
        <v>2400</v>
      </c>
    </row>
    <row r="2410" spans="1:5">
      <c r="A2410" t="s">
        <v>8899</v>
      </c>
      <c r="B2410" t="s">
        <v>6829</v>
      </c>
      <c r="C2410" t="s">
        <v>8900</v>
      </c>
      <c r="D2410" s="90" t="s">
        <v>8901</v>
      </c>
      <c r="E2410">
        <v>2400</v>
      </c>
    </row>
    <row r="2411" spans="1:5">
      <c r="A2411" t="s">
        <v>8902</v>
      </c>
      <c r="B2411" t="s">
        <v>6829</v>
      </c>
      <c r="C2411" t="s">
        <v>8903</v>
      </c>
      <c r="D2411" s="90" t="s">
        <v>8904</v>
      </c>
      <c r="E2411">
        <v>2400</v>
      </c>
    </row>
    <row r="2412" spans="1:5">
      <c r="A2412" t="s">
        <v>8905</v>
      </c>
      <c r="B2412" t="s">
        <v>6829</v>
      </c>
      <c r="C2412" t="s">
        <v>8906</v>
      </c>
      <c r="D2412" s="90" t="s">
        <v>8907</v>
      </c>
      <c r="E2412">
        <v>2400</v>
      </c>
    </row>
    <row r="2413" spans="1:5">
      <c r="A2413" t="s">
        <v>8908</v>
      </c>
      <c r="B2413" t="s">
        <v>4472</v>
      </c>
      <c r="C2413" t="s">
        <v>8909</v>
      </c>
      <c r="D2413" s="90" t="s">
        <v>3167</v>
      </c>
      <c r="E2413">
        <v>2400</v>
      </c>
    </row>
    <row r="2414" spans="1:5">
      <c r="A2414" t="s">
        <v>8910</v>
      </c>
      <c r="B2414" t="s">
        <v>4472</v>
      </c>
      <c r="C2414" t="s">
        <v>8911</v>
      </c>
      <c r="D2414" s="90" t="s">
        <v>8912</v>
      </c>
      <c r="E2414">
        <v>2400</v>
      </c>
    </row>
    <row r="2415" spans="1:5">
      <c r="A2415" t="s">
        <v>8913</v>
      </c>
      <c r="B2415" t="s">
        <v>7780</v>
      </c>
      <c r="C2415" t="s">
        <v>8914</v>
      </c>
      <c r="D2415" s="90" t="s">
        <v>3056</v>
      </c>
      <c r="E2415">
        <v>2400</v>
      </c>
    </row>
    <row r="2416" spans="1:5">
      <c r="A2416" t="s">
        <v>1794</v>
      </c>
      <c r="B2416" t="s">
        <v>7780</v>
      </c>
      <c r="C2416" t="s">
        <v>8915</v>
      </c>
      <c r="D2416" s="90" t="s">
        <v>3056</v>
      </c>
      <c r="E2416">
        <v>2400</v>
      </c>
    </row>
    <row r="2417" spans="1:5">
      <c r="A2417" t="s">
        <v>1792</v>
      </c>
      <c r="B2417" t="s">
        <v>7780</v>
      </c>
      <c r="C2417" t="s">
        <v>8916</v>
      </c>
      <c r="D2417" s="90" t="s">
        <v>3056</v>
      </c>
      <c r="E2417">
        <v>2400</v>
      </c>
    </row>
    <row r="2418" spans="1:5">
      <c r="A2418" t="s">
        <v>1793</v>
      </c>
      <c r="B2418" t="s">
        <v>7780</v>
      </c>
      <c r="C2418" t="s">
        <v>8917</v>
      </c>
      <c r="D2418" s="90" t="s">
        <v>3056</v>
      </c>
      <c r="E2418">
        <v>2400</v>
      </c>
    </row>
    <row r="2419" spans="1:5">
      <c r="A2419" t="s">
        <v>8918</v>
      </c>
      <c r="B2419" t="s">
        <v>7086</v>
      </c>
      <c r="C2419" t="s">
        <v>8919</v>
      </c>
      <c r="D2419" s="90" t="s">
        <v>8920</v>
      </c>
      <c r="E2419">
        <v>2400</v>
      </c>
    </row>
    <row r="2420" spans="1:5">
      <c r="A2420" t="s">
        <v>8921</v>
      </c>
      <c r="B2420" t="s">
        <v>3833</v>
      </c>
      <c r="C2420" t="s">
        <v>8922</v>
      </c>
      <c r="D2420" s="90" t="s">
        <v>5025</v>
      </c>
      <c r="E2420">
        <v>2400</v>
      </c>
    </row>
    <row r="2421" spans="1:5">
      <c r="A2421" t="s">
        <v>8923</v>
      </c>
      <c r="B2421" t="s">
        <v>5770</v>
      </c>
      <c r="C2421" t="s">
        <v>8924</v>
      </c>
      <c r="D2421" s="90" t="s">
        <v>5772</v>
      </c>
      <c r="E2421">
        <v>2400</v>
      </c>
    </row>
    <row r="2422" spans="1:5">
      <c r="A2422" t="s">
        <v>8925</v>
      </c>
      <c r="B2422" t="s">
        <v>5770</v>
      </c>
      <c r="C2422" t="s">
        <v>8926</v>
      </c>
      <c r="D2422" s="90" t="s">
        <v>8927</v>
      </c>
      <c r="E2422">
        <v>2420</v>
      </c>
    </row>
    <row r="2423" spans="1:5">
      <c r="A2423" t="s">
        <v>8928</v>
      </c>
      <c r="B2423" t="s">
        <v>5770</v>
      </c>
      <c r="C2423" t="s">
        <v>8929</v>
      </c>
      <c r="D2423" s="90" t="s">
        <v>8930</v>
      </c>
      <c r="E2423">
        <v>2420</v>
      </c>
    </row>
    <row r="2424" spans="1:5">
      <c r="A2424" t="s">
        <v>8931</v>
      </c>
      <c r="B2424" t="s">
        <v>5770</v>
      </c>
      <c r="C2424" t="s">
        <v>8932</v>
      </c>
      <c r="D2424" s="90" t="s">
        <v>8933</v>
      </c>
      <c r="E2424">
        <v>2420</v>
      </c>
    </row>
    <row r="2425" spans="1:5">
      <c r="A2425" t="s">
        <v>8934</v>
      </c>
      <c r="B2425" t="s">
        <v>3580</v>
      </c>
      <c r="C2425" t="s">
        <v>8935</v>
      </c>
      <c r="D2425" s="90" t="s">
        <v>6167</v>
      </c>
      <c r="E2425">
        <v>2420</v>
      </c>
    </row>
    <row r="2426" spans="1:5">
      <c r="A2426" t="s">
        <v>8936</v>
      </c>
      <c r="B2426" t="s">
        <v>3580</v>
      </c>
      <c r="C2426" t="s">
        <v>8937</v>
      </c>
      <c r="D2426" s="90" t="s">
        <v>8938</v>
      </c>
      <c r="E2426">
        <v>2420</v>
      </c>
    </row>
    <row r="2427" spans="1:5">
      <c r="A2427" t="s">
        <v>8939</v>
      </c>
      <c r="B2427" t="s">
        <v>3529</v>
      </c>
      <c r="C2427" t="s">
        <v>8940</v>
      </c>
      <c r="D2427" s="90" t="s">
        <v>3531</v>
      </c>
      <c r="E2427">
        <v>2420</v>
      </c>
    </row>
    <row r="2428" spans="1:5">
      <c r="A2428" t="s">
        <v>8941</v>
      </c>
      <c r="B2428" t="s">
        <v>3529</v>
      </c>
      <c r="C2428" t="s">
        <v>8942</v>
      </c>
      <c r="D2428" s="90" t="s">
        <v>3531</v>
      </c>
      <c r="E2428">
        <v>2420</v>
      </c>
    </row>
    <row r="2429" spans="1:5">
      <c r="A2429" t="s">
        <v>8943</v>
      </c>
      <c r="B2429" t="s">
        <v>3529</v>
      </c>
      <c r="C2429" t="s">
        <v>8944</v>
      </c>
      <c r="D2429" s="90" t="s">
        <v>3531</v>
      </c>
      <c r="E2429">
        <v>2420</v>
      </c>
    </row>
    <row r="2430" spans="1:5">
      <c r="A2430" t="s">
        <v>8945</v>
      </c>
      <c r="B2430" t="s">
        <v>3529</v>
      </c>
      <c r="C2430" t="s">
        <v>8946</v>
      </c>
      <c r="D2430" s="90" t="s">
        <v>3531</v>
      </c>
      <c r="E2430">
        <v>2420</v>
      </c>
    </row>
    <row r="2431" spans="1:5">
      <c r="A2431" t="s">
        <v>8947</v>
      </c>
      <c r="B2431" t="s">
        <v>5770</v>
      </c>
      <c r="C2431" t="s">
        <v>8948</v>
      </c>
      <c r="D2431" s="90" t="s">
        <v>5772</v>
      </c>
      <c r="E2431">
        <v>2420</v>
      </c>
    </row>
    <row r="2432" spans="1:5">
      <c r="A2432" t="s">
        <v>8949</v>
      </c>
      <c r="B2432" t="s">
        <v>5770</v>
      </c>
      <c r="C2432" t="s">
        <v>1679</v>
      </c>
      <c r="D2432" s="90" t="s">
        <v>8950</v>
      </c>
      <c r="E2432">
        <v>2420</v>
      </c>
    </row>
    <row r="2433" spans="1:5">
      <c r="A2433" t="s">
        <v>8951</v>
      </c>
      <c r="B2433" t="s">
        <v>5770</v>
      </c>
      <c r="C2433" t="s">
        <v>8952</v>
      </c>
      <c r="D2433" s="90" t="s">
        <v>5772</v>
      </c>
      <c r="E2433">
        <v>2420</v>
      </c>
    </row>
    <row r="2434" spans="1:5">
      <c r="A2434" t="s">
        <v>8953</v>
      </c>
      <c r="B2434" t="s">
        <v>5770</v>
      </c>
      <c r="C2434" t="s">
        <v>1682</v>
      </c>
      <c r="D2434" s="90" t="s">
        <v>8954</v>
      </c>
      <c r="E2434">
        <v>2420</v>
      </c>
    </row>
    <row r="2435" spans="1:5">
      <c r="A2435" t="s">
        <v>8955</v>
      </c>
      <c r="B2435" t="s">
        <v>5770</v>
      </c>
      <c r="C2435" t="s">
        <v>8956</v>
      </c>
      <c r="D2435" s="90" t="s">
        <v>5772</v>
      </c>
      <c r="E2435">
        <v>2420</v>
      </c>
    </row>
    <row r="2436" spans="1:5">
      <c r="A2436" t="s">
        <v>8957</v>
      </c>
      <c r="B2436" t="s">
        <v>5770</v>
      </c>
      <c r="C2436" t="s">
        <v>8958</v>
      </c>
      <c r="D2436" s="90" t="s">
        <v>5772</v>
      </c>
      <c r="E2436">
        <v>2420</v>
      </c>
    </row>
    <row r="2437" spans="1:5">
      <c r="A2437" t="s">
        <v>8959</v>
      </c>
      <c r="B2437" t="s">
        <v>5770</v>
      </c>
      <c r="C2437" t="s">
        <v>8960</v>
      </c>
      <c r="D2437" s="90" t="s">
        <v>5772</v>
      </c>
      <c r="E2437">
        <v>2420</v>
      </c>
    </row>
    <row r="2438" spans="1:5">
      <c r="A2438" t="s">
        <v>8961</v>
      </c>
      <c r="B2438" t="s">
        <v>5770</v>
      </c>
      <c r="C2438" t="s">
        <v>8962</v>
      </c>
      <c r="D2438" s="90" t="s">
        <v>8963</v>
      </c>
      <c r="E2438">
        <v>2420</v>
      </c>
    </row>
    <row r="2439" spans="1:5">
      <c r="A2439" t="s">
        <v>8964</v>
      </c>
      <c r="B2439" t="s">
        <v>5770</v>
      </c>
      <c r="C2439" t="s">
        <v>8965</v>
      </c>
      <c r="D2439" s="90" t="s">
        <v>8966</v>
      </c>
      <c r="E2439">
        <v>2420</v>
      </c>
    </row>
    <row r="2440" spans="1:5">
      <c r="A2440" t="s">
        <v>8967</v>
      </c>
      <c r="B2440" t="s">
        <v>5770</v>
      </c>
      <c r="C2440" t="s">
        <v>8968</v>
      </c>
      <c r="D2440" s="90" t="s">
        <v>8969</v>
      </c>
      <c r="E2440">
        <v>2420</v>
      </c>
    </row>
    <row r="2441" spans="1:5">
      <c r="A2441" t="s">
        <v>8970</v>
      </c>
      <c r="B2441" t="s">
        <v>3220</v>
      </c>
      <c r="C2441" t="s">
        <v>8971</v>
      </c>
      <c r="D2441" s="90" t="s">
        <v>3056</v>
      </c>
      <c r="E2441">
        <v>2420</v>
      </c>
    </row>
    <row r="2442" spans="1:5">
      <c r="A2442" t="s">
        <v>8972</v>
      </c>
      <c r="B2442" t="s">
        <v>7776</v>
      </c>
      <c r="C2442" t="s">
        <v>8973</v>
      </c>
      <c r="D2442" s="90" t="s">
        <v>7850</v>
      </c>
      <c r="E2442">
        <v>2440</v>
      </c>
    </row>
    <row r="2443" spans="1:5">
      <c r="A2443" t="s">
        <v>8974</v>
      </c>
      <c r="B2443" t="s">
        <v>7776</v>
      </c>
      <c r="C2443" t="s">
        <v>8975</v>
      </c>
      <c r="D2443" s="90" t="s">
        <v>7850</v>
      </c>
      <c r="E2443">
        <v>2440</v>
      </c>
    </row>
    <row r="2444" spans="1:5">
      <c r="A2444" t="s">
        <v>8976</v>
      </c>
      <c r="B2444" t="s">
        <v>6851</v>
      </c>
      <c r="C2444" t="s">
        <v>8977</v>
      </c>
      <c r="D2444" s="90" t="s">
        <v>6853</v>
      </c>
      <c r="E2444">
        <v>2440</v>
      </c>
    </row>
    <row r="2445" spans="1:5">
      <c r="A2445" t="s">
        <v>8978</v>
      </c>
      <c r="B2445" t="s">
        <v>6851</v>
      </c>
      <c r="C2445" t="s">
        <v>8979</v>
      </c>
      <c r="D2445" s="90" t="s">
        <v>6853</v>
      </c>
      <c r="E2445">
        <v>2440</v>
      </c>
    </row>
    <row r="2446" spans="1:5">
      <c r="A2446" t="s">
        <v>8980</v>
      </c>
      <c r="B2446" t="s">
        <v>3058</v>
      </c>
      <c r="C2446" t="s">
        <v>8981</v>
      </c>
      <c r="D2446" s="90" t="s">
        <v>3167</v>
      </c>
      <c r="E2446">
        <v>2440</v>
      </c>
    </row>
    <row r="2447" spans="1:5">
      <c r="A2447" t="s">
        <v>8982</v>
      </c>
      <c r="B2447" t="s">
        <v>3058</v>
      </c>
      <c r="C2447" t="s">
        <v>8983</v>
      </c>
      <c r="D2447" s="90" t="s">
        <v>3167</v>
      </c>
      <c r="E2447">
        <v>2440</v>
      </c>
    </row>
    <row r="2448" spans="1:5">
      <c r="A2448" t="s">
        <v>8984</v>
      </c>
      <c r="B2448" t="s">
        <v>3058</v>
      </c>
      <c r="C2448" t="s">
        <v>8985</v>
      </c>
      <c r="D2448" s="90" t="s">
        <v>8986</v>
      </c>
      <c r="E2448">
        <v>2440</v>
      </c>
    </row>
    <row r="2449" spans="1:5">
      <c r="A2449" t="s">
        <v>8987</v>
      </c>
      <c r="B2449" t="s">
        <v>3058</v>
      </c>
      <c r="C2449" t="s">
        <v>8988</v>
      </c>
      <c r="D2449" s="90" t="s">
        <v>8989</v>
      </c>
      <c r="E2449">
        <v>2440</v>
      </c>
    </row>
    <row r="2450" spans="1:5">
      <c r="A2450" t="s">
        <v>8990</v>
      </c>
      <c r="B2450" t="s">
        <v>4077</v>
      </c>
      <c r="C2450" t="s">
        <v>8991</v>
      </c>
      <c r="D2450" s="90" t="s">
        <v>8992</v>
      </c>
      <c r="E2450">
        <v>2440</v>
      </c>
    </row>
    <row r="2451" spans="1:5">
      <c r="A2451" t="s">
        <v>8993</v>
      </c>
      <c r="B2451" t="s">
        <v>7963</v>
      </c>
      <c r="C2451" t="s">
        <v>8994</v>
      </c>
      <c r="D2451" s="90" t="s">
        <v>8995</v>
      </c>
      <c r="E2451">
        <v>2440</v>
      </c>
    </row>
    <row r="2452" spans="1:5">
      <c r="A2452" t="s">
        <v>8996</v>
      </c>
      <c r="B2452" t="s">
        <v>3058</v>
      </c>
      <c r="C2452" t="s">
        <v>8997</v>
      </c>
      <c r="D2452" s="90" t="s">
        <v>8998</v>
      </c>
      <c r="E2452">
        <v>2440</v>
      </c>
    </row>
    <row r="2453" spans="1:5">
      <c r="A2453" t="s">
        <v>8999</v>
      </c>
      <c r="B2453" t="s">
        <v>5770</v>
      </c>
      <c r="C2453" t="s">
        <v>9000</v>
      </c>
      <c r="D2453" s="90" t="s">
        <v>5772</v>
      </c>
      <c r="E2453">
        <v>2440</v>
      </c>
    </row>
    <row r="2454" spans="1:5">
      <c r="A2454" t="s">
        <v>9001</v>
      </c>
      <c r="B2454" t="s">
        <v>5770</v>
      </c>
      <c r="C2454" t="s">
        <v>9002</v>
      </c>
      <c r="D2454" s="90" t="s">
        <v>5772</v>
      </c>
      <c r="E2454">
        <v>2440</v>
      </c>
    </row>
    <row r="2455" spans="1:5">
      <c r="A2455" t="s">
        <v>9003</v>
      </c>
      <c r="B2455" t="s">
        <v>3165</v>
      </c>
      <c r="C2455" t="s">
        <v>9004</v>
      </c>
      <c r="D2455" s="90" t="s">
        <v>3167</v>
      </c>
      <c r="E2455">
        <v>2440</v>
      </c>
    </row>
    <row r="2456" spans="1:5">
      <c r="A2456" t="s">
        <v>9005</v>
      </c>
      <c r="B2456" t="s">
        <v>5770</v>
      </c>
      <c r="C2456" t="s">
        <v>9006</v>
      </c>
      <c r="D2456" s="90" t="s">
        <v>9007</v>
      </c>
      <c r="E2456">
        <v>2440</v>
      </c>
    </row>
    <row r="2457" spans="1:5">
      <c r="A2457" t="s">
        <v>9008</v>
      </c>
      <c r="B2457" t="s">
        <v>5770</v>
      </c>
      <c r="C2457" t="s">
        <v>9009</v>
      </c>
      <c r="D2457" s="90" t="s">
        <v>5772</v>
      </c>
      <c r="E2457">
        <v>2440</v>
      </c>
    </row>
    <row r="2458" spans="1:5">
      <c r="A2458" t="s">
        <v>9010</v>
      </c>
      <c r="B2458" t="s">
        <v>5770</v>
      </c>
      <c r="C2458" t="s">
        <v>9011</v>
      </c>
      <c r="D2458" s="90" t="s">
        <v>9012</v>
      </c>
      <c r="E2458">
        <v>2440</v>
      </c>
    </row>
    <row r="2459" spans="1:5">
      <c r="A2459" t="s">
        <v>9013</v>
      </c>
      <c r="B2459" t="s">
        <v>5770</v>
      </c>
      <c r="C2459" t="s">
        <v>9014</v>
      </c>
      <c r="D2459" s="90" t="s">
        <v>9015</v>
      </c>
      <c r="E2459">
        <v>2440</v>
      </c>
    </row>
    <row r="2460" spans="1:5">
      <c r="A2460" t="s">
        <v>9016</v>
      </c>
      <c r="B2460" t="s">
        <v>5770</v>
      </c>
      <c r="C2460" t="s">
        <v>9017</v>
      </c>
      <c r="D2460" s="90" t="s">
        <v>9018</v>
      </c>
      <c r="E2460">
        <v>2440</v>
      </c>
    </row>
    <row r="2461" spans="1:5">
      <c r="A2461" t="s">
        <v>9019</v>
      </c>
      <c r="B2461" t="s">
        <v>5770</v>
      </c>
      <c r="C2461" t="s">
        <v>9020</v>
      </c>
      <c r="D2461" s="90" t="s">
        <v>9021</v>
      </c>
      <c r="E2461">
        <v>2440</v>
      </c>
    </row>
    <row r="2462" spans="1:5">
      <c r="A2462" t="s">
        <v>9022</v>
      </c>
      <c r="B2462" t="s">
        <v>1657</v>
      </c>
      <c r="C2462" t="s">
        <v>9023</v>
      </c>
      <c r="D2462" s="90" t="s">
        <v>9024</v>
      </c>
      <c r="E2462">
        <v>2460</v>
      </c>
    </row>
    <row r="2463" spans="1:5">
      <c r="A2463" t="s">
        <v>9025</v>
      </c>
      <c r="B2463" t="s">
        <v>1656</v>
      </c>
      <c r="C2463" t="s">
        <v>9026</v>
      </c>
      <c r="D2463" s="90" t="s">
        <v>6849</v>
      </c>
      <c r="E2463">
        <v>2460</v>
      </c>
    </row>
    <row r="2464" spans="1:5">
      <c r="A2464" t="s">
        <v>9027</v>
      </c>
      <c r="B2464" t="s">
        <v>1656</v>
      </c>
      <c r="C2464" t="s">
        <v>9028</v>
      </c>
      <c r="D2464" s="90" t="s">
        <v>6849</v>
      </c>
      <c r="E2464">
        <v>2460</v>
      </c>
    </row>
    <row r="2465" spans="1:5">
      <c r="A2465" t="s">
        <v>9029</v>
      </c>
      <c r="B2465" t="s">
        <v>1656</v>
      </c>
      <c r="C2465" t="s">
        <v>9030</v>
      </c>
      <c r="D2465" s="90" t="s">
        <v>6849</v>
      </c>
      <c r="E2465">
        <v>2460</v>
      </c>
    </row>
    <row r="2466" spans="1:5">
      <c r="A2466" t="s">
        <v>9031</v>
      </c>
      <c r="B2466" t="s">
        <v>1656</v>
      </c>
      <c r="C2466" t="s">
        <v>9032</v>
      </c>
      <c r="D2466" s="90" t="s">
        <v>6849</v>
      </c>
      <c r="E2466">
        <v>2460</v>
      </c>
    </row>
    <row r="2467" spans="1:5">
      <c r="A2467" t="s">
        <v>9033</v>
      </c>
      <c r="B2467" t="s">
        <v>5770</v>
      </c>
      <c r="C2467" t="s">
        <v>9034</v>
      </c>
      <c r="D2467" s="90" t="s">
        <v>5772</v>
      </c>
      <c r="E2467">
        <v>2460</v>
      </c>
    </row>
    <row r="2468" spans="1:5">
      <c r="A2468" t="s">
        <v>9035</v>
      </c>
      <c r="B2468" t="s">
        <v>5770</v>
      </c>
      <c r="C2468" t="s">
        <v>9036</v>
      </c>
      <c r="D2468" s="90" t="s">
        <v>9037</v>
      </c>
      <c r="E2468">
        <v>2460</v>
      </c>
    </row>
    <row r="2469" spans="1:5">
      <c r="A2469" t="s">
        <v>9038</v>
      </c>
      <c r="B2469" t="s">
        <v>5770</v>
      </c>
      <c r="C2469" t="s">
        <v>9039</v>
      </c>
      <c r="D2469" s="90" t="s">
        <v>9040</v>
      </c>
      <c r="E2469">
        <v>2460</v>
      </c>
    </row>
    <row r="2470" spans="1:5">
      <c r="A2470" t="s">
        <v>9041</v>
      </c>
      <c r="B2470" t="s">
        <v>5770</v>
      </c>
      <c r="C2470" t="s">
        <v>1674</v>
      </c>
      <c r="D2470" s="90" t="s">
        <v>9042</v>
      </c>
      <c r="E2470">
        <v>2460</v>
      </c>
    </row>
    <row r="2471" spans="1:5">
      <c r="A2471" t="s">
        <v>9043</v>
      </c>
      <c r="B2471" t="s">
        <v>5770</v>
      </c>
      <c r="C2471" t="s">
        <v>1675</v>
      </c>
      <c r="D2471" s="90" t="s">
        <v>9044</v>
      </c>
      <c r="E2471">
        <v>2460</v>
      </c>
    </row>
    <row r="2472" spans="1:5">
      <c r="A2472" t="s">
        <v>9045</v>
      </c>
      <c r="B2472" t="s">
        <v>3058</v>
      </c>
      <c r="C2472" t="s">
        <v>9046</v>
      </c>
      <c r="D2472" s="90" t="s">
        <v>3167</v>
      </c>
      <c r="E2472">
        <v>2460</v>
      </c>
    </row>
    <row r="2473" spans="1:5">
      <c r="A2473" t="s">
        <v>9047</v>
      </c>
      <c r="B2473" t="s">
        <v>7036</v>
      </c>
      <c r="C2473" t="s">
        <v>9048</v>
      </c>
      <c r="D2473" s="90" t="s">
        <v>9049</v>
      </c>
      <c r="E2473">
        <v>2460</v>
      </c>
    </row>
    <row r="2474" spans="1:5">
      <c r="A2474" t="s">
        <v>9050</v>
      </c>
      <c r="B2474" t="s">
        <v>7036</v>
      </c>
      <c r="C2474" t="s">
        <v>9048</v>
      </c>
      <c r="D2474" s="90" t="s">
        <v>9051</v>
      </c>
      <c r="E2474">
        <v>2460</v>
      </c>
    </row>
    <row r="2475" spans="1:5">
      <c r="A2475" t="s">
        <v>9052</v>
      </c>
      <c r="B2475" t="s">
        <v>7792</v>
      </c>
      <c r="C2475" t="s">
        <v>9053</v>
      </c>
      <c r="D2475" s="90" t="s">
        <v>7794</v>
      </c>
      <c r="E2475">
        <v>2460</v>
      </c>
    </row>
    <row r="2476" spans="1:5">
      <c r="A2476" t="s">
        <v>9054</v>
      </c>
      <c r="B2476" t="s">
        <v>3058</v>
      </c>
      <c r="C2476" t="s">
        <v>9055</v>
      </c>
      <c r="D2476" s="90" t="s">
        <v>9056</v>
      </c>
      <c r="E2476">
        <v>2460</v>
      </c>
    </row>
    <row r="2477" spans="1:5">
      <c r="A2477" t="s">
        <v>9057</v>
      </c>
      <c r="B2477" t="s">
        <v>3058</v>
      </c>
      <c r="C2477" t="s">
        <v>9058</v>
      </c>
      <c r="D2477" s="90" t="s">
        <v>3167</v>
      </c>
      <c r="E2477">
        <v>2460</v>
      </c>
    </row>
    <row r="2478" spans="1:5">
      <c r="A2478" t="s">
        <v>9059</v>
      </c>
      <c r="B2478" t="s">
        <v>3058</v>
      </c>
      <c r="C2478" t="s">
        <v>9060</v>
      </c>
      <c r="D2478" s="90" t="s">
        <v>3167</v>
      </c>
      <c r="E2478">
        <v>2460</v>
      </c>
    </row>
    <row r="2479" spans="1:5">
      <c r="A2479" t="s">
        <v>9061</v>
      </c>
      <c r="B2479" t="s">
        <v>3058</v>
      </c>
      <c r="C2479" t="s">
        <v>9062</v>
      </c>
      <c r="D2479" s="90" t="s">
        <v>9063</v>
      </c>
      <c r="E2479">
        <v>2460</v>
      </c>
    </row>
    <row r="2480" spans="1:5">
      <c r="A2480" t="s">
        <v>9064</v>
      </c>
      <c r="B2480" t="s">
        <v>6851</v>
      </c>
      <c r="C2480" t="s">
        <v>9065</v>
      </c>
      <c r="D2480" s="90" t="s">
        <v>9066</v>
      </c>
      <c r="E2480">
        <v>2460</v>
      </c>
    </row>
    <row r="2481" spans="1:5">
      <c r="A2481" t="s">
        <v>9067</v>
      </c>
      <c r="B2481" t="s">
        <v>6851</v>
      </c>
      <c r="C2481" t="s">
        <v>9068</v>
      </c>
      <c r="D2481" s="90" t="s">
        <v>9069</v>
      </c>
      <c r="E2481">
        <v>2460</v>
      </c>
    </row>
    <row r="2482" spans="1:5">
      <c r="A2482" t="s">
        <v>9070</v>
      </c>
      <c r="B2482" t="s">
        <v>3073</v>
      </c>
      <c r="D2482" s="90" t="s">
        <v>3215</v>
      </c>
      <c r="E2482">
        <v>2480</v>
      </c>
    </row>
    <row r="2483" spans="1:5">
      <c r="A2483" t="s">
        <v>9071</v>
      </c>
      <c r="B2483" t="s">
        <v>3073</v>
      </c>
      <c r="C2483" t="s">
        <v>9072</v>
      </c>
      <c r="D2483" s="90" t="s">
        <v>3215</v>
      </c>
      <c r="E2483">
        <v>2480</v>
      </c>
    </row>
    <row r="2484" spans="1:5">
      <c r="A2484" t="s">
        <v>9073</v>
      </c>
      <c r="B2484" t="s">
        <v>3073</v>
      </c>
      <c r="C2484" t="s">
        <v>9074</v>
      </c>
      <c r="D2484" s="90" t="s">
        <v>3215</v>
      </c>
      <c r="E2484">
        <v>2480</v>
      </c>
    </row>
    <row r="2485" spans="1:5">
      <c r="A2485" t="s">
        <v>9075</v>
      </c>
      <c r="B2485" t="s">
        <v>3073</v>
      </c>
      <c r="C2485" t="s">
        <v>9072</v>
      </c>
      <c r="D2485" s="90" t="s">
        <v>3215</v>
      </c>
      <c r="E2485">
        <v>2480</v>
      </c>
    </row>
    <row r="2486" spans="1:5">
      <c r="A2486" t="s">
        <v>9076</v>
      </c>
      <c r="B2486" t="s">
        <v>3073</v>
      </c>
      <c r="C2486" t="s">
        <v>9077</v>
      </c>
      <c r="D2486" s="90" t="s">
        <v>3215</v>
      </c>
      <c r="E2486">
        <v>2480</v>
      </c>
    </row>
    <row r="2487" spans="1:5">
      <c r="A2487" t="s">
        <v>9078</v>
      </c>
      <c r="B2487" t="s">
        <v>3073</v>
      </c>
      <c r="C2487" t="s">
        <v>9077</v>
      </c>
      <c r="D2487" s="90" t="s">
        <v>3215</v>
      </c>
      <c r="E2487">
        <v>2480</v>
      </c>
    </row>
    <row r="2488" spans="1:5">
      <c r="A2488" t="s">
        <v>9079</v>
      </c>
      <c r="B2488" t="s">
        <v>3073</v>
      </c>
      <c r="C2488" t="s">
        <v>9080</v>
      </c>
      <c r="D2488" s="90" t="s">
        <v>3215</v>
      </c>
      <c r="E2488">
        <v>2480</v>
      </c>
    </row>
    <row r="2489" spans="1:5">
      <c r="A2489" t="s">
        <v>9081</v>
      </c>
      <c r="B2489" t="s">
        <v>3330</v>
      </c>
      <c r="C2489" t="s">
        <v>9082</v>
      </c>
      <c r="D2489" s="90" t="s">
        <v>9083</v>
      </c>
      <c r="E2489">
        <v>2480</v>
      </c>
    </row>
    <row r="2490" spans="1:5">
      <c r="A2490" t="s">
        <v>9084</v>
      </c>
      <c r="B2490" t="s">
        <v>3330</v>
      </c>
      <c r="C2490" t="s">
        <v>9085</v>
      </c>
      <c r="D2490" s="90" t="s">
        <v>3332</v>
      </c>
      <c r="E2490">
        <v>2480</v>
      </c>
    </row>
    <row r="2491" spans="1:5">
      <c r="A2491" t="s">
        <v>9086</v>
      </c>
      <c r="B2491" t="s">
        <v>3330</v>
      </c>
      <c r="C2491" t="s">
        <v>9085</v>
      </c>
      <c r="D2491" s="90" t="s">
        <v>3332</v>
      </c>
      <c r="E2491">
        <v>2480</v>
      </c>
    </row>
    <row r="2492" spans="1:5">
      <c r="A2492" t="s">
        <v>9087</v>
      </c>
      <c r="B2492" t="s">
        <v>3330</v>
      </c>
      <c r="C2492" t="s">
        <v>9088</v>
      </c>
      <c r="D2492" s="90" t="s">
        <v>9089</v>
      </c>
      <c r="E2492">
        <v>2480</v>
      </c>
    </row>
    <row r="2493" spans="1:5">
      <c r="A2493" t="s">
        <v>9090</v>
      </c>
      <c r="B2493" t="s">
        <v>7086</v>
      </c>
      <c r="C2493" t="s">
        <v>9091</v>
      </c>
      <c r="D2493" s="90" t="s">
        <v>9092</v>
      </c>
      <c r="E2493">
        <v>2480</v>
      </c>
    </row>
    <row r="2494" spans="1:5">
      <c r="A2494" t="s">
        <v>9093</v>
      </c>
      <c r="B2494" t="s">
        <v>7086</v>
      </c>
      <c r="C2494" t="s">
        <v>9094</v>
      </c>
      <c r="D2494" s="90" t="s">
        <v>9095</v>
      </c>
      <c r="E2494">
        <v>2480</v>
      </c>
    </row>
    <row r="2495" spans="1:5">
      <c r="A2495" t="s">
        <v>9096</v>
      </c>
      <c r="B2495" t="s">
        <v>3330</v>
      </c>
      <c r="C2495" t="s">
        <v>9097</v>
      </c>
      <c r="D2495" s="90" t="s">
        <v>9098</v>
      </c>
      <c r="E2495">
        <v>2480</v>
      </c>
    </row>
    <row r="2496" spans="1:5">
      <c r="A2496" t="s">
        <v>9099</v>
      </c>
      <c r="B2496" t="s">
        <v>7086</v>
      </c>
      <c r="C2496" t="s">
        <v>9100</v>
      </c>
      <c r="D2496" s="90" t="s">
        <v>9101</v>
      </c>
      <c r="E2496">
        <v>2480</v>
      </c>
    </row>
    <row r="2497" spans="1:5">
      <c r="A2497" t="s">
        <v>9102</v>
      </c>
      <c r="B2497" t="s">
        <v>3330</v>
      </c>
      <c r="C2497" t="s">
        <v>9103</v>
      </c>
      <c r="D2497" s="90" t="s">
        <v>9104</v>
      </c>
      <c r="E2497">
        <v>2480</v>
      </c>
    </row>
    <row r="2498" spans="1:5">
      <c r="A2498" t="s">
        <v>9105</v>
      </c>
      <c r="B2498" t="s">
        <v>3330</v>
      </c>
      <c r="C2498" t="s">
        <v>9106</v>
      </c>
      <c r="D2498" s="90" t="s">
        <v>9107</v>
      </c>
      <c r="E2498">
        <v>2480</v>
      </c>
    </row>
    <row r="2499" spans="1:5">
      <c r="A2499" t="s">
        <v>9108</v>
      </c>
      <c r="B2499" t="s">
        <v>3330</v>
      </c>
      <c r="C2499" t="s">
        <v>9109</v>
      </c>
      <c r="D2499" s="90" t="s">
        <v>9110</v>
      </c>
      <c r="E2499">
        <v>2480</v>
      </c>
    </row>
    <row r="2500" spans="1:5">
      <c r="A2500" t="s">
        <v>9111</v>
      </c>
      <c r="B2500" t="s">
        <v>3330</v>
      </c>
      <c r="C2500" t="s">
        <v>9112</v>
      </c>
      <c r="D2500" s="90" t="s">
        <v>9113</v>
      </c>
      <c r="E2500">
        <v>2480</v>
      </c>
    </row>
    <row r="2501" spans="1:5">
      <c r="A2501" t="s">
        <v>9114</v>
      </c>
      <c r="B2501" t="s">
        <v>3330</v>
      </c>
      <c r="C2501" t="s">
        <v>9115</v>
      </c>
      <c r="D2501" s="90" t="s">
        <v>9116</v>
      </c>
      <c r="E2501">
        <v>2480</v>
      </c>
    </row>
    <row r="2502" spans="1:5">
      <c r="A2502" t="s">
        <v>9117</v>
      </c>
      <c r="B2502" t="s">
        <v>3330</v>
      </c>
      <c r="C2502" t="s">
        <v>9118</v>
      </c>
      <c r="D2502" s="90" t="s">
        <v>9119</v>
      </c>
      <c r="E2502">
        <v>2500</v>
      </c>
    </row>
    <row r="2503" spans="1:5">
      <c r="A2503" t="s">
        <v>9120</v>
      </c>
      <c r="B2503" t="s">
        <v>3330</v>
      </c>
      <c r="C2503" t="s">
        <v>9121</v>
      </c>
      <c r="D2503" s="90" t="s">
        <v>9122</v>
      </c>
      <c r="E2503">
        <v>2500</v>
      </c>
    </row>
    <row r="2504" spans="1:5">
      <c r="A2504" t="s">
        <v>9123</v>
      </c>
      <c r="B2504" t="s">
        <v>3330</v>
      </c>
      <c r="C2504" t="s">
        <v>9124</v>
      </c>
      <c r="D2504" s="90" t="s">
        <v>9125</v>
      </c>
      <c r="E2504">
        <v>2500</v>
      </c>
    </row>
    <row r="2505" spans="1:5">
      <c r="A2505" t="s">
        <v>9126</v>
      </c>
      <c r="B2505" t="s">
        <v>3330</v>
      </c>
      <c r="C2505" t="s">
        <v>9127</v>
      </c>
      <c r="D2505" s="90" t="s">
        <v>9128</v>
      </c>
      <c r="E2505">
        <v>2500</v>
      </c>
    </row>
    <row r="2506" spans="1:5">
      <c r="A2506" t="s">
        <v>9129</v>
      </c>
      <c r="B2506" t="s">
        <v>3330</v>
      </c>
      <c r="C2506" t="s">
        <v>9130</v>
      </c>
      <c r="D2506" s="90" t="s">
        <v>9131</v>
      </c>
      <c r="E2506">
        <v>2500</v>
      </c>
    </row>
    <row r="2507" spans="1:5">
      <c r="A2507" t="s">
        <v>9132</v>
      </c>
      <c r="B2507" t="s">
        <v>3330</v>
      </c>
      <c r="C2507" t="s">
        <v>9133</v>
      </c>
      <c r="D2507" s="90" t="s">
        <v>9134</v>
      </c>
      <c r="E2507">
        <v>2500</v>
      </c>
    </row>
    <row r="2508" spans="1:5">
      <c r="A2508" t="s">
        <v>9135</v>
      </c>
      <c r="B2508" t="s">
        <v>5770</v>
      </c>
      <c r="C2508" t="s">
        <v>9136</v>
      </c>
      <c r="D2508" s="90" t="s">
        <v>9137</v>
      </c>
      <c r="E2508">
        <v>2500</v>
      </c>
    </row>
    <row r="2509" spans="1:5">
      <c r="A2509" t="s">
        <v>9138</v>
      </c>
      <c r="B2509" t="s">
        <v>3330</v>
      </c>
      <c r="C2509" t="s">
        <v>9139</v>
      </c>
      <c r="D2509" s="90" t="s">
        <v>9140</v>
      </c>
      <c r="E2509">
        <v>2500</v>
      </c>
    </row>
    <row r="2510" spans="1:5">
      <c r="A2510" t="s">
        <v>9141</v>
      </c>
      <c r="B2510" t="s">
        <v>3330</v>
      </c>
      <c r="C2510" t="s">
        <v>9142</v>
      </c>
      <c r="D2510" s="90" t="s">
        <v>9143</v>
      </c>
      <c r="E2510">
        <v>2500</v>
      </c>
    </row>
    <row r="2511" spans="1:5">
      <c r="A2511" t="s">
        <v>9144</v>
      </c>
      <c r="B2511" t="s">
        <v>3330</v>
      </c>
      <c r="C2511" t="s">
        <v>9145</v>
      </c>
      <c r="D2511" s="90" t="s">
        <v>9146</v>
      </c>
      <c r="E2511">
        <v>2500</v>
      </c>
    </row>
    <row r="2512" spans="1:5">
      <c r="A2512" t="s">
        <v>9147</v>
      </c>
      <c r="B2512" t="s">
        <v>3330</v>
      </c>
      <c r="C2512" t="s">
        <v>9148</v>
      </c>
      <c r="D2512" s="90" t="s">
        <v>9149</v>
      </c>
      <c r="E2512">
        <v>2500</v>
      </c>
    </row>
    <row r="2513" spans="1:5">
      <c r="A2513" t="s">
        <v>9150</v>
      </c>
      <c r="B2513" t="s">
        <v>3330</v>
      </c>
      <c r="C2513" t="s">
        <v>9151</v>
      </c>
      <c r="D2513" s="90" t="s">
        <v>9152</v>
      </c>
      <c r="E2513">
        <v>2500</v>
      </c>
    </row>
    <row r="2514" spans="1:5">
      <c r="A2514" t="s">
        <v>9153</v>
      </c>
      <c r="B2514" t="s">
        <v>3330</v>
      </c>
      <c r="C2514" t="s">
        <v>9154</v>
      </c>
      <c r="D2514" s="90" t="s">
        <v>9155</v>
      </c>
      <c r="E2514">
        <v>2500</v>
      </c>
    </row>
    <row r="2515" spans="1:5">
      <c r="A2515" t="s">
        <v>9156</v>
      </c>
      <c r="B2515" t="s">
        <v>3330</v>
      </c>
      <c r="C2515" t="s">
        <v>9157</v>
      </c>
      <c r="D2515" s="90" t="s">
        <v>9158</v>
      </c>
      <c r="E2515">
        <v>2500</v>
      </c>
    </row>
    <row r="2516" spans="1:5">
      <c r="A2516" t="s">
        <v>9159</v>
      </c>
      <c r="B2516" t="s">
        <v>3330</v>
      </c>
      <c r="C2516" t="s">
        <v>9160</v>
      </c>
      <c r="D2516" s="90" t="s">
        <v>9161</v>
      </c>
      <c r="E2516">
        <v>2500</v>
      </c>
    </row>
    <row r="2517" spans="1:5">
      <c r="A2517" t="s">
        <v>9162</v>
      </c>
      <c r="B2517" t="s">
        <v>3330</v>
      </c>
      <c r="C2517" t="s">
        <v>9163</v>
      </c>
      <c r="D2517" s="90" t="s">
        <v>9164</v>
      </c>
      <c r="E2517">
        <v>2500</v>
      </c>
    </row>
    <row r="2518" spans="1:5">
      <c r="A2518" t="s">
        <v>9165</v>
      </c>
      <c r="B2518" t="s">
        <v>3330</v>
      </c>
      <c r="C2518" t="s">
        <v>9166</v>
      </c>
      <c r="D2518" s="90" t="s">
        <v>9167</v>
      </c>
      <c r="E2518">
        <v>2500</v>
      </c>
    </row>
    <row r="2519" spans="1:5">
      <c r="A2519" t="s">
        <v>9168</v>
      </c>
      <c r="B2519" t="s">
        <v>3330</v>
      </c>
      <c r="C2519" t="s">
        <v>9169</v>
      </c>
      <c r="D2519" s="90" t="s">
        <v>9170</v>
      </c>
      <c r="E2519">
        <v>2500</v>
      </c>
    </row>
    <row r="2520" spans="1:5">
      <c r="A2520" t="s">
        <v>9171</v>
      </c>
      <c r="B2520" t="s">
        <v>3330</v>
      </c>
      <c r="C2520" t="s">
        <v>9172</v>
      </c>
      <c r="D2520" s="90" t="s">
        <v>9173</v>
      </c>
      <c r="E2520">
        <v>2500</v>
      </c>
    </row>
    <row r="2521" spans="1:5">
      <c r="A2521" t="s">
        <v>9174</v>
      </c>
      <c r="B2521" t="s">
        <v>3330</v>
      </c>
      <c r="C2521" t="s">
        <v>9175</v>
      </c>
      <c r="D2521" s="90" t="s">
        <v>9176</v>
      </c>
      <c r="E2521">
        <v>2500</v>
      </c>
    </row>
    <row r="2522" spans="1:5">
      <c r="A2522" t="s">
        <v>9177</v>
      </c>
      <c r="B2522" t="s">
        <v>3330</v>
      </c>
      <c r="C2522" t="s">
        <v>9178</v>
      </c>
      <c r="D2522" s="90" t="s">
        <v>9179</v>
      </c>
      <c r="E2522">
        <v>2520</v>
      </c>
    </row>
    <row r="2523" spans="1:5">
      <c r="A2523" t="s">
        <v>9180</v>
      </c>
      <c r="B2523" t="s">
        <v>3330</v>
      </c>
      <c r="C2523" t="s">
        <v>9181</v>
      </c>
      <c r="D2523" s="90" t="s">
        <v>9182</v>
      </c>
      <c r="E2523">
        <v>2520</v>
      </c>
    </row>
    <row r="2524" spans="1:5">
      <c r="A2524" t="s">
        <v>9183</v>
      </c>
      <c r="B2524" t="s">
        <v>3330</v>
      </c>
      <c r="C2524" t="s">
        <v>9184</v>
      </c>
      <c r="D2524" s="90" t="s">
        <v>9185</v>
      </c>
      <c r="E2524">
        <v>2520</v>
      </c>
    </row>
    <row r="2525" spans="1:5">
      <c r="A2525" t="s">
        <v>9186</v>
      </c>
      <c r="B2525" t="s">
        <v>3330</v>
      </c>
      <c r="C2525" t="s">
        <v>9187</v>
      </c>
      <c r="D2525" s="90" t="s">
        <v>9188</v>
      </c>
      <c r="E2525">
        <v>2520</v>
      </c>
    </row>
    <row r="2526" spans="1:5">
      <c r="A2526" t="s">
        <v>9189</v>
      </c>
      <c r="B2526" t="s">
        <v>3330</v>
      </c>
      <c r="C2526" t="s">
        <v>9190</v>
      </c>
      <c r="D2526" s="90" t="s">
        <v>9191</v>
      </c>
      <c r="E2526">
        <v>2520</v>
      </c>
    </row>
    <row r="2527" spans="1:5">
      <c r="A2527" t="s">
        <v>9192</v>
      </c>
      <c r="B2527" t="s">
        <v>3330</v>
      </c>
      <c r="C2527" t="s">
        <v>9193</v>
      </c>
      <c r="D2527" s="90" t="s">
        <v>9194</v>
      </c>
      <c r="E2527">
        <v>2520</v>
      </c>
    </row>
    <row r="2528" spans="1:5">
      <c r="A2528" t="s">
        <v>9195</v>
      </c>
      <c r="B2528" t="s">
        <v>3330</v>
      </c>
      <c r="C2528" t="s">
        <v>9196</v>
      </c>
      <c r="D2528" s="90" t="s">
        <v>9197</v>
      </c>
      <c r="E2528">
        <v>2520</v>
      </c>
    </row>
    <row r="2529" spans="1:5">
      <c r="A2529" t="s">
        <v>9198</v>
      </c>
      <c r="B2529" t="s">
        <v>3330</v>
      </c>
      <c r="C2529" t="s">
        <v>9199</v>
      </c>
      <c r="D2529" s="90" t="s">
        <v>9200</v>
      </c>
      <c r="E2529">
        <v>2520</v>
      </c>
    </row>
    <row r="2530" spans="1:5">
      <c r="A2530" t="s">
        <v>9201</v>
      </c>
      <c r="B2530" t="s">
        <v>3330</v>
      </c>
      <c r="C2530" t="s">
        <v>9202</v>
      </c>
      <c r="D2530" s="90" t="s">
        <v>9203</v>
      </c>
      <c r="E2530">
        <v>2520</v>
      </c>
    </row>
    <row r="2531" spans="1:5">
      <c r="A2531" t="s">
        <v>9204</v>
      </c>
      <c r="B2531" t="s">
        <v>3330</v>
      </c>
      <c r="C2531" t="s">
        <v>9205</v>
      </c>
      <c r="D2531" s="90" t="s">
        <v>9206</v>
      </c>
      <c r="E2531">
        <v>2520</v>
      </c>
    </row>
    <row r="2532" spans="1:5">
      <c r="A2532" t="s">
        <v>9207</v>
      </c>
      <c r="B2532" t="s">
        <v>3330</v>
      </c>
      <c r="C2532" t="s">
        <v>9208</v>
      </c>
      <c r="D2532" s="90" t="s">
        <v>9209</v>
      </c>
      <c r="E2532">
        <v>2520</v>
      </c>
    </row>
    <row r="2533" spans="1:5">
      <c r="A2533" t="s">
        <v>9210</v>
      </c>
      <c r="B2533" t="s">
        <v>3330</v>
      </c>
      <c r="C2533" t="s">
        <v>9211</v>
      </c>
      <c r="D2533" s="90" t="s">
        <v>9212</v>
      </c>
      <c r="E2533">
        <v>2520</v>
      </c>
    </row>
    <row r="2534" spans="1:5">
      <c r="A2534" t="s">
        <v>9213</v>
      </c>
      <c r="B2534" t="s">
        <v>3330</v>
      </c>
      <c r="C2534" t="s">
        <v>9214</v>
      </c>
      <c r="D2534" s="90" t="s">
        <v>9215</v>
      </c>
      <c r="E2534">
        <v>2520</v>
      </c>
    </row>
    <row r="2535" spans="1:5">
      <c r="A2535" t="s">
        <v>9216</v>
      </c>
      <c r="B2535" t="s">
        <v>3330</v>
      </c>
      <c r="C2535" t="s">
        <v>9217</v>
      </c>
      <c r="D2535" s="90" t="s">
        <v>9218</v>
      </c>
      <c r="E2535">
        <v>2520</v>
      </c>
    </row>
    <row r="2536" spans="1:5">
      <c r="A2536" t="s">
        <v>9219</v>
      </c>
      <c r="B2536" t="s">
        <v>3330</v>
      </c>
      <c r="C2536" t="s">
        <v>9220</v>
      </c>
      <c r="D2536" s="90" t="s">
        <v>9221</v>
      </c>
      <c r="E2536">
        <v>2520</v>
      </c>
    </row>
    <row r="2537" spans="1:5">
      <c r="A2537" t="s">
        <v>9222</v>
      </c>
      <c r="B2537" t="s">
        <v>3330</v>
      </c>
      <c r="C2537" t="s">
        <v>9223</v>
      </c>
      <c r="D2537" s="90" t="s">
        <v>9224</v>
      </c>
      <c r="E2537">
        <v>2520</v>
      </c>
    </row>
    <row r="2538" spans="1:5">
      <c r="A2538" t="s">
        <v>9225</v>
      </c>
      <c r="B2538" t="s">
        <v>3330</v>
      </c>
      <c r="C2538" t="s">
        <v>9226</v>
      </c>
      <c r="D2538" s="90" t="s">
        <v>9227</v>
      </c>
      <c r="E2538">
        <v>2520</v>
      </c>
    </row>
    <row r="2539" spans="1:5">
      <c r="A2539" t="s">
        <v>9228</v>
      </c>
      <c r="B2539" t="s">
        <v>7260</v>
      </c>
      <c r="C2539" t="s">
        <v>9229</v>
      </c>
      <c r="D2539" s="90" t="s">
        <v>9230</v>
      </c>
      <c r="E2539">
        <v>2520</v>
      </c>
    </row>
    <row r="2540" spans="1:5">
      <c r="A2540" t="s">
        <v>9231</v>
      </c>
      <c r="B2540" t="s">
        <v>7086</v>
      </c>
      <c r="C2540" t="s">
        <v>9232</v>
      </c>
      <c r="D2540" s="90" t="s">
        <v>9233</v>
      </c>
      <c r="E2540">
        <v>2520</v>
      </c>
    </row>
    <row r="2541" spans="1:5">
      <c r="A2541" t="s">
        <v>9234</v>
      </c>
      <c r="B2541" t="s">
        <v>7086</v>
      </c>
      <c r="C2541" t="s">
        <v>9235</v>
      </c>
      <c r="D2541" s="90" t="s">
        <v>9236</v>
      </c>
      <c r="E2541">
        <v>2520</v>
      </c>
    </row>
    <row r="2542" spans="1:5">
      <c r="A2542" t="s">
        <v>9237</v>
      </c>
      <c r="B2542" t="s">
        <v>3330</v>
      </c>
      <c r="C2542" t="s">
        <v>9238</v>
      </c>
      <c r="D2542" s="90" t="s">
        <v>3332</v>
      </c>
      <c r="E2542">
        <v>2540</v>
      </c>
    </row>
    <row r="2543" spans="1:5">
      <c r="A2543" t="s">
        <v>9239</v>
      </c>
      <c r="B2543" t="s">
        <v>3330</v>
      </c>
      <c r="C2543" t="s">
        <v>9240</v>
      </c>
      <c r="D2543" s="90" t="s">
        <v>9241</v>
      </c>
      <c r="E2543">
        <v>2540</v>
      </c>
    </row>
    <row r="2544" spans="1:5">
      <c r="A2544" t="s">
        <v>9242</v>
      </c>
      <c r="B2544" t="s">
        <v>3330</v>
      </c>
      <c r="C2544" t="s">
        <v>9243</v>
      </c>
      <c r="D2544" s="90" t="s">
        <v>3332</v>
      </c>
      <c r="E2544">
        <v>2540</v>
      </c>
    </row>
    <row r="2545" spans="1:5">
      <c r="A2545" t="s">
        <v>9244</v>
      </c>
      <c r="B2545" t="s">
        <v>3330</v>
      </c>
      <c r="C2545" t="s">
        <v>9245</v>
      </c>
      <c r="D2545" s="90" t="s">
        <v>9246</v>
      </c>
      <c r="E2545">
        <v>2540</v>
      </c>
    </row>
    <row r="2546" spans="1:5">
      <c r="A2546" t="s">
        <v>9247</v>
      </c>
      <c r="B2546" t="s">
        <v>3330</v>
      </c>
      <c r="C2546" t="s">
        <v>9248</v>
      </c>
      <c r="D2546" s="90" t="s">
        <v>9249</v>
      </c>
      <c r="E2546">
        <v>2540</v>
      </c>
    </row>
    <row r="2547" spans="1:5">
      <c r="A2547" t="s">
        <v>9250</v>
      </c>
      <c r="B2547" t="s">
        <v>3330</v>
      </c>
      <c r="C2547" t="s">
        <v>9251</v>
      </c>
      <c r="D2547" s="90" t="s">
        <v>3332</v>
      </c>
      <c r="E2547">
        <v>2540</v>
      </c>
    </row>
    <row r="2548" spans="1:5">
      <c r="A2548" t="s">
        <v>9252</v>
      </c>
      <c r="B2548" t="s">
        <v>3330</v>
      </c>
      <c r="C2548" t="s">
        <v>9253</v>
      </c>
      <c r="D2548" s="90" t="s">
        <v>9254</v>
      </c>
      <c r="E2548">
        <v>2540</v>
      </c>
    </row>
    <row r="2549" spans="1:5">
      <c r="A2549" t="s">
        <v>9255</v>
      </c>
      <c r="B2549" t="s">
        <v>3330</v>
      </c>
      <c r="C2549" t="s">
        <v>9256</v>
      </c>
      <c r="D2549" s="90" t="s">
        <v>9257</v>
      </c>
      <c r="E2549">
        <v>2540</v>
      </c>
    </row>
    <row r="2550" spans="1:5">
      <c r="A2550" t="s">
        <v>9258</v>
      </c>
      <c r="B2550" t="s">
        <v>3330</v>
      </c>
      <c r="C2550" t="s">
        <v>9259</v>
      </c>
      <c r="D2550" s="90" t="s">
        <v>9260</v>
      </c>
      <c r="E2550">
        <v>2540</v>
      </c>
    </row>
    <row r="2551" spans="1:5">
      <c r="A2551" t="s">
        <v>9261</v>
      </c>
      <c r="B2551" t="s">
        <v>3330</v>
      </c>
      <c r="C2551" t="s">
        <v>9262</v>
      </c>
      <c r="D2551" s="90" t="s">
        <v>9263</v>
      </c>
      <c r="E2551">
        <v>2540</v>
      </c>
    </row>
    <row r="2552" spans="1:5">
      <c r="A2552" t="s">
        <v>9264</v>
      </c>
      <c r="B2552" t="s">
        <v>3330</v>
      </c>
      <c r="C2552" t="s">
        <v>9265</v>
      </c>
      <c r="D2552" s="90" t="s">
        <v>9266</v>
      </c>
      <c r="E2552">
        <v>2540</v>
      </c>
    </row>
    <row r="2553" spans="1:5">
      <c r="A2553" t="s">
        <v>9267</v>
      </c>
      <c r="B2553" t="s">
        <v>3330</v>
      </c>
      <c r="C2553" t="s">
        <v>9268</v>
      </c>
      <c r="D2553" s="90" t="s">
        <v>9269</v>
      </c>
      <c r="E2553">
        <v>2540</v>
      </c>
    </row>
    <row r="2554" spans="1:5">
      <c r="A2554" t="s">
        <v>9270</v>
      </c>
      <c r="B2554" t="s">
        <v>3330</v>
      </c>
      <c r="C2554" t="s">
        <v>9271</v>
      </c>
      <c r="D2554" s="90" t="s">
        <v>9272</v>
      </c>
      <c r="E2554">
        <v>2540</v>
      </c>
    </row>
    <row r="2555" spans="1:5">
      <c r="A2555" t="s">
        <v>9273</v>
      </c>
      <c r="B2555" t="s">
        <v>3330</v>
      </c>
      <c r="C2555" t="s">
        <v>9274</v>
      </c>
      <c r="D2555" s="90" t="s">
        <v>9275</v>
      </c>
      <c r="E2555">
        <v>2540</v>
      </c>
    </row>
    <row r="2556" spans="1:5">
      <c r="A2556" t="s">
        <v>9276</v>
      </c>
      <c r="B2556" t="s">
        <v>3330</v>
      </c>
      <c r="C2556" t="s">
        <v>9277</v>
      </c>
      <c r="D2556" s="90" t="s">
        <v>9278</v>
      </c>
      <c r="E2556">
        <v>2540</v>
      </c>
    </row>
    <row r="2557" spans="1:5">
      <c r="A2557" t="s">
        <v>9279</v>
      </c>
      <c r="B2557" t="s">
        <v>3330</v>
      </c>
      <c r="C2557" t="s">
        <v>9280</v>
      </c>
      <c r="D2557" s="90" t="s">
        <v>9281</v>
      </c>
      <c r="E2557">
        <v>2540</v>
      </c>
    </row>
    <row r="2558" spans="1:5">
      <c r="A2558" t="s">
        <v>9282</v>
      </c>
      <c r="B2558" t="s">
        <v>3330</v>
      </c>
      <c r="C2558" t="s">
        <v>9283</v>
      </c>
      <c r="D2558" s="90" t="s">
        <v>9284</v>
      </c>
      <c r="E2558">
        <v>2540</v>
      </c>
    </row>
    <row r="2559" spans="1:5">
      <c r="A2559" t="s">
        <v>9285</v>
      </c>
      <c r="B2559" t="s">
        <v>3330</v>
      </c>
      <c r="C2559" t="s">
        <v>9286</v>
      </c>
      <c r="D2559" s="90" t="s">
        <v>9287</v>
      </c>
      <c r="E2559">
        <v>2540</v>
      </c>
    </row>
    <row r="2560" spans="1:5">
      <c r="A2560" t="s">
        <v>9288</v>
      </c>
      <c r="B2560" t="s">
        <v>3330</v>
      </c>
      <c r="C2560" t="s">
        <v>9289</v>
      </c>
      <c r="D2560" s="90" t="s">
        <v>9290</v>
      </c>
      <c r="E2560">
        <v>2540</v>
      </c>
    </row>
    <row r="2561" spans="1:5">
      <c r="A2561" t="s">
        <v>9291</v>
      </c>
      <c r="B2561" t="s">
        <v>3330</v>
      </c>
      <c r="C2561" t="s">
        <v>9292</v>
      </c>
      <c r="D2561" s="90" t="s">
        <v>9293</v>
      </c>
      <c r="E2561">
        <v>2540</v>
      </c>
    </row>
    <row r="2562" spans="1:5">
      <c r="A2562" t="s">
        <v>9294</v>
      </c>
      <c r="B2562" t="s">
        <v>3330</v>
      </c>
      <c r="C2562" t="s">
        <v>9295</v>
      </c>
      <c r="D2562" s="90" t="s">
        <v>9296</v>
      </c>
      <c r="E2562">
        <v>2560</v>
      </c>
    </row>
    <row r="2563" spans="1:5">
      <c r="A2563" t="s">
        <v>9297</v>
      </c>
      <c r="B2563" t="s">
        <v>3330</v>
      </c>
      <c r="C2563" t="s">
        <v>9298</v>
      </c>
      <c r="D2563" s="90" t="s">
        <v>9299</v>
      </c>
      <c r="E2563">
        <v>2560</v>
      </c>
    </row>
    <row r="2564" spans="1:5">
      <c r="A2564" t="s">
        <v>9300</v>
      </c>
      <c r="B2564" t="s">
        <v>3330</v>
      </c>
      <c r="C2564" t="s">
        <v>9301</v>
      </c>
      <c r="D2564" s="90" t="s">
        <v>9302</v>
      </c>
      <c r="E2564">
        <v>2560</v>
      </c>
    </row>
    <row r="2565" spans="1:5">
      <c r="A2565" t="s">
        <v>9303</v>
      </c>
      <c r="B2565" t="s">
        <v>3330</v>
      </c>
      <c r="C2565" t="s">
        <v>9304</v>
      </c>
      <c r="D2565" s="90" t="s">
        <v>3332</v>
      </c>
      <c r="E2565">
        <v>2560</v>
      </c>
    </row>
    <row r="2566" spans="1:5">
      <c r="A2566" t="s">
        <v>9305</v>
      </c>
      <c r="B2566" t="s">
        <v>3330</v>
      </c>
      <c r="C2566" t="s">
        <v>9306</v>
      </c>
      <c r="D2566" s="90" t="s">
        <v>9307</v>
      </c>
      <c r="E2566">
        <v>2560</v>
      </c>
    </row>
    <row r="2567" spans="1:5">
      <c r="A2567" t="s">
        <v>9308</v>
      </c>
      <c r="B2567" t="s">
        <v>3330</v>
      </c>
      <c r="C2567" t="s">
        <v>9309</v>
      </c>
      <c r="D2567" s="90" t="s">
        <v>9310</v>
      </c>
      <c r="E2567">
        <v>2560</v>
      </c>
    </row>
    <row r="2568" spans="1:5">
      <c r="A2568" t="s">
        <v>9311</v>
      </c>
      <c r="B2568" t="s">
        <v>3330</v>
      </c>
      <c r="C2568" t="s">
        <v>9312</v>
      </c>
      <c r="D2568" s="90" t="s">
        <v>3332</v>
      </c>
      <c r="E2568">
        <v>2560</v>
      </c>
    </row>
    <row r="2569" spans="1:5">
      <c r="A2569" t="s">
        <v>9313</v>
      </c>
      <c r="B2569" t="s">
        <v>3330</v>
      </c>
      <c r="C2569" t="s">
        <v>9314</v>
      </c>
      <c r="D2569" s="90" t="s">
        <v>9315</v>
      </c>
      <c r="E2569">
        <v>2560</v>
      </c>
    </row>
    <row r="2570" spans="1:5">
      <c r="A2570" t="s">
        <v>9316</v>
      </c>
      <c r="B2570" t="s">
        <v>3330</v>
      </c>
      <c r="C2570" t="s">
        <v>9317</v>
      </c>
      <c r="D2570" s="90" t="s">
        <v>9318</v>
      </c>
      <c r="E2570">
        <v>2560</v>
      </c>
    </row>
    <row r="2571" spans="1:5">
      <c r="A2571" t="s">
        <v>9319</v>
      </c>
      <c r="B2571" t="s">
        <v>3330</v>
      </c>
      <c r="C2571" t="s">
        <v>9320</v>
      </c>
      <c r="D2571" s="90" t="s">
        <v>9321</v>
      </c>
      <c r="E2571">
        <v>2560</v>
      </c>
    </row>
    <row r="2572" spans="1:5">
      <c r="A2572" t="s">
        <v>9322</v>
      </c>
      <c r="B2572" t="s">
        <v>3330</v>
      </c>
      <c r="C2572" t="s">
        <v>9323</v>
      </c>
      <c r="D2572" s="90" t="s">
        <v>9324</v>
      </c>
      <c r="E2572">
        <v>2560</v>
      </c>
    </row>
    <row r="2573" spans="1:5">
      <c r="A2573" t="s">
        <v>9325</v>
      </c>
      <c r="B2573" t="s">
        <v>3330</v>
      </c>
      <c r="C2573" t="s">
        <v>9326</v>
      </c>
      <c r="D2573" s="90" t="s">
        <v>3332</v>
      </c>
      <c r="E2573">
        <v>2560</v>
      </c>
    </row>
    <row r="2574" spans="1:5">
      <c r="A2574" t="s">
        <v>9327</v>
      </c>
      <c r="B2574" t="s">
        <v>3330</v>
      </c>
      <c r="C2574" t="s">
        <v>9328</v>
      </c>
      <c r="D2574" s="90" t="s">
        <v>9329</v>
      </c>
      <c r="E2574">
        <v>2560</v>
      </c>
    </row>
    <row r="2575" spans="1:5">
      <c r="A2575" t="s">
        <v>9330</v>
      </c>
      <c r="B2575" t="s">
        <v>3330</v>
      </c>
      <c r="C2575" t="s">
        <v>9331</v>
      </c>
      <c r="D2575" s="90" t="s">
        <v>9332</v>
      </c>
      <c r="E2575">
        <v>2560</v>
      </c>
    </row>
    <row r="2576" spans="1:5">
      <c r="A2576" t="s">
        <v>9333</v>
      </c>
      <c r="B2576" t="s">
        <v>3330</v>
      </c>
      <c r="C2576" t="s">
        <v>9334</v>
      </c>
      <c r="D2576" s="90" t="s">
        <v>9335</v>
      </c>
      <c r="E2576">
        <v>2560</v>
      </c>
    </row>
    <row r="2577" spans="1:5">
      <c r="A2577" t="s">
        <v>9336</v>
      </c>
      <c r="B2577" t="s">
        <v>3330</v>
      </c>
      <c r="C2577" t="s">
        <v>9337</v>
      </c>
      <c r="D2577" s="90" t="s">
        <v>9338</v>
      </c>
      <c r="E2577">
        <v>2560</v>
      </c>
    </row>
    <row r="2578" spans="1:5">
      <c r="A2578" t="s">
        <v>9339</v>
      </c>
      <c r="B2578" t="s">
        <v>3330</v>
      </c>
      <c r="C2578" t="s">
        <v>9340</v>
      </c>
      <c r="D2578" s="90" t="s">
        <v>9341</v>
      </c>
      <c r="E2578">
        <v>2560</v>
      </c>
    </row>
    <row r="2579" spans="1:5">
      <c r="A2579" t="s">
        <v>9342</v>
      </c>
      <c r="B2579" t="s">
        <v>3330</v>
      </c>
      <c r="C2579" t="s">
        <v>9343</v>
      </c>
      <c r="D2579" s="90" t="s">
        <v>9344</v>
      </c>
      <c r="E2579">
        <v>2560</v>
      </c>
    </row>
    <row r="2580" spans="1:5">
      <c r="A2580" t="s">
        <v>9345</v>
      </c>
      <c r="B2580" t="s">
        <v>3330</v>
      </c>
      <c r="C2580" t="s">
        <v>9346</v>
      </c>
      <c r="D2580" s="90" t="s">
        <v>9347</v>
      </c>
      <c r="E2580">
        <v>2560</v>
      </c>
    </row>
    <row r="2581" spans="1:5">
      <c r="A2581" t="s">
        <v>9348</v>
      </c>
      <c r="B2581" t="s">
        <v>3330</v>
      </c>
      <c r="C2581" t="s">
        <v>9349</v>
      </c>
      <c r="D2581" s="90" t="s">
        <v>3332</v>
      </c>
      <c r="E2581">
        <v>2560</v>
      </c>
    </row>
    <row r="2582" spans="1:5">
      <c r="A2582" t="s">
        <v>9350</v>
      </c>
      <c r="B2582" t="s">
        <v>3330</v>
      </c>
      <c r="C2582" t="s">
        <v>9351</v>
      </c>
      <c r="D2582" s="90" t="s">
        <v>9352</v>
      </c>
      <c r="E2582">
        <v>2580</v>
      </c>
    </row>
    <row r="2583" spans="1:5">
      <c r="A2583" t="s">
        <v>9353</v>
      </c>
      <c r="B2583" t="s">
        <v>3330</v>
      </c>
      <c r="C2583" t="s">
        <v>9354</v>
      </c>
      <c r="D2583" s="90" t="s">
        <v>3332</v>
      </c>
      <c r="E2583">
        <v>2580</v>
      </c>
    </row>
    <row r="2584" spans="1:5">
      <c r="A2584" t="s">
        <v>9355</v>
      </c>
      <c r="B2584" t="s">
        <v>3330</v>
      </c>
      <c r="C2584" t="s">
        <v>9356</v>
      </c>
      <c r="D2584" s="90" t="s">
        <v>9357</v>
      </c>
      <c r="E2584">
        <v>2580</v>
      </c>
    </row>
    <row r="2585" spans="1:5">
      <c r="A2585" t="s">
        <v>9358</v>
      </c>
      <c r="B2585" t="s">
        <v>3330</v>
      </c>
      <c r="C2585" t="s">
        <v>9359</v>
      </c>
      <c r="D2585" s="90" t="s">
        <v>9360</v>
      </c>
      <c r="E2585">
        <v>2580</v>
      </c>
    </row>
    <row r="2586" spans="1:5">
      <c r="A2586" t="s">
        <v>9361</v>
      </c>
      <c r="B2586" t="s">
        <v>3330</v>
      </c>
      <c r="C2586" t="s">
        <v>9362</v>
      </c>
      <c r="D2586" s="90" t="s">
        <v>3332</v>
      </c>
      <c r="E2586">
        <v>2580</v>
      </c>
    </row>
    <row r="2587" spans="1:5">
      <c r="A2587" t="s">
        <v>9363</v>
      </c>
      <c r="B2587" t="s">
        <v>3330</v>
      </c>
      <c r="C2587" t="s">
        <v>9364</v>
      </c>
      <c r="D2587" s="90" t="s">
        <v>9365</v>
      </c>
      <c r="E2587">
        <v>2580</v>
      </c>
    </row>
    <row r="2588" spans="1:5">
      <c r="A2588" t="s">
        <v>9366</v>
      </c>
      <c r="B2588" t="s">
        <v>3330</v>
      </c>
      <c r="C2588" t="s">
        <v>9367</v>
      </c>
      <c r="D2588" s="90" t="s">
        <v>9368</v>
      </c>
      <c r="E2588">
        <v>2580</v>
      </c>
    </row>
    <row r="2589" spans="1:5">
      <c r="A2589" t="s">
        <v>9369</v>
      </c>
      <c r="B2589" t="s">
        <v>3330</v>
      </c>
      <c r="C2589" t="s">
        <v>9370</v>
      </c>
      <c r="D2589" s="90" t="s">
        <v>9371</v>
      </c>
      <c r="E2589">
        <v>2580</v>
      </c>
    </row>
    <row r="2590" spans="1:5">
      <c r="A2590" t="s">
        <v>9372</v>
      </c>
      <c r="B2590" t="s">
        <v>7260</v>
      </c>
      <c r="C2590" t="s">
        <v>9373</v>
      </c>
      <c r="D2590" s="90" t="s">
        <v>9374</v>
      </c>
      <c r="E2590">
        <v>2580</v>
      </c>
    </row>
    <row r="2591" spans="1:5">
      <c r="A2591" t="s">
        <v>9375</v>
      </c>
      <c r="B2591" t="s">
        <v>3330</v>
      </c>
      <c r="C2591" t="s">
        <v>9376</v>
      </c>
      <c r="D2591" s="90" t="s">
        <v>9377</v>
      </c>
      <c r="E2591">
        <v>2580</v>
      </c>
    </row>
    <row r="2592" spans="1:5">
      <c r="A2592" t="s">
        <v>9378</v>
      </c>
      <c r="B2592" t="s">
        <v>3330</v>
      </c>
      <c r="C2592" t="s">
        <v>9379</v>
      </c>
      <c r="D2592" s="90" t="s">
        <v>9380</v>
      </c>
      <c r="E2592">
        <v>2580</v>
      </c>
    </row>
    <row r="2593" spans="1:5">
      <c r="A2593" t="s">
        <v>9381</v>
      </c>
      <c r="B2593" t="s">
        <v>3330</v>
      </c>
      <c r="C2593" t="s">
        <v>9382</v>
      </c>
      <c r="D2593" s="90" t="s">
        <v>9383</v>
      </c>
      <c r="E2593">
        <v>2580</v>
      </c>
    </row>
    <row r="2594" spans="1:5">
      <c r="A2594" t="s">
        <v>9384</v>
      </c>
      <c r="B2594" t="s">
        <v>3330</v>
      </c>
      <c r="C2594" t="s">
        <v>9385</v>
      </c>
      <c r="D2594" s="90" t="s">
        <v>9386</v>
      </c>
      <c r="E2594">
        <v>2580</v>
      </c>
    </row>
    <row r="2595" spans="1:5">
      <c r="A2595" t="s">
        <v>9387</v>
      </c>
      <c r="B2595" t="s">
        <v>3330</v>
      </c>
      <c r="C2595" t="s">
        <v>9388</v>
      </c>
      <c r="D2595" s="90" t="s">
        <v>9389</v>
      </c>
      <c r="E2595">
        <v>2580</v>
      </c>
    </row>
    <row r="2596" spans="1:5">
      <c r="A2596" t="s">
        <v>9390</v>
      </c>
      <c r="B2596" t="s">
        <v>3330</v>
      </c>
      <c r="C2596" t="s">
        <v>9391</v>
      </c>
      <c r="D2596" s="90" t="s">
        <v>9392</v>
      </c>
      <c r="E2596">
        <v>2580</v>
      </c>
    </row>
    <row r="2597" spans="1:5">
      <c r="A2597" t="s">
        <v>9393</v>
      </c>
      <c r="B2597" t="s">
        <v>3330</v>
      </c>
      <c r="C2597" t="s">
        <v>9394</v>
      </c>
      <c r="D2597" s="90" t="s">
        <v>9395</v>
      </c>
      <c r="E2597">
        <v>2580</v>
      </c>
    </row>
    <row r="2598" spans="1:5">
      <c r="A2598" t="s">
        <v>9396</v>
      </c>
      <c r="B2598" t="s">
        <v>3330</v>
      </c>
      <c r="C2598" t="s">
        <v>9397</v>
      </c>
      <c r="D2598" s="90" t="s">
        <v>9398</v>
      </c>
      <c r="E2598">
        <v>2580</v>
      </c>
    </row>
    <row r="2599" spans="1:5">
      <c r="A2599" t="s">
        <v>9399</v>
      </c>
      <c r="B2599" t="s">
        <v>3330</v>
      </c>
      <c r="C2599" t="s">
        <v>9400</v>
      </c>
      <c r="D2599" s="90" t="s">
        <v>9401</v>
      </c>
      <c r="E2599">
        <v>2580</v>
      </c>
    </row>
    <row r="2600" spans="1:5">
      <c r="A2600" t="s">
        <v>9402</v>
      </c>
      <c r="B2600" t="s">
        <v>3330</v>
      </c>
      <c r="C2600" t="s">
        <v>9403</v>
      </c>
      <c r="D2600" s="90" t="s">
        <v>9404</v>
      </c>
      <c r="E2600">
        <v>2580</v>
      </c>
    </row>
    <row r="2601" spans="1:5">
      <c r="A2601" t="s">
        <v>9405</v>
      </c>
      <c r="B2601" t="s">
        <v>3330</v>
      </c>
      <c r="C2601" t="s">
        <v>9406</v>
      </c>
      <c r="D2601" s="90" t="s">
        <v>9407</v>
      </c>
      <c r="E2601">
        <v>2580</v>
      </c>
    </row>
    <row r="2602" spans="1:5">
      <c r="A2602" t="s">
        <v>9408</v>
      </c>
      <c r="B2602" t="s">
        <v>3330</v>
      </c>
      <c r="C2602" t="s">
        <v>9409</v>
      </c>
      <c r="D2602" s="90" t="s">
        <v>9410</v>
      </c>
      <c r="E2602">
        <v>2600</v>
      </c>
    </row>
    <row r="2603" spans="1:5">
      <c r="A2603" t="s">
        <v>9411</v>
      </c>
      <c r="B2603" t="s">
        <v>3330</v>
      </c>
      <c r="C2603" t="s">
        <v>9412</v>
      </c>
      <c r="D2603" s="90" t="s">
        <v>9413</v>
      </c>
      <c r="E2603">
        <v>2600</v>
      </c>
    </row>
    <row r="2604" spans="1:5">
      <c r="A2604" t="s">
        <v>9414</v>
      </c>
      <c r="B2604" t="s">
        <v>3330</v>
      </c>
      <c r="C2604" t="s">
        <v>9415</v>
      </c>
      <c r="D2604" s="90" t="s">
        <v>3332</v>
      </c>
      <c r="E2604">
        <v>2600</v>
      </c>
    </row>
    <row r="2605" spans="1:5">
      <c r="A2605" t="s">
        <v>9416</v>
      </c>
      <c r="B2605" t="s">
        <v>3330</v>
      </c>
      <c r="C2605" t="s">
        <v>9417</v>
      </c>
      <c r="D2605" s="90" t="s">
        <v>9418</v>
      </c>
      <c r="E2605">
        <v>2600</v>
      </c>
    </row>
    <row r="2606" spans="1:5">
      <c r="A2606" t="s">
        <v>9419</v>
      </c>
      <c r="B2606" t="s">
        <v>3330</v>
      </c>
      <c r="C2606" t="s">
        <v>9420</v>
      </c>
      <c r="D2606" s="90" t="s">
        <v>9421</v>
      </c>
      <c r="E2606">
        <v>2600</v>
      </c>
    </row>
    <row r="2607" spans="1:5">
      <c r="A2607" t="s">
        <v>9422</v>
      </c>
      <c r="B2607" t="s">
        <v>3276</v>
      </c>
      <c r="C2607" t="s">
        <v>9423</v>
      </c>
      <c r="D2607" s="90" t="s">
        <v>9424</v>
      </c>
      <c r="E2607">
        <v>2600</v>
      </c>
    </row>
    <row r="2608" spans="1:5">
      <c r="A2608" t="s">
        <v>9425</v>
      </c>
      <c r="B2608" t="s">
        <v>3330</v>
      </c>
      <c r="C2608" t="s">
        <v>9426</v>
      </c>
      <c r="D2608" s="90" t="s">
        <v>9427</v>
      </c>
      <c r="E2608">
        <v>2600</v>
      </c>
    </row>
    <row r="2609" spans="1:5">
      <c r="A2609" t="s">
        <v>9428</v>
      </c>
      <c r="B2609" t="s">
        <v>3330</v>
      </c>
      <c r="C2609" t="s">
        <v>9429</v>
      </c>
      <c r="D2609" s="90" t="s">
        <v>9430</v>
      </c>
      <c r="E2609">
        <v>2600</v>
      </c>
    </row>
    <row r="2610" spans="1:5">
      <c r="A2610" t="s">
        <v>9431</v>
      </c>
      <c r="B2610" t="s">
        <v>3330</v>
      </c>
      <c r="C2610" t="s">
        <v>9432</v>
      </c>
      <c r="D2610" s="90" t="s">
        <v>9433</v>
      </c>
      <c r="E2610">
        <v>2600</v>
      </c>
    </row>
    <row r="2611" spans="1:5">
      <c r="A2611" t="s">
        <v>9434</v>
      </c>
      <c r="B2611" t="s">
        <v>3330</v>
      </c>
      <c r="C2611" t="s">
        <v>9435</v>
      </c>
      <c r="D2611" s="90" t="s">
        <v>9436</v>
      </c>
      <c r="E2611">
        <v>2600</v>
      </c>
    </row>
    <row r="2612" spans="1:5">
      <c r="A2612" t="s">
        <v>9437</v>
      </c>
      <c r="B2612" t="s">
        <v>3330</v>
      </c>
      <c r="C2612" t="s">
        <v>9438</v>
      </c>
      <c r="D2612" s="90" t="s">
        <v>9439</v>
      </c>
      <c r="E2612">
        <v>2600</v>
      </c>
    </row>
    <row r="2613" spans="1:5">
      <c r="A2613" t="s">
        <v>9440</v>
      </c>
      <c r="B2613" t="s">
        <v>3330</v>
      </c>
      <c r="C2613" t="s">
        <v>9441</v>
      </c>
      <c r="D2613" s="90" t="s">
        <v>9442</v>
      </c>
      <c r="E2613">
        <v>2600</v>
      </c>
    </row>
    <row r="2614" spans="1:5">
      <c r="A2614" t="s">
        <v>9443</v>
      </c>
      <c r="B2614" t="s">
        <v>3330</v>
      </c>
      <c r="C2614" t="s">
        <v>9444</v>
      </c>
      <c r="D2614" s="90" t="s">
        <v>9445</v>
      </c>
      <c r="E2614">
        <v>2600</v>
      </c>
    </row>
    <row r="2615" spans="1:5">
      <c r="A2615" t="s">
        <v>9446</v>
      </c>
      <c r="B2615" t="s">
        <v>3330</v>
      </c>
      <c r="C2615" t="s">
        <v>9447</v>
      </c>
      <c r="D2615" s="90" t="s">
        <v>9448</v>
      </c>
      <c r="E2615">
        <v>2600</v>
      </c>
    </row>
    <row r="2616" spans="1:5">
      <c r="A2616" t="s">
        <v>9449</v>
      </c>
      <c r="B2616" t="s">
        <v>7260</v>
      </c>
      <c r="C2616" t="s">
        <v>9450</v>
      </c>
      <c r="D2616" s="90" t="s">
        <v>9451</v>
      </c>
      <c r="E2616">
        <v>2600</v>
      </c>
    </row>
    <row r="2617" spans="1:5">
      <c r="A2617" t="s">
        <v>9452</v>
      </c>
      <c r="B2617" t="s">
        <v>3330</v>
      </c>
      <c r="C2617" t="s">
        <v>9453</v>
      </c>
      <c r="D2617" s="90" t="s">
        <v>9454</v>
      </c>
      <c r="E2617">
        <v>2600</v>
      </c>
    </row>
    <row r="2618" spans="1:5">
      <c r="A2618" t="s">
        <v>9455</v>
      </c>
      <c r="B2618" t="s">
        <v>3330</v>
      </c>
      <c r="C2618" t="s">
        <v>9456</v>
      </c>
      <c r="D2618" s="90" t="s">
        <v>9457</v>
      </c>
      <c r="E2618">
        <v>2600</v>
      </c>
    </row>
    <row r="2619" spans="1:5">
      <c r="A2619" t="s">
        <v>9458</v>
      </c>
      <c r="B2619" t="s">
        <v>3330</v>
      </c>
      <c r="C2619" t="s">
        <v>9459</v>
      </c>
      <c r="D2619" s="90" t="s">
        <v>9460</v>
      </c>
      <c r="E2619">
        <v>2600</v>
      </c>
    </row>
    <row r="2620" spans="1:5">
      <c r="A2620" t="s">
        <v>9461</v>
      </c>
      <c r="B2620" t="s">
        <v>3330</v>
      </c>
      <c r="C2620" t="s">
        <v>9462</v>
      </c>
      <c r="D2620" s="90" t="s">
        <v>9463</v>
      </c>
      <c r="E2620">
        <v>2600</v>
      </c>
    </row>
    <row r="2621" spans="1:5">
      <c r="A2621" t="s">
        <v>9464</v>
      </c>
      <c r="B2621" t="s">
        <v>3330</v>
      </c>
      <c r="C2621" t="s">
        <v>9465</v>
      </c>
      <c r="D2621" s="90" t="s">
        <v>3332</v>
      </c>
      <c r="E2621">
        <v>2600</v>
      </c>
    </row>
    <row r="2622" spans="1:5">
      <c r="A2622" t="s">
        <v>9466</v>
      </c>
      <c r="B2622" t="s">
        <v>3330</v>
      </c>
      <c r="C2622" t="s">
        <v>9467</v>
      </c>
      <c r="D2622" s="90" t="s">
        <v>9468</v>
      </c>
      <c r="E2622">
        <v>2620</v>
      </c>
    </row>
    <row r="2623" spans="1:5">
      <c r="A2623" t="s">
        <v>9469</v>
      </c>
      <c r="B2623" t="s">
        <v>7260</v>
      </c>
      <c r="C2623" t="s">
        <v>9470</v>
      </c>
      <c r="D2623" s="90" t="s">
        <v>9471</v>
      </c>
      <c r="E2623">
        <v>2620</v>
      </c>
    </row>
    <row r="2624" spans="1:5">
      <c r="A2624" t="s">
        <v>9472</v>
      </c>
      <c r="B2624" t="s">
        <v>3330</v>
      </c>
      <c r="C2624" t="s">
        <v>9473</v>
      </c>
      <c r="D2624" s="90" t="s">
        <v>9474</v>
      </c>
      <c r="E2624">
        <v>2620</v>
      </c>
    </row>
    <row r="2625" spans="1:5">
      <c r="A2625" t="s">
        <v>9475</v>
      </c>
      <c r="B2625" t="s">
        <v>3330</v>
      </c>
      <c r="C2625" t="s">
        <v>9476</v>
      </c>
      <c r="D2625" s="90" t="s">
        <v>9477</v>
      </c>
      <c r="E2625">
        <v>2620</v>
      </c>
    </row>
    <row r="2626" spans="1:5">
      <c r="A2626" t="s">
        <v>9478</v>
      </c>
      <c r="B2626" t="s">
        <v>3330</v>
      </c>
      <c r="C2626" t="s">
        <v>9479</v>
      </c>
      <c r="D2626" s="90" t="s">
        <v>9480</v>
      </c>
      <c r="E2626">
        <v>2620</v>
      </c>
    </row>
    <row r="2627" spans="1:5">
      <c r="A2627" t="s">
        <v>9481</v>
      </c>
      <c r="B2627" t="s">
        <v>7260</v>
      </c>
      <c r="C2627" t="s">
        <v>9482</v>
      </c>
      <c r="D2627" s="90" t="s">
        <v>9483</v>
      </c>
      <c r="E2627">
        <v>2620</v>
      </c>
    </row>
    <row r="2628" spans="1:5">
      <c r="A2628" t="s">
        <v>9484</v>
      </c>
      <c r="B2628" t="s">
        <v>7260</v>
      </c>
      <c r="C2628" t="s">
        <v>9485</v>
      </c>
      <c r="D2628" s="90" t="s">
        <v>9486</v>
      </c>
      <c r="E2628">
        <v>2620</v>
      </c>
    </row>
    <row r="2629" spans="1:5">
      <c r="A2629" t="s">
        <v>9487</v>
      </c>
      <c r="B2629" t="s">
        <v>3330</v>
      </c>
      <c r="C2629" t="s">
        <v>9488</v>
      </c>
      <c r="D2629" s="90" t="s">
        <v>9489</v>
      </c>
      <c r="E2629">
        <v>2620</v>
      </c>
    </row>
    <row r="2630" spans="1:5">
      <c r="A2630" t="s">
        <v>9490</v>
      </c>
      <c r="B2630" t="s">
        <v>3330</v>
      </c>
      <c r="C2630" t="s">
        <v>9491</v>
      </c>
      <c r="D2630" s="90" t="s">
        <v>9492</v>
      </c>
      <c r="E2630">
        <v>2620</v>
      </c>
    </row>
    <row r="2631" spans="1:5">
      <c r="A2631" t="s">
        <v>9493</v>
      </c>
      <c r="B2631" t="s">
        <v>7260</v>
      </c>
      <c r="C2631" t="s">
        <v>9494</v>
      </c>
      <c r="D2631" s="90" t="s">
        <v>9495</v>
      </c>
      <c r="E2631">
        <v>2620</v>
      </c>
    </row>
    <row r="2632" spans="1:5">
      <c r="A2632" t="s">
        <v>9496</v>
      </c>
      <c r="B2632" t="s">
        <v>3330</v>
      </c>
      <c r="C2632" t="s">
        <v>9497</v>
      </c>
      <c r="D2632" s="90" t="s">
        <v>9498</v>
      </c>
      <c r="E2632">
        <v>2620</v>
      </c>
    </row>
    <row r="2633" spans="1:5">
      <c r="A2633" t="s">
        <v>9499</v>
      </c>
      <c r="B2633" t="s">
        <v>3330</v>
      </c>
      <c r="C2633" t="s">
        <v>9500</v>
      </c>
      <c r="D2633" s="90" t="s">
        <v>3332</v>
      </c>
      <c r="E2633">
        <v>2620</v>
      </c>
    </row>
    <row r="2634" spans="1:5">
      <c r="A2634" t="s">
        <v>9501</v>
      </c>
      <c r="B2634" t="s">
        <v>3330</v>
      </c>
      <c r="C2634" t="s">
        <v>9502</v>
      </c>
      <c r="D2634" s="90" t="s">
        <v>9503</v>
      </c>
      <c r="E2634">
        <v>2620</v>
      </c>
    </row>
    <row r="2635" spans="1:5">
      <c r="A2635" t="s">
        <v>9504</v>
      </c>
      <c r="B2635" t="s">
        <v>3330</v>
      </c>
      <c r="C2635" t="s">
        <v>9505</v>
      </c>
      <c r="D2635" s="90" t="s">
        <v>9506</v>
      </c>
      <c r="E2635">
        <v>2620</v>
      </c>
    </row>
    <row r="2636" spans="1:5">
      <c r="A2636" t="s">
        <v>9507</v>
      </c>
      <c r="B2636" t="s">
        <v>7260</v>
      </c>
      <c r="C2636" t="s">
        <v>9508</v>
      </c>
      <c r="D2636" s="90" t="s">
        <v>9509</v>
      </c>
      <c r="E2636">
        <v>2620</v>
      </c>
    </row>
    <row r="2637" spans="1:5">
      <c r="A2637" t="s">
        <v>9510</v>
      </c>
      <c r="B2637" t="s">
        <v>7260</v>
      </c>
      <c r="C2637" t="s">
        <v>9511</v>
      </c>
      <c r="D2637" s="90" t="s">
        <v>9512</v>
      </c>
      <c r="E2637">
        <v>2620</v>
      </c>
    </row>
    <row r="2638" spans="1:5">
      <c r="A2638" t="s">
        <v>9513</v>
      </c>
      <c r="B2638" t="s">
        <v>7260</v>
      </c>
      <c r="C2638" t="s">
        <v>9514</v>
      </c>
      <c r="D2638" s="90" t="s">
        <v>9515</v>
      </c>
      <c r="E2638">
        <v>2620</v>
      </c>
    </row>
    <row r="2639" spans="1:5">
      <c r="A2639" t="s">
        <v>9516</v>
      </c>
      <c r="B2639" t="s">
        <v>3330</v>
      </c>
      <c r="C2639" t="s">
        <v>9517</v>
      </c>
      <c r="D2639" s="90" t="s">
        <v>9518</v>
      </c>
      <c r="E2639">
        <v>2620</v>
      </c>
    </row>
    <row r="2640" spans="1:5">
      <c r="A2640" t="s">
        <v>9519</v>
      </c>
      <c r="B2640" t="s">
        <v>7260</v>
      </c>
      <c r="C2640" t="s">
        <v>9520</v>
      </c>
      <c r="D2640" s="90" t="s">
        <v>9521</v>
      </c>
      <c r="E2640">
        <v>2620</v>
      </c>
    </row>
    <row r="2641" spans="1:5">
      <c r="A2641" t="s">
        <v>9522</v>
      </c>
      <c r="B2641" t="s">
        <v>7260</v>
      </c>
      <c r="C2641" t="s">
        <v>9523</v>
      </c>
      <c r="D2641" s="90" t="s">
        <v>9524</v>
      </c>
      <c r="E2641">
        <v>2620</v>
      </c>
    </row>
    <row r="2642" spans="1:5">
      <c r="A2642" t="s">
        <v>9525</v>
      </c>
      <c r="B2642" t="s">
        <v>7260</v>
      </c>
      <c r="C2642" t="s">
        <v>9526</v>
      </c>
      <c r="D2642" s="90" t="s">
        <v>9527</v>
      </c>
      <c r="E2642">
        <v>2640</v>
      </c>
    </row>
    <row r="2643" spans="1:5">
      <c r="A2643" t="s">
        <v>9528</v>
      </c>
      <c r="B2643" t="s">
        <v>7260</v>
      </c>
      <c r="C2643" t="s">
        <v>9529</v>
      </c>
      <c r="D2643" s="90" t="s">
        <v>9530</v>
      </c>
      <c r="E2643">
        <v>2640</v>
      </c>
    </row>
    <row r="2644" spans="1:5">
      <c r="A2644" t="s">
        <v>9531</v>
      </c>
      <c r="B2644" t="s">
        <v>5727</v>
      </c>
      <c r="C2644" t="s">
        <v>9532</v>
      </c>
      <c r="D2644" s="90" t="s">
        <v>7599</v>
      </c>
      <c r="E2644">
        <v>2640</v>
      </c>
    </row>
    <row r="2645" spans="1:5">
      <c r="A2645" t="s">
        <v>9533</v>
      </c>
      <c r="B2645" t="s">
        <v>3330</v>
      </c>
      <c r="C2645" t="s">
        <v>9534</v>
      </c>
      <c r="D2645" s="90" t="s">
        <v>3332</v>
      </c>
      <c r="E2645">
        <v>2640</v>
      </c>
    </row>
    <row r="2646" spans="1:5">
      <c r="A2646" t="s">
        <v>9535</v>
      </c>
      <c r="B2646" t="s">
        <v>3330</v>
      </c>
      <c r="C2646" t="s">
        <v>9536</v>
      </c>
      <c r="D2646" s="90" t="s">
        <v>9537</v>
      </c>
      <c r="E2646">
        <v>2640</v>
      </c>
    </row>
    <row r="2647" spans="1:5">
      <c r="A2647" t="s">
        <v>9538</v>
      </c>
      <c r="B2647" t="s">
        <v>7260</v>
      </c>
      <c r="C2647" t="s">
        <v>9539</v>
      </c>
      <c r="D2647" s="90" t="s">
        <v>9540</v>
      </c>
      <c r="E2647">
        <v>2640</v>
      </c>
    </row>
    <row r="2648" spans="1:5">
      <c r="A2648" t="s">
        <v>9541</v>
      </c>
      <c r="B2648" t="s">
        <v>7260</v>
      </c>
      <c r="C2648" t="s">
        <v>9542</v>
      </c>
      <c r="D2648" s="90" t="s">
        <v>9543</v>
      </c>
      <c r="E2648">
        <v>2640</v>
      </c>
    </row>
    <row r="2649" spans="1:5">
      <c r="A2649" t="s">
        <v>9544</v>
      </c>
      <c r="B2649" t="s">
        <v>7260</v>
      </c>
      <c r="C2649" t="s">
        <v>9545</v>
      </c>
      <c r="D2649" s="90" t="s">
        <v>9546</v>
      </c>
      <c r="E2649">
        <v>2640</v>
      </c>
    </row>
    <row r="2650" spans="1:5">
      <c r="A2650" t="s">
        <v>9547</v>
      </c>
      <c r="B2650" t="s">
        <v>7260</v>
      </c>
      <c r="C2650" t="s">
        <v>9548</v>
      </c>
      <c r="D2650" s="90" t="s">
        <v>9549</v>
      </c>
      <c r="E2650">
        <v>2640</v>
      </c>
    </row>
    <row r="2651" spans="1:5">
      <c r="A2651" t="s">
        <v>9550</v>
      </c>
      <c r="B2651" t="s">
        <v>7260</v>
      </c>
      <c r="C2651" t="s">
        <v>9551</v>
      </c>
      <c r="D2651" s="90" t="s">
        <v>9552</v>
      </c>
      <c r="E2651">
        <v>2640</v>
      </c>
    </row>
    <row r="2652" spans="1:5">
      <c r="A2652" t="s">
        <v>9553</v>
      </c>
      <c r="B2652" t="s">
        <v>7260</v>
      </c>
      <c r="C2652" t="s">
        <v>9554</v>
      </c>
      <c r="D2652" s="90" t="s">
        <v>9555</v>
      </c>
      <c r="E2652">
        <v>2640</v>
      </c>
    </row>
    <row r="2653" spans="1:5">
      <c r="A2653" t="s">
        <v>9556</v>
      </c>
      <c r="B2653" t="s">
        <v>7260</v>
      </c>
      <c r="C2653" t="s">
        <v>9557</v>
      </c>
      <c r="D2653" s="90" t="s">
        <v>9558</v>
      </c>
      <c r="E2653">
        <v>2640</v>
      </c>
    </row>
    <row r="2654" spans="1:5">
      <c r="A2654" t="s">
        <v>9559</v>
      </c>
      <c r="B2654" t="s">
        <v>7260</v>
      </c>
      <c r="C2654" t="s">
        <v>9560</v>
      </c>
      <c r="D2654" s="90" t="s">
        <v>9561</v>
      </c>
      <c r="E2654">
        <v>2640</v>
      </c>
    </row>
    <row r="2655" spans="1:5">
      <c r="A2655" t="s">
        <v>9562</v>
      </c>
      <c r="B2655" t="s">
        <v>7260</v>
      </c>
      <c r="C2655" t="s">
        <v>9563</v>
      </c>
      <c r="D2655" s="90" t="s">
        <v>9564</v>
      </c>
      <c r="E2655">
        <v>2640</v>
      </c>
    </row>
    <row r="2656" spans="1:5">
      <c r="A2656" t="s">
        <v>9565</v>
      </c>
      <c r="B2656" t="s">
        <v>7260</v>
      </c>
      <c r="C2656" t="s">
        <v>9566</v>
      </c>
      <c r="D2656" s="90" t="s">
        <v>9374</v>
      </c>
      <c r="E2656">
        <v>2640</v>
      </c>
    </row>
    <row r="2657" spans="1:5">
      <c r="A2657" t="s">
        <v>9567</v>
      </c>
      <c r="B2657" t="s">
        <v>7260</v>
      </c>
      <c r="C2657" t="s">
        <v>9568</v>
      </c>
      <c r="D2657" s="90" t="s">
        <v>9569</v>
      </c>
      <c r="E2657">
        <v>2640</v>
      </c>
    </row>
    <row r="2658" spans="1:5">
      <c r="A2658" t="s">
        <v>9570</v>
      </c>
      <c r="B2658" t="s">
        <v>3324</v>
      </c>
      <c r="C2658" t="s">
        <v>9571</v>
      </c>
      <c r="D2658" s="90" t="s">
        <v>3326</v>
      </c>
      <c r="E2658">
        <v>2640</v>
      </c>
    </row>
    <row r="2659" spans="1:5">
      <c r="A2659" t="s">
        <v>9572</v>
      </c>
      <c r="B2659" t="s">
        <v>3324</v>
      </c>
      <c r="C2659" t="s">
        <v>9573</v>
      </c>
      <c r="D2659" s="90" t="s">
        <v>9574</v>
      </c>
      <c r="E2659">
        <v>2640</v>
      </c>
    </row>
    <row r="2660" spans="1:5">
      <c r="A2660" t="s">
        <v>9575</v>
      </c>
      <c r="B2660" t="s">
        <v>7260</v>
      </c>
      <c r="C2660" t="s">
        <v>9576</v>
      </c>
      <c r="D2660" s="90" t="s">
        <v>9577</v>
      </c>
      <c r="E2660">
        <v>2640</v>
      </c>
    </row>
    <row r="2661" spans="1:5">
      <c r="A2661" t="s">
        <v>9578</v>
      </c>
      <c r="B2661" t="s">
        <v>7260</v>
      </c>
      <c r="C2661" t="s">
        <v>9579</v>
      </c>
      <c r="D2661" s="90" t="s">
        <v>9580</v>
      </c>
      <c r="E2661">
        <v>2640</v>
      </c>
    </row>
    <row r="2662" spans="1:5">
      <c r="A2662" t="s">
        <v>9581</v>
      </c>
      <c r="B2662" t="s">
        <v>7260</v>
      </c>
      <c r="C2662" t="s">
        <v>9582</v>
      </c>
      <c r="D2662" s="90" t="s">
        <v>9583</v>
      </c>
      <c r="E2662">
        <v>2660</v>
      </c>
    </row>
    <row r="2663" spans="1:5">
      <c r="A2663" t="s">
        <v>9584</v>
      </c>
      <c r="B2663" t="s">
        <v>7260</v>
      </c>
      <c r="C2663" t="s">
        <v>9585</v>
      </c>
      <c r="D2663" s="90" t="s">
        <v>9374</v>
      </c>
      <c r="E2663">
        <v>2660</v>
      </c>
    </row>
    <row r="2664" spans="1:5">
      <c r="A2664" t="s">
        <v>9586</v>
      </c>
      <c r="B2664" t="s">
        <v>7260</v>
      </c>
      <c r="C2664" t="s">
        <v>9587</v>
      </c>
      <c r="D2664" s="90" t="s">
        <v>9374</v>
      </c>
      <c r="E2664">
        <v>2660</v>
      </c>
    </row>
    <row r="2665" spans="1:5">
      <c r="A2665" t="s">
        <v>9588</v>
      </c>
      <c r="B2665" t="s">
        <v>7260</v>
      </c>
      <c r="C2665" t="s">
        <v>9589</v>
      </c>
      <c r="D2665" s="90" t="s">
        <v>9590</v>
      </c>
      <c r="E2665">
        <v>2660</v>
      </c>
    </row>
    <row r="2666" spans="1:5">
      <c r="A2666" t="s">
        <v>9591</v>
      </c>
      <c r="B2666" t="s">
        <v>3330</v>
      </c>
      <c r="C2666" t="s">
        <v>9592</v>
      </c>
      <c r="D2666" s="90" t="s">
        <v>9593</v>
      </c>
      <c r="E2666">
        <v>2660</v>
      </c>
    </row>
    <row r="2667" spans="1:5">
      <c r="A2667" t="s">
        <v>9594</v>
      </c>
      <c r="B2667" t="s">
        <v>7260</v>
      </c>
      <c r="C2667" t="s">
        <v>9595</v>
      </c>
      <c r="D2667" s="90" t="s">
        <v>9374</v>
      </c>
      <c r="E2667">
        <v>2660</v>
      </c>
    </row>
    <row r="2668" spans="1:5">
      <c r="A2668" t="s">
        <v>9596</v>
      </c>
      <c r="B2668" t="s">
        <v>7260</v>
      </c>
      <c r="C2668" t="s">
        <v>9597</v>
      </c>
      <c r="D2668" s="90" t="s">
        <v>9374</v>
      </c>
      <c r="E2668">
        <v>2660</v>
      </c>
    </row>
    <row r="2669" spans="1:5">
      <c r="A2669" t="s">
        <v>9598</v>
      </c>
      <c r="B2669" t="s">
        <v>7260</v>
      </c>
      <c r="C2669" t="s">
        <v>9599</v>
      </c>
      <c r="D2669" s="90" t="s">
        <v>9600</v>
      </c>
      <c r="E2669">
        <v>2660</v>
      </c>
    </row>
    <row r="2670" spans="1:5">
      <c r="A2670" t="s">
        <v>9601</v>
      </c>
      <c r="B2670" t="s">
        <v>7260</v>
      </c>
      <c r="C2670" t="s">
        <v>9602</v>
      </c>
      <c r="D2670" s="90" t="s">
        <v>9603</v>
      </c>
      <c r="E2670">
        <v>2660</v>
      </c>
    </row>
    <row r="2671" spans="1:5">
      <c r="A2671" t="s">
        <v>9604</v>
      </c>
      <c r="B2671" t="s">
        <v>7260</v>
      </c>
      <c r="C2671" t="s">
        <v>9605</v>
      </c>
      <c r="D2671" s="90" t="s">
        <v>9374</v>
      </c>
      <c r="E2671">
        <v>2660</v>
      </c>
    </row>
    <row r="2672" spans="1:5">
      <c r="A2672" t="s">
        <v>9606</v>
      </c>
      <c r="B2672" t="s">
        <v>3330</v>
      </c>
      <c r="C2672" t="s">
        <v>9607</v>
      </c>
      <c r="D2672" s="90" t="s">
        <v>3332</v>
      </c>
      <c r="E2672">
        <v>2660</v>
      </c>
    </row>
    <row r="2673" spans="1:5">
      <c r="A2673" t="s">
        <v>9608</v>
      </c>
      <c r="B2673" t="s">
        <v>7260</v>
      </c>
      <c r="C2673" t="s">
        <v>9609</v>
      </c>
      <c r="D2673" s="90" t="s">
        <v>9610</v>
      </c>
      <c r="E2673">
        <v>2660</v>
      </c>
    </row>
    <row r="2674" spans="1:5">
      <c r="A2674" t="s">
        <v>9611</v>
      </c>
      <c r="B2674" t="s">
        <v>7260</v>
      </c>
      <c r="C2674" t="s">
        <v>9612</v>
      </c>
      <c r="D2674" s="90" t="s">
        <v>9374</v>
      </c>
      <c r="E2674">
        <v>2660</v>
      </c>
    </row>
    <row r="2675" spans="1:5">
      <c r="A2675" t="s">
        <v>9613</v>
      </c>
      <c r="B2675" t="s">
        <v>3330</v>
      </c>
      <c r="C2675" t="s">
        <v>9614</v>
      </c>
      <c r="D2675" s="90" t="s">
        <v>9615</v>
      </c>
      <c r="E2675">
        <v>2660</v>
      </c>
    </row>
    <row r="2676" spans="1:5">
      <c r="A2676" t="s">
        <v>9616</v>
      </c>
      <c r="B2676" t="s">
        <v>7260</v>
      </c>
      <c r="C2676" t="s">
        <v>9617</v>
      </c>
      <c r="D2676" s="90" t="s">
        <v>9618</v>
      </c>
      <c r="E2676">
        <v>2660</v>
      </c>
    </row>
    <row r="2677" spans="1:5">
      <c r="A2677" t="s">
        <v>9619</v>
      </c>
      <c r="B2677" t="s">
        <v>3330</v>
      </c>
      <c r="C2677" t="s">
        <v>9620</v>
      </c>
      <c r="D2677" s="90" t="s">
        <v>9621</v>
      </c>
      <c r="E2677">
        <v>2660</v>
      </c>
    </row>
    <row r="2678" spans="1:5">
      <c r="A2678" t="s">
        <v>9622</v>
      </c>
      <c r="B2678" t="s">
        <v>3330</v>
      </c>
      <c r="C2678" t="s">
        <v>9623</v>
      </c>
      <c r="D2678" s="90" t="s">
        <v>9624</v>
      </c>
      <c r="E2678">
        <v>2660</v>
      </c>
    </row>
    <row r="2679" spans="1:5">
      <c r="A2679" t="s">
        <v>9625</v>
      </c>
      <c r="B2679" t="s">
        <v>7260</v>
      </c>
      <c r="C2679" t="s">
        <v>9626</v>
      </c>
      <c r="D2679" s="90" t="s">
        <v>9374</v>
      </c>
      <c r="E2679">
        <v>2660</v>
      </c>
    </row>
    <row r="2680" spans="1:5">
      <c r="A2680" t="s">
        <v>9627</v>
      </c>
      <c r="B2680" t="s">
        <v>7260</v>
      </c>
      <c r="C2680" t="s">
        <v>9628</v>
      </c>
      <c r="D2680" s="90" t="s">
        <v>9629</v>
      </c>
      <c r="E2680">
        <v>2660</v>
      </c>
    </row>
    <row r="2681" spans="1:5">
      <c r="A2681" t="s">
        <v>9630</v>
      </c>
      <c r="B2681" t="s">
        <v>7260</v>
      </c>
      <c r="C2681" t="s">
        <v>9631</v>
      </c>
      <c r="D2681" s="90" t="s">
        <v>9632</v>
      </c>
      <c r="E2681">
        <v>2660</v>
      </c>
    </row>
    <row r="2682" spans="1:5">
      <c r="A2682" t="s">
        <v>9633</v>
      </c>
      <c r="B2682" t="s">
        <v>7260</v>
      </c>
      <c r="C2682" t="s">
        <v>9634</v>
      </c>
      <c r="D2682" s="90" t="s">
        <v>9635</v>
      </c>
      <c r="E2682">
        <v>2680</v>
      </c>
    </row>
    <row r="2683" spans="1:5">
      <c r="A2683" t="s">
        <v>9636</v>
      </c>
      <c r="B2683" t="s">
        <v>7260</v>
      </c>
      <c r="C2683" t="s">
        <v>9637</v>
      </c>
      <c r="D2683" s="90" t="s">
        <v>9638</v>
      </c>
      <c r="E2683">
        <v>2680</v>
      </c>
    </row>
    <row r="2684" spans="1:5">
      <c r="A2684" t="s">
        <v>9639</v>
      </c>
      <c r="B2684" t="s">
        <v>7260</v>
      </c>
      <c r="C2684" t="s">
        <v>9640</v>
      </c>
      <c r="D2684" s="90" t="s">
        <v>9374</v>
      </c>
      <c r="E2684">
        <v>2680</v>
      </c>
    </row>
    <row r="2685" spans="1:5">
      <c r="A2685" t="s">
        <v>9641</v>
      </c>
      <c r="B2685" t="s">
        <v>7260</v>
      </c>
      <c r="C2685" t="s">
        <v>9642</v>
      </c>
      <c r="D2685" s="90" t="s">
        <v>9643</v>
      </c>
      <c r="E2685">
        <v>2680</v>
      </c>
    </row>
    <row r="2686" spans="1:5">
      <c r="A2686" t="s">
        <v>9644</v>
      </c>
      <c r="B2686" t="s">
        <v>7260</v>
      </c>
      <c r="C2686" t="s">
        <v>9645</v>
      </c>
      <c r="D2686" s="90" t="s">
        <v>9646</v>
      </c>
      <c r="E2686">
        <v>2680</v>
      </c>
    </row>
    <row r="2687" spans="1:5">
      <c r="A2687" t="s">
        <v>9647</v>
      </c>
      <c r="B2687" t="s">
        <v>7260</v>
      </c>
      <c r="C2687" t="s">
        <v>9648</v>
      </c>
      <c r="D2687" s="90" t="s">
        <v>9374</v>
      </c>
      <c r="E2687">
        <v>2680</v>
      </c>
    </row>
    <row r="2688" spans="1:5">
      <c r="A2688" t="s">
        <v>9649</v>
      </c>
      <c r="B2688" t="s">
        <v>7260</v>
      </c>
      <c r="C2688" t="s">
        <v>9650</v>
      </c>
      <c r="D2688" s="90" t="s">
        <v>9374</v>
      </c>
      <c r="E2688">
        <v>2680</v>
      </c>
    </row>
    <row r="2689" spans="1:5">
      <c r="A2689" t="s">
        <v>9651</v>
      </c>
      <c r="B2689" t="s">
        <v>7260</v>
      </c>
      <c r="C2689" t="s">
        <v>9652</v>
      </c>
      <c r="D2689" s="90" t="s">
        <v>9653</v>
      </c>
      <c r="E2689">
        <v>2680</v>
      </c>
    </row>
    <row r="2690" spans="1:5">
      <c r="A2690" t="s">
        <v>9654</v>
      </c>
      <c r="B2690" t="s">
        <v>7260</v>
      </c>
      <c r="C2690" t="s">
        <v>9655</v>
      </c>
      <c r="D2690" s="90" t="s">
        <v>9656</v>
      </c>
      <c r="E2690">
        <v>2680</v>
      </c>
    </row>
    <row r="2691" spans="1:5">
      <c r="A2691" t="s">
        <v>9657</v>
      </c>
      <c r="B2691" t="s">
        <v>7260</v>
      </c>
      <c r="C2691" t="s">
        <v>9658</v>
      </c>
      <c r="D2691" s="90" t="s">
        <v>9659</v>
      </c>
      <c r="E2691">
        <v>2680</v>
      </c>
    </row>
    <row r="2692" spans="1:5">
      <c r="A2692" t="s">
        <v>9660</v>
      </c>
      <c r="B2692" t="s">
        <v>7260</v>
      </c>
      <c r="C2692" t="s">
        <v>9661</v>
      </c>
      <c r="D2692" s="90" t="s">
        <v>9662</v>
      </c>
      <c r="E2692">
        <v>2680</v>
      </c>
    </row>
    <row r="2693" spans="1:5">
      <c r="A2693" t="s">
        <v>9663</v>
      </c>
      <c r="B2693" t="s">
        <v>7260</v>
      </c>
      <c r="C2693" t="s">
        <v>9664</v>
      </c>
      <c r="D2693" s="90" t="s">
        <v>9665</v>
      </c>
      <c r="E2693">
        <v>2680</v>
      </c>
    </row>
    <row r="2694" spans="1:5">
      <c r="A2694" t="s">
        <v>9666</v>
      </c>
      <c r="B2694" t="s">
        <v>7260</v>
      </c>
      <c r="C2694" t="s">
        <v>9667</v>
      </c>
      <c r="D2694" s="90" t="s">
        <v>9668</v>
      </c>
      <c r="E2694">
        <v>2680</v>
      </c>
    </row>
    <row r="2695" spans="1:5">
      <c r="A2695" t="s">
        <v>9669</v>
      </c>
      <c r="B2695" t="s">
        <v>7260</v>
      </c>
      <c r="C2695" t="s">
        <v>9670</v>
      </c>
      <c r="D2695" s="90" t="s">
        <v>9671</v>
      </c>
      <c r="E2695">
        <v>2680</v>
      </c>
    </row>
    <row r="2696" spans="1:5">
      <c r="A2696" t="s">
        <v>9672</v>
      </c>
      <c r="B2696" t="s">
        <v>7260</v>
      </c>
      <c r="C2696" t="s">
        <v>9673</v>
      </c>
      <c r="D2696" s="90" t="s">
        <v>9674</v>
      </c>
      <c r="E2696">
        <v>2680</v>
      </c>
    </row>
    <row r="2697" spans="1:5">
      <c r="A2697" t="s">
        <v>9675</v>
      </c>
      <c r="B2697" t="s">
        <v>7260</v>
      </c>
      <c r="C2697" t="s">
        <v>9676</v>
      </c>
      <c r="D2697" s="90" t="s">
        <v>9677</v>
      </c>
      <c r="E2697">
        <v>2680</v>
      </c>
    </row>
    <row r="2698" spans="1:5">
      <c r="A2698" t="s">
        <v>9678</v>
      </c>
      <c r="B2698" t="s">
        <v>7260</v>
      </c>
      <c r="C2698" t="s">
        <v>9679</v>
      </c>
      <c r="D2698" s="90" t="s">
        <v>9680</v>
      </c>
      <c r="E2698">
        <v>2680</v>
      </c>
    </row>
    <row r="2699" spans="1:5">
      <c r="A2699" t="s">
        <v>9681</v>
      </c>
      <c r="B2699" t="s">
        <v>7260</v>
      </c>
      <c r="C2699" t="s">
        <v>9682</v>
      </c>
      <c r="D2699" s="90" t="s">
        <v>9374</v>
      </c>
      <c r="E2699">
        <v>2680</v>
      </c>
    </row>
    <row r="2700" spans="1:5">
      <c r="A2700" t="s">
        <v>9683</v>
      </c>
      <c r="B2700" t="s">
        <v>7260</v>
      </c>
      <c r="C2700" t="s">
        <v>9684</v>
      </c>
      <c r="D2700" s="90" t="s">
        <v>9374</v>
      </c>
      <c r="E2700">
        <v>2680</v>
      </c>
    </row>
    <row r="2701" spans="1:5">
      <c r="A2701" t="s">
        <v>9685</v>
      </c>
      <c r="B2701" t="s">
        <v>7260</v>
      </c>
      <c r="C2701" t="s">
        <v>9686</v>
      </c>
      <c r="D2701" s="90" t="s">
        <v>9687</v>
      </c>
      <c r="E2701">
        <v>2680</v>
      </c>
    </row>
    <row r="2702" spans="1:5">
      <c r="A2702" t="s">
        <v>9688</v>
      </c>
      <c r="B2702" t="s">
        <v>7260</v>
      </c>
      <c r="C2702" t="s">
        <v>9689</v>
      </c>
      <c r="D2702" s="90" t="s">
        <v>9690</v>
      </c>
      <c r="E2702">
        <v>2700</v>
      </c>
    </row>
    <row r="2703" spans="1:5">
      <c r="A2703" t="s">
        <v>9691</v>
      </c>
      <c r="B2703" t="s">
        <v>7260</v>
      </c>
      <c r="C2703" t="s">
        <v>9692</v>
      </c>
      <c r="D2703" s="90" t="s">
        <v>9693</v>
      </c>
      <c r="E2703">
        <v>2700</v>
      </c>
    </row>
    <row r="2704" spans="1:5">
      <c r="A2704" t="s">
        <v>9694</v>
      </c>
      <c r="B2704" t="s">
        <v>7260</v>
      </c>
      <c r="C2704" t="s">
        <v>9695</v>
      </c>
      <c r="D2704" s="90" t="s">
        <v>9696</v>
      </c>
      <c r="E2704">
        <v>2700</v>
      </c>
    </row>
    <row r="2705" spans="1:5">
      <c r="A2705" t="s">
        <v>9697</v>
      </c>
      <c r="B2705" t="s">
        <v>7260</v>
      </c>
      <c r="C2705" t="s">
        <v>9698</v>
      </c>
      <c r="D2705" s="90" t="s">
        <v>9699</v>
      </c>
      <c r="E2705">
        <v>2700</v>
      </c>
    </row>
    <row r="2706" spans="1:5">
      <c r="A2706" t="s">
        <v>9700</v>
      </c>
      <c r="B2706" t="s">
        <v>7260</v>
      </c>
      <c r="C2706" t="s">
        <v>9701</v>
      </c>
      <c r="D2706" s="90" t="s">
        <v>9702</v>
      </c>
      <c r="E2706">
        <v>2700</v>
      </c>
    </row>
    <row r="2707" spans="1:5">
      <c r="A2707" t="s">
        <v>9703</v>
      </c>
      <c r="B2707" t="s">
        <v>7260</v>
      </c>
      <c r="C2707" t="s">
        <v>9704</v>
      </c>
      <c r="D2707" s="90" t="s">
        <v>9705</v>
      </c>
      <c r="E2707">
        <v>2700</v>
      </c>
    </row>
    <row r="2708" spans="1:5">
      <c r="A2708" t="s">
        <v>9706</v>
      </c>
      <c r="B2708" t="s">
        <v>7260</v>
      </c>
      <c r="C2708" t="s">
        <v>9707</v>
      </c>
      <c r="D2708" s="90" t="s">
        <v>9708</v>
      </c>
      <c r="E2708">
        <v>2700</v>
      </c>
    </row>
    <row r="2709" spans="1:5">
      <c r="A2709" t="s">
        <v>9709</v>
      </c>
      <c r="B2709" t="s">
        <v>5727</v>
      </c>
      <c r="C2709" t="s">
        <v>9710</v>
      </c>
      <c r="D2709" s="90" t="s">
        <v>9711</v>
      </c>
      <c r="E2709">
        <v>2700</v>
      </c>
    </row>
    <row r="2710" spans="1:5">
      <c r="A2710" t="s">
        <v>9712</v>
      </c>
      <c r="B2710" t="s">
        <v>5727</v>
      </c>
      <c r="C2710" t="s">
        <v>9713</v>
      </c>
      <c r="D2710" s="90" t="s">
        <v>9714</v>
      </c>
      <c r="E2710">
        <v>2700</v>
      </c>
    </row>
    <row r="2711" spans="1:5">
      <c r="A2711" t="s">
        <v>9715</v>
      </c>
      <c r="B2711" t="s">
        <v>7260</v>
      </c>
      <c r="C2711" t="s">
        <v>9716</v>
      </c>
      <c r="D2711" s="90" t="s">
        <v>9717</v>
      </c>
      <c r="E2711">
        <v>2700</v>
      </c>
    </row>
    <row r="2712" spans="1:5">
      <c r="A2712" t="s">
        <v>9718</v>
      </c>
      <c r="B2712" t="s">
        <v>7260</v>
      </c>
      <c r="C2712" t="s">
        <v>9719</v>
      </c>
      <c r="D2712" s="90" t="s">
        <v>9720</v>
      </c>
      <c r="E2712">
        <v>2700</v>
      </c>
    </row>
    <row r="2713" spans="1:5">
      <c r="A2713" t="s">
        <v>9721</v>
      </c>
      <c r="B2713" t="s">
        <v>7260</v>
      </c>
      <c r="C2713" t="s">
        <v>9722</v>
      </c>
      <c r="D2713" s="90" t="s">
        <v>9374</v>
      </c>
      <c r="E2713">
        <v>2700</v>
      </c>
    </row>
    <row r="2714" spans="1:5">
      <c r="A2714" t="s">
        <v>9723</v>
      </c>
      <c r="B2714" t="s">
        <v>7260</v>
      </c>
      <c r="C2714" t="s">
        <v>9724</v>
      </c>
      <c r="D2714" s="90" t="s">
        <v>9725</v>
      </c>
      <c r="E2714">
        <v>2700</v>
      </c>
    </row>
    <row r="2715" spans="1:5">
      <c r="A2715" t="s">
        <v>9726</v>
      </c>
      <c r="B2715" t="s">
        <v>7260</v>
      </c>
      <c r="C2715" t="s">
        <v>9727</v>
      </c>
      <c r="D2715" s="90" t="s">
        <v>9728</v>
      </c>
      <c r="E2715">
        <v>2700</v>
      </c>
    </row>
    <row r="2716" spans="1:5">
      <c r="A2716" t="s">
        <v>9729</v>
      </c>
      <c r="B2716" t="s">
        <v>7260</v>
      </c>
      <c r="C2716" t="s">
        <v>9730</v>
      </c>
      <c r="D2716" s="90" t="s">
        <v>9374</v>
      </c>
      <c r="E2716">
        <v>2700</v>
      </c>
    </row>
    <row r="2717" spans="1:5">
      <c r="A2717" t="s">
        <v>9731</v>
      </c>
      <c r="B2717" t="s">
        <v>7260</v>
      </c>
      <c r="C2717" t="s">
        <v>9732</v>
      </c>
      <c r="D2717" s="90" t="s">
        <v>9733</v>
      </c>
      <c r="E2717">
        <v>2700</v>
      </c>
    </row>
    <row r="2718" spans="1:5">
      <c r="A2718" t="s">
        <v>9734</v>
      </c>
      <c r="B2718" t="s">
        <v>7260</v>
      </c>
      <c r="C2718" t="s">
        <v>9735</v>
      </c>
      <c r="D2718" s="90" t="s">
        <v>9374</v>
      </c>
      <c r="E2718">
        <v>2700</v>
      </c>
    </row>
    <row r="2719" spans="1:5">
      <c r="A2719" t="s">
        <v>9736</v>
      </c>
      <c r="B2719" t="s">
        <v>7260</v>
      </c>
      <c r="C2719" t="s">
        <v>9737</v>
      </c>
      <c r="D2719" s="90" t="s">
        <v>9374</v>
      </c>
      <c r="E2719">
        <v>2700</v>
      </c>
    </row>
    <row r="2720" spans="1:5">
      <c r="A2720" t="s">
        <v>9738</v>
      </c>
      <c r="B2720" t="s">
        <v>7260</v>
      </c>
      <c r="C2720" t="s">
        <v>9739</v>
      </c>
      <c r="D2720" s="90" t="s">
        <v>9740</v>
      </c>
      <c r="E2720">
        <v>2700</v>
      </c>
    </row>
    <row r="2721" spans="1:5">
      <c r="A2721" t="s">
        <v>9741</v>
      </c>
      <c r="B2721" t="s">
        <v>7260</v>
      </c>
      <c r="C2721" t="s">
        <v>9742</v>
      </c>
      <c r="D2721" s="90" t="s">
        <v>9374</v>
      </c>
      <c r="E2721">
        <v>2700</v>
      </c>
    </row>
    <row r="2722" spans="1:5">
      <c r="A2722" t="s">
        <v>9743</v>
      </c>
      <c r="B2722" t="s">
        <v>7260</v>
      </c>
      <c r="C2722" t="s">
        <v>9744</v>
      </c>
      <c r="D2722" s="90" t="s">
        <v>9374</v>
      </c>
      <c r="E2722">
        <v>2720</v>
      </c>
    </row>
    <row r="2723" spans="1:5">
      <c r="A2723" t="s">
        <v>9745</v>
      </c>
      <c r="B2723" t="s">
        <v>7260</v>
      </c>
      <c r="C2723" t="s">
        <v>9746</v>
      </c>
      <c r="D2723" s="90" t="s">
        <v>9747</v>
      </c>
      <c r="E2723">
        <v>2720</v>
      </c>
    </row>
    <row r="2724" spans="1:5">
      <c r="A2724" t="s">
        <v>9748</v>
      </c>
      <c r="B2724" t="s">
        <v>7260</v>
      </c>
      <c r="C2724" t="s">
        <v>9749</v>
      </c>
      <c r="D2724" s="90" t="s">
        <v>9374</v>
      </c>
      <c r="E2724">
        <v>2720</v>
      </c>
    </row>
    <row r="2725" spans="1:5">
      <c r="A2725" t="s">
        <v>9750</v>
      </c>
      <c r="B2725" t="s">
        <v>7260</v>
      </c>
      <c r="C2725" t="s">
        <v>9751</v>
      </c>
      <c r="D2725" s="90" t="s">
        <v>9374</v>
      </c>
      <c r="E2725">
        <v>2720</v>
      </c>
    </row>
    <row r="2726" spans="1:5">
      <c r="A2726" t="s">
        <v>9752</v>
      </c>
      <c r="B2726" t="s">
        <v>7260</v>
      </c>
      <c r="C2726" t="s">
        <v>9753</v>
      </c>
      <c r="D2726" s="90" t="s">
        <v>9374</v>
      </c>
      <c r="E2726">
        <v>2720</v>
      </c>
    </row>
    <row r="2727" spans="1:5">
      <c r="A2727" t="s">
        <v>9754</v>
      </c>
      <c r="B2727" t="s">
        <v>7260</v>
      </c>
      <c r="C2727" t="s">
        <v>9755</v>
      </c>
      <c r="D2727" s="90" t="s">
        <v>9756</v>
      </c>
      <c r="E2727">
        <v>2720</v>
      </c>
    </row>
    <row r="2728" spans="1:5">
      <c r="A2728" t="s">
        <v>9757</v>
      </c>
      <c r="B2728" t="s">
        <v>3330</v>
      </c>
      <c r="C2728" t="s">
        <v>9758</v>
      </c>
      <c r="D2728" s="90" t="s">
        <v>9759</v>
      </c>
      <c r="E2728">
        <v>2720</v>
      </c>
    </row>
    <row r="2729" spans="1:5">
      <c r="A2729" t="s">
        <v>9760</v>
      </c>
      <c r="B2729" t="s">
        <v>3330</v>
      </c>
      <c r="C2729" t="s">
        <v>9761</v>
      </c>
      <c r="D2729" s="90" t="s">
        <v>9762</v>
      </c>
      <c r="E2729">
        <v>2720</v>
      </c>
    </row>
    <row r="2730" spans="1:5">
      <c r="A2730" t="s">
        <v>9763</v>
      </c>
      <c r="B2730" t="s">
        <v>3330</v>
      </c>
      <c r="C2730" t="s">
        <v>9764</v>
      </c>
      <c r="D2730" s="90" t="s">
        <v>9765</v>
      </c>
      <c r="E2730">
        <v>2720</v>
      </c>
    </row>
    <row r="2731" spans="1:5">
      <c r="A2731" t="s">
        <v>9766</v>
      </c>
      <c r="B2731" t="s">
        <v>5727</v>
      </c>
      <c r="C2731" t="s">
        <v>9767</v>
      </c>
      <c r="D2731" s="90" t="s">
        <v>7599</v>
      </c>
      <c r="E2731">
        <v>2720</v>
      </c>
    </row>
    <row r="2732" spans="1:5">
      <c r="A2732" t="s">
        <v>9768</v>
      </c>
      <c r="B2732" t="s">
        <v>5727</v>
      </c>
      <c r="C2732" t="s">
        <v>9769</v>
      </c>
      <c r="D2732" s="90" t="s">
        <v>7599</v>
      </c>
      <c r="E2732">
        <v>2720</v>
      </c>
    </row>
    <row r="2733" spans="1:5">
      <c r="A2733" t="s">
        <v>9770</v>
      </c>
      <c r="B2733" t="s">
        <v>5727</v>
      </c>
      <c r="C2733" t="s">
        <v>9771</v>
      </c>
      <c r="D2733" s="90" t="s">
        <v>7599</v>
      </c>
      <c r="E2733">
        <v>2720</v>
      </c>
    </row>
    <row r="2734" spans="1:5">
      <c r="A2734" t="s">
        <v>9772</v>
      </c>
      <c r="B2734" t="s">
        <v>5727</v>
      </c>
      <c r="C2734" t="s">
        <v>9773</v>
      </c>
      <c r="D2734" s="90" t="s">
        <v>7599</v>
      </c>
      <c r="E2734">
        <v>2720</v>
      </c>
    </row>
    <row r="2735" spans="1:5">
      <c r="A2735" t="s">
        <v>9774</v>
      </c>
      <c r="B2735" t="s">
        <v>3508</v>
      </c>
      <c r="C2735" t="s">
        <v>9775</v>
      </c>
      <c r="D2735" s="90" t="s">
        <v>9776</v>
      </c>
      <c r="E2735">
        <v>2720</v>
      </c>
    </row>
    <row r="2736" spans="1:5">
      <c r="A2736" t="s">
        <v>9777</v>
      </c>
      <c r="B2736" t="s">
        <v>3508</v>
      </c>
      <c r="C2736" t="s">
        <v>9778</v>
      </c>
      <c r="D2736" s="90" t="s">
        <v>5005</v>
      </c>
      <c r="E2736">
        <v>2720</v>
      </c>
    </row>
    <row r="2737" spans="1:5">
      <c r="A2737" t="s">
        <v>9779</v>
      </c>
      <c r="B2737" t="s">
        <v>3508</v>
      </c>
      <c r="C2737" t="s">
        <v>9780</v>
      </c>
      <c r="D2737" s="90" t="s">
        <v>5005</v>
      </c>
      <c r="E2737">
        <v>2720</v>
      </c>
    </row>
    <row r="2738" spans="1:5">
      <c r="A2738" t="s">
        <v>9781</v>
      </c>
      <c r="B2738" t="s">
        <v>3508</v>
      </c>
      <c r="C2738" t="s">
        <v>9782</v>
      </c>
      <c r="D2738" s="90" t="s">
        <v>5005</v>
      </c>
      <c r="E2738">
        <v>2720</v>
      </c>
    </row>
    <row r="2739" spans="1:5">
      <c r="A2739" t="s">
        <v>9783</v>
      </c>
      <c r="B2739" t="s">
        <v>3508</v>
      </c>
      <c r="C2739" t="s">
        <v>9784</v>
      </c>
      <c r="D2739" s="90" t="s">
        <v>5005</v>
      </c>
      <c r="E2739">
        <v>2720</v>
      </c>
    </row>
    <row r="2740" spans="1:5">
      <c r="A2740" t="s">
        <v>9785</v>
      </c>
      <c r="B2740" t="s">
        <v>3508</v>
      </c>
      <c r="C2740" t="s">
        <v>9786</v>
      </c>
      <c r="D2740" s="90" t="s">
        <v>5005</v>
      </c>
      <c r="E2740">
        <v>2720</v>
      </c>
    </row>
    <row r="2741" spans="1:5">
      <c r="A2741" t="s">
        <v>9787</v>
      </c>
      <c r="B2741" t="s">
        <v>3508</v>
      </c>
      <c r="C2741" t="s">
        <v>9788</v>
      </c>
      <c r="D2741" s="90" t="s">
        <v>5005</v>
      </c>
      <c r="E2741">
        <v>2720</v>
      </c>
    </row>
    <row r="2742" spans="1:5">
      <c r="A2742" t="s">
        <v>9789</v>
      </c>
      <c r="B2742" t="s">
        <v>3508</v>
      </c>
      <c r="C2742" t="s">
        <v>9790</v>
      </c>
      <c r="D2742" s="90" t="s">
        <v>9791</v>
      </c>
      <c r="E2742">
        <v>2740</v>
      </c>
    </row>
    <row r="2743" spans="1:5">
      <c r="A2743" t="s">
        <v>9792</v>
      </c>
      <c r="B2743" t="s">
        <v>3508</v>
      </c>
      <c r="C2743" t="s">
        <v>9793</v>
      </c>
      <c r="D2743" s="90" t="s">
        <v>9794</v>
      </c>
      <c r="E2743">
        <v>2740</v>
      </c>
    </row>
    <row r="2744" spans="1:5">
      <c r="A2744" t="s">
        <v>9795</v>
      </c>
      <c r="B2744" t="s">
        <v>3508</v>
      </c>
      <c r="C2744" t="s">
        <v>9796</v>
      </c>
      <c r="D2744" s="90" t="s">
        <v>5005</v>
      </c>
      <c r="E2744">
        <v>2740</v>
      </c>
    </row>
    <row r="2745" spans="1:5">
      <c r="A2745" t="s">
        <v>9797</v>
      </c>
      <c r="B2745" t="s">
        <v>3508</v>
      </c>
      <c r="C2745" t="s">
        <v>9798</v>
      </c>
      <c r="D2745" s="90" t="s">
        <v>5005</v>
      </c>
      <c r="E2745">
        <v>2740</v>
      </c>
    </row>
    <row r="2746" spans="1:5">
      <c r="A2746" t="s">
        <v>9799</v>
      </c>
      <c r="B2746" t="s">
        <v>3508</v>
      </c>
      <c r="C2746" t="s">
        <v>9800</v>
      </c>
      <c r="D2746" s="90" t="s">
        <v>5005</v>
      </c>
      <c r="E2746">
        <v>2740</v>
      </c>
    </row>
    <row r="2747" spans="1:5">
      <c r="A2747" t="s">
        <v>9801</v>
      </c>
      <c r="B2747" t="s">
        <v>3508</v>
      </c>
      <c r="C2747" t="s">
        <v>9802</v>
      </c>
      <c r="D2747" s="90" t="s">
        <v>9803</v>
      </c>
      <c r="E2747">
        <v>2740</v>
      </c>
    </row>
    <row r="2748" spans="1:5">
      <c r="A2748" t="s">
        <v>9804</v>
      </c>
      <c r="B2748" t="s">
        <v>3508</v>
      </c>
      <c r="C2748" t="s">
        <v>9805</v>
      </c>
      <c r="D2748" s="90" t="s">
        <v>9806</v>
      </c>
      <c r="E2748">
        <v>2740</v>
      </c>
    </row>
    <row r="2749" spans="1:5">
      <c r="A2749" t="s">
        <v>9807</v>
      </c>
      <c r="B2749" t="s">
        <v>3508</v>
      </c>
      <c r="C2749" t="s">
        <v>9808</v>
      </c>
      <c r="D2749" s="90" t="s">
        <v>9809</v>
      </c>
      <c r="E2749">
        <v>2740</v>
      </c>
    </row>
    <row r="2750" spans="1:5">
      <c r="A2750" t="s">
        <v>9810</v>
      </c>
      <c r="B2750" t="s">
        <v>3508</v>
      </c>
      <c r="C2750" t="s">
        <v>9811</v>
      </c>
      <c r="D2750" s="90" t="s">
        <v>9812</v>
      </c>
      <c r="E2750">
        <v>2740</v>
      </c>
    </row>
    <row r="2751" spans="1:5">
      <c r="A2751" t="s">
        <v>9813</v>
      </c>
      <c r="B2751" t="s">
        <v>3508</v>
      </c>
      <c r="C2751" t="s">
        <v>9814</v>
      </c>
      <c r="D2751" s="90" t="s">
        <v>9815</v>
      </c>
      <c r="E2751">
        <v>2740</v>
      </c>
    </row>
    <row r="2752" spans="1:5">
      <c r="A2752" t="s">
        <v>9816</v>
      </c>
      <c r="B2752" t="s">
        <v>3508</v>
      </c>
      <c r="C2752" t="s">
        <v>9817</v>
      </c>
      <c r="D2752" s="90" t="s">
        <v>9818</v>
      </c>
      <c r="E2752">
        <v>2740</v>
      </c>
    </row>
    <row r="2753" spans="1:5">
      <c r="A2753" t="s">
        <v>9819</v>
      </c>
      <c r="B2753" t="s">
        <v>3508</v>
      </c>
      <c r="C2753" t="s">
        <v>9820</v>
      </c>
      <c r="D2753" s="90" t="s">
        <v>9821</v>
      </c>
      <c r="E2753">
        <v>2740</v>
      </c>
    </row>
    <row r="2754" spans="1:5">
      <c r="A2754" t="s">
        <v>9822</v>
      </c>
      <c r="B2754" t="s">
        <v>3508</v>
      </c>
      <c r="C2754" t="s">
        <v>9823</v>
      </c>
      <c r="D2754" s="90" t="s">
        <v>9824</v>
      </c>
      <c r="E2754">
        <v>2740</v>
      </c>
    </row>
    <row r="2755" spans="1:5">
      <c r="A2755" t="s">
        <v>9825</v>
      </c>
      <c r="B2755" t="s">
        <v>3508</v>
      </c>
      <c r="C2755" t="s">
        <v>9826</v>
      </c>
      <c r="D2755" s="90" t="s">
        <v>5005</v>
      </c>
      <c r="E2755">
        <v>2740</v>
      </c>
    </row>
    <row r="2756" spans="1:5">
      <c r="A2756" t="s">
        <v>9827</v>
      </c>
      <c r="B2756" t="s">
        <v>3508</v>
      </c>
      <c r="C2756" t="s">
        <v>9828</v>
      </c>
      <c r="D2756" s="90" t="s">
        <v>9829</v>
      </c>
      <c r="E2756">
        <v>2740</v>
      </c>
    </row>
    <row r="2757" spans="1:5">
      <c r="A2757" t="s">
        <v>9830</v>
      </c>
      <c r="B2757" t="s">
        <v>3508</v>
      </c>
      <c r="C2757" t="s">
        <v>9831</v>
      </c>
      <c r="D2757" s="90" t="s">
        <v>9832</v>
      </c>
      <c r="E2757">
        <v>2740</v>
      </c>
    </row>
    <row r="2758" spans="1:5">
      <c r="A2758" t="s">
        <v>9833</v>
      </c>
      <c r="B2758" t="s">
        <v>3508</v>
      </c>
      <c r="C2758" t="s">
        <v>9834</v>
      </c>
      <c r="D2758" s="90" t="s">
        <v>9835</v>
      </c>
      <c r="E2758">
        <v>2740</v>
      </c>
    </row>
    <row r="2759" spans="1:5">
      <c r="A2759" t="s">
        <v>9836</v>
      </c>
      <c r="B2759" t="s">
        <v>3508</v>
      </c>
      <c r="C2759" t="s">
        <v>9837</v>
      </c>
      <c r="D2759" s="90" t="s">
        <v>5005</v>
      </c>
      <c r="E2759">
        <v>2740</v>
      </c>
    </row>
    <row r="2760" spans="1:5">
      <c r="A2760" t="s">
        <v>9838</v>
      </c>
      <c r="B2760" t="s">
        <v>3508</v>
      </c>
      <c r="C2760" t="s">
        <v>9839</v>
      </c>
      <c r="D2760" s="90" t="s">
        <v>9840</v>
      </c>
      <c r="E2760">
        <v>2740</v>
      </c>
    </row>
    <row r="2761" spans="1:5">
      <c r="A2761" t="s">
        <v>9841</v>
      </c>
      <c r="B2761" t="s">
        <v>3508</v>
      </c>
      <c r="C2761" t="s">
        <v>9842</v>
      </c>
      <c r="D2761" s="90" t="s">
        <v>9843</v>
      </c>
      <c r="E2761">
        <v>2740</v>
      </c>
    </row>
    <row r="2762" spans="1:5">
      <c r="A2762" t="s">
        <v>9844</v>
      </c>
      <c r="B2762" t="s">
        <v>3508</v>
      </c>
      <c r="C2762" t="s">
        <v>9845</v>
      </c>
      <c r="D2762" s="90" t="s">
        <v>9846</v>
      </c>
      <c r="E2762">
        <v>2760</v>
      </c>
    </row>
    <row r="2763" spans="1:5">
      <c r="A2763" t="s">
        <v>9847</v>
      </c>
      <c r="B2763" t="s">
        <v>3508</v>
      </c>
      <c r="C2763" t="s">
        <v>9848</v>
      </c>
      <c r="D2763" s="90" t="s">
        <v>9849</v>
      </c>
      <c r="E2763">
        <v>2760</v>
      </c>
    </row>
    <row r="2764" spans="1:5">
      <c r="A2764" t="s">
        <v>9850</v>
      </c>
      <c r="B2764" t="s">
        <v>3508</v>
      </c>
      <c r="C2764" t="s">
        <v>9851</v>
      </c>
      <c r="D2764" s="90" t="s">
        <v>5005</v>
      </c>
      <c r="E2764">
        <v>2760</v>
      </c>
    </row>
    <row r="2765" spans="1:5">
      <c r="A2765" t="s">
        <v>9852</v>
      </c>
      <c r="B2765" t="s">
        <v>3508</v>
      </c>
      <c r="C2765" t="s">
        <v>9853</v>
      </c>
      <c r="D2765" s="90" t="s">
        <v>9854</v>
      </c>
      <c r="E2765">
        <v>2760</v>
      </c>
    </row>
    <row r="2766" spans="1:5">
      <c r="A2766" t="s">
        <v>9855</v>
      </c>
      <c r="B2766" t="s">
        <v>7986</v>
      </c>
      <c r="C2766" t="s">
        <v>9856</v>
      </c>
      <c r="D2766" s="90" t="s">
        <v>3056</v>
      </c>
      <c r="E2766">
        <v>2760</v>
      </c>
    </row>
    <row r="2767" spans="1:5">
      <c r="A2767" t="s">
        <v>9857</v>
      </c>
      <c r="B2767" t="s">
        <v>3330</v>
      </c>
      <c r="C2767" t="s">
        <v>9858</v>
      </c>
      <c r="D2767" s="90" t="s">
        <v>9859</v>
      </c>
      <c r="E2767">
        <v>2760</v>
      </c>
    </row>
    <row r="2768" spans="1:5">
      <c r="A2768" t="s">
        <v>9860</v>
      </c>
      <c r="B2768" t="s">
        <v>3330</v>
      </c>
      <c r="C2768" t="s">
        <v>9861</v>
      </c>
      <c r="D2768" s="90" t="s">
        <v>9862</v>
      </c>
      <c r="E2768">
        <v>2760</v>
      </c>
    </row>
    <row r="2769" spans="1:5">
      <c r="A2769" t="s">
        <v>9863</v>
      </c>
      <c r="B2769" t="s">
        <v>3330</v>
      </c>
      <c r="C2769" t="s">
        <v>9864</v>
      </c>
      <c r="D2769" s="90" t="s">
        <v>9865</v>
      </c>
      <c r="E2769">
        <v>2760</v>
      </c>
    </row>
    <row r="2770" spans="1:5">
      <c r="A2770" t="s">
        <v>9866</v>
      </c>
      <c r="B2770" t="s">
        <v>3330</v>
      </c>
      <c r="C2770" t="s">
        <v>9867</v>
      </c>
      <c r="D2770" s="90" t="s">
        <v>9868</v>
      </c>
      <c r="E2770">
        <v>2760</v>
      </c>
    </row>
    <row r="2771" spans="1:5">
      <c r="A2771" t="s">
        <v>9869</v>
      </c>
      <c r="B2771" t="s">
        <v>3330</v>
      </c>
      <c r="C2771" t="s">
        <v>9870</v>
      </c>
      <c r="D2771" s="90" t="s">
        <v>9871</v>
      </c>
      <c r="E2771">
        <v>2760</v>
      </c>
    </row>
    <row r="2772" spans="1:5">
      <c r="A2772" t="s">
        <v>9872</v>
      </c>
      <c r="B2772" t="s">
        <v>3330</v>
      </c>
      <c r="C2772" t="s">
        <v>9873</v>
      </c>
      <c r="D2772" s="90" t="s">
        <v>9874</v>
      </c>
      <c r="E2772">
        <v>2760</v>
      </c>
    </row>
    <row r="2773" spans="1:5">
      <c r="A2773" t="s">
        <v>9875</v>
      </c>
      <c r="B2773" t="s">
        <v>3330</v>
      </c>
      <c r="C2773" t="s">
        <v>9876</v>
      </c>
      <c r="D2773" s="90" t="s">
        <v>9877</v>
      </c>
      <c r="E2773">
        <v>2760</v>
      </c>
    </row>
    <row r="2774" spans="1:5">
      <c r="A2774" t="s">
        <v>9878</v>
      </c>
      <c r="B2774" t="s">
        <v>3330</v>
      </c>
      <c r="C2774" t="s">
        <v>9879</v>
      </c>
      <c r="D2774" s="90" t="s">
        <v>9880</v>
      </c>
      <c r="E2774">
        <v>2760</v>
      </c>
    </row>
    <row r="2775" spans="1:5">
      <c r="A2775" t="s">
        <v>9881</v>
      </c>
      <c r="B2775" t="s">
        <v>3330</v>
      </c>
      <c r="C2775" t="s">
        <v>9882</v>
      </c>
      <c r="D2775" s="90" t="s">
        <v>9883</v>
      </c>
      <c r="E2775">
        <v>2760</v>
      </c>
    </row>
    <row r="2776" spans="1:5">
      <c r="A2776" t="s">
        <v>9884</v>
      </c>
      <c r="B2776" t="s">
        <v>7260</v>
      </c>
      <c r="C2776" t="s">
        <v>9885</v>
      </c>
      <c r="D2776" s="90" t="s">
        <v>9886</v>
      </c>
      <c r="E2776">
        <v>2760</v>
      </c>
    </row>
    <row r="2777" spans="1:5">
      <c r="A2777" t="s">
        <v>9887</v>
      </c>
      <c r="B2777" t="s">
        <v>5770</v>
      </c>
      <c r="C2777" t="s">
        <v>9888</v>
      </c>
      <c r="D2777" s="90" t="s">
        <v>9889</v>
      </c>
      <c r="E2777">
        <v>2760</v>
      </c>
    </row>
    <row r="2778" spans="1:5">
      <c r="A2778" t="s">
        <v>9890</v>
      </c>
      <c r="B2778" t="s">
        <v>3330</v>
      </c>
      <c r="C2778" t="s">
        <v>9891</v>
      </c>
      <c r="D2778" s="90" t="s">
        <v>9892</v>
      </c>
      <c r="E2778">
        <v>2760</v>
      </c>
    </row>
    <row r="2779" spans="1:5">
      <c r="A2779" t="s">
        <v>9893</v>
      </c>
      <c r="B2779" t="s">
        <v>3330</v>
      </c>
      <c r="C2779" t="s">
        <v>9894</v>
      </c>
      <c r="D2779" s="90" t="s">
        <v>9895</v>
      </c>
      <c r="E2779">
        <v>2760</v>
      </c>
    </row>
    <row r="2780" spans="1:5">
      <c r="A2780" t="s">
        <v>9896</v>
      </c>
      <c r="B2780" t="s">
        <v>3330</v>
      </c>
      <c r="C2780" t="s">
        <v>9897</v>
      </c>
      <c r="D2780" s="90" t="s">
        <v>9898</v>
      </c>
      <c r="E2780">
        <v>2760</v>
      </c>
    </row>
    <row r="2781" spans="1:5">
      <c r="A2781" t="s">
        <v>9899</v>
      </c>
      <c r="B2781" t="s">
        <v>3330</v>
      </c>
      <c r="C2781" t="s">
        <v>9900</v>
      </c>
      <c r="D2781" s="90" t="s">
        <v>9901</v>
      </c>
      <c r="E2781">
        <v>2760</v>
      </c>
    </row>
    <row r="2782" spans="1:5">
      <c r="A2782" t="s">
        <v>9902</v>
      </c>
      <c r="B2782" t="s">
        <v>3330</v>
      </c>
      <c r="C2782" t="s">
        <v>9903</v>
      </c>
      <c r="D2782" s="90" t="s">
        <v>9904</v>
      </c>
      <c r="E2782">
        <v>2780</v>
      </c>
    </row>
    <row r="2783" spans="1:5">
      <c r="A2783" t="s">
        <v>9905</v>
      </c>
      <c r="B2783" t="s">
        <v>3330</v>
      </c>
      <c r="C2783" t="s">
        <v>9906</v>
      </c>
      <c r="D2783" s="90" t="s">
        <v>9907</v>
      </c>
      <c r="E2783">
        <v>2780</v>
      </c>
    </row>
    <row r="2784" spans="1:5">
      <c r="A2784" t="s">
        <v>9908</v>
      </c>
      <c r="B2784" t="s">
        <v>3330</v>
      </c>
      <c r="C2784" t="s">
        <v>9909</v>
      </c>
      <c r="D2784" s="90" t="s">
        <v>9910</v>
      </c>
      <c r="E2784">
        <v>2780</v>
      </c>
    </row>
    <row r="2785" spans="1:5">
      <c r="A2785" t="s">
        <v>9911</v>
      </c>
      <c r="B2785" t="s">
        <v>3330</v>
      </c>
      <c r="C2785" t="s">
        <v>9912</v>
      </c>
      <c r="D2785" s="90" t="s">
        <v>9913</v>
      </c>
      <c r="E2785">
        <v>2780</v>
      </c>
    </row>
    <row r="2786" spans="1:5">
      <c r="A2786" t="s">
        <v>9914</v>
      </c>
      <c r="B2786" t="s">
        <v>3330</v>
      </c>
      <c r="C2786" t="s">
        <v>9915</v>
      </c>
      <c r="D2786" s="90" t="s">
        <v>9916</v>
      </c>
      <c r="E2786">
        <v>2780</v>
      </c>
    </row>
    <row r="2787" spans="1:5">
      <c r="A2787" t="s">
        <v>9917</v>
      </c>
      <c r="B2787" t="s">
        <v>3330</v>
      </c>
      <c r="C2787" t="s">
        <v>9918</v>
      </c>
      <c r="D2787" s="90" t="s">
        <v>9919</v>
      </c>
      <c r="E2787">
        <v>2780</v>
      </c>
    </row>
    <row r="2788" spans="1:5">
      <c r="A2788" t="s">
        <v>9920</v>
      </c>
      <c r="B2788" t="s">
        <v>3330</v>
      </c>
      <c r="C2788" t="s">
        <v>9921</v>
      </c>
      <c r="D2788" s="90" t="s">
        <v>9922</v>
      </c>
      <c r="E2788">
        <v>2780</v>
      </c>
    </row>
    <row r="2789" spans="1:5">
      <c r="A2789" t="s">
        <v>9923</v>
      </c>
      <c r="B2789" t="s">
        <v>3330</v>
      </c>
      <c r="C2789" t="s">
        <v>9924</v>
      </c>
      <c r="D2789" s="90" t="s">
        <v>9925</v>
      </c>
      <c r="E2789">
        <v>2780</v>
      </c>
    </row>
    <row r="2790" spans="1:5">
      <c r="A2790" t="s">
        <v>9926</v>
      </c>
      <c r="B2790" t="s">
        <v>3330</v>
      </c>
      <c r="C2790" t="s">
        <v>9927</v>
      </c>
      <c r="D2790" s="90" t="s">
        <v>9928</v>
      </c>
      <c r="E2790">
        <v>2780</v>
      </c>
    </row>
    <row r="2791" spans="1:5">
      <c r="A2791" t="s">
        <v>9929</v>
      </c>
      <c r="B2791" t="s">
        <v>3330</v>
      </c>
      <c r="C2791" t="s">
        <v>9930</v>
      </c>
      <c r="D2791" s="90" t="s">
        <v>9931</v>
      </c>
      <c r="E2791">
        <v>2780</v>
      </c>
    </row>
    <row r="2792" spans="1:5">
      <c r="A2792" t="s">
        <v>9932</v>
      </c>
      <c r="B2792" t="s">
        <v>3330</v>
      </c>
      <c r="C2792" t="s">
        <v>9933</v>
      </c>
      <c r="D2792" s="90" t="s">
        <v>9934</v>
      </c>
      <c r="E2792">
        <v>2780</v>
      </c>
    </row>
    <row r="2793" spans="1:5">
      <c r="A2793" t="s">
        <v>9935</v>
      </c>
      <c r="B2793" t="s">
        <v>3330</v>
      </c>
      <c r="C2793" t="s">
        <v>9936</v>
      </c>
      <c r="D2793" s="90" t="s">
        <v>3332</v>
      </c>
      <c r="E2793">
        <v>2780</v>
      </c>
    </row>
    <row r="2794" spans="1:5">
      <c r="A2794" t="s">
        <v>9937</v>
      </c>
      <c r="B2794" t="s">
        <v>3330</v>
      </c>
      <c r="C2794" t="s">
        <v>9938</v>
      </c>
      <c r="D2794" s="90" t="s">
        <v>3332</v>
      </c>
      <c r="E2794">
        <v>2780</v>
      </c>
    </row>
    <row r="2795" spans="1:5">
      <c r="A2795" t="s">
        <v>9939</v>
      </c>
      <c r="B2795" t="s">
        <v>3330</v>
      </c>
      <c r="C2795" t="s">
        <v>9940</v>
      </c>
      <c r="D2795" s="90" t="s">
        <v>3332</v>
      </c>
      <c r="E2795">
        <v>2780</v>
      </c>
    </row>
    <row r="2796" spans="1:5">
      <c r="A2796" t="s">
        <v>9941</v>
      </c>
      <c r="B2796" t="s">
        <v>3324</v>
      </c>
      <c r="C2796" t="s">
        <v>9942</v>
      </c>
      <c r="D2796" s="90" t="s">
        <v>9943</v>
      </c>
      <c r="E2796">
        <v>2780</v>
      </c>
    </row>
    <row r="2797" spans="1:5">
      <c r="A2797" t="s">
        <v>9944</v>
      </c>
      <c r="B2797" t="s">
        <v>7808</v>
      </c>
      <c r="C2797" t="s">
        <v>9945</v>
      </c>
      <c r="D2797" s="90" t="s">
        <v>9946</v>
      </c>
      <c r="E2797">
        <v>2780</v>
      </c>
    </row>
    <row r="2798" spans="1:5">
      <c r="A2798" t="s">
        <v>9947</v>
      </c>
      <c r="B2798" t="s">
        <v>3330</v>
      </c>
      <c r="C2798" t="s">
        <v>9948</v>
      </c>
      <c r="D2798" s="90" t="s">
        <v>9949</v>
      </c>
      <c r="E2798">
        <v>2780</v>
      </c>
    </row>
    <row r="2799" spans="1:5">
      <c r="A2799" t="s">
        <v>9950</v>
      </c>
      <c r="B2799" t="s">
        <v>3330</v>
      </c>
      <c r="C2799" t="s">
        <v>9951</v>
      </c>
      <c r="D2799" s="90" t="s">
        <v>9952</v>
      </c>
      <c r="E2799">
        <v>2780</v>
      </c>
    </row>
    <row r="2800" spans="1:5">
      <c r="A2800" t="s">
        <v>9953</v>
      </c>
      <c r="B2800" t="s">
        <v>3330</v>
      </c>
      <c r="C2800" t="s">
        <v>9954</v>
      </c>
      <c r="D2800" s="90" t="s">
        <v>9955</v>
      </c>
      <c r="E2800">
        <v>2780</v>
      </c>
    </row>
    <row r="2801" spans="1:5">
      <c r="A2801" t="s">
        <v>9956</v>
      </c>
      <c r="B2801" t="s">
        <v>5727</v>
      </c>
      <c r="C2801" t="s">
        <v>9957</v>
      </c>
      <c r="D2801" s="90" t="s">
        <v>9958</v>
      </c>
      <c r="E2801">
        <v>2780</v>
      </c>
    </row>
    <row r="2802" spans="1:5">
      <c r="A2802" t="s">
        <v>9959</v>
      </c>
      <c r="B2802" t="s">
        <v>5727</v>
      </c>
      <c r="C2802" t="s">
        <v>9960</v>
      </c>
      <c r="D2802" s="90" t="s">
        <v>9961</v>
      </c>
      <c r="E2802">
        <v>2800</v>
      </c>
    </row>
    <row r="2803" spans="1:5">
      <c r="A2803" t="s">
        <v>9962</v>
      </c>
      <c r="B2803" t="s">
        <v>5727</v>
      </c>
      <c r="C2803" t="s">
        <v>9963</v>
      </c>
      <c r="D2803" s="90" t="s">
        <v>9964</v>
      </c>
      <c r="E2803">
        <v>2800</v>
      </c>
    </row>
    <row r="2804" spans="1:5">
      <c r="A2804" t="s">
        <v>9965</v>
      </c>
      <c r="B2804" t="s">
        <v>3330</v>
      </c>
      <c r="C2804" t="s">
        <v>9966</v>
      </c>
      <c r="D2804" s="90" t="s">
        <v>9967</v>
      </c>
      <c r="E2804">
        <v>2800</v>
      </c>
    </row>
    <row r="2805" spans="1:5">
      <c r="A2805" t="s">
        <v>9968</v>
      </c>
      <c r="B2805" t="s">
        <v>5727</v>
      </c>
      <c r="C2805" t="s">
        <v>9969</v>
      </c>
      <c r="D2805" s="90" t="s">
        <v>9970</v>
      </c>
      <c r="E2805">
        <v>2800</v>
      </c>
    </row>
    <row r="2806" spans="1:5">
      <c r="A2806" t="s">
        <v>9971</v>
      </c>
      <c r="B2806" t="s">
        <v>5727</v>
      </c>
      <c r="C2806" t="s">
        <v>9972</v>
      </c>
      <c r="D2806" s="90" t="s">
        <v>9973</v>
      </c>
      <c r="E2806">
        <v>2800</v>
      </c>
    </row>
    <row r="2807" spans="1:5">
      <c r="A2807" t="s">
        <v>9974</v>
      </c>
      <c r="B2807" t="s">
        <v>5727</v>
      </c>
      <c r="C2807" t="s">
        <v>9975</v>
      </c>
      <c r="D2807" s="90" t="s">
        <v>9976</v>
      </c>
      <c r="E2807">
        <v>2800</v>
      </c>
    </row>
    <row r="2808" spans="1:5">
      <c r="A2808" t="s">
        <v>9977</v>
      </c>
      <c r="B2808" t="s">
        <v>5727</v>
      </c>
      <c r="C2808" t="s">
        <v>9978</v>
      </c>
      <c r="D2808" s="90" t="s">
        <v>9979</v>
      </c>
      <c r="E2808">
        <v>2800</v>
      </c>
    </row>
    <row r="2809" spans="1:5">
      <c r="A2809" t="s">
        <v>9980</v>
      </c>
      <c r="B2809" t="s">
        <v>5727</v>
      </c>
      <c r="C2809" t="s">
        <v>9981</v>
      </c>
      <c r="D2809" s="90" t="s">
        <v>9982</v>
      </c>
      <c r="E2809">
        <v>2800</v>
      </c>
    </row>
    <row r="2810" spans="1:5">
      <c r="A2810" t="s">
        <v>9983</v>
      </c>
      <c r="B2810" t="s">
        <v>5727</v>
      </c>
      <c r="C2810" t="s">
        <v>9984</v>
      </c>
      <c r="D2810" s="90" t="s">
        <v>9985</v>
      </c>
      <c r="E2810">
        <v>2800</v>
      </c>
    </row>
    <row r="2811" spans="1:5">
      <c r="A2811" t="s">
        <v>9986</v>
      </c>
      <c r="B2811" t="s">
        <v>5727</v>
      </c>
      <c r="C2811" t="s">
        <v>9987</v>
      </c>
      <c r="D2811" s="90" t="s">
        <v>9988</v>
      </c>
      <c r="E2811">
        <v>2800</v>
      </c>
    </row>
    <row r="2812" spans="1:5">
      <c r="A2812" t="s">
        <v>9989</v>
      </c>
      <c r="B2812" t="s">
        <v>5727</v>
      </c>
      <c r="C2812" t="s">
        <v>9990</v>
      </c>
      <c r="D2812" s="90" t="s">
        <v>7599</v>
      </c>
      <c r="E2812">
        <v>2800</v>
      </c>
    </row>
    <row r="2813" spans="1:5">
      <c r="A2813" t="s">
        <v>9991</v>
      </c>
      <c r="B2813" t="s">
        <v>5727</v>
      </c>
      <c r="C2813" t="s">
        <v>9992</v>
      </c>
      <c r="D2813" s="90" t="s">
        <v>9993</v>
      </c>
      <c r="E2813">
        <v>2800</v>
      </c>
    </row>
    <row r="2814" spans="1:5">
      <c r="A2814" t="s">
        <v>9994</v>
      </c>
      <c r="B2814" t="s">
        <v>5727</v>
      </c>
      <c r="C2814" t="s">
        <v>9995</v>
      </c>
      <c r="D2814" s="90" t="s">
        <v>9996</v>
      </c>
      <c r="E2814">
        <v>2800</v>
      </c>
    </row>
    <row r="2815" spans="1:5">
      <c r="A2815" t="s">
        <v>9997</v>
      </c>
      <c r="B2815" t="s">
        <v>5727</v>
      </c>
      <c r="C2815" t="s">
        <v>9998</v>
      </c>
      <c r="D2815" s="90" t="s">
        <v>9999</v>
      </c>
      <c r="E2815">
        <v>2800</v>
      </c>
    </row>
    <row r="2816" spans="1:5">
      <c r="A2816" t="s">
        <v>10000</v>
      </c>
      <c r="B2816" t="s">
        <v>3276</v>
      </c>
      <c r="C2816" t="s">
        <v>10001</v>
      </c>
      <c r="D2816" s="90" t="s">
        <v>10002</v>
      </c>
      <c r="E2816">
        <v>2800</v>
      </c>
    </row>
    <row r="2817" spans="1:5">
      <c r="A2817" t="s">
        <v>10003</v>
      </c>
      <c r="B2817" t="s">
        <v>3330</v>
      </c>
      <c r="C2817" t="s">
        <v>10004</v>
      </c>
      <c r="D2817" s="90" t="s">
        <v>10005</v>
      </c>
      <c r="E2817">
        <v>2800</v>
      </c>
    </row>
    <row r="2818" spans="1:5">
      <c r="A2818" t="s">
        <v>10006</v>
      </c>
      <c r="B2818" t="s">
        <v>3330</v>
      </c>
      <c r="C2818" t="s">
        <v>10007</v>
      </c>
      <c r="D2818" s="90" t="s">
        <v>10008</v>
      </c>
      <c r="E2818">
        <v>2800</v>
      </c>
    </row>
    <row r="2819" spans="1:5">
      <c r="A2819" t="s">
        <v>10009</v>
      </c>
      <c r="B2819" t="s">
        <v>3330</v>
      </c>
      <c r="C2819" t="s">
        <v>10010</v>
      </c>
      <c r="D2819" s="90" t="s">
        <v>10011</v>
      </c>
      <c r="E2819">
        <v>2800</v>
      </c>
    </row>
    <row r="2820" spans="1:5">
      <c r="A2820" t="s">
        <v>10012</v>
      </c>
      <c r="B2820" t="s">
        <v>3330</v>
      </c>
      <c r="C2820" t="s">
        <v>10013</v>
      </c>
      <c r="D2820" s="90" t="s">
        <v>10014</v>
      </c>
      <c r="E2820">
        <v>2800</v>
      </c>
    </row>
    <row r="2821" spans="1:5">
      <c r="A2821" t="s">
        <v>10015</v>
      </c>
      <c r="B2821" t="s">
        <v>3330</v>
      </c>
      <c r="C2821" t="s">
        <v>10016</v>
      </c>
      <c r="D2821" s="90" t="s">
        <v>10017</v>
      </c>
      <c r="E2821">
        <v>2800</v>
      </c>
    </row>
    <row r="2822" spans="1:5">
      <c r="A2822" t="s">
        <v>10018</v>
      </c>
      <c r="B2822" t="s">
        <v>3330</v>
      </c>
      <c r="C2822" t="s">
        <v>10019</v>
      </c>
      <c r="D2822" s="90" t="s">
        <v>10020</v>
      </c>
      <c r="E2822">
        <v>2820</v>
      </c>
    </row>
    <row r="2823" spans="1:5">
      <c r="A2823" t="s">
        <v>10021</v>
      </c>
      <c r="B2823" t="s">
        <v>3330</v>
      </c>
      <c r="C2823" t="s">
        <v>10022</v>
      </c>
      <c r="D2823" s="90" t="s">
        <v>10023</v>
      </c>
      <c r="E2823">
        <v>2820</v>
      </c>
    </row>
    <row r="2824" spans="1:5">
      <c r="A2824" t="s">
        <v>10024</v>
      </c>
      <c r="B2824" t="s">
        <v>3330</v>
      </c>
      <c r="C2824" t="s">
        <v>5528</v>
      </c>
      <c r="D2824" s="90" t="s">
        <v>10025</v>
      </c>
      <c r="E2824">
        <v>2820</v>
      </c>
    </row>
    <row r="2825" spans="1:5">
      <c r="A2825" t="s">
        <v>10026</v>
      </c>
      <c r="B2825" t="s">
        <v>3330</v>
      </c>
      <c r="C2825" t="s">
        <v>10027</v>
      </c>
      <c r="D2825" s="90" t="s">
        <v>10028</v>
      </c>
      <c r="E2825">
        <v>2820</v>
      </c>
    </row>
    <row r="2826" spans="1:5">
      <c r="A2826" t="s">
        <v>10029</v>
      </c>
      <c r="B2826" t="s">
        <v>3330</v>
      </c>
      <c r="C2826" t="s">
        <v>10030</v>
      </c>
      <c r="D2826" s="90" t="s">
        <v>10031</v>
      </c>
      <c r="E2826">
        <v>2820</v>
      </c>
    </row>
    <row r="2827" spans="1:5">
      <c r="A2827" t="s">
        <v>10032</v>
      </c>
      <c r="B2827" t="s">
        <v>3276</v>
      </c>
      <c r="C2827" t="s">
        <v>10033</v>
      </c>
      <c r="D2827" s="90" t="s">
        <v>10034</v>
      </c>
      <c r="E2827">
        <v>2820</v>
      </c>
    </row>
    <row r="2828" spans="1:5">
      <c r="A2828" t="s">
        <v>10035</v>
      </c>
      <c r="B2828" t="s">
        <v>3276</v>
      </c>
      <c r="C2828" t="s">
        <v>10036</v>
      </c>
      <c r="D2828" s="90" t="s">
        <v>10037</v>
      </c>
      <c r="E2828">
        <v>2820</v>
      </c>
    </row>
    <row r="2829" spans="1:5">
      <c r="A2829" t="s">
        <v>10038</v>
      </c>
      <c r="B2829" t="s">
        <v>3276</v>
      </c>
      <c r="C2829" t="s">
        <v>10039</v>
      </c>
      <c r="D2829" s="90" t="s">
        <v>10040</v>
      </c>
      <c r="E2829">
        <v>2820</v>
      </c>
    </row>
    <row r="2830" spans="1:5">
      <c r="A2830" t="s">
        <v>10041</v>
      </c>
      <c r="B2830" t="s">
        <v>3330</v>
      </c>
      <c r="C2830" t="s">
        <v>10042</v>
      </c>
      <c r="D2830" s="90" t="s">
        <v>10043</v>
      </c>
      <c r="E2830">
        <v>2820</v>
      </c>
    </row>
    <row r="2831" spans="1:5">
      <c r="A2831" t="s">
        <v>10044</v>
      </c>
      <c r="B2831" t="s">
        <v>7808</v>
      </c>
      <c r="C2831" t="s">
        <v>10045</v>
      </c>
      <c r="D2831" s="90" t="s">
        <v>10046</v>
      </c>
      <c r="E2831">
        <v>2820</v>
      </c>
    </row>
    <row r="2832" spans="1:5">
      <c r="A2832" t="s">
        <v>10047</v>
      </c>
      <c r="B2832" t="s">
        <v>3330</v>
      </c>
      <c r="C2832" t="s">
        <v>10048</v>
      </c>
      <c r="D2832" s="90" t="s">
        <v>10049</v>
      </c>
      <c r="E2832">
        <v>2820</v>
      </c>
    </row>
    <row r="2833" spans="1:5">
      <c r="A2833" t="s">
        <v>10050</v>
      </c>
      <c r="B2833" t="s">
        <v>3330</v>
      </c>
      <c r="C2833" t="s">
        <v>10051</v>
      </c>
      <c r="D2833" s="90" t="s">
        <v>10052</v>
      </c>
      <c r="E2833">
        <v>2820</v>
      </c>
    </row>
    <row r="2834" spans="1:5">
      <c r="A2834" t="s">
        <v>10053</v>
      </c>
      <c r="B2834" t="s">
        <v>3330</v>
      </c>
      <c r="C2834" t="s">
        <v>10054</v>
      </c>
      <c r="D2834" s="90" t="s">
        <v>10055</v>
      </c>
      <c r="E2834">
        <v>2820</v>
      </c>
    </row>
    <row r="2835" spans="1:5">
      <c r="A2835" t="s">
        <v>10056</v>
      </c>
      <c r="B2835" t="s">
        <v>3330</v>
      </c>
      <c r="C2835" t="s">
        <v>10057</v>
      </c>
      <c r="D2835" s="90" t="s">
        <v>10058</v>
      </c>
      <c r="E2835">
        <v>2820</v>
      </c>
    </row>
    <row r="2836" spans="1:5">
      <c r="A2836" t="s">
        <v>10059</v>
      </c>
      <c r="B2836" t="s">
        <v>3330</v>
      </c>
      <c r="C2836" t="s">
        <v>10060</v>
      </c>
      <c r="D2836" s="90" t="s">
        <v>10061</v>
      </c>
      <c r="E2836">
        <v>2820</v>
      </c>
    </row>
    <row r="2837" spans="1:5">
      <c r="A2837" t="s">
        <v>10062</v>
      </c>
      <c r="B2837" t="s">
        <v>3276</v>
      </c>
      <c r="C2837" t="s">
        <v>10063</v>
      </c>
      <c r="D2837" s="90" t="s">
        <v>10064</v>
      </c>
      <c r="E2837">
        <v>2820</v>
      </c>
    </row>
    <row r="2838" spans="1:5">
      <c r="A2838" t="s">
        <v>10065</v>
      </c>
      <c r="B2838" t="s">
        <v>3276</v>
      </c>
      <c r="C2838" t="s">
        <v>10066</v>
      </c>
      <c r="D2838" s="90" t="s">
        <v>10067</v>
      </c>
      <c r="E2838">
        <v>2820</v>
      </c>
    </row>
    <row r="2839" spans="1:5">
      <c r="A2839" t="s">
        <v>10068</v>
      </c>
      <c r="B2839" t="s">
        <v>3276</v>
      </c>
      <c r="C2839" t="s">
        <v>10069</v>
      </c>
      <c r="D2839" s="90" t="s">
        <v>10070</v>
      </c>
      <c r="E2839">
        <v>2820</v>
      </c>
    </row>
    <row r="2840" spans="1:5">
      <c r="A2840" t="s">
        <v>10071</v>
      </c>
      <c r="B2840" t="s">
        <v>5727</v>
      </c>
      <c r="C2840" t="s">
        <v>10072</v>
      </c>
      <c r="D2840" s="90" t="s">
        <v>10073</v>
      </c>
      <c r="E2840">
        <v>2820</v>
      </c>
    </row>
    <row r="2841" spans="1:5">
      <c r="A2841" t="s">
        <v>10074</v>
      </c>
      <c r="B2841" t="s">
        <v>5727</v>
      </c>
      <c r="C2841" t="s">
        <v>10075</v>
      </c>
      <c r="D2841" s="90" t="s">
        <v>7599</v>
      </c>
      <c r="E2841">
        <v>2820</v>
      </c>
    </row>
    <row r="2842" spans="1:5">
      <c r="A2842" t="s">
        <v>10076</v>
      </c>
      <c r="B2842" t="s">
        <v>5727</v>
      </c>
      <c r="C2842" t="s">
        <v>10077</v>
      </c>
      <c r="D2842" s="90" t="s">
        <v>10078</v>
      </c>
      <c r="E2842">
        <v>2840</v>
      </c>
    </row>
    <row r="2843" spans="1:5">
      <c r="A2843" t="s">
        <v>10079</v>
      </c>
      <c r="B2843" t="s">
        <v>5727</v>
      </c>
      <c r="C2843" t="s">
        <v>10080</v>
      </c>
      <c r="D2843" s="90" t="s">
        <v>7599</v>
      </c>
      <c r="E2843">
        <v>2840</v>
      </c>
    </row>
    <row r="2844" spans="1:5">
      <c r="A2844" t="s">
        <v>10081</v>
      </c>
      <c r="B2844" t="s">
        <v>5727</v>
      </c>
      <c r="C2844" t="s">
        <v>10082</v>
      </c>
      <c r="D2844" s="90" t="s">
        <v>10083</v>
      </c>
      <c r="E2844">
        <v>2840</v>
      </c>
    </row>
    <row r="2845" spans="1:5">
      <c r="A2845" t="s">
        <v>10084</v>
      </c>
      <c r="B2845" t="s">
        <v>7260</v>
      </c>
      <c r="C2845" t="s">
        <v>10085</v>
      </c>
      <c r="D2845" s="90" t="s">
        <v>10086</v>
      </c>
      <c r="E2845">
        <v>2840</v>
      </c>
    </row>
    <row r="2846" spans="1:5">
      <c r="A2846" t="s">
        <v>10087</v>
      </c>
      <c r="B2846" t="s">
        <v>5727</v>
      </c>
      <c r="C2846" t="s">
        <v>10088</v>
      </c>
      <c r="D2846" s="90" t="s">
        <v>10089</v>
      </c>
      <c r="E2846">
        <v>2840</v>
      </c>
    </row>
    <row r="2847" spans="1:5">
      <c r="A2847" t="s">
        <v>10090</v>
      </c>
      <c r="B2847" t="s">
        <v>5727</v>
      </c>
      <c r="C2847" t="s">
        <v>10091</v>
      </c>
      <c r="D2847" s="90" t="s">
        <v>10092</v>
      </c>
      <c r="E2847">
        <v>2840</v>
      </c>
    </row>
    <row r="2848" spans="1:5">
      <c r="A2848" t="s">
        <v>10093</v>
      </c>
      <c r="B2848" t="s">
        <v>5727</v>
      </c>
      <c r="C2848" t="s">
        <v>10094</v>
      </c>
      <c r="D2848" s="90" t="s">
        <v>10095</v>
      </c>
      <c r="E2848">
        <v>2840</v>
      </c>
    </row>
    <row r="2849" spans="1:5">
      <c r="A2849" t="s">
        <v>10096</v>
      </c>
      <c r="B2849" t="s">
        <v>5727</v>
      </c>
      <c r="C2849" t="s">
        <v>10097</v>
      </c>
      <c r="D2849" s="90" t="s">
        <v>10098</v>
      </c>
      <c r="E2849">
        <v>2840</v>
      </c>
    </row>
    <row r="2850" spans="1:5">
      <c r="A2850" t="s">
        <v>10099</v>
      </c>
      <c r="B2850" t="s">
        <v>5727</v>
      </c>
      <c r="C2850" t="s">
        <v>10100</v>
      </c>
      <c r="D2850" s="90" t="s">
        <v>10101</v>
      </c>
      <c r="E2850">
        <v>2840</v>
      </c>
    </row>
    <row r="2851" spans="1:5">
      <c r="A2851" t="s">
        <v>10102</v>
      </c>
      <c r="B2851" t="s">
        <v>5727</v>
      </c>
      <c r="C2851" t="s">
        <v>10103</v>
      </c>
      <c r="D2851" s="90" t="s">
        <v>10104</v>
      </c>
      <c r="E2851">
        <v>2840</v>
      </c>
    </row>
    <row r="2852" spans="1:5">
      <c r="A2852" t="s">
        <v>10105</v>
      </c>
      <c r="B2852" t="s">
        <v>5727</v>
      </c>
      <c r="C2852" t="s">
        <v>10106</v>
      </c>
      <c r="D2852" s="90" t="s">
        <v>10107</v>
      </c>
      <c r="E2852">
        <v>2840</v>
      </c>
    </row>
    <row r="2853" spans="1:5">
      <c r="A2853" t="s">
        <v>10108</v>
      </c>
      <c r="B2853" t="s">
        <v>5727</v>
      </c>
      <c r="C2853" t="s">
        <v>10109</v>
      </c>
      <c r="D2853" s="90" t="s">
        <v>10110</v>
      </c>
      <c r="E2853">
        <v>2840</v>
      </c>
    </row>
    <row r="2854" spans="1:5">
      <c r="A2854" t="s">
        <v>10111</v>
      </c>
      <c r="B2854" t="s">
        <v>5727</v>
      </c>
      <c r="C2854" t="s">
        <v>10112</v>
      </c>
      <c r="D2854" s="90" t="s">
        <v>10113</v>
      </c>
      <c r="E2854">
        <v>2840</v>
      </c>
    </row>
    <row r="2855" spans="1:5">
      <c r="A2855" t="s">
        <v>10114</v>
      </c>
      <c r="B2855" t="s">
        <v>5727</v>
      </c>
      <c r="C2855" t="s">
        <v>10115</v>
      </c>
      <c r="D2855" s="90" t="s">
        <v>10116</v>
      </c>
      <c r="E2855">
        <v>2840</v>
      </c>
    </row>
    <row r="2856" spans="1:5">
      <c r="A2856" t="s">
        <v>10117</v>
      </c>
      <c r="B2856" t="s">
        <v>5727</v>
      </c>
      <c r="C2856" t="s">
        <v>10118</v>
      </c>
      <c r="D2856" s="90" t="s">
        <v>10119</v>
      </c>
      <c r="E2856">
        <v>2840</v>
      </c>
    </row>
    <row r="2857" spans="1:5">
      <c r="A2857" t="s">
        <v>10120</v>
      </c>
      <c r="B2857" t="s">
        <v>5727</v>
      </c>
      <c r="C2857" t="s">
        <v>10121</v>
      </c>
      <c r="D2857" s="90" t="s">
        <v>10122</v>
      </c>
      <c r="E2857">
        <v>2840</v>
      </c>
    </row>
    <row r="2858" spans="1:5">
      <c r="A2858" t="s">
        <v>10123</v>
      </c>
      <c r="B2858" t="s">
        <v>5727</v>
      </c>
      <c r="C2858" t="s">
        <v>10124</v>
      </c>
      <c r="D2858" s="90" t="s">
        <v>10125</v>
      </c>
      <c r="E2858">
        <v>2840</v>
      </c>
    </row>
    <row r="2859" spans="1:5">
      <c r="A2859" t="s">
        <v>10126</v>
      </c>
      <c r="B2859" t="s">
        <v>3330</v>
      </c>
      <c r="C2859" t="s">
        <v>10127</v>
      </c>
      <c r="D2859" s="90" t="s">
        <v>10128</v>
      </c>
      <c r="E2859">
        <v>2840</v>
      </c>
    </row>
    <row r="2860" spans="1:5">
      <c r="A2860" t="s">
        <v>10129</v>
      </c>
      <c r="B2860" t="s">
        <v>5727</v>
      </c>
      <c r="C2860" t="s">
        <v>10130</v>
      </c>
      <c r="D2860" s="90" t="s">
        <v>10131</v>
      </c>
      <c r="E2860">
        <v>2840</v>
      </c>
    </row>
    <row r="2861" spans="1:5">
      <c r="A2861" t="s">
        <v>10132</v>
      </c>
      <c r="B2861" t="s">
        <v>5727</v>
      </c>
      <c r="C2861" t="s">
        <v>10133</v>
      </c>
      <c r="D2861" s="90" t="s">
        <v>10134</v>
      </c>
      <c r="E2861">
        <v>2840</v>
      </c>
    </row>
    <row r="2862" spans="1:5">
      <c r="A2862" t="s">
        <v>10135</v>
      </c>
      <c r="B2862" t="s">
        <v>5727</v>
      </c>
      <c r="C2862" t="s">
        <v>10136</v>
      </c>
      <c r="D2862" s="90" t="s">
        <v>10137</v>
      </c>
      <c r="E2862">
        <v>2860</v>
      </c>
    </row>
    <row r="2863" spans="1:5">
      <c r="A2863" t="s">
        <v>10138</v>
      </c>
      <c r="B2863" t="s">
        <v>5727</v>
      </c>
      <c r="C2863" t="s">
        <v>10139</v>
      </c>
      <c r="D2863" s="90" t="s">
        <v>10140</v>
      </c>
      <c r="E2863">
        <v>2860</v>
      </c>
    </row>
    <row r="2864" spans="1:5">
      <c r="A2864" t="s">
        <v>10141</v>
      </c>
      <c r="B2864" t="s">
        <v>5727</v>
      </c>
      <c r="C2864" t="s">
        <v>10142</v>
      </c>
      <c r="D2864" s="90" t="s">
        <v>10143</v>
      </c>
      <c r="E2864">
        <v>2860</v>
      </c>
    </row>
    <row r="2865" spans="1:5">
      <c r="A2865" t="s">
        <v>10144</v>
      </c>
      <c r="B2865" t="s">
        <v>7808</v>
      </c>
      <c r="C2865" t="s">
        <v>10145</v>
      </c>
      <c r="D2865" s="90" t="s">
        <v>10146</v>
      </c>
      <c r="E2865">
        <v>2860</v>
      </c>
    </row>
    <row r="2866" spans="1:5">
      <c r="A2866" t="s">
        <v>10147</v>
      </c>
      <c r="B2866" t="s">
        <v>7808</v>
      </c>
      <c r="C2866" t="s">
        <v>10148</v>
      </c>
      <c r="D2866" s="90" t="s">
        <v>10149</v>
      </c>
      <c r="E2866">
        <v>2860</v>
      </c>
    </row>
    <row r="2867" spans="1:5">
      <c r="A2867" t="s">
        <v>10150</v>
      </c>
      <c r="B2867" t="s">
        <v>5727</v>
      </c>
      <c r="C2867" t="s">
        <v>10151</v>
      </c>
      <c r="D2867" s="90" t="s">
        <v>10152</v>
      </c>
      <c r="E2867">
        <v>2860</v>
      </c>
    </row>
    <row r="2868" spans="1:5">
      <c r="A2868" t="s">
        <v>10153</v>
      </c>
      <c r="B2868" t="s">
        <v>5727</v>
      </c>
      <c r="C2868" t="s">
        <v>10154</v>
      </c>
      <c r="D2868" s="90" t="s">
        <v>10155</v>
      </c>
      <c r="E2868">
        <v>2860</v>
      </c>
    </row>
    <row r="2869" spans="1:5">
      <c r="A2869" t="s">
        <v>10156</v>
      </c>
      <c r="B2869" t="s">
        <v>5727</v>
      </c>
      <c r="C2869" t="s">
        <v>10157</v>
      </c>
      <c r="D2869" s="90" t="s">
        <v>10158</v>
      </c>
      <c r="E2869">
        <v>2860</v>
      </c>
    </row>
    <row r="2870" spans="1:5">
      <c r="A2870" t="s">
        <v>10159</v>
      </c>
      <c r="B2870" t="s">
        <v>5727</v>
      </c>
      <c r="C2870" t="s">
        <v>10160</v>
      </c>
      <c r="D2870" s="90" t="s">
        <v>10161</v>
      </c>
      <c r="E2870">
        <v>2860</v>
      </c>
    </row>
    <row r="2871" spans="1:5">
      <c r="A2871" t="s">
        <v>10162</v>
      </c>
      <c r="B2871" t="s">
        <v>5727</v>
      </c>
      <c r="C2871" t="s">
        <v>10163</v>
      </c>
      <c r="D2871" s="90" t="s">
        <v>10164</v>
      </c>
      <c r="E2871">
        <v>2860</v>
      </c>
    </row>
    <row r="2872" spans="1:5">
      <c r="A2872" t="s">
        <v>10165</v>
      </c>
      <c r="B2872" t="s">
        <v>5727</v>
      </c>
      <c r="C2872" t="s">
        <v>10166</v>
      </c>
      <c r="D2872" s="90" t="s">
        <v>10167</v>
      </c>
      <c r="E2872">
        <v>2860</v>
      </c>
    </row>
    <row r="2873" spans="1:5">
      <c r="A2873" t="s">
        <v>10168</v>
      </c>
      <c r="B2873" t="s">
        <v>5727</v>
      </c>
      <c r="C2873" t="s">
        <v>10169</v>
      </c>
      <c r="D2873" s="90" t="s">
        <v>10170</v>
      </c>
      <c r="E2873">
        <v>2860</v>
      </c>
    </row>
    <row r="2874" spans="1:5">
      <c r="A2874" t="s">
        <v>10171</v>
      </c>
      <c r="B2874" t="s">
        <v>5727</v>
      </c>
      <c r="C2874" t="s">
        <v>10172</v>
      </c>
      <c r="D2874" s="90" t="s">
        <v>10173</v>
      </c>
      <c r="E2874">
        <v>2860</v>
      </c>
    </row>
    <row r="2875" spans="1:5">
      <c r="A2875" t="s">
        <v>10174</v>
      </c>
      <c r="B2875" t="s">
        <v>3330</v>
      </c>
      <c r="C2875" t="s">
        <v>10175</v>
      </c>
      <c r="D2875" s="90" t="s">
        <v>10176</v>
      </c>
      <c r="E2875">
        <v>2860</v>
      </c>
    </row>
    <row r="2876" spans="1:5">
      <c r="A2876" t="s">
        <v>10177</v>
      </c>
      <c r="B2876" t="s">
        <v>3330</v>
      </c>
      <c r="C2876" t="s">
        <v>10178</v>
      </c>
      <c r="D2876" s="90" t="s">
        <v>3332</v>
      </c>
      <c r="E2876">
        <v>2860</v>
      </c>
    </row>
    <row r="2877" spans="1:5">
      <c r="A2877" t="s">
        <v>10179</v>
      </c>
      <c r="B2877" t="s">
        <v>3330</v>
      </c>
      <c r="C2877" t="s">
        <v>10180</v>
      </c>
      <c r="D2877" s="90" t="s">
        <v>10181</v>
      </c>
      <c r="E2877">
        <v>2860</v>
      </c>
    </row>
    <row r="2878" spans="1:5">
      <c r="A2878" t="s">
        <v>10182</v>
      </c>
      <c r="B2878" t="s">
        <v>3330</v>
      </c>
      <c r="C2878" t="s">
        <v>10183</v>
      </c>
      <c r="D2878" s="90" t="s">
        <v>10184</v>
      </c>
      <c r="E2878">
        <v>2860</v>
      </c>
    </row>
    <row r="2879" spans="1:5">
      <c r="A2879" t="s">
        <v>10185</v>
      </c>
      <c r="B2879" t="s">
        <v>3330</v>
      </c>
      <c r="C2879" t="s">
        <v>10186</v>
      </c>
      <c r="D2879" s="90" t="s">
        <v>10187</v>
      </c>
      <c r="E2879">
        <v>2860</v>
      </c>
    </row>
    <row r="2880" spans="1:5">
      <c r="A2880" t="s">
        <v>10188</v>
      </c>
      <c r="B2880" t="s">
        <v>3330</v>
      </c>
      <c r="C2880" t="s">
        <v>10189</v>
      </c>
      <c r="D2880" s="90" t="s">
        <v>10190</v>
      </c>
      <c r="E2880">
        <v>2860</v>
      </c>
    </row>
    <row r="2881" spans="1:5">
      <c r="A2881" t="s">
        <v>10191</v>
      </c>
      <c r="B2881" t="s">
        <v>3330</v>
      </c>
      <c r="C2881" t="s">
        <v>10192</v>
      </c>
      <c r="D2881" s="90" t="s">
        <v>10193</v>
      </c>
      <c r="E2881">
        <v>2860</v>
      </c>
    </row>
    <row r="2882" spans="1:5">
      <c r="A2882" t="s">
        <v>10194</v>
      </c>
      <c r="B2882" t="s">
        <v>5727</v>
      </c>
      <c r="C2882" t="s">
        <v>10195</v>
      </c>
      <c r="D2882" s="90" t="s">
        <v>10196</v>
      </c>
      <c r="E2882">
        <v>2880</v>
      </c>
    </row>
    <row r="2883" spans="1:5">
      <c r="A2883" t="s">
        <v>10197</v>
      </c>
      <c r="B2883" t="s">
        <v>3330</v>
      </c>
      <c r="C2883" t="s">
        <v>10198</v>
      </c>
      <c r="D2883" s="90" t="s">
        <v>10199</v>
      </c>
      <c r="E2883">
        <v>2880</v>
      </c>
    </row>
    <row r="2884" spans="1:5">
      <c r="A2884" t="s">
        <v>10200</v>
      </c>
      <c r="B2884" t="s">
        <v>3330</v>
      </c>
      <c r="C2884" t="s">
        <v>10201</v>
      </c>
      <c r="D2884" s="90" t="s">
        <v>10202</v>
      </c>
      <c r="E2884">
        <v>2880</v>
      </c>
    </row>
    <row r="2885" spans="1:5">
      <c r="A2885" t="s">
        <v>10203</v>
      </c>
      <c r="B2885" t="s">
        <v>3330</v>
      </c>
      <c r="C2885" t="s">
        <v>10204</v>
      </c>
      <c r="D2885" s="90" t="s">
        <v>3332</v>
      </c>
      <c r="E2885">
        <v>2880</v>
      </c>
    </row>
    <row r="2886" spans="1:5">
      <c r="A2886" t="s">
        <v>10205</v>
      </c>
      <c r="B2886" t="s">
        <v>3330</v>
      </c>
      <c r="C2886" t="s">
        <v>10201</v>
      </c>
      <c r="D2886" s="90" t="s">
        <v>10206</v>
      </c>
      <c r="E2886">
        <v>2880</v>
      </c>
    </row>
    <row r="2887" spans="1:5">
      <c r="A2887" t="s">
        <v>10207</v>
      </c>
      <c r="B2887" t="s">
        <v>3330</v>
      </c>
      <c r="C2887" t="s">
        <v>10208</v>
      </c>
      <c r="D2887" s="90" t="s">
        <v>10209</v>
      </c>
      <c r="E2887">
        <v>2880</v>
      </c>
    </row>
    <row r="2888" spans="1:5">
      <c r="A2888" t="s">
        <v>10210</v>
      </c>
      <c r="B2888" t="s">
        <v>3217</v>
      </c>
      <c r="C2888" t="s">
        <v>10211</v>
      </c>
      <c r="D2888" s="90" t="s">
        <v>10212</v>
      </c>
      <c r="E2888">
        <v>2880</v>
      </c>
    </row>
    <row r="2889" spans="1:5">
      <c r="A2889" t="s">
        <v>10213</v>
      </c>
      <c r="B2889" t="s">
        <v>3330</v>
      </c>
      <c r="C2889" t="s">
        <v>10214</v>
      </c>
      <c r="D2889" s="90" t="s">
        <v>3332</v>
      </c>
      <c r="E2889">
        <v>2880</v>
      </c>
    </row>
    <row r="2890" spans="1:5">
      <c r="A2890" t="s">
        <v>10215</v>
      </c>
      <c r="B2890" t="s">
        <v>3330</v>
      </c>
      <c r="C2890" t="s">
        <v>10216</v>
      </c>
      <c r="D2890" s="90" t="s">
        <v>10217</v>
      </c>
      <c r="E2890">
        <v>2880</v>
      </c>
    </row>
    <row r="2891" spans="1:5">
      <c r="A2891" t="s">
        <v>10218</v>
      </c>
      <c r="B2891" t="s">
        <v>3330</v>
      </c>
      <c r="C2891" t="s">
        <v>10219</v>
      </c>
      <c r="D2891" s="90" t="s">
        <v>10220</v>
      </c>
      <c r="E2891">
        <v>2880</v>
      </c>
    </row>
    <row r="2892" spans="1:5">
      <c r="A2892" t="s">
        <v>10221</v>
      </c>
      <c r="B2892" t="s">
        <v>3330</v>
      </c>
      <c r="C2892" t="s">
        <v>10222</v>
      </c>
      <c r="D2892" s="90" t="s">
        <v>10223</v>
      </c>
      <c r="E2892">
        <v>2880</v>
      </c>
    </row>
    <row r="2893" spans="1:5">
      <c r="A2893" t="s">
        <v>10224</v>
      </c>
      <c r="B2893" t="s">
        <v>3330</v>
      </c>
      <c r="C2893" t="s">
        <v>10225</v>
      </c>
      <c r="D2893" s="90" t="s">
        <v>10226</v>
      </c>
      <c r="E2893">
        <v>2880</v>
      </c>
    </row>
    <row r="2894" spans="1:5">
      <c r="A2894" t="s">
        <v>10227</v>
      </c>
      <c r="B2894" t="s">
        <v>3330</v>
      </c>
      <c r="C2894" t="s">
        <v>10228</v>
      </c>
      <c r="D2894" s="90" t="s">
        <v>3332</v>
      </c>
      <c r="E2894">
        <v>2880</v>
      </c>
    </row>
    <row r="2895" spans="1:5">
      <c r="A2895" t="s">
        <v>10229</v>
      </c>
      <c r="B2895" t="s">
        <v>3330</v>
      </c>
      <c r="C2895" t="s">
        <v>10214</v>
      </c>
      <c r="D2895" s="90" t="s">
        <v>3332</v>
      </c>
      <c r="E2895">
        <v>2880</v>
      </c>
    </row>
    <row r="2896" spans="1:5">
      <c r="A2896" t="s">
        <v>10230</v>
      </c>
      <c r="B2896" t="s">
        <v>3330</v>
      </c>
      <c r="C2896" t="s">
        <v>10231</v>
      </c>
      <c r="D2896" s="90" t="s">
        <v>10232</v>
      </c>
      <c r="E2896">
        <v>2880</v>
      </c>
    </row>
    <row r="2897" spans="1:5">
      <c r="A2897" t="s">
        <v>10233</v>
      </c>
      <c r="B2897" t="s">
        <v>3330</v>
      </c>
      <c r="C2897" t="s">
        <v>10234</v>
      </c>
      <c r="D2897" s="90" t="s">
        <v>10235</v>
      </c>
      <c r="E2897">
        <v>2880</v>
      </c>
    </row>
    <row r="2898" spans="1:5">
      <c r="A2898" t="s">
        <v>10236</v>
      </c>
      <c r="B2898" t="s">
        <v>3330</v>
      </c>
      <c r="C2898" t="s">
        <v>10237</v>
      </c>
      <c r="D2898" s="90" t="s">
        <v>10238</v>
      </c>
      <c r="E2898">
        <v>2880</v>
      </c>
    </row>
    <row r="2899" spans="1:5">
      <c r="A2899" t="s">
        <v>10239</v>
      </c>
      <c r="B2899" t="s">
        <v>5727</v>
      </c>
      <c r="C2899" t="s">
        <v>10240</v>
      </c>
      <c r="D2899" s="90" t="s">
        <v>10241</v>
      </c>
      <c r="E2899">
        <v>2880</v>
      </c>
    </row>
    <row r="2900" spans="1:5">
      <c r="A2900" t="s">
        <v>10242</v>
      </c>
      <c r="B2900" t="s">
        <v>5727</v>
      </c>
      <c r="C2900" t="s">
        <v>10243</v>
      </c>
      <c r="D2900" s="90" t="s">
        <v>7599</v>
      </c>
      <c r="E2900">
        <v>2880</v>
      </c>
    </row>
    <row r="2901" spans="1:5">
      <c r="A2901" t="s">
        <v>10244</v>
      </c>
      <c r="B2901" t="s">
        <v>5727</v>
      </c>
      <c r="C2901" t="s">
        <v>10245</v>
      </c>
      <c r="D2901" s="90" t="s">
        <v>10246</v>
      </c>
      <c r="E2901">
        <v>2880</v>
      </c>
    </row>
    <row r="2902" spans="1:5">
      <c r="A2902" t="s">
        <v>10247</v>
      </c>
      <c r="B2902" t="s">
        <v>5727</v>
      </c>
      <c r="C2902" t="s">
        <v>10248</v>
      </c>
      <c r="D2902" s="90" t="s">
        <v>10249</v>
      </c>
      <c r="E2902">
        <v>2900</v>
      </c>
    </row>
    <row r="2903" spans="1:5">
      <c r="A2903" t="s">
        <v>10250</v>
      </c>
      <c r="B2903" t="s">
        <v>5727</v>
      </c>
      <c r="C2903" t="s">
        <v>10251</v>
      </c>
      <c r="D2903" s="90" t="s">
        <v>10252</v>
      </c>
      <c r="E2903">
        <v>2900</v>
      </c>
    </row>
    <row r="2904" spans="1:5">
      <c r="A2904" t="s">
        <v>10253</v>
      </c>
      <c r="B2904" t="s">
        <v>5727</v>
      </c>
      <c r="C2904" t="s">
        <v>10254</v>
      </c>
      <c r="D2904" s="90" t="s">
        <v>10255</v>
      </c>
      <c r="E2904">
        <v>2900</v>
      </c>
    </row>
    <row r="2905" spans="1:5">
      <c r="A2905" t="s">
        <v>10256</v>
      </c>
      <c r="B2905" t="s">
        <v>5727</v>
      </c>
      <c r="C2905" t="s">
        <v>10257</v>
      </c>
      <c r="D2905" s="90" t="s">
        <v>10258</v>
      </c>
      <c r="E2905">
        <v>2900</v>
      </c>
    </row>
    <row r="2906" spans="1:5">
      <c r="A2906" t="s">
        <v>10259</v>
      </c>
      <c r="B2906" t="s">
        <v>5727</v>
      </c>
      <c r="C2906" t="s">
        <v>10260</v>
      </c>
      <c r="D2906" s="90" t="s">
        <v>10261</v>
      </c>
      <c r="E2906">
        <v>2900</v>
      </c>
    </row>
    <row r="2907" spans="1:5">
      <c r="A2907" t="s">
        <v>10262</v>
      </c>
      <c r="B2907" t="s">
        <v>5727</v>
      </c>
      <c r="C2907" t="s">
        <v>10263</v>
      </c>
      <c r="D2907" s="90" t="s">
        <v>7599</v>
      </c>
      <c r="E2907">
        <v>2900</v>
      </c>
    </row>
    <row r="2908" spans="1:5">
      <c r="A2908" t="s">
        <v>10264</v>
      </c>
      <c r="B2908" t="s">
        <v>5727</v>
      </c>
      <c r="C2908" t="s">
        <v>10265</v>
      </c>
      <c r="D2908" s="90" t="s">
        <v>10266</v>
      </c>
      <c r="E2908">
        <v>2900</v>
      </c>
    </row>
    <row r="2909" spans="1:5">
      <c r="A2909" t="s">
        <v>10267</v>
      </c>
      <c r="B2909" t="s">
        <v>3330</v>
      </c>
      <c r="C2909" t="s">
        <v>10268</v>
      </c>
      <c r="D2909" s="90" t="s">
        <v>3332</v>
      </c>
      <c r="E2909">
        <v>2900</v>
      </c>
    </row>
    <row r="2910" spans="1:5">
      <c r="A2910" t="s">
        <v>10269</v>
      </c>
      <c r="B2910" t="s">
        <v>3330</v>
      </c>
      <c r="C2910" t="s">
        <v>10270</v>
      </c>
      <c r="D2910" s="90" t="s">
        <v>3332</v>
      </c>
      <c r="E2910">
        <v>2900</v>
      </c>
    </row>
    <row r="2911" spans="1:5">
      <c r="A2911" t="s">
        <v>10271</v>
      </c>
      <c r="B2911" t="s">
        <v>5727</v>
      </c>
      <c r="C2911" t="s">
        <v>10272</v>
      </c>
      <c r="D2911" s="90" t="s">
        <v>10273</v>
      </c>
      <c r="E2911">
        <v>2900</v>
      </c>
    </row>
    <row r="2912" spans="1:5">
      <c r="A2912" t="s">
        <v>10274</v>
      </c>
      <c r="B2912" t="s">
        <v>5727</v>
      </c>
      <c r="C2912" t="s">
        <v>10275</v>
      </c>
      <c r="D2912" s="90" t="s">
        <v>7599</v>
      </c>
      <c r="E2912">
        <v>2900</v>
      </c>
    </row>
    <row r="2913" spans="1:5">
      <c r="A2913" t="s">
        <v>10276</v>
      </c>
      <c r="B2913" t="s">
        <v>5727</v>
      </c>
      <c r="C2913" t="s">
        <v>10277</v>
      </c>
      <c r="D2913" s="90" t="s">
        <v>10278</v>
      </c>
      <c r="E2913">
        <v>2900</v>
      </c>
    </row>
    <row r="2914" spans="1:5">
      <c r="A2914" t="s">
        <v>10279</v>
      </c>
      <c r="B2914" t="s">
        <v>5727</v>
      </c>
      <c r="C2914" t="s">
        <v>10280</v>
      </c>
      <c r="D2914" s="90" t="s">
        <v>10281</v>
      </c>
      <c r="E2914">
        <v>2900</v>
      </c>
    </row>
    <row r="2915" spans="1:5">
      <c r="A2915" t="s">
        <v>10282</v>
      </c>
      <c r="B2915" t="s">
        <v>5727</v>
      </c>
      <c r="C2915" t="s">
        <v>10283</v>
      </c>
      <c r="D2915" s="90" t="s">
        <v>10284</v>
      </c>
      <c r="E2915">
        <v>2900</v>
      </c>
    </row>
    <row r="2916" spans="1:5">
      <c r="A2916" t="s">
        <v>10285</v>
      </c>
      <c r="B2916" t="s">
        <v>5727</v>
      </c>
      <c r="C2916" t="s">
        <v>10286</v>
      </c>
      <c r="D2916" s="90" t="s">
        <v>7599</v>
      </c>
      <c r="E2916">
        <v>2900</v>
      </c>
    </row>
    <row r="2917" spans="1:5">
      <c r="A2917" t="s">
        <v>10287</v>
      </c>
      <c r="B2917" t="s">
        <v>5727</v>
      </c>
      <c r="C2917" t="s">
        <v>10288</v>
      </c>
      <c r="D2917" s="90" t="s">
        <v>10289</v>
      </c>
      <c r="E2917">
        <v>2900</v>
      </c>
    </row>
    <row r="2918" spans="1:5">
      <c r="A2918" t="s">
        <v>10290</v>
      </c>
      <c r="B2918" t="s">
        <v>5727</v>
      </c>
      <c r="C2918" t="s">
        <v>10291</v>
      </c>
      <c r="D2918" s="90" t="s">
        <v>10292</v>
      </c>
      <c r="E2918">
        <v>2900</v>
      </c>
    </row>
    <row r="2919" spans="1:5">
      <c r="A2919" t="s">
        <v>10293</v>
      </c>
      <c r="B2919" t="s">
        <v>5727</v>
      </c>
      <c r="C2919" t="s">
        <v>10294</v>
      </c>
      <c r="D2919" s="90" t="s">
        <v>10295</v>
      </c>
      <c r="E2919">
        <v>2900</v>
      </c>
    </row>
    <row r="2920" spans="1:5">
      <c r="A2920" t="s">
        <v>10296</v>
      </c>
      <c r="B2920" t="s">
        <v>5727</v>
      </c>
      <c r="C2920" t="s">
        <v>10297</v>
      </c>
      <c r="D2920" s="90" t="s">
        <v>10298</v>
      </c>
      <c r="E2920">
        <v>2900</v>
      </c>
    </row>
    <row r="2921" spans="1:5">
      <c r="A2921" t="s">
        <v>10299</v>
      </c>
      <c r="B2921" t="s">
        <v>5727</v>
      </c>
      <c r="C2921" t="s">
        <v>10300</v>
      </c>
      <c r="D2921" s="90" t="s">
        <v>10301</v>
      </c>
      <c r="E2921">
        <v>2900</v>
      </c>
    </row>
    <row r="2922" spans="1:5">
      <c r="A2922" t="s">
        <v>10302</v>
      </c>
      <c r="B2922" t="s">
        <v>5727</v>
      </c>
      <c r="C2922" t="s">
        <v>10303</v>
      </c>
      <c r="D2922" s="90" t="s">
        <v>10304</v>
      </c>
      <c r="E2922">
        <v>2920</v>
      </c>
    </row>
    <row r="2923" spans="1:5">
      <c r="A2923" t="s">
        <v>10305</v>
      </c>
      <c r="B2923" t="s">
        <v>5727</v>
      </c>
      <c r="C2923" t="s">
        <v>10306</v>
      </c>
      <c r="D2923" s="90" t="s">
        <v>10307</v>
      </c>
      <c r="E2923">
        <v>2920</v>
      </c>
    </row>
    <row r="2924" spans="1:5">
      <c r="A2924" t="s">
        <v>10308</v>
      </c>
      <c r="B2924" t="s">
        <v>5727</v>
      </c>
      <c r="C2924" t="s">
        <v>10309</v>
      </c>
      <c r="D2924" s="90" t="s">
        <v>10310</v>
      </c>
      <c r="E2924">
        <v>2920</v>
      </c>
    </row>
    <row r="2925" spans="1:5">
      <c r="A2925" t="s">
        <v>10311</v>
      </c>
      <c r="B2925" t="s">
        <v>5727</v>
      </c>
      <c r="C2925" t="s">
        <v>10312</v>
      </c>
      <c r="D2925" s="90" t="s">
        <v>10313</v>
      </c>
      <c r="E2925">
        <v>2920</v>
      </c>
    </row>
    <row r="2926" spans="1:5">
      <c r="A2926" t="s">
        <v>10314</v>
      </c>
      <c r="B2926" t="s">
        <v>5727</v>
      </c>
      <c r="C2926" t="s">
        <v>10315</v>
      </c>
      <c r="D2926" s="90" t="s">
        <v>7599</v>
      </c>
      <c r="E2926">
        <v>2920</v>
      </c>
    </row>
    <row r="2927" spans="1:5">
      <c r="A2927" t="s">
        <v>10316</v>
      </c>
      <c r="B2927" t="s">
        <v>5727</v>
      </c>
      <c r="C2927" t="s">
        <v>10317</v>
      </c>
      <c r="D2927" s="90" t="s">
        <v>10318</v>
      </c>
      <c r="E2927">
        <v>2920</v>
      </c>
    </row>
    <row r="2928" spans="1:5">
      <c r="A2928" t="s">
        <v>10319</v>
      </c>
      <c r="B2928" t="s">
        <v>5727</v>
      </c>
      <c r="C2928" t="s">
        <v>10320</v>
      </c>
      <c r="D2928" s="90" t="s">
        <v>10321</v>
      </c>
      <c r="E2928">
        <v>2920</v>
      </c>
    </row>
    <row r="2929" spans="1:5">
      <c r="A2929" t="s">
        <v>10322</v>
      </c>
      <c r="B2929" t="s">
        <v>5727</v>
      </c>
      <c r="C2929" t="s">
        <v>10323</v>
      </c>
      <c r="D2929" s="90" t="s">
        <v>10324</v>
      </c>
      <c r="E2929">
        <v>2920</v>
      </c>
    </row>
    <row r="2930" spans="1:5">
      <c r="A2930" t="s">
        <v>10325</v>
      </c>
      <c r="B2930" t="s">
        <v>5727</v>
      </c>
      <c r="C2930" t="s">
        <v>10326</v>
      </c>
      <c r="D2930" s="90" t="s">
        <v>10327</v>
      </c>
      <c r="E2930">
        <v>2920</v>
      </c>
    </row>
    <row r="2931" spans="1:5">
      <c r="A2931" t="s">
        <v>10328</v>
      </c>
      <c r="B2931" t="s">
        <v>5727</v>
      </c>
      <c r="C2931" t="s">
        <v>10329</v>
      </c>
      <c r="D2931" s="90" t="s">
        <v>7599</v>
      </c>
      <c r="E2931">
        <v>2920</v>
      </c>
    </row>
    <row r="2932" spans="1:5">
      <c r="A2932" t="s">
        <v>10330</v>
      </c>
      <c r="B2932" t="s">
        <v>5727</v>
      </c>
      <c r="C2932" t="s">
        <v>10331</v>
      </c>
      <c r="D2932" s="90" t="s">
        <v>10332</v>
      </c>
      <c r="E2932">
        <v>2920</v>
      </c>
    </row>
    <row r="2933" spans="1:5">
      <c r="A2933" t="s">
        <v>10333</v>
      </c>
      <c r="B2933" t="s">
        <v>5727</v>
      </c>
      <c r="C2933" t="s">
        <v>10334</v>
      </c>
      <c r="D2933" s="90" t="s">
        <v>10335</v>
      </c>
      <c r="E2933">
        <v>2920</v>
      </c>
    </row>
    <row r="2934" spans="1:5">
      <c r="A2934" t="s">
        <v>10336</v>
      </c>
      <c r="B2934" t="s">
        <v>5727</v>
      </c>
      <c r="C2934" t="s">
        <v>10337</v>
      </c>
      <c r="D2934" s="90" t="s">
        <v>7599</v>
      </c>
      <c r="E2934">
        <v>2920</v>
      </c>
    </row>
    <row r="2935" spans="1:5">
      <c r="A2935" t="s">
        <v>10338</v>
      </c>
      <c r="B2935" t="s">
        <v>5727</v>
      </c>
      <c r="C2935" t="s">
        <v>10339</v>
      </c>
      <c r="D2935" s="90" t="s">
        <v>10340</v>
      </c>
      <c r="E2935">
        <v>2920</v>
      </c>
    </row>
    <row r="2936" spans="1:5">
      <c r="A2936" t="s">
        <v>10341</v>
      </c>
      <c r="B2936" t="s">
        <v>5727</v>
      </c>
      <c r="C2936" t="s">
        <v>10342</v>
      </c>
      <c r="D2936" s="90" t="s">
        <v>10343</v>
      </c>
      <c r="E2936">
        <v>2920</v>
      </c>
    </row>
    <row r="2937" spans="1:5">
      <c r="A2937" t="s">
        <v>10344</v>
      </c>
      <c r="B2937" t="s">
        <v>5727</v>
      </c>
      <c r="C2937" t="s">
        <v>10345</v>
      </c>
      <c r="D2937" s="90" t="s">
        <v>7599</v>
      </c>
      <c r="E2937">
        <v>2920</v>
      </c>
    </row>
    <row r="2938" spans="1:5">
      <c r="A2938" t="s">
        <v>10346</v>
      </c>
      <c r="B2938" t="s">
        <v>5727</v>
      </c>
      <c r="C2938" t="s">
        <v>10347</v>
      </c>
      <c r="D2938" s="90" t="s">
        <v>10348</v>
      </c>
      <c r="E2938">
        <v>2920</v>
      </c>
    </row>
    <row r="2939" spans="1:5">
      <c r="A2939" t="s">
        <v>10349</v>
      </c>
      <c r="B2939" t="s">
        <v>5727</v>
      </c>
      <c r="C2939" t="s">
        <v>10350</v>
      </c>
      <c r="D2939" s="90" t="s">
        <v>10351</v>
      </c>
      <c r="E2939">
        <v>2920</v>
      </c>
    </row>
    <row r="2940" spans="1:5">
      <c r="A2940" t="s">
        <v>10352</v>
      </c>
      <c r="B2940" t="s">
        <v>5727</v>
      </c>
      <c r="C2940" t="s">
        <v>10353</v>
      </c>
      <c r="D2940" s="90" t="s">
        <v>10354</v>
      </c>
      <c r="E2940">
        <v>2920</v>
      </c>
    </row>
    <row r="2941" spans="1:5">
      <c r="A2941" t="s">
        <v>10355</v>
      </c>
      <c r="B2941" t="s">
        <v>3330</v>
      </c>
      <c r="C2941" t="s">
        <v>10356</v>
      </c>
      <c r="D2941" s="90" t="s">
        <v>10357</v>
      </c>
      <c r="E2941">
        <v>2920</v>
      </c>
    </row>
    <row r="2942" spans="1:5">
      <c r="A2942" t="s">
        <v>10358</v>
      </c>
      <c r="B2942" t="s">
        <v>3330</v>
      </c>
      <c r="C2942" t="s">
        <v>10359</v>
      </c>
      <c r="D2942" s="90" t="s">
        <v>10360</v>
      </c>
      <c r="E2942">
        <v>2940</v>
      </c>
    </row>
    <row r="2943" spans="1:5">
      <c r="A2943" t="s">
        <v>10361</v>
      </c>
      <c r="B2943" t="s">
        <v>7808</v>
      </c>
      <c r="C2943" t="s">
        <v>10362</v>
      </c>
      <c r="D2943" s="90" t="s">
        <v>10046</v>
      </c>
      <c r="E2943">
        <v>2940</v>
      </c>
    </row>
    <row r="2944" spans="1:5">
      <c r="A2944" t="s">
        <v>10363</v>
      </c>
      <c r="B2944" t="s">
        <v>5727</v>
      </c>
      <c r="C2944" t="s">
        <v>10364</v>
      </c>
      <c r="D2944" s="90" t="s">
        <v>10365</v>
      </c>
      <c r="E2944">
        <v>2940</v>
      </c>
    </row>
    <row r="2945" spans="1:5">
      <c r="A2945" t="s">
        <v>10366</v>
      </c>
      <c r="B2945" t="s">
        <v>7808</v>
      </c>
      <c r="C2945" t="s">
        <v>10367</v>
      </c>
      <c r="D2945" s="90" t="s">
        <v>10368</v>
      </c>
      <c r="E2945">
        <v>2940</v>
      </c>
    </row>
    <row r="2946" spans="1:5">
      <c r="A2946" t="s">
        <v>10369</v>
      </c>
      <c r="B2946" t="s">
        <v>3330</v>
      </c>
      <c r="C2946" t="s">
        <v>10370</v>
      </c>
      <c r="D2946" s="90" t="s">
        <v>10371</v>
      </c>
      <c r="E2946">
        <v>2940</v>
      </c>
    </row>
    <row r="2947" spans="1:5">
      <c r="A2947" t="s">
        <v>10372</v>
      </c>
      <c r="B2947" t="s">
        <v>5727</v>
      </c>
      <c r="C2947" t="s">
        <v>10373</v>
      </c>
      <c r="D2947" s="90" t="s">
        <v>10374</v>
      </c>
      <c r="E2947">
        <v>2940</v>
      </c>
    </row>
    <row r="2948" spans="1:5">
      <c r="A2948" t="s">
        <v>10375</v>
      </c>
      <c r="B2948" t="s">
        <v>5727</v>
      </c>
      <c r="C2948" t="s">
        <v>10376</v>
      </c>
      <c r="D2948" s="90" t="s">
        <v>10377</v>
      </c>
      <c r="E2948">
        <v>2940</v>
      </c>
    </row>
    <row r="2949" spans="1:5">
      <c r="A2949" t="s">
        <v>10378</v>
      </c>
      <c r="B2949" t="s">
        <v>5727</v>
      </c>
      <c r="C2949" t="s">
        <v>10379</v>
      </c>
      <c r="D2949" s="90" t="s">
        <v>10380</v>
      </c>
      <c r="E2949">
        <v>2940</v>
      </c>
    </row>
    <row r="2950" spans="1:5">
      <c r="A2950" t="s">
        <v>10381</v>
      </c>
      <c r="B2950" t="s">
        <v>5727</v>
      </c>
      <c r="C2950" t="s">
        <v>10382</v>
      </c>
      <c r="D2950" s="90" t="s">
        <v>10383</v>
      </c>
      <c r="E2950">
        <v>2940</v>
      </c>
    </row>
    <row r="2951" spans="1:5">
      <c r="A2951" t="s">
        <v>10384</v>
      </c>
      <c r="B2951" t="s">
        <v>5727</v>
      </c>
      <c r="C2951" t="s">
        <v>10385</v>
      </c>
      <c r="D2951" s="90" t="s">
        <v>10386</v>
      </c>
      <c r="E2951">
        <v>2940</v>
      </c>
    </row>
    <row r="2952" spans="1:5">
      <c r="A2952" t="s">
        <v>10387</v>
      </c>
      <c r="B2952" t="s">
        <v>5727</v>
      </c>
      <c r="C2952" t="s">
        <v>10388</v>
      </c>
      <c r="D2952" s="90" t="s">
        <v>10389</v>
      </c>
      <c r="E2952">
        <v>2940</v>
      </c>
    </row>
    <row r="2953" spans="1:5">
      <c r="A2953" t="s">
        <v>10390</v>
      </c>
      <c r="B2953" t="s">
        <v>5727</v>
      </c>
      <c r="C2953" t="s">
        <v>10391</v>
      </c>
      <c r="D2953" s="90" t="s">
        <v>10392</v>
      </c>
      <c r="E2953">
        <v>2940</v>
      </c>
    </row>
    <row r="2954" spans="1:5">
      <c r="A2954" t="s">
        <v>10393</v>
      </c>
      <c r="B2954" t="s">
        <v>5727</v>
      </c>
      <c r="C2954" t="s">
        <v>10394</v>
      </c>
      <c r="D2954" s="90" t="s">
        <v>10395</v>
      </c>
      <c r="E2954">
        <v>2940</v>
      </c>
    </row>
    <row r="2955" spans="1:5">
      <c r="A2955" t="s">
        <v>10396</v>
      </c>
      <c r="B2955" t="s">
        <v>5727</v>
      </c>
      <c r="C2955" t="s">
        <v>10397</v>
      </c>
      <c r="D2955" s="90" t="s">
        <v>10398</v>
      </c>
      <c r="E2955">
        <v>2940</v>
      </c>
    </row>
    <row r="2956" spans="1:5">
      <c r="A2956" t="s">
        <v>10399</v>
      </c>
      <c r="B2956" t="s">
        <v>5727</v>
      </c>
      <c r="C2956" t="s">
        <v>10400</v>
      </c>
      <c r="D2956" s="90" t="s">
        <v>10401</v>
      </c>
      <c r="E2956">
        <v>2940</v>
      </c>
    </row>
    <row r="2957" spans="1:5">
      <c r="A2957" t="s">
        <v>10402</v>
      </c>
      <c r="B2957" t="s">
        <v>5727</v>
      </c>
      <c r="C2957" t="s">
        <v>10403</v>
      </c>
      <c r="D2957" s="90" t="s">
        <v>7599</v>
      </c>
      <c r="E2957">
        <v>2940</v>
      </c>
    </row>
    <row r="2958" spans="1:5">
      <c r="A2958" t="s">
        <v>10404</v>
      </c>
      <c r="B2958" t="s">
        <v>5727</v>
      </c>
      <c r="C2958" t="s">
        <v>10405</v>
      </c>
      <c r="D2958" s="90" t="s">
        <v>10406</v>
      </c>
      <c r="E2958">
        <v>2940</v>
      </c>
    </row>
    <row r="2959" spans="1:5">
      <c r="A2959" t="s">
        <v>10407</v>
      </c>
      <c r="B2959" t="s">
        <v>5727</v>
      </c>
      <c r="C2959" t="s">
        <v>10408</v>
      </c>
      <c r="D2959" s="90" t="s">
        <v>10409</v>
      </c>
      <c r="E2959">
        <v>2940</v>
      </c>
    </row>
    <row r="2960" spans="1:5">
      <c r="A2960" t="s">
        <v>10410</v>
      </c>
      <c r="B2960" t="s">
        <v>5727</v>
      </c>
      <c r="C2960" t="s">
        <v>10411</v>
      </c>
      <c r="D2960" s="90" t="s">
        <v>10412</v>
      </c>
      <c r="E2960">
        <v>2940</v>
      </c>
    </row>
    <row r="2961" spans="1:5">
      <c r="A2961" t="s">
        <v>10413</v>
      </c>
      <c r="B2961" t="s">
        <v>5727</v>
      </c>
      <c r="C2961" t="s">
        <v>10414</v>
      </c>
      <c r="D2961" s="90" t="s">
        <v>10415</v>
      </c>
      <c r="E2961">
        <v>2940</v>
      </c>
    </row>
    <row r="2962" spans="1:5">
      <c r="A2962" t="s">
        <v>10416</v>
      </c>
      <c r="B2962" t="s">
        <v>5727</v>
      </c>
      <c r="C2962" t="s">
        <v>10417</v>
      </c>
      <c r="D2962" s="90" t="s">
        <v>7599</v>
      </c>
      <c r="E2962">
        <v>2960</v>
      </c>
    </row>
    <row r="2963" spans="1:5">
      <c r="A2963" t="s">
        <v>10418</v>
      </c>
      <c r="B2963" t="s">
        <v>5727</v>
      </c>
      <c r="C2963" t="s">
        <v>10419</v>
      </c>
      <c r="D2963" s="90" t="s">
        <v>10420</v>
      </c>
      <c r="E2963">
        <v>2960</v>
      </c>
    </row>
    <row r="2964" spans="1:5">
      <c r="A2964" t="s">
        <v>10421</v>
      </c>
      <c r="B2964" t="s">
        <v>5727</v>
      </c>
      <c r="C2964" t="s">
        <v>10422</v>
      </c>
      <c r="D2964" s="90" t="s">
        <v>10423</v>
      </c>
      <c r="E2964">
        <v>2960</v>
      </c>
    </row>
    <row r="2965" spans="1:5">
      <c r="A2965" t="s">
        <v>10424</v>
      </c>
      <c r="B2965" t="s">
        <v>5727</v>
      </c>
      <c r="C2965" t="s">
        <v>10425</v>
      </c>
      <c r="D2965" s="90" t="s">
        <v>10426</v>
      </c>
      <c r="E2965">
        <v>2960</v>
      </c>
    </row>
    <row r="2966" spans="1:5">
      <c r="A2966" t="s">
        <v>10427</v>
      </c>
      <c r="B2966" t="s">
        <v>5727</v>
      </c>
      <c r="C2966" t="s">
        <v>10428</v>
      </c>
      <c r="D2966" s="90" t="s">
        <v>10429</v>
      </c>
      <c r="E2966">
        <v>2960</v>
      </c>
    </row>
    <row r="2967" spans="1:5">
      <c r="A2967" t="s">
        <v>10430</v>
      </c>
      <c r="B2967" t="s">
        <v>3330</v>
      </c>
      <c r="C2967" t="s">
        <v>10431</v>
      </c>
      <c r="D2967" s="90" t="s">
        <v>10432</v>
      </c>
      <c r="E2967">
        <v>2960</v>
      </c>
    </row>
    <row r="2968" spans="1:5">
      <c r="A2968" t="s">
        <v>10433</v>
      </c>
      <c r="B2968" t="s">
        <v>5727</v>
      </c>
      <c r="C2968" t="s">
        <v>10434</v>
      </c>
      <c r="D2968" s="90" t="s">
        <v>7599</v>
      </c>
      <c r="E2968">
        <v>2960</v>
      </c>
    </row>
    <row r="2969" spans="1:5">
      <c r="A2969" t="s">
        <v>10435</v>
      </c>
      <c r="B2969" t="s">
        <v>5727</v>
      </c>
      <c r="C2969" t="s">
        <v>10436</v>
      </c>
      <c r="D2969" s="90" t="s">
        <v>10437</v>
      </c>
      <c r="E2969">
        <v>2960</v>
      </c>
    </row>
    <row r="2970" spans="1:5">
      <c r="A2970" t="s">
        <v>10438</v>
      </c>
      <c r="B2970" t="s">
        <v>3330</v>
      </c>
      <c r="C2970" t="s">
        <v>10439</v>
      </c>
      <c r="D2970" s="90" t="s">
        <v>10440</v>
      </c>
      <c r="E2970">
        <v>2960</v>
      </c>
    </row>
    <row r="2971" spans="1:5">
      <c r="A2971" t="s">
        <v>10441</v>
      </c>
      <c r="B2971" t="s">
        <v>3330</v>
      </c>
      <c r="C2971" t="s">
        <v>10442</v>
      </c>
      <c r="D2971" s="90" t="s">
        <v>10443</v>
      </c>
      <c r="E2971">
        <v>2960</v>
      </c>
    </row>
    <row r="2972" spans="1:5">
      <c r="A2972" t="s">
        <v>10444</v>
      </c>
      <c r="B2972" t="s">
        <v>3330</v>
      </c>
      <c r="C2972" t="s">
        <v>10445</v>
      </c>
      <c r="D2972" s="90" t="s">
        <v>10446</v>
      </c>
      <c r="E2972">
        <v>2960</v>
      </c>
    </row>
    <row r="2973" spans="1:5">
      <c r="A2973" t="s">
        <v>10447</v>
      </c>
      <c r="B2973" t="s">
        <v>5727</v>
      </c>
      <c r="C2973" t="s">
        <v>10448</v>
      </c>
      <c r="D2973" s="90" t="s">
        <v>7599</v>
      </c>
      <c r="E2973">
        <v>2960</v>
      </c>
    </row>
    <row r="2974" spans="1:5">
      <c r="A2974" t="s">
        <v>10449</v>
      </c>
      <c r="B2974" t="s">
        <v>10450</v>
      </c>
      <c r="C2974" t="s">
        <v>10451</v>
      </c>
      <c r="D2974" s="90" t="s">
        <v>10452</v>
      </c>
      <c r="E2974">
        <v>2960</v>
      </c>
    </row>
    <row r="2975" spans="1:5">
      <c r="A2975" t="s">
        <v>10453</v>
      </c>
      <c r="B2975" t="s">
        <v>5727</v>
      </c>
      <c r="C2975" t="s">
        <v>10454</v>
      </c>
      <c r="D2975" s="90" t="s">
        <v>10455</v>
      </c>
      <c r="E2975">
        <v>2960</v>
      </c>
    </row>
    <row r="2976" spans="1:5">
      <c r="A2976" t="s">
        <v>10456</v>
      </c>
      <c r="B2976" t="s">
        <v>5727</v>
      </c>
      <c r="C2976" t="s">
        <v>10457</v>
      </c>
      <c r="D2976" s="90" t="s">
        <v>7599</v>
      </c>
      <c r="E2976">
        <v>2960</v>
      </c>
    </row>
    <row r="2977" spans="1:5">
      <c r="A2977" t="s">
        <v>10458</v>
      </c>
      <c r="B2977" t="s">
        <v>5727</v>
      </c>
      <c r="C2977" t="s">
        <v>10459</v>
      </c>
      <c r="D2977" s="90" t="s">
        <v>7599</v>
      </c>
      <c r="E2977">
        <v>2960</v>
      </c>
    </row>
    <row r="2978" spans="1:5">
      <c r="A2978" t="s">
        <v>10460</v>
      </c>
      <c r="B2978" t="s">
        <v>5727</v>
      </c>
      <c r="C2978" t="s">
        <v>10461</v>
      </c>
      <c r="D2978" s="90" t="s">
        <v>10462</v>
      </c>
      <c r="E2978">
        <v>2960</v>
      </c>
    </row>
    <row r="2979" spans="1:5">
      <c r="A2979" t="s">
        <v>10463</v>
      </c>
      <c r="B2979" t="s">
        <v>3330</v>
      </c>
      <c r="C2979" t="s">
        <v>10464</v>
      </c>
      <c r="D2979" s="90" t="s">
        <v>10465</v>
      </c>
      <c r="E2979">
        <v>2960</v>
      </c>
    </row>
    <row r="2980" spans="1:5">
      <c r="A2980" t="s">
        <v>10466</v>
      </c>
      <c r="B2980" t="s">
        <v>3330</v>
      </c>
      <c r="C2980" t="s">
        <v>10467</v>
      </c>
      <c r="D2980" s="90" t="s">
        <v>10468</v>
      </c>
      <c r="E2980">
        <v>2960</v>
      </c>
    </row>
    <row r="2981" spans="1:5">
      <c r="A2981" t="s">
        <v>10469</v>
      </c>
      <c r="B2981" t="s">
        <v>3330</v>
      </c>
      <c r="C2981" t="s">
        <v>10470</v>
      </c>
      <c r="D2981" s="90" t="s">
        <v>10471</v>
      </c>
      <c r="E2981">
        <v>2960</v>
      </c>
    </row>
    <row r="2982" spans="1:5">
      <c r="A2982" t="s">
        <v>10472</v>
      </c>
      <c r="B2982" t="s">
        <v>3330</v>
      </c>
      <c r="C2982" t="s">
        <v>10473</v>
      </c>
      <c r="D2982" s="90" t="s">
        <v>10474</v>
      </c>
      <c r="E2982">
        <v>2980</v>
      </c>
    </row>
    <row r="2983" spans="1:5">
      <c r="A2983" t="s">
        <v>10475</v>
      </c>
      <c r="B2983" t="s">
        <v>3330</v>
      </c>
      <c r="C2983" t="s">
        <v>10476</v>
      </c>
      <c r="D2983" s="90" t="s">
        <v>10477</v>
      </c>
      <c r="E2983">
        <v>2980</v>
      </c>
    </row>
    <row r="2984" spans="1:5">
      <c r="A2984" t="s">
        <v>10478</v>
      </c>
      <c r="B2984" t="s">
        <v>3330</v>
      </c>
      <c r="C2984" t="s">
        <v>10479</v>
      </c>
      <c r="D2984" s="90" t="s">
        <v>10480</v>
      </c>
      <c r="E2984">
        <v>2980</v>
      </c>
    </row>
    <row r="2985" spans="1:5">
      <c r="A2985" t="s">
        <v>10481</v>
      </c>
      <c r="B2985" t="s">
        <v>3330</v>
      </c>
      <c r="C2985" t="s">
        <v>10482</v>
      </c>
      <c r="D2985" s="90" t="s">
        <v>10483</v>
      </c>
      <c r="E2985">
        <v>2980</v>
      </c>
    </row>
    <row r="2986" spans="1:5">
      <c r="A2986" t="s">
        <v>10484</v>
      </c>
      <c r="B2986" t="s">
        <v>3330</v>
      </c>
      <c r="C2986" t="s">
        <v>10485</v>
      </c>
      <c r="D2986" s="90" t="s">
        <v>10486</v>
      </c>
      <c r="E2986">
        <v>2980</v>
      </c>
    </row>
    <row r="2987" spans="1:5">
      <c r="A2987" t="s">
        <v>10487</v>
      </c>
      <c r="B2987" t="s">
        <v>3330</v>
      </c>
      <c r="C2987" t="s">
        <v>10488</v>
      </c>
      <c r="D2987" s="90" t="s">
        <v>10489</v>
      </c>
      <c r="E2987">
        <v>2980</v>
      </c>
    </row>
    <row r="2988" spans="1:5">
      <c r="A2988" t="s">
        <v>10490</v>
      </c>
      <c r="B2988" t="s">
        <v>3330</v>
      </c>
      <c r="C2988" t="s">
        <v>10491</v>
      </c>
      <c r="D2988" s="90" t="s">
        <v>3332</v>
      </c>
      <c r="E2988">
        <v>2980</v>
      </c>
    </row>
    <row r="2989" spans="1:5">
      <c r="A2989" t="s">
        <v>10492</v>
      </c>
      <c r="B2989" t="s">
        <v>3330</v>
      </c>
      <c r="C2989" t="s">
        <v>10493</v>
      </c>
      <c r="D2989" s="90" t="s">
        <v>10494</v>
      </c>
      <c r="E2989">
        <v>2980</v>
      </c>
    </row>
    <row r="2990" spans="1:5">
      <c r="A2990" t="s">
        <v>10495</v>
      </c>
      <c r="B2990" t="s">
        <v>3330</v>
      </c>
      <c r="C2990" t="s">
        <v>10496</v>
      </c>
      <c r="D2990" s="90" t="s">
        <v>10497</v>
      </c>
      <c r="E2990">
        <v>2980</v>
      </c>
    </row>
    <row r="2991" spans="1:5">
      <c r="A2991" t="s">
        <v>10498</v>
      </c>
      <c r="B2991" t="s">
        <v>3330</v>
      </c>
      <c r="C2991" t="s">
        <v>10499</v>
      </c>
      <c r="D2991" s="90" t="s">
        <v>10500</v>
      </c>
      <c r="E2991">
        <v>2980</v>
      </c>
    </row>
    <row r="2992" spans="1:5">
      <c r="A2992" t="s">
        <v>10501</v>
      </c>
      <c r="B2992" t="s">
        <v>3330</v>
      </c>
      <c r="C2992" t="s">
        <v>10502</v>
      </c>
      <c r="D2992" s="90" t="s">
        <v>10503</v>
      </c>
      <c r="E2992">
        <v>2980</v>
      </c>
    </row>
    <row r="2993" spans="1:5">
      <c r="A2993" t="s">
        <v>10504</v>
      </c>
      <c r="B2993" t="s">
        <v>3330</v>
      </c>
      <c r="C2993" t="s">
        <v>10505</v>
      </c>
      <c r="D2993" s="90" t="s">
        <v>10506</v>
      </c>
      <c r="E2993">
        <v>2980</v>
      </c>
    </row>
    <row r="2994" spans="1:5">
      <c r="A2994" t="s">
        <v>10507</v>
      </c>
      <c r="B2994" t="s">
        <v>7808</v>
      </c>
      <c r="C2994" t="s">
        <v>10508</v>
      </c>
      <c r="D2994" s="90" t="s">
        <v>10509</v>
      </c>
      <c r="E2994">
        <v>2980</v>
      </c>
    </row>
    <row r="2995" spans="1:5">
      <c r="A2995" t="s">
        <v>10510</v>
      </c>
      <c r="B2995" t="s">
        <v>7808</v>
      </c>
      <c r="C2995" t="s">
        <v>10511</v>
      </c>
      <c r="D2995" s="90" t="s">
        <v>10512</v>
      </c>
      <c r="E2995">
        <v>2980</v>
      </c>
    </row>
    <row r="2996" spans="1:5">
      <c r="A2996" t="s">
        <v>10513</v>
      </c>
      <c r="B2996" t="s">
        <v>5727</v>
      </c>
      <c r="C2996" t="s">
        <v>10514</v>
      </c>
      <c r="D2996" s="90" t="s">
        <v>10515</v>
      </c>
      <c r="E2996">
        <v>2980</v>
      </c>
    </row>
    <row r="2997" spans="1:5">
      <c r="A2997" t="s">
        <v>10516</v>
      </c>
      <c r="B2997" t="s">
        <v>5727</v>
      </c>
      <c r="C2997" t="s">
        <v>10517</v>
      </c>
      <c r="D2997" s="90" t="s">
        <v>10518</v>
      </c>
      <c r="E2997">
        <v>2980</v>
      </c>
    </row>
    <row r="2998" spans="1:5">
      <c r="A2998" t="s">
        <v>10519</v>
      </c>
      <c r="B2998" t="s">
        <v>5727</v>
      </c>
      <c r="C2998" t="s">
        <v>10520</v>
      </c>
      <c r="D2998" s="90" t="s">
        <v>10521</v>
      </c>
      <c r="E2998">
        <v>2980</v>
      </c>
    </row>
    <row r="2999" spans="1:5">
      <c r="A2999" t="s">
        <v>10522</v>
      </c>
      <c r="B2999" t="s">
        <v>5727</v>
      </c>
      <c r="C2999" t="s">
        <v>10523</v>
      </c>
      <c r="D2999" s="90" t="s">
        <v>10524</v>
      </c>
      <c r="E2999">
        <v>2980</v>
      </c>
    </row>
    <row r="3000" spans="1:5">
      <c r="A3000" t="s">
        <v>10525</v>
      </c>
      <c r="B3000" t="s">
        <v>5727</v>
      </c>
      <c r="C3000" t="s">
        <v>10526</v>
      </c>
      <c r="D3000" s="90" t="s">
        <v>10527</v>
      </c>
      <c r="E3000">
        <v>2980</v>
      </c>
    </row>
    <row r="3001" spans="1:5">
      <c r="A3001" t="s">
        <v>10528</v>
      </c>
      <c r="B3001" t="s">
        <v>5727</v>
      </c>
      <c r="C3001" t="s">
        <v>10529</v>
      </c>
      <c r="D3001" s="90" t="s">
        <v>10530</v>
      </c>
      <c r="E3001">
        <v>2980</v>
      </c>
    </row>
    <row r="3002" spans="1:5">
      <c r="A3002" t="s">
        <v>10531</v>
      </c>
      <c r="B3002" t="s">
        <v>5727</v>
      </c>
      <c r="C3002" t="s">
        <v>10532</v>
      </c>
      <c r="D3002" s="90" t="s">
        <v>10533</v>
      </c>
      <c r="E3002">
        <v>3000</v>
      </c>
    </row>
    <row r="3003" spans="1:5">
      <c r="A3003" t="s">
        <v>10534</v>
      </c>
      <c r="B3003" t="s">
        <v>5727</v>
      </c>
      <c r="C3003" t="s">
        <v>10535</v>
      </c>
      <c r="D3003" s="90" t="s">
        <v>10536</v>
      </c>
      <c r="E3003">
        <v>3000</v>
      </c>
    </row>
    <row r="3004" spans="1:5">
      <c r="A3004" t="s">
        <v>10537</v>
      </c>
      <c r="B3004" t="s">
        <v>5727</v>
      </c>
      <c r="C3004" t="s">
        <v>10538</v>
      </c>
      <c r="D3004" s="90" t="s">
        <v>10539</v>
      </c>
      <c r="E3004">
        <v>3000</v>
      </c>
    </row>
    <row r="3005" spans="1:5">
      <c r="A3005" t="s">
        <v>10540</v>
      </c>
      <c r="B3005" t="s">
        <v>5727</v>
      </c>
      <c r="C3005" t="s">
        <v>10541</v>
      </c>
      <c r="D3005" s="90" t="s">
        <v>10542</v>
      </c>
      <c r="E3005">
        <v>3000</v>
      </c>
    </row>
    <row r="3006" spans="1:5">
      <c r="A3006" t="s">
        <v>10543</v>
      </c>
      <c r="B3006" t="s">
        <v>5727</v>
      </c>
      <c r="C3006" t="s">
        <v>10544</v>
      </c>
      <c r="D3006" s="90" t="s">
        <v>10545</v>
      </c>
      <c r="E3006">
        <v>3000</v>
      </c>
    </row>
    <row r="3007" spans="1:5">
      <c r="A3007" t="s">
        <v>10546</v>
      </c>
      <c r="B3007" t="s">
        <v>3330</v>
      </c>
      <c r="C3007" t="s">
        <v>10547</v>
      </c>
      <c r="D3007" s="90" t="s">
        <v>10548</v>
      </c>
      <c r="E3007">
        <v>3000</v>
      </c>
    </row>
    <row r="3008" spans="1:5">
      <c r="A3008" t="s">
        <v>10549</v>
      </c>
      <c r="B3008" t="s">
        <v>3073</v>
      </c>
      <c r="C3008" t="s">
        <v>10550</v>
      </c>
      <c r="D3008" s="90" t="s">
        <v>3215</v>
      </c>
      <c r="E3008">
        <v>3000</v>
      </c>
    </row>
    <row r="3009" spans="1:5">
      <c r="A3009" t="s">
        <v>10551</v>
      </c>
      <c r="B3009" t="s">
        <v>7260</v>
      </c>
      <c r="C3009" t="s">
        <v>10552</v>
      </c>
      <c r="D3009" s="90" t="s">
        <v>10553</v>
      </c>
      <c r="E3009">
        <v>3000</v>
      </c>
    </row>
    <row r="3010" spans="1:5">
      <c r="A3010" t="s">
        <v>10554</v>
      </c>
      <c r="B3010" t="s">
        <v>3330</v>
      </c>
      <c r="C3010" t="s">
        <v>10555</v>
      </c>
      <c r="D3010" s="90" t="s">
        <v>10556</v>
      </c>
      <c r="E3010">
        <v>3000</v>
      </c>
    </row>
    <row r="3011" spans="1:5">
      <c r="A3011" t="s">
        <v>10557</v>
      </c>
      <c r="B3011" t="s">
        <v>3330</v>
      </c>
      <c r="C3011" t="s">
        <v>10558</v>
      </c>
      <c r="D3011" s="90" t="s">
        <v>10559</v>
      </c>
      <c r="E3011">
        <v>3000</v>
      </c>
    </row>
    <row r="3012" spans="1:5">
      <c r="A3012" t="s">
        <v>10560</v>
      </c>
      <c r="B3012" t="s">
        <v>3330</v>
      </c>
      <c r="C3012" t="s">
        <v>10561</v>
      </c>
      <c r="D3012" s="90" t="s">
        <v>3332</v>
      </c>
      <c r="E3012">
        <v>3000</v>
      </c>
    </row>
    <row r="3013" spans="1:5">
      <c r="A3013" t="s">
        <v>10562</v>
      </c>
      <c r="B3013" t="s">
        <v>3330</v>
      </c>
      <c r="C3013" t="s">
        <v>10563</v>
      </c>
      <c r="D3013" s="90" t="s">
        <v>10564</v>
      </c>
      <c r="E3013">
        <v>3000</v>
      </c>
    </row>
    <row r="3014" spans="1:5">
      <c r="A3014" t="s">
        <v>10565</v>
      </c>
      <c r="B3014" t="s">
        <v>3330</v>
      </c>
      <c r="C3014" t="s">
        <v>10566</v>
      </c>
      <c r="D3014" s="90" t="s">
        <v>10567</v>
      </c>
      <c r="E3014">
        <v>3000</v>
      </c>
    </row>
    <row r="3015" spans="1:5">
      <c r="A3015" t="s">
        <v>10568</v>
      </c>
      <c r="B3015" t="s">
        <v>7260</v>
      </c>
      <c r="C3015" t="s">
        <v>10569</v>
      </c>
      <c r="D3015" s="90" t="s">
        <v>10570</v>
      </c>
      <c r="E3015">
        <v>3000</v>
      </c>
    </row>
    <row r="3016" spans="1:5">
      <c r="A3016" t="s">
        <v>10571</v>
      </c>
      <c r="B3016" t="s">
        <v>3330</v>
      </c>
      <c r="C3016" t="s">
        <v>10572</v>
      </c>
      <c r="D3016" s="90" t="s">
        <v>10573</v>
      </c>
      <c r="E3016">
        <v>3000</v>
      </c>
    </row>
    <row r="3017" spans="1:5">
      <c r="A3017" t="s">
        <v>10574</v>
      </c>
      <c r="B3017" t="s">
        <v>3330</v>
      </c>
      <c r="C3017" t="s">
        <v>10575</v>
      </c>
      <c r="D3017" s="90" t="s">
        <v>10576</v>
      </c>
      <c r="E3017">
        <v>3000</v>
      </c>
    </row>
    <row r="3018" spans="1:5">
      <c r="A3018" t="s">
        <v>10577</v>
      </c>
      <c r="B3018" t="s">
        <v>3330</v>
      </c>
      <c r="C3018" t="s">
        <v>10578</v>
      </c>
      <c r="D3018" s="90" t="s">
        <v>10579</v>
      </c>
      <c r="E3018">
        <v>3000</v>
      </c>
    </row>
    <row r="3019" spans="1:5">
      <c r="A3019" t="s">
        <v>10580</v>
      </c>
      <c r="B3019" t="s">
        <v>3330</v>
      </c>
      <c r="C3019" t="s">
        <v>10581</v>
      </c>
      <c r="D3019" s="90" t="s">
        <v>10582</v>
      </c>
      <c r="E3019">
        <v>3000</v>
      </c>
    </row>
    <row r="3020" spans="1:5">
      <c r="A3020" t="s">
        <v>10583</v>
      </c>
      <c r="B3020" t="s">
        <v>3330</v>
      </c>
      <c r="C3020" t="s">
        <v>10584</v>
      </c>
      <c r="D3020" s="90" t="s">
        <v>10585</v>
      </c>
      <c r="E3020">
        <v>3000</v>
      </c>
    </row>
    <row r="3021" spans="1:5">
      <c r="A3021" t="s">
        <v>10586</v>
      </c>
      <c r="B3021" t="s">
        <v>3330</v>
      </c>
      <c r="C3021" t="s">
        <v>10587</v>
      </c>
      <c r="D3021" s="90" t="s">
        <v>10588</v>
      </c>
      <c r="E3021">
        <v>3000</v>
      </c>
    </row>
    <row r="3022" spans="1:5">
      <c r="A3022" t="s">
        <v>10589</v>
      </c>
      <c r="B3022" t="s">
        <v>3330</v>
      </c>
      <c r="C3022" t="s">
        <v>10590</v>
      </c>
      <c r="D3022" s="90" t="s">
        <v>10591</v>
      </c>
      <c r="E3022">
        <v>3020</v>
      </c>
    </row>
    <row r="3023" spans="1:5">
      <c r="A3023" t="s">
        <v>10592</v>
      </c>
      <c r="B3023" t="s">
        <v>3330</v>
      </c>
      <c r="C3023" t="s">
        <v>10593</v>
      </c>
      <c r="D3023" s="90" t="s">
        <v>10594</v>
      </c>
      <c r="E3023">
        <v>3020</v>
      </c>
    </row>
    <row r="3024" spans="1:5">
      <c r="A3024" t="s">
        <v>10595</v>
      </c>
      <c r="B3024" t="s">
        <v>3330</v>
      </c>
      <c r="C3024" t="s">
        <v>10596</v>
      </c>
      <c r="D3024" s="90" t="s">
        <v>10597</v>
      </c>
      <c r="E3024">
        <v>3020</v>
      </c>
    </row>
    <row r="3025" spans="1:5">
      <c r="A3025" t="s">
        <v>10598</v>
      </c>
      <c r="B3025" t="s">
        <v>3330</v>
      </c>
      <c r="C3025" t="s">
        <v>10599</v>
      </c>
      <c r="D3025" s="90" t="s">
        <v>10600</v>
      </c>
      <c r="E3025">
        <v>3020</v>
      </c>
    </row>
    <row r="3026" spans="1:5">
      <c r="A3026" t="s">
        <v>10601</v>
      </c>
      <c r="B3026" t="s">
        <v>3330</v>
      </c>
      <c r="C3026" t="s">
        <v>10602</v>
      </c>
      <c r="D3026" s="90" t="s">
        <v>10603</v>
      </c>
      <c r="E3026">
        <v>3020</v>
      </c>
    </row>
    <row r="3027" spans="1:5">
      <c r="A3027" t="s">
        <v>10604</v>
      </c>
      <c r="B3027" t="s">
        <v>3330</v>
      </c>
      <c r="C3027" t="s">
        <v>10605</v>
      </c>
      <c r="D3027" s="90" t="s">
        <v>3332</v>
      </c>
      <c r="E3027">
        <v>3020</v>
      </c>
    </row>
    <row r="3028" spans="1:5">
      <c r="A3028" t="s">
        <v>10606</v>
      </c>
      <c r="B3028" t="s">
        <v>3330</v>
      </c>
      <c r="C3028" t="s">
        <v>10607</v>
      </c>
      <c r="D3028" s="90" t="s">
        <v>10608</v>
      </c>
      <c r="E3028">
        <v>3020</v>
      </c>
    </row>
    <row r="3029" spans="1:5">
      <c r="A3029" t="s">
        <v>10609</v>
      </c>
      <c r="B3029" t="s">
        <v>3330</v>
      </c>
      <c r="C3029" t="s">
        <v>10610</v>
      </c>
      <c r="D3029" s="90" t="s">
        <v>10611</v>
      </c>
      <c r="E3029">
        <v>3020</v>
      </c>
    </row>
    <row r="3030" spans="1:5">
      <c r="A3030" t="s">
        <v>10612</v>
      </c>
      <c r="B3030" t="s">
        <v>3330</v>
      </c>
      <c r="C3030" t="s">
        <v>10613</v>
      </c>
      <c r="D3030" s="90" t="s">
        <v>10614</v>
      </c>
      <c r="E3030">
        <v>3020</v>
      </c>
    </row>
    <row r="3031" spans="1:5">
      <c r="A3031" t="s">
        <v>10615</v>
      </c>
      <c r="B3031" t="s">
        <v>3330</v>
      </c>
      <c r="C3031" t="s">
        <v>10616</v>
      </c>
      <c r="D3031" s="90" t="s">
        <v>10617</v>
      </c>
      <c r="E3031">
        <v>3020</v>
      </c>
    </row>
    <row r="3032" spans="1:5">
      <c r="A3032" t="s">
        <v>10618</v>
      </c>
      <c r="B3032" t="s">
        <v>3330</v>
      </c>
      <c r="C3032" t="s">
        <v>10619</v>
      </c>
      <c r="D3032" s="90" t="s">
        <v>10620</v>
      </c>
      <c r="E3032">
        <v>3020</v>
      </c>
    </row>
    <row r="3033" spans="1:5">
      <c r="A3033" t="s">
        <v>10621</v>
      </c>
      <c r="B3033" t="s">
        <v>3330</v>
      </c>
      <c r="C3033" t="s">
        <v>10622</v>
      </c>
      <c r="D3033" s="90" t="s">
        <v>10623</v>
      </c>
      <c r="E3033">
        <v>3020</v>
      </c>
    </row>
    <row r="3034" spans="1:5">
      <c r="A3034" t="s">
        <v>10624</v>
      </c>
      <c r="B3034" t="s">
        <v>3330</v>
      </c>
      <c r="C3034" t="s">
        <v>10625</v>
      </c>
      <c r="D3034" s="90" t="s">
        <v>10626</v>
      </c>
      <c r="E3034">
        <v>3020</v>
      </c>
    </row>
    <row r="3035" spans="1:5">
      <c r="A3035" t="s">
        <v>10627</v>
      </c>
      <c r="B3035" t="s">
        <v>3330</v>
      </c>
      <c r="C3035" t="s">
        <v>10628</v>
      </c>
      <c r="D3035" s="90" t="s">
        <v>10629</v>
      </c>
      <c r="E3035">
        <v>3020</v>
      </c>
    </row>
    <row r="3036" spans="1:5">
      <c r="A3036" t="s">
        <v>10630</v>
      </c>
      <c r="B3036" t="s">
        <v>3330</v>
      </c>
      <c r="C3036" t="s">
        <v>10631</v>
      </c>
      <c r="D3036" s="90" t="s">
        <v>10632</v>
      </c>
      <c r="E3036">
        <v>3020</v>
      </c>
    </row>
    <row r="3037" spans="1:5">
      <c r="A3037" t="s">
        <v>10633</v>
      </c>
      <c r="B3037" t="s">
        <v>3330</v>
      </c>
      <c r="C3037" t="s">
        <v>10634</v>
      </c>
      <c r="D3037" s="90" t="s">
        <v>10635</v>
      </c>
      <c r="E3037">
        <v>3020</v>
      </c>
    </row>
    <row r="3038" spans="1:5">
      <c r="A3038" t="s">
        <v>10636</v>
      </c>
      <c r="B3038" t="s">
        <v>3330</v>
      </c>
      <c r="C3038" t="s">
        <v>10637</v>
      </c>
      <c r="D3038" s="90" t="s">
        <v>10638</v>
      </c>
      <c r="E3038">
        <v>3020</v>
      </c>
    </row>
    <row r="3039" spans="1:5">
      <c r="A3039" t="s">
        <v>10639</v>
      </c>
      <c r="B3039" t="s">
        <v>3330</v>
      </c>
      <c r="C3039" t="s">
        <v>10640</v>
      </c>
      <c r="D3039" s="90" t="s">
        <v>10641</v>
      </c>
      <c r="E3039">
        <v>3020</v>
      </c>
    </row>
    <row r="3040" spans="1:5">
      <c r="A3040" t="s">
        <v>10642</v>
      </c>
      <c r="B3040" t="s">
        <v>3330</v>
      </c>
      <c r="C3040" t="s">
        <v>10643</v>
      </c>
      <c r="D3040" s="90" t="s">
        <v>10644</v>
      </c>
      <c r="E3040">
        <v>3020</v>
      </c>
    </row>
    <row r="3041" spans="1:5">
      <c r="A3041" t="s">
        <v>10645</v>
      </c>
      <c r="B3041" t="s">
        <v>3330</v>
      </c>
      <c r="C3041" t="s">
        <v>10646</v>
      </c>
      <c r="D3041" s="90" t="s">
        <v>10647</v>
      </c>
      <c r="E3041">
        <v>3020</v>
      </c>
    </row>
    <row r="3042" spans="1:5">
      <c r="A3042" t="s">
        <v>10648</v>
      </c>
      <c r="B3042" t="s">
        <v>3046</v>
      </c>
      <c r="C3042" t="s">
        <v>10649</v>
      </c>
      <c r="D3042" s="90" t="s">
        <v>3048</v>
      </c>
      <c r="E3042">
        <v>3060</v>
      </c>
    </row>
    <row r="3043" spans="1:5">
      <c r="A3043" t="s">
        <v>10650</v>
      </c>
      <c r="B3043" t="s">
        <v>3046</v>
      </c>
      <c r="C3043" t="s">
        <v>10651</v>
      </c>
      <c r="D3043" s="90" t="s">
        <v>3048</v>
      </c>
      <c r="E3043">
        <v>3060</v>
      </c>
    </row>
    <row r="3044" spans="1:5">
      <c r="A3044" t="s">
        <v>10652</v>
      </c>
      <c r="B3044" t="s">
        <v>3054</v>
      </c>
      <c r="C3044" t="s">
        <v>10653</v>
      </c>
      <c r="D3044" s="90" t="s">
        <v>3056</v>
      </c>
      <c r="E3044">
        <v>3060</v>
      </c>
    </row>
    <row r="3045" spans="1:5">
      <c r="A3045" t="s">
        <v>10654</v>
      </c>
      <c r="B3045" t="s">
        <v>3054</v>
      </c>
      <c r="C3045" t="s">
        <v>10655</v>
      </c>
      <c r="D3045" s="90" t="s">
        <v>3056</v>
      </c>
      <c r="E3045">
        <v>3060</v>
      </c>
    </row>
    <row r="3046" spans="1:5">
      <c r="A3046" t="s">
        <v>10656</v>
      </c>
      <c r="B3046" t="s">
        <v>3054</v>
      </c>
      <c r="C3046" t="s">
        <v>10657</v>
      </c>
      <c r="D3046" s="90" t="s">
        <v>3056</v>
      </c>
      <c r="E3046">
        <v>3060</v>
      </c>
    </row>
    <row r="3047" spans="1:5">
      <c r="A3047" t="s">
        <v>10658</v>
      </c>
      <c r="B3047" t="s">
        <v>3054</v>
      </c>
      <c r="C3047" t="s">
        <v>10659</v>
      </c>
      <c r="D3047" s="90" t="s">
        <v>3056</v>
      </c>
      <c r="E3047">
        <v>3060</v>
      </c>
    </row>
    <row r="3048" spans="1:5">
      <c r="A3048" t="s">
        <v>1806</v>
      </c>
      <c r="B3048" t="s">
        <v>4461</v>
      </c>
      <c r="C3048" t="s">
        <v>10660</v>
      </c>
      <c r="D3048" s="90" t="s">
        <v>10661</v>
      </c>
      <c r="E3048">
        <v>3060</v>
      </c>
    </row>
    <row r="3049" spans="1:5">
      <c r="A3049" t="s">
        <v>10662</v>
      </c>
      <c r="B3049" t="s">
        <v>4043</v>
      </c>
      <c r="C3049" t="s">
        <v>10663</v>
      </c>
      <c r="D3049" s="90" t="s">
        <v>4045</v>
      </c>
      <c r="E3049">
        <v>3060</v>
      </c>
    </row>
    <row r="3050" spans="1:5">
      <c r="A3050" t="s">
        <v>1805</v>
      </c>
      <c r="B3050" t="s">
        <v>4013</v>
      </c>
      <c r="C3050" t="s">
        <v>1733</v>
      </c>
      <c r="D3050" s="90" t="s">
        <v>4015</v>
      </c>
      <c r="E3050">
        <v>3060</v>
      </c>
    </row>
    <row r="3051" spans="1:5">
      <c r="A3051" t="s">
        <v>10664</v>
      </c>
      <c r="B3051" t="s">
        <v>1657</v>
      </c>
      <c r="C3051" t="s">
        <v>10665</v>
      </c>
      <c r="D3051" s="90" t="s">
        <v>10666</v>
      </c>
      <c r="E3051">
        <v>3060</v>
      </c>
    </row>
    <row r="3052" spans="1:5">
      <c r="A3052" t="s">
        <v>10667</v>
      </c>
      <c r="B3052" t="s">
        <v>1657</v>
      </c>
      <c r="C3052" t="s">
        <v>10668</v>
      </c>
      <c r="D3052" s="90" t="s">
        <v>10666</v>
      </c>
      <c r="E3052">
        <v>3060</v>
      </c>
    </row>
    <row r="3053" spans="1:5">
      <c r="A3053" t="s">
        <v>10669</v>
      </c>
      <c r="B3053" t="s">
        <v>1657</v>
      </c>
      <c r="C3053" t="s">
        <v>10670</v>
      </c>
      <c r="D3053" s="90" t="s">
        <v>10666</v>
      </c>
      <c r="E3053">
        <v>3060</v>
      </c>
    </row>
    <row r="3054" spans="1:5">
      <c r="A3054" t="s">
        <v>10671</v>
      </c>
      <c r="B3054" t="s">
        <v>1657</v>
      </c>
      <c r="C3054" t="s">
        <v>10672</v>
      </c>
      <c r="D3054" s="90" t="s">
        <v>10666</v>
      </c>
      <c r="E3054">
        <v>3060</v>
      </c>
    </row>
    <row r="3055" spans="1:5">
      <c r="A3055" t="s">
        <v>10673</v>
      </c>
      <c r="B3055" t="s">
        <v>1657</v>
      </c>
      <c r="C3055" t="s">
        <v>10674</v>
      </c>
      <c r="D3055" s="90" t="s">
        <v>10666</v>
      </c>
      <c r="E3055">
        <v>3060</v>
      </c>
    </row>
    <row r="3056" spans="1:5">
      <c r="A3056" t="s">
        <v>10675</v>
      </c>
      <c r="B3056" t="s">
        <v>1657</v>
      </c>
      <c r="C3056" t="s">
        <v>10676</v>
      </c>
      <c r="D3056" s="90" t="s">
        <v>10666</v>
      </c>
      <c r="E3056">
        <v>3060</v>
      </c>
    </row>
    <row r="3057" spans="1:5">
      <c r="A3057" t="s">
        <v>10677</v>
      </c>
      <c r="B3057" t="s">
        <v>1657</v>
      </c>
      <c r="C3057" t="s">
        <v>10678</v>
      </c>
      <c r="D3057" s="90" t="s">
        <v>10666</v>
      </c>
      <c r="E3057">
        <v>3060</v>
      </c>
    </row>
    <row r="3058" spans="1:5">
      <c r="A3058" t="s">
        <v>10679</v>
      </c>
      <c r="B3058" t="s">
        <v>1657</v>
      </c>
      <c r="C3058" t="s">
        <v>10680</v>
      </c>
      <c r="D3058" s="90" t="s">
        <v>10666</v>
      </c>
      <c r="E3058">
        <v>3060</v>
      </c>
    </row>
    <row r="3059" spans="1:5">
      <c r="A3059" t="s">
        <v>10681</v>
      </c>
      <c r="B3059" t="s">
        <v>1657</v>
      </c>
      <c r="C3059" t="s">
        <v>10682</v>
      </c>
      <c r="D3059" s="90" t="s">
        <v>10666</v>
      </c>
      <c r="E3059">
        <v>3060</v>
      </c>
    </row>
    <row r="3060" spans="1:5">
      <c r="A3060" t="s">
        <v>10683</v>
      </c>
      <c r="B3060" t="s">
        <v>1657</v>
      </c>
      <c r="C3060" t="s">
        <v>10684</v>
      </c>
      <c r="D3060" s="90" t="s">
        <v>10666</v>
      </c>
      <c r="E3060">
        <v>3060</v>
      </c>
    </row>
    <row r="3061" spans="1:5">
      <c r="A3061" t="s">
        <v>10685</v>
      </c>
      <c r="B3061" t="s">
        <v>1657</v>
      </c>
      <c r="C3061" t="s">
        <v>10686</v>
      </c>
      <c r="D3061" s="90" t="s">
        <v>10666</v>
      </c>
      <c r="E3061">
        <v>3060</v>
      </c>
    </row>
    <row r="3062" spans="1:5">
      <c r="A3062" t="s">
        <v>10687</v>
      </c>
      <c r="B3062" t="s">
        <v>1657</v>
      </c>
      <c r="C3062" t="s">
        <v>10688</v>
      </c>
      <c r="D3062" s="90" t="s">
        <v>10666</v>
      </c>
      <c r="E3062">
        <v>3080</v>
      </c>
    </row>
    <row r="3063" spans="1:5">
      <c r="A3063" t="s">
        <v>10689</v>
      </c>
      <c r="B3063" t="s">
        <v>3073</v>
      </c>
      <c r="C3063" t="s">
        <v>10690</v>
      </c>
      <c r="D3063" s="90" t="s">
        <v>3215</v>
      </c>
      <c r="E3063">
        <v>3080</v>
      </c>
    </row>
    <row r="3064" spans="1:5">
      <c r="A3064" t="s">
        <v>10691</v>
      </c>
      <c r="B3064" t="s">
        <v>3073</v>
      </c>
      <c r="C3064" t="s">
        <v>10690</v>
      </c>
      <c r="D3064" s="90" t="s">
        <v>3215</v>
      </c>
      <c r="E3064">
        <v>3080</v>
      </c>
    </row>
    <row r="3065" spans="1:5">
      <c r="A3065" t="s">
        <v>10692</v>
      </c>
      <c r="B3065" t="s">
        <v>3073</v>
      </c>
      <c r="C3065" t="s">
        <v>10693</v>
      </c>
      <c r="D3065" s="90" t="s">
        <v>3215</v>
      </c>
      <c r="E3065">
        <v>3080</v>
      </c>
    </row>
    <row r="3066" spans="1:5">
      <c r="A3066" t="s">
        <v>10694</v>
      </c>
      <c r="B3066" t="s">
        <v>3073</v>
      </c>
      <c r="C3066" t="s">
        <v>10690</v>
      </c>
      <c r="D3066" s="90" t="s">
        <v>3215</v>
      </c>
      <c r="E3066">
        <v>3080</v>
      </c>
    </row>
    <row r="3067" spans="1:5">
      <c r="A3067" t="s">
        <v>10695</v>
      </c>
      <c r="B3067" t="s">
        <v>3073</v>
      </c>
      <c r="D3067" s="90" t="s">
        <v>3215</v>
      </c>
      <c r="E3067">
        <v>3080</v>
      </c>
    </row>
    <row r="3068" spans="1:5">
      <c r="A3068" t="s">
        <v>10696</v>
      </c>
      <c r="B3068" t="s">
        <v>3073</v>
      </c>
      <c r="C3068" t="s">
        <v>10690</v>
      </c>
      <c r="D3068" s="90" t="s">
        <v>3215</v>
      </c>
      <c r="E3068">
        <v>3080</v>
      </c>
    </row>
    <row r="3069" spans="1:5">
      <c r="A3069" t="s">
        <v>10697</v>
      </c>
      <c r="B3069" t="s">
        <v>3073</v>
      </c>
      <c r="C3069" t="s">
        <v>10690</v>
      </c>
      <c r="D3069" s="90" t="s">
        <v>3215</v>
      </c>
      <c r="E3069">
        <v>3080</v>
      </c>
    </row>
    <row r="3070" spans="1:5">
      <c r="A3070" t="s">
        <v>10698</v>
      </c>
      <c r="B3070" t="s">
        <v>3073</v>
      </c>
      <c r="C3070" t="s">
        <v>10699</v>
      </c>
      <c r="D3070" s="90" t="s">
        <v>3215</v>
      </c>
      <c r="E3070">
        <v>3080</v>
      </c>
    </row>
    <row r="3071" spans="1:5">
      <c r="A3071" t="s">
        <v>10700</v>
      </c>
      <c r="B3071" t="s">
        <v>3073</v>
      </c>
      <c r="C3071" t="s">
        <v>10690</v>
      </c>
      <c r="D3071" s="90" t="s">
        <v>3215</v>
      </c>
      <c r="E3071">
        <v>3080</v>
      </c>
    </row>
    <row r="3072" spans="1:5">
      <c r="A3072" t="s">
        <v>10701</v>
      </c>
      <c r="B3072" t="s">
        <v>3073</v>
      </c>
      <c r="C3072" t="s">
        <v>10702</v>
      </c>
      <c r="D3072" s="90" t="s">
        <v>10703</v>
      </c>
      <c r="E3072">
        <v>3080</v>
      </c>
    </row>
    <row r="3073" spans="1:5">
      <c r="A3073" t="s">
        <v>10704</v>
      </c>
      <c r="B3073" t="s">
        <v>3073</v>
      </c>
      <c r="C3073" t="s">
        <v>10702</v>
      </c>
      <c r="D3073" s="90" t="s">
        <v>10705</v>
      </c>
      <c r="E3073">
        <v>3080</v>
      </c>
    </row>
    <row r="3074" spans="1:5">
      <c r="A3074" t="s">
        <v>10706</v>
      </c>
      <c r="B3074" t="s">
        <v>3073</v>
      </c>
      <c r="C3074" t="s">
        <v>10702</v>
      </c>
      <c r="D3074" s="90" t="s">
        <v>10707</v>
      </c>
      <c r="E3074">
        <v>3080</v>
      </c>
    </row>
    <row r="3075" spans="1:5">
      <c r="A3075" t="s">
        <v>10708</v>
      </c>
      <c r="B3075" t="s">
        <v>3073</v>
      </c>
      <c r="C3075" t="s">
        <v>10709</v>
      </c>
      <c r="D3075" s="90" t="s">
        <v>3215</v>
      </c>
      <c r="E3075">
        <v>3080</v>
      </c>
    </row>
    <row r="3076" spans="1:5">
      <c r="A3076" t="s">
        <v>10710</v>
      </c>
      <c r="B3076" t="s">
        <v>3073</v>
      </c>
      <c r="C3076" t="s">
        <v>10702</v>
      </c>
      <c r="D3076" s="90" t="s">
        <v>10711</v>
      </c>
      <c r="E3076">
        <v>3080</v>
      </c>
    </row>
    <row r="3077" spans="1:5">
      <c r="A3077" t="s">
        <v>10712</v>
      </c>
      <c r="B3077" t="s">
        <v>3073</v>
      </c>
      <c r="D3077" s="90" t="s">
        <v>3215</v>
      </c>
      <c r="E3077">
        <v>3080</v>
      </c>
    </row>
    <row r="3078" spans="1:5">
      <c r="A3078" t="s">
        <v>10713</v>
      </c>
      <c r="B3078" t="s">
        <v>3073</v>
      </c>
      <c r="C3078" t="s">
        <v>10714</v>
      </c>
      <c r="D3078" s="90" t="s">
        <v>3215</v>
      </c>
      <c r="E3078">
        <v>3080</v>
      </c>
    </row>
    <row r="3079" spans="1:5">
      <c r="A3079" t="s">
        <v>10715</v>
      </c>
      <c r="B3079" t="s">
        <v>3073</v>
      </c>
      <c r="C3079" t="s">
        <v>10702</v>
      </c>
      <c r="D3079" s="90" t="s">
        <v>10716</v>
      </c>
      <c r="E3079">
        <v>3080</v>
      </c>
    </row>
    <row r="3080" spans="1:5">
      <c r="A3080" t="s">
        <v>10717</v>
      </c>
      <c r="B3080" t="s">
        <v>3073</v>
      </c>
      <c r="C3080" t="s">
        <v>10718</v>
      </c>
      <c r="D3080" s="90" t="s">
        <v>3215</v>
      </c>
      <c r="E3080">
        <v>3080</v>
      </c>
    </row>
    <row r="3081" spans="1:5">
      <c r="A3081" t="s">
        <v>10719</v>
      </c>
      <c r="B3081" t="s">
        <v>3073</v>
      </c>
      <c r="C3081" t="s">
        <v>10714</v>
      </c>
      <c r="D3081" s="90" t="s">
        <v>3215</v>
      </c>
      <c r="E3081">
        <v>3080</v>
      </c>
    </row>
    <row r="3082" spans="1:5">
      <c r="A3082" t="s">
        <v>10720</v>
      </c>
      <c r="B3082" t="s">
        <v>3073</v>
      </c>
      <c r="C3082" t="s">
        <v>10721</v>
      </c>
      <c r="D3082" s="90" t="s">
        <v>3215</v>
      </c>
      <c r="E3082">
        <v>3100</v>
      </c>
    </row>
    <row r="3083" spans="1:5">
      <c r="A3083" t="s">
        <v>10722</v>
      </c>
      <c r="B3083" t="s">
        <v>3073</v>
      </c>
      <c r="C3083" t="s">
        <v>10723</v>
      </c>
      <c r="D3083" s="90" t="s">
        <v>3215</v>
      </c>
      <c r="E3083">
        <v>3100</v>
      </c>
    </row>
    <row r="3084" spans="1:5">
      <c r="A3084" t="s">
        <v>10724</v>
      </c>
      <c r="B3084" t="s">
        <v>3998</v>
      </c>
      <c r="C3084" t="s">
        <v>10725</v>
      </c>
      <c r="D3084" s="90" t="s">
        <v>4000</v>
      </c>
      <c r="E3084">
        <v>3100</v>
      </c>
    </row>
    <row r="3085" spans="1:5">
      <c r="A3085" t="s">
        <v>10726</v>
      </c>
      <c r="B3085" t="s">
        <v>5137</v>
      </c>
      <c r="C3085" t="s">
        <v>10727</v>
      </c>
      <c r="D3085" s="90" t="s">
        <v>10728</v>
      </c>
      <c r="E3085">
        <v>3100</v>
      </c>
    </row>
    <row r="3086" spans="1:5">
      <c r="A3086" t="s">
        <v>10729</v>
      </c>
      <c r="B3086" t="s">
        <v>7776</v>
      </c>
      <c r="C3086" t="s">
        <v>10730</v>
      </c>
      <c r="D3086" s="90" t="s">
        <v>7850</v>
      </c>
      <c r="E3086">
        <v>3100</v>
      </c>
    </row>
    <row r="3087" spans="1:5">
      <c r="A3087" t="s">
        <v>10731</v>
      </c>
      <c r="B3087" t="s">
        <v>7776</v>
      </c>
      <c r="C3087" t="s">
        <v>10732</v>
      </c>
      <c r="D3087" s="90" t="s">
        <v>7850</v>
      </c>
      <c r="E3087">
        <v>3100</v>
      </c>
    </row>
    <row r="3088" spans="1:5">
      <c r="A3088" t="s">
        <v>10733</v>
      </c>
      <c r="B3088" t="s">
        <v>7776</v>
      </c>
      <c r="C3088" t="s">
        <v>10734</v>
      </c>
      <c r="D3088" s="90" t="s">
        <v>7850</v>
      </c>
      <c r="E3088">
        <v>3100</v>
      </c>
    </row>
    <row r="3089" spans="1:5">
      <c r="A3089" t="s">
        <v>10735</v>
      </c>
      <c r="B3089" t="s">
        <v>10736</v>
      </c>
      <c r="C3089" t="s">
        <v>10737</v>
      </c>
      <c r="D3089" s="90" t="s">
        <v>10738</v>
      </c>
      <c r="E3089">
        <v>3100</v>
      </c>
    </row>
    <row r="3090" spans="1:5">
      <c r="A3090" t="s">
        <v>10739</v>
      </c>
      <c r="B3090" t="s">
        <v>5137</v>
      </c>
      <c r="C3090" t="s">
        <v>10740</v>
      </c>
      <c r="D3090" s="90" t="s">
        <v>10741</v>
      </c>
      <c r="E3090">
        <v>3100</v>
      </c>
    </row>
    <row r="3091" spans="1:5">
      <c r="A3091" t="s">
        <v>10742</v>
      </c>
      <c r="B3091" t="s">
        <v>1657</v>
      </c>
      <c r="C3091" t="s">
        <v>10743</v>
      </c>
      <c r="D3091" s="90" t="s">
        <v>10744</v>
      </c>
      <c r="E3091">
        <v>3100</v>
      </c>
    </row>
    <row r="3092" spans="1:5">
      <c r="A3092" t="s">
        <v>10745</v>
      </c>
      <c r="B3092" t="s">
        <v>1657</v>
      </c>
      <c r="C3092" t="s">
        <v>10746</v>
      </c>
      <c r="D3092" s="90" t="s">
        <v>10747</v>
      </c>
      <c r="E3092">
        <v>3100</v>
      </c>
    </row>
    <row r="3093" spans="1:5">
      <c r="A3093" t="s">
        <v>10748</v>
      </c>
      <c r="B3093" t="s">
        <v>7776</v>
      </c>
      <c r="C3093" t="s">
        <v>10749</v>
      </c>
      <c r="D3093" s="90" t="s">
        <v>7850</v>
      </c>
      <c r="E3093">
        <v>3100</v>
      </c>
    </row>
    <row r="3094" spans="1:5">
      <c r="A3094" t="s">
        <v>10750</v>
      </c>
      <c r="B3094" t="s">
        <v>7776</v>
      </c>
      <c r="C3094" t="s">
        <v>10751</v>
      </c>
      <c r="D3094" s="90" t="s">
        <v>7850</v>
      </c>
      <c r="E3094">
        <v>3100</v>
      </c>
    </row>
    <row r="3095" spans="1:5">
      <c r="A3095" t="s">
        <v>10752</v>
      </c>
      <c r="B3095" t="s">
        <v>7776</v>
      </c>
      <c r="C3095" t="s">
        <v>10753</v>
      </c>
      <c r="D3095" s="90" t="s">
        <v>7850</v>
      </c>
      <c r="E3095">
        <v>3100</v>
      </c>
    </row>
    <row r="3096" spans="1:5">
      <c r="A3096" t="s">
        <v>10754</v>
      </c>
      <c r="B3096" t="s">
        <v>10755</v>
      </c>
      <c r="C3096" t="s">
        <v>10756</v>
      </c>
      <c r="D3096" s="90" t="s">
        <v>7850</v>
      </c>
      <c r="E3096">
        <v>3100</v>
      </c>
    </row>
    <row r="3097" spans="1:5">
      <c r="A3097" t="s">
        <v>10757</v>
      </c>
      <c r="B3097" t="s">
        <v>7776</v>
      </c>
      <c r="C3097" t="s">
        <v>10758</v>
      </c>
      <c r="D3097" s="90" t="s">
        <v>7850</v>
      </c>
      <c r="E3097">
        <v>3100</v>
      </c>
    </row>
    <row r="3098" spans="1:5">
      <c r="A3098" t="s">
        <v>10759</v>
      </c>
      <c r="B3098" t="s">
        <v>7776</v>
      </c>
      <c r="C3098" t="s">
        <v>10760</v>
      </c>
      <c r="D3098" s="90" t="s">
        <v>7850</v>
      </c>
      <c r="E3098">
        <v>3100</v>
      </c>
    </row>
    <row r="3099" spans="1:5">
      <c r="A3099" t="s">
        <v>10761</v>
      </c>
      <c r="B3099" t="s">
        <v>7776</v>
      </c>
      <c r="C3099" t="s">
        <v>10762</v>
      </c>
      <c r="D3099" s="90" t="s">
        <v>7850</v>
      </c>
      <c r="E3099">
        <v>3100</v>
      </c>
    </row>
    <row r="3100" spans="1:5">
      <c r="A3100" t="s">
        <v>10763</v>
      </c>
      <c r="B3100" t="s">
        <v>7776</v>
      </c>
      <c r="C3100" t="s">
        <v>10764</v>
      </c>
      <c r="D3100" s="90" t="s">
        <v>7850</v>
      </c>
      <c r="E3100">
        <v>3100</v>
      </c>
    </row>
    <row r="3101" spans="1:5">
      <c r="A3101" t="s">
        <v>10765</v>
      </c>
      <c r="B3101" t="s">
        <v>7776</v>
      </c>
      <c r="C3101" t="s">
        <v>10766</v>
      </c>
      <c r="D3101" s="90" t="s">
        <v>7850</v>
      </c>
      <c r="E3101">
        <v>3100</v>
      </c>
    </row>
    <row r="3102" spans="1:5">
      <c r="A3102" t="s">
        <v>10767</v>
      </c>
      <c r="B3102" t="s">
        <v>7776</v>
      </c>
      <c r="C3102" t="s">
        <v>10768</v>
      </c>
      <c r="D3102" s="90" t="s">
        <v>7850</v>
      </c>
      <c r="E3102">
        <v>3120</v>
      </c>
    </row>
    <row r="3103" spans="1:5">
      <c r="A3103" t="s">
        <v>10769</v>
      </c>
      <c r="B3103" t="s">
        <v>7776</v>
      </c>
      <c r="C3103" t="s">
        <v>10770</v>
      </c>
      <c r="D3103" s="90" t="s">
        <v>7850</v>
      </c>
      <c r="E3103">
        <v>3120</v>
      </c>
    </row>
    <row r="3104" spans="1:5">
      <c r="A3104" t="s">
        <v>10771</v>
      </c>
      <c r="B3104" t="s">
        <v>5137</v>
      </c>
      <c r="C3104" t="s">
        <v>10772</v>
      </c>
      <c r="D3104" s="90" t="s">
        <v>5139</v>
      </c>
      <c r="E3104">
        <v>3120</v>
      </c>
    </row>
    <row r="3105" spans="1:5">
      <c r="A3105" t="s">
        <v>10773</v>
      </c>
      <c r="B3105" t="s">
        <v>5137</v>
      </c>
      <c r="C3105" t="s">
        <v>10774</v>
      </c>
      <c r="D3105" s="90" t="s">
        <v>5139</v>
      </c>
      <c r="E3105">
        <v>3120</v>
      </c>
    </row>
    <row r="3106" spans="1:5">
      <c r="A3106" t="s">
        <v>10775</v>
      </c>
      <c r="B3106" t="s">
        <v>7776</v>
      </c>
      <c r="C3106" t="s">
        <v>10776</v>
      </c>
      <c r="D3106" s="90" t="s">
        <v>7850</v>
      </c>
      <c r="E3106">
        <v>3120</v>
      </c>
    </row>
    <row r="3107" spans="1:5">
      <c r="A3107" t="s">
        <v>10777</v>
      </c>
      <c r="B3107" t="s">
        <v>7776</v>
      </c>
      <c r="C3107" t="s">
        <v>10778</v>
      </c>
      <c r="D3107" s="90" t="s">
        <v>7850</v>
      </c>
      <c r="E3107">
        <v>3120</v>
      </c>
    </row>
    <row r="3108" spans="1:5">
      <c r="A3108" t="s">
        <v>10779</v>
      </c>
      <c r="B3108" t="s">
        <v>7776</v>
      </c>
      <c r="C3108" t="s">
        <v>10780</v>
      </c>
      <c r="D3108" s="90" t="s">
        <v>7850</v>
      </c>
      <c r="E3108">
        <v>3120</v>
      </c>
    </row>
    <row r="3109" spans="1:5">
      <c r="A3109" t="s">
        <v>10781</v>
      </c>
      <c r="B3109" t="s">
        <v>7776</v>
      </c>
      <c r="C3109" t="s">
        <v>10782</v>
      </c>
      <c r="D3109" s="90" t="s">
        <v>7850</v>
      </c>
      <c r="E3109">
        <v>3120</v>
      </c>
    </row>
    <row r="3110" spans="1:5">
      <c r="A3110" t="s">
        <v>10783</v>
      </c>
      <c r="B3110" t="s">
        <v>7776</v>
      </c>
      <c r="C3110" t="s">
        <v>10784</v>
      </c>
      <c r="D3110" s="90" t="s">
        <v>7850</v>
      </c>
      <c r="E3110">
        <v>3120</v>
      </c>
    </row>
    <row r="3111" spans="1:5">
      <c r="A3111" t="s">
        <v>10785</v>
      </c>
      <c r="B3111" t="s">
        <v>5137</v>
      </c>
      <c r="C3111" t="s">
        <v>10786</v>
      </c>
      <c r="D3111" s="90" t="s">
        <v>5139</v>
      </c>
      <c r="E3111">
        <v>3120</v>
      </c>
    </row>
    <row r="3112" spans="1:5">
      <c r="A3112" t="s">
        <v>10787</v>
      </c>
      <c r="B3112" t="s">
        <v>5137</v>
      </c>
      <c r="C3112" t="s">
        <v>10788</v>
      </c>
      <c r="D3112" s="90" t="s">
        <v>10789</v>
      </c>
      <c r="E3112">
        <v>3120</v>
      </c>
    </row>
    <row r="3113" spans="1:5">
      <c r="A3113" t="s">
        <v>10790</v>
      </c>
      <c r="B3113" t="s">
        <v>5137</v>
      </c>
      <c r="C3113" t="s">
        <v>10791</v>
      </c>
      <c r="D3113" s="90" t="s">
        <v>5139</v>
      </c>
      <c r="E3113">
        <v>3120</v>
      </c>
    </row>
    <row r="3114" spans="1:5">
      <c r="A3114" t="s">
        <v>10792</v>
      </c>
      <c r="B3114" t="s">
        <v>5137</v>
      </c>
      <c r="C3114" t="s">
        <v>10793</v>
      </c>
      <c r="D3114" s="90" t="s">
        <v>10794</v>
      </c>
      <c r="E3114">
        <v>3120</v>
      </c>
    </row>
    <row r="3115" spans="1:5">
      <c r="A3115" t="s">
        <v>10795</v>
      </c>
      <c r="B3115" t="s">
        <v>7456</v>
      </c>
      <c r="C3115" t="s">
        <v>10796</v>
      </c>
      <c r="D3115" s="90" t="s">
        <v>10797</v>
      </c>
      <c r="E3115">
        <v>3120</v>
      </c>
    </row>
    <row r="3116" spans="1:5">
      <c r="A3116" t="s">
        <v>10798</v>
      </c>
      <c r="B3116" t="s">
        <v>1657</v>
      </c>
      <c r="C3116" t="s">
        <v>10799</v>
      </c>
      <c r="D3116" s="90" t="s">
        <v>10800</v>
      </c>
      <c r="E3116">
        <v>3120</v>
      </c>
    </row>
    <row r="3117" spans="1:5">
      <c r="A3117" t="s">
        <v>10801</v>
      </c>
      <c r="B3117" t="s">
        <v>1657</v>
      </c>
      <c r="C3117" t="s">
        <v>10802</v>
      </c>
      <c r="D3117" s="90" t="s">
        <v>10803</v>
      </c>
      <c r="E3117">
        <v>3120</v>
      </c>
    </row>
    <row r="3118" spans="1:5">
      <c r="A3118" t="s">
        <v>10804</v>
      </c>
      <c r="B3118" t="s">
        <v>6844</v>
      </c>
      <c r="C3118" t="s">
        <v>10805</v>
      </c>
      <c r="D3118" s="90" t="s">
        <v>10806</v>
      </c>
      <c r="E3118">
        <v>3120</v>
      </c>
    </row>
    <row r="3119" spans="1:5">
      <c r="A3119" t="s">
        <v>10807</v>
      </c>
      <c r="B3119" t="s">
        <v>5137</v>
      </c>
      <c r="C3119" t="s">
        <v>10808</v>
      </c>
      <c r="D3119" s="90" t="s">
        <v>5139</v>
      </c>
      <c r="E3119">
        <v>3120</v>
      </c>
    </row>
    <row r="3120" spans="1:5">
      <c r="A3120" t="s">
        <v>10809</v>
      </c>
      <c r="B3120" t="s">
        <v>5137</v>
      </c>
      <c r="C3120" t="s">
        <v>10810</v>
      </c>
      <c r="D3120" s="90" t="s">
        <v>10811</v>
      </c>
      <c r="E3120">
        <v>3120</v>
      </c>
    </row>
    <row r="3121" spans="1:5">
      <c r="A3121" t="s">
        <v>10812</v>
      </c>
      <c r="B3121" t="s">
        <v>3062</v>
      </c>
      <c r="C3121" t="s">
        <v>10813</v>
      </c>
      <c r="D3121" s="90" t="s">
        <v>10814</v>
      </c>
      <c r="E3121">
        <v>3120</v>
      </c>
    </row>
    <row r="3122" spans="1:5">
      <c r="A3122" t="s">
        <v>10815</v>
      </c>
      <c r="B3122" t="s">
        <v>5137</v>
      </c>
      <c r="C3122" t="s">
        <v>10816</v>
      </c>
      <c r="D3122" s="90" t="s">
        <v>10817</v>
      </c>
      <c r="E3122">
        <v>3140</v>
      </c>
    </row>
    <row r="3123" spans="1:5">
      <c r="A3123" t="s">
        <v>10818</v>
      </c>
      <c r="B3123" t="s">
        <v>1657</v>
      </c>
      <c r="C3123" t="s">
        <v>10819</v>
      </c>
      <c r="D3123" s="90" t="s">
        <v>10820</v>
      </c>
      <c r="E3123">
        <v>3140</v>
      </c>
    </row>
    <row r="3124" spans="1:5">
      <c r="A3124" t="s">
        <v>10821</v>
      </c>
      <c r="B3124" t="s">
        <v>1657</v>
      </c>
      <c r="C3124" t="s">
        <v>10822</v>
      </c>
      <c r="D3124" s="90" t="s">
        <v>10823</v>
      </c>
      <c r="E3124">
        <v>3140</v>
      </c>
    </row>
    <row r="3125" spans="1:5">
      <c r="A3125" t="s">
        <v>10824</v>
      </c>
      <c r="B3125" t="s">
        <v>1657</v>
      </c>
      <c r="C3125" t="s">
        <v>10825</v>
      </c>
      <c r="D3125" s="90" t="s">
        <v>10826</v>
      </c>
      <c r="E3125">
        <v>3140</v>
      </c>
    </row>
    <row r="3126" spans="1:5">
      <c r="A3126" t="s">
        <v>10827</v>
      </c>
      <c r="B3126" t="s">
        <v>7776</v>
      </c>
      <c r="C3126" t="s">
        <v>10828</v>
      </c>
      <c r="D3126" s="90" t="s">
        <v>10829</v>
      </c>
      <c r="E3126">
        <v>3140</v>
      </c>
    </row>
    <row r="3127" spans="1:5">
      <c r="A3127" t="s">
        <v>10830</v>
      </c>
      <c r="B3127" t="s">
        <v>5137</v>
      </c>
      <c r="C3127" t="s">
        <v>10831</v>
      </c>
      <c r="D3127" s="90" t="s">
        <v>10832</v>
      </c>
      <c r="E3127">
        <v>3140</v>
      </c>
    </row>
    <row r="3128" spans="1:5">
      <c r="A3128" t="s">
        <v>10833</v>
      </c>
      <c r="B3128" t="s">
        <v>1657</v>
      </c>
      <c r="C3128" t="s">
        <v>10834</v>
      </c>
      <c r="D3128" s="90" t="s">
        <v>10835</v>
      </c>
      <c r="E3128">
        <v>3140</v>
      </c>
    </row>
    <row r="3129" spans="1:5">
      <c r="A3129" t="s">
        <v>10836</v>
      </c>
      <c r="B3129" t="s">
        <v>1657</v>
      </c>
      <c r="C3129" t="s">
        <v>10837</v>
      </c>
      <c r="D3129" s="90" t="s">
        <v>10838</v>
      </c>
      <c r="E3129">
        <v>3140</v>
      </c>
    </row>
    <row r="3130" spans="1:5">
      <c r="A3130" t="s">
        <v>10839</v>
      </c>
      <c r="B3130" t="s">
        <v>7456</v>
      </c>
      <c r="D3130" s="90" t="s">
        <v>10840</v>
      </c>
      <c r="E3130">
        <v>3140</v>
      </c>
    </row>
    <row r="3131" spans="1:5">
      <c r="A3131" t="s">
        <v>10841</v>
      </c>
      <c r="B3131" t="s">
        <v>6851</v>
      </c>
      <c r="C3131" t="s">
        <v>10842</v>
      </c>
      <c r="D3131" s="90" t="s">
        <v>10843</v>
      </c>
      <c r="E3131">
        <v>3140</v>
      </c>
    </row>
    <row r="3132" spans="1:5">
      <c r="A3132" t="s">
        <v>10844</v>
      </c>
      <c r="B3132" t="s">
        <v>1657</v>
      </c>
      <c r="C3132" t="s">
        <v>10845</v>
      </c>
      <c r="D3132" s="90" t="s">
        <v>10666</v>
      </c>
      <c r="E3132">
        <v>3140</v>
      </c>
    </row>
    <row r="3133" spans="1:5">
      <c r="A3133" t="s">
        <v>10846</v>
      </c>
      <c r="B3133" t="s">
        <v>1657</v>
      </c>
      <c r="C3133" t="s">
        <v>10847</v>
      </c>
      <c r="D3133" s="90" t="s">
        <v>10848</v>
      </c>
      <c r="E3133">
        <v>3140</v>
      </c>
    </row>
    <row r="3134" spans="1:5">
      <c r="A3134" t="s">
        <v>10849</v>
      </c>
      <c r="B3134" t="s">
        <v>10850</v>
      </c>
      <c r="C3134" t="s">
        <v>10851</v>
      </c>
      <c r="D3134" s="90" t="s">
        <v>10852</v>
      </c>
      <c r="E3134">
        <v>3140</v>
      </c>
    </row>
    <row r="3135" spans="1:5">
      <c r="A3135" t="s">
        <v>10853</v>
      </c>
      <c r="B3135" t="s">
        <v>10854</v>
      </c>
      <c r="C3135" t="s">
        <v>10855</v>
      </c>
      <c r="D3135" s="90" t="s">
        <v>10856</v>
      </c>
      <c r="E3135">
        <v>3140</v>
      </c>
    </row>
    <row r="3136" spans="1:5">
      <c r="A3136" t="s">
        <v>10857</v>
      </c>
      <c r="B3136" t="s">
        <v>1657</v>
      </c>
      <c r="C3136" t="s">
        <v>10858</v>
      </c>
      <c r="D3136" s="90" t="s">
        <v>10859</v>
      </c>
      <c r="E3136">
        <v>3140</v>
      </c>
    </row>
    <row r="3137" spans="1:5">
      <c r="A3137" t="s">
        <v>10860</v>
      </c>
      <c r="B3137" t="s">
        <v>1657</v>
      </c>
      <c r="C3137" t="s">
        <v>10861</v>
      </c>
      <c r="D3137" s="90" t="s">
        <v>10862</v>
      </c>
      <c r="E3137">
        <v>3140</v>
      </c>
    </row>
    <row r="3138" spans="1:5">
      <c r="A3138" t="s">
        <v>10863</v>
      </c>
      <c r="B3138" t="s">
        <v>1657</v>
      </c>
      <c r="C3138" t="s">
        <v>10864</v>
      </c>
      <c r="D3138" s="90" t="s">
        <v>10666</v>
      </c>
      <c r="E3138">
        <v>3140</v>
      </c>
    </row>
    <row r="3139" spans="1:5">
      <c r="A3139" t="s">
        <v>10865</v>
      </c>
      <c r="B3139" t="s">
        <v>5137</v>
      </c>
      <c r="C3139" t="s">
        <v>10866</v>
      </c>
      <c r="D3139" s="90" t="s">
        <v>10867</v>
      </c>
      <c r="E3139">
        <v>3140</v>
      </c>
    </row>
    <row r="3140" spans="1:5">
      <c r="A3140" t="s">
        <v>10868</v>
      </c>
      <c r="B3140" t="s">
        <v>7905</v>
      </c>
      <c r="C3140" t="s">
        <v>10869</v>
      </c>
      <c r="D3140" s="90" t="s">
        <v>10870</v>
      </c>
      <c r="E3140">
        <v>3140</v>
      </c>
    </row>
    <row r="3141" spans="1:5">
      <c r="A3141" t="s">
        <v>10871</v>
      </c>
      <c r="B3141" t="s">
        <v>5137</v>
      </c>
      <c r="C3141" t="s">
        <v>10872</v>
      </c>
      <c r="D3141" s="90" t="s">
        <v>10873</v>
      </c>
      <c r="E3141">
        <v>3140</v>
      </c>
    </row>
    <row r="3142" spans="1:5">
      <c r="A3142" t="s">
        <v>10874</v>
      </c>
      <c r="B3142" t="s">
        <v>5137</v>
      </c>
      <c r="C3142" t="s">
        <v>10875</v>
      </c>
      <c r="D3142" s="90" t="s">
        <v>5139</v>
      </c>
      <c r="E3142">
        <v>3160</v>
      </c>
    </row>
    <row r="3143" spans="1:5">
      <c r="A3143" t="s">
        <v>10876</v>
      </c>
      <c r="B3143" t="s">
        <v>5137</v>
      </c>
      <c r="C3143" t="s">
        <v>10877</v>
      </c>
      <c r="D3143" s="90" t="s">
        <v>10878</v>
      </c>
      <c r="E3143">
        <v>3160</v>
      </c>
    </row>
    <row r="3144" spans="1:5">
      <c r="A3144" t="s">
        <v>10879</v>
      </c>
      <c r="B3144" t="s">
        <v>5137</v>
      </c>
      <c r="C3144" t="s">
        <v>10880</v>
      </c>
      <c r="D3144" s="90" t="s">
        <v>5139</v>
      </c>
      <c r="E3144">
        <v>3160</v>
      </c>
    </row>
    <row r="3145" spans="1:5">
      <c r="A3145" t="s">
        <v>10881</v>
      </c>
      <c r="B3145" t="s">
        <v>5137</v>
      </c>
      <c r="C3145" t="s">
        <v>10882</v>
      </c>
      <c r="D3145" s="90" t="s">
        <v>10883</v>
      </c>
      <c r="E3145">
        <v>3160</v>
      </c>
    </row>
    <row r="3146" spans="1:5">
      <c r="A3146" t="s">
        <v>10884</v>
      </c>
      <c r="B3146" t="s">
        <v>5137</v>
      </c>
      <c r="C3146" t="s">
        <v>10885</v>
      </c>
      <c r="D3146" s="90" t="s">
        <v>5139</v>
      </c>
      <c r="E3146">
        <v>3160</v>
      </c>
    </row>
    <row r="3147" spans="1:5">
      <c r="A3147" t="s">
        <v>10886</v>
      </c>
      <c r="B3147" t="s">
        <v>7776</v>
      </c>
      <c r="C3147" t="s">
        <v>10887</v>
      </c>
      <c r="D3147" s="90" t="s">
        <v>10888</v>
      </c>
      <c r="E3147">
        <v>3160</v>
      </c>
    </row>
    <row r="3148" spans="1:5">
      <c r="A3148" t="s">
        <v>10889</v>
      </c>
      <c r="B3148" t="s">
        <v>7456</v>
      </c>
      <c r="C3148" t="s">
        <v>10890</v>
      </c>
      <c r="D3148" s="90" t="s">
        <v>10891</v>
      </c>
      <c r="E3148">
        <v>3160</v>
      </c>
    </row>
    <row r="3149" spans="1:5">
      <c r="A3149" t="s">
        <v>10892</v>
      </c>
      <c r="B3149" t="s">
        <v>5137</v>
      </c>
      <c r="C3149" t="s">
        <v>10893</v>
      </c>
      <c r="D3149" s="90" t="s">
        <v>5139</v>
      </c>
      <c r="E3149">
        <v>3160</v>
      </c>
    </row>
    <row r="3150" spans="1:5">
      <c r="A3150" t="s">
        <v>10894</v>
      </c>
      <c r="B3150" t="s">
        <v>5137</v>
      </c>
      <c r="C3150" t="s">
        <v>10895</v>
      </c>
      <c r="D3150" s="90" t="s">
        <v>10896</v>
      </c>
      <c r="E3150">
        <v>3160</v>
      </c>
    </row>
    <row r="3151" spans="1:5">
      <c r="A3151" t="s">
        <v>10897</v>
      </c>
      <c r="B3151" t="s">
        <v>5137</v>
      </c>
      <c r="C3151" t="s">
        <v>10898</v>
      </c>
      <c r="D3151" s="90" t="s">
        <v>5139</v>
      </c>
      <c r="E3151">
        <v>3160</v>
      </c>
    </row>
    <row r="3152" spans="1:5">
      <c r="A3152" t="s">
        <v>10899</v>
      </c>
      <c r="B3152" t="s">
        <v>5137</v>
      </c>
      <c r="C3152" t="s">
        <v>10900</v>
      </c>
      <c r="D3152" s="90" t="s">
        <v>10901</v>
      </c>
      <c r="E3152">
        <v>3160</v>
      </c>
    </row>
    <row r="3153" spans="1:5">
      <c r="A3153" t="s">
        <v>10902</v>
      </c>
      <c r="B3153" t="s">
        <v>5137</v>
      </c>
      <c r="C3153" t="s">
        <v>10903</v>
      </c>
      <c r="D3153" s="90" t="s">
        <v>5139</v>
      </c>
      <c r="E3153">
        <v>3160</v>
      </c>
    </row>
    <row r="3154" spans="1:5">
      <c r="A3154" t="s">
        <v>10904</v>
      </c>
      <c r="B3154" t="s">
        <v>5137</v>
      </c>
      <c r="C3154" t="s">
        <v>10905</v>
      </c>
      <c r="D3154" s="90" t="s">
        <v>10906</v>
      </c>
      <c r="E3154">
        <v>3160</v>
      </c>
    </row>
    <row r="3155" spans="1:5">
      <c r="A3155" t="s">
        <v>10907</v>
      </c>
      <c r="B3155" t="s">
        <v>5137</v>
      </c>
      <c r="C3155" t="s">
        <v>10908</v>
      </c>
      <c r="D3155" s="90" t="s">
        <v>5139</v>
      </c>
      <c r="E3155">
        <v>3160</v>
      </c>
    </row>
    <row r="3156" spans="1:5">
      <c r="A3156" t="s">
        <v>10909</v>
      </c>
      <c r="B3156" t="s">
        <v>5137</v>
      </c>
      <c r="C3156" t="s">
        <v>10910</v>
      </c>
      <c r="D3156" s="90" t="s">
        <v>10911</v>
      </c>
      <c r="E3156">
        <v>3160</v>
      </c>
    </row>
    <row r="3157" spans="1:5">
      <c r="A3157" t="s">
        <v>10912</v>
      </c>
      <c r="B3157" t="s">
        <v>5137</v>
      </c>
      <c r="C3157" t="s">
        <v>10913</v>
      </c>
      <c r="D3157" s="90" t="s">
        <v>5139</v>
      </c>
      <c r="E3157">
        <v>3160</v>
      </c>
    </row>
    <row r="3158" spans="1:5">
      <c r="A3158" t="s">
        <v>10914</v>
      </c>
      <c r="B3158" t="s">
        <v>7456</v>
      </c>
      <c r="C3158" t="s">
        <v>10915</v>
      </c>
      <c r="D3158" s="90" t="s">
        <v>10916</v>
      </c>
      <c r="E3158">
        <v>3160</v>
      </c>
    </row>
    <row r="3159" spans="1:5">
      <c r="A3159" t="s">
        <v>10917</v>
      </c>
      <c r="B3159" t="s">
        <v>5137</v>
      </c>
      <c r="C3159" t="s">
        <v>10918</v>
      </c>
      <c r="D3159" s="90" t="s">
        <v>5139</v>
      </c>
      <c r="E3159">
        <v>3160</v>
      </c>
    </row>
    <row r="3160" spans="1:5">
      <c r="A3160" t="s">
        <v>10919</v>
      </c>
      <c r="B3160" t="s">
        <v>5137</v>
      </c>
      <c r="C3160" t="s">
        <v>10920</v>
      </c>
      <c r="D3160" s="90" t="s">
        <v>10921</v>
      </c>
      <c r="E3160">
        <v>3160</v>
      </c>
    </row>
    <row r="3161" spans="1:5">
      <c r="A3161" t="s">
        <v>10922</v>
      </c>
      <c r="B3161" t="s">
        <v>7776</v>
      </c>
      <c r="C3161" t="s">
        <v>10923</v>
      </c>
      <c r="D3161" s="90" t="s">
        <v>7850</v>
      </c>
      <c r="E3161">
        <v>3160</v>
      </c>
    </row>
    <row r="3162" spans="1:5">
      <c r="A3162" t="s">
        <v>10924</v>
      </c>
      <c r="B3162" t="s">
        <v>7456</v>
      </c>
      <c r="C3162" t="s">
        <v>10925</v>
      </c>
      <c r="D3162" s="90" t="s">
        <v>3056</v>
      </c>
      <c r="E3162">
        <v>3180</v>
      </c>
    </row>
    <row r="3163" spans="1:5">
      <c r="A3163" t="s">
        <v>10926</v>
      </c>
      <c r="B3163" t="s">
        <v>7456</v>
      </c>
      <c r="C3163" t="s">
        <v>10927</v>
      </c>
      <c r="D3163" s="90" t="s">
        <v>3056</v>
      </c>
      <c r="E3163">
        <v>3180</v>
      </c>
    </row>
    <row r="3164" spans="1:5">
      <c r="A3164" t="s">
        <v>10928</v>
      </c>
      <c r="B3164" t="s">
        <v>7776</v>
      </c>
      <c r="C3164" t="s">
        <v>10929</v>
      </c>
      <c r="D3164" s="90" t="s">
        <v>7850</v>
      </c>
      <c r="E3164">
        <v>3180</v>
      </c>
    </row>
    <row r="3165" spans="1:5">
      <c r="A3165" t="s">
        <v>10930</v>
      </c>
      <c r="B3165" t="s">
        <v>3058</v>
      </c>
      <c r="C3165" t="s">
        <v>10931</v>
      </c>
      <c r="D3165" s="90" t="s">
        <v>10932</v>
      </c>
      <c r="E3165">
        <v>3180</v>
      </c>
    </row>
    <row r="3166" spans="1:5">
      <c r="A3166" t="s">
        <v>10933</v>
      </c>
      <c r="B3166" t="s">
        <v>7456</v>
      </c>
      <c r="C3166" t="s">
        <v>10934</v>
      </c>
      <c r="D3166" s="90" t="s">
        <v>10935</v>
      </c>
      <c r="E3166">
        <v>3180</v>
      </c>
    </row>
    <row r="3167" spans="1:5">
      <c r="A3167" t="s">
        <v>10936</v>
      </c>
      <c r="B3167" t="s">
        <v>5137</v>
      </c>
      <c r="C3167" t="s">
        <v>10937</v>
      </c>
      <c r="D3167" s="90" t="s">
        <v>10938</v>
      </c>
      <c r="E3167">
        <v>3180</v>
      </c>
    </row>
    <row r="3168" spans="1:5">
      <c r="A3168" t="s">
        <v>10939</v>
      </c>
      <c r="B3168" t="s">
        <v>5137</v>
      </c>
      <c r="C3168" t="s">
        <v>10940</v>
      </c>
      <c r="D3168" s="90" t="s">
        <v>10941</v>
      </c>
      <c r="E3168">
        <v>3180</v>
      </c>
    </row>
    <row r="3169" spans="1:5">
      <c r="A3169" t="s">
        <v>10942</v>
      </c>
      <c r="B3169" t="s">
        <v>7456</v>
      </c>
      <c r="C3169" t="s">
        <v>10943</v>
      </c>
      <c r="D3169" s="90" t="s">
        <v>3056</v>
      </c>
      <c r="E3169">
        <v>3180</v>
      </c>
    </row>
    <row r="3170" spans="1:5">
      <c r="A3170" t="s">
        <v>10944</v>
      </c>
      <c r="B3170" t="s">
        <v>7883</v>
      </c>
      <c r="C3170" t="s">
        <v>10945</v>
      </c>
      <c r="D3170" s="90" t="s">
        <v>10946</v>
      </c>
      <c r="E3170">
        <v>3180</v>
      </c>
    </row>
    <row r="3171" spans="1:5">
      <c r="A3171" t="s">
        <v>10947</v>
      </c>
      <c r="B3171" t="s">
        <v>7776</v>
      </c>
      <c r="C3171" t="s">
        <v>10948</v>
      </c>
      <c r="D3171" s="90" t="s">
        <v>7850</v>
      </c>
      <c r="E3171">
        <v>3180</v>
      </c>
    </row>
    <row r="3172" spans="1:5">
      <c r="A3172" t="s">
        <v>10949</v>
      </c>
      <c r="C3172" t="s">
        <v>10950</v>
      </c>
      <c r="D3172" s="90" t="s">
        <v>4000</v>
      </c>
      <c r="E3172">
        <v>3180</v>
      </c>
    </row>
    <row r="3173" spans="1:5">
      <c r="A3173" t="s">
        <v>10951</v>
      </c>
      <c r="B3173" t="s">
        <v>5137</v>
      </c>
      <c r="C3173" t="s">
        <v>10952</v>
      </c>
      <c r="D3173" s="90" t="s">
        <v>5139</v>
      </c>
      <c r="E3173">
        <v>3180</v>
      </c>
    </row>
    <row r="3174" spans="1:5">
      <c r="A3174" t="s">
        <v>10953</v>
      </c>
      <c r="B3174" t="s">
        <v>5137</v>
      </c>
      <c r="C3174" t="s">
        <v>10954</v>
      </c>
      <c r="D3174" s="90" t="s">
        <v>10955</v>
      </c>
      <c r="E3174">
        <v>3180</v>
      </c>
    </row>
    <row r="3175" spans="1:5">
      <c r="A3175" t="s">
        <v>10956</v>
      </c>
      <c r="B3175" t="s">
        <v>7776</v>
      </c>
      <c r="C3175" t="s">
        <v>10957</v>
      </c>
      <c r="D3175" s="90" t="s">
        <v>7850</v>
      </c>
      <c r="E3175">
        <v>3180</v>
      </c>
    </row>
    <row r="3176" spans="1:5">
      <c r="A3176" t="s">
        <v>10958</v>
      </c>
      <c r="B3176" t="s">
        <v>7776</v>
      </c>
      <c r="C3176" t="s">
        <v>10959</v>
      </c>
      <c r="D3176" s="90" t="s">
        <v>7850</v>
      </c>
      <c r="E3176">
        <v>3180</v>
      </c>
    </row>
    <row r="3177" spans="1:5">
      <c r="A3177" t="s">
        <v>10960</v>
      </c>
      <c r="B3177" t="s">
        <v>7776</v>
      </c>
      <c r="C3177" t="s">
        <v>10961</v>
      </c>
      <c r="D3177" s="90" t="s">
        <v>10962</v>
      </c>
      <c r="E3177">
        <v>3180</v>
      </c>
    </row>
    <row r="3178" spans="1:5">
      <c r="A3178" t="s">
        <v>10963</v>
      </c>
      <c r="B3178" t="s">
        <v>7776</v>
      </c>
      <c r="C3178" t="s">
        <v>10964</v>
      </c>
      <c r="D3178" s="90" t="s">
        <v>7850</v>
      </c>
      <c r="E3178">
        <v>3180</v>
      </c>
    </row>
    <row r="3179" spans="1:5">
      <c r="A3179" t="s">
        <v>10965</v>
      </c>
      <c r="B3179" t="s">
        <v>5137</v>
      </c>
      <c r="C3179" t="s">
        <v>10966</v>
      </c>
      <c r="D3179" s="90" t="s">
        <v>5139</v>
      </c>
      <c r="E3179">
        <v>3180</v>
      </c>
    </row>
    <row r="3180" spans="1:5">
      <c r="A3180" t="s">
        <v>10967</v>
      </c>
      <c r="B3180" t="s">
        <v>5137</v>
      </c>
      <c r="C3180" t="s">
        <v>10968</v>
      </c>
      <c r="D3180" s="90" t="s">
        <v>5139</v>
      </c>
      <c r="E3180">
        <v>3180</v>
      </c>
    </row>
    <row r="3181" spans="1:5">
      <c r="A3181" t="s">
        <v>10969</v>
      </c>
      <c r="B3181" t="s">
        <v>7776</v>
      </c>
      <c r="C3181" t="s">
        <v>10970</v>
      </c>
      <c r="D3181" s="90" t="s">
        <v>10971</v>
      </c>
      <c r="E3181">
        <v>3180</v>
      </c>
    </row>
    <row r="3182" spans="1:5">
      <c r="A3182" t="s">
        <v>10972</v>
      </c>
      <c r="B3182" t="s">
        <v>7776</v>
      </c>
      <c r="C3182" t="s">
        <v>10973</v>
      </c>
      <c r="D3182" s="90" t="s">
        <v>10974</v>
      </c>
      <c r="E3182">
        <v>3200</v>
      </c>
    </row>
    <row r="3183" spans="1:5">
      <c r="A3183" t="s">
        <v>10975</v>
      </c>
      <c r="B3183" t="s">
        <v>5137</v>
      </c>
      <c r="C3183" t="s">
        <v>10976</v>
      </c>
      <c r="D3183" s="90" t="s">
        <v>10977</v>
      </c>
      <c r="E3183">
        <v>3200</v>
      </c>
    </row>
    <row r="3184" spans="1:5">
      <c r="A3184" t="s">
        <v>10978</v>
      </c>
      <c r="B3184" t="s">
        <v>7776</v>
      </c>
      <c r="C3184" t="s">
        <v>10979</v>
      </c>
      <c r="D3184" s="90" t="s">
        <v>10980</v>
      </c>
      <c r="E3184">
        <v>3200</v>
      </c>
    </row>
    <row r="3185" spans="1:5">
      <c r="A3185" t="s">
        <v>10981</v>
      </c>
      <c r="B3185" t="s">
        <v>7776</v>
      </c>
      <c r="C3185" t="s">
        <v>10982</v>
      </c>
      <c r="D3185" s="90" t="s">
        <v>10983</v>
      </c>
      <c r="E3185">
        <v>3200</v>
      </c>
    </row>
    <row r="3186" spans="1:5">
      <c r="A3186" t="s">
        <v>10984</v>
      </c>
      <c r="B3186" t="s">
        <v>7456</v>
      </c>
      <c r="D3186" s="90" t="s">
        <v>10985</v>
      </c>
      <c r="E3186">
        <v>3200</v>
      </c>
    </row>
    <row r="3187" spans="1:5">
      <c r="A3187" t="s">
        <v>10986</v>
      </c>
      <c r="B3187" t="s">
        <v>7776</v>
      </c>
      <c r="C3187" t="s">
        <v>10987</v>
      </c>
      <c r="D3187" s="90" t="s">
        <v>10988</v>
      </c>
      <c r="E3187">
        <v>3200</v>
      </c>
    </row>
    <row r="3188" spans="1:5">
      <c r="A3188" t="s">
        <v>10989</v>
      </c>
      <c r="B3188" t="s">
        <v>5137</v>
      </c>
      <c r="C3188" t="s">
        <v>10990</v>
      </c>
      <c r="D3188" s="90" t="s">
        <v>10991</v>
      </c>
      <c r="E3188">
        <v>3200</v>
      </c>
    </row>
    <row r="3189" spans="1:5">
      <c r="A3189" t="s">
        <v>10992</v>
      </c>
      <c r="B3189" t="s">
        <v>7776</v>
      </c>
      <c r="C3189" t="s">
        <v>10993</v>
      </c>
      <c r="D3189" s="90" t="s">
        <v>10994</v>
      </c>
      <c r="E3189">
        <v>3200</v>
      </c>
    </row>
    <row r="3190" spans="1:5">
      <c r="A3190" t="s">
        <v>10995</v>
      </c>
      <c r="B3190" t="s">
        <v>7776</v>
      </c>
      <c r="C3190" t="s">
        <v>10996</v>
      </c>
      <c r="D3190" s="90" t="s">
        <v>7850</v>
      </c>
      <c r="E3190">
        <v>3200</v>
      </c>
    </row>
    <row r="3191" spans="1:5">
      <c r="A3191" t="s">
        <v>10997</v>
      </c>
      <c r="B3191" t="s">
        <v>8108</v>
      </c>
      <c r="C3191" t="s">
        <v>10998</v>
      </c>
      <c r="D3191" s="90" t="s">
        <v>10999</v>
      </c>
      <c r="E3191">
        <v>3200</v>
      </c>
    </row>
    <row r="3192" spans="1:5">
      <c r="A3192" t="s">
        <v>11000</v>
      </c>
      <c r="B3192" t="s">
        <v>8108</v>
      </c>
      <c r="C3192" t="s">
        <v>11001</v>
      </c>
      <c r="D3192" s="90" t="s">
        <v>3056</v>
      </c>
      <c r="E3192">
        <v>3200</v>
      </c>
    </row>
    <row r="3193" spans="1:5">
      <c r="A3193" t="s">
        <v>11002</v>
      </c>
      <c r="B3193" t="s">
        <v>8108</v>
      </c>
      <c r="C3193" t="s">
        <v>11003</v>
      </c>
      <c r="D3193" s="90" t="s">
        <v>11004</v>
      </c>
      <c r="E3193">
        <v>3200</v>
      </c>
    </row>
    <row r="3194" spans="1:5">
      <c r="A3194" t="s">
        <v>11005</v>
      </c>
      <c r="B3194" t="s">
        <v>8108</v>
      </c>
      <c r="C3194" t="s">
        <v>11006</v>
      </c>
      <c r="D3194" s="90" t="s">
        <v>11007</v>
      </c>
      <c r="E3194">
        <v>3200</v>
      </c>
    </row>
    <row r="3195" spans="1:5">
      <c r="A3195" t="s">
        <v>11008</v>
      </c>
      <c r="B3195" t="s">
        <v>8108</v>
      </c>
      <c r="C3195" t="s">
        <v>11009</v>
      </c>
      <c r="D3195" s="90" t="s">
        <v>11010</v>
      </c>
      <c r="E3195">
        <v>3200</v>
      </c>
    </row>
    <row r="3196" spans="1:5">
      <c r="A3196" t="s">
        <v>11011</v>
      </c>
      <c r="B3196" t="s">
        <v>8108</v>
      </c>
      <c r="C3196" t="s">
        <v>11012</v>
      </c>
      <c r="D3196" s="90" t="s">
        <v>11013</v>
      </c>
      <c r="E3196">
        <v>3200</v>
      </c>
    </row>
    <row r="3197" spans="1:5">
      <c r="A3197" t="s">
        <v>11014</v>
      </c>
      <c r="B3197" t="s">
        <v>8108</v>
      </c>
      <c r="C3197" t="s">
        <v>11015</v>
      </c>
      <c r="D3197" s="90" t="s">
        <v>3056</v>
      </c>
      <c r="E3197">
        <v>3200</v>
      </c>
    </row>
    <row r="3198" spans="1:5">
      <c r="A3198" t="s">
        <v>11016</v>
      </c>
      <c r="B3198" t="s">
        <v>8108</v>
      </c>
      <c r="C3198" t="s">
        <v>11017</v>
      </c>
      <c r="D3198" s="90" t="s">
        <v>11018</v>
      </c>
      <c r="E3198">
        <v>3200</v>
      </c>
    </row>
    <row r="3199" spans="1:5">
      <c r="A3199" t="s">
        <v>11019</v>
      </c>
      <c r="B3199" t="s">
        <v>8121</v>
      </c>
      <c r="C3199" t="s">
        <v>11020</v>
      </c>
      <c r="D3199" s="90" t="s">
        <v>11021</v>
      </c>
      <c r="E3199">
        <v>3200</v>
      </c>
    </row>
    <row r="3200" spans="1:5">
      <c r="A3200" t="s">
        <v>11022</v>
      </c>
      <c r="B3200" t="s">
        <v>8121</v>
      </c>
      <c r="C3200" t="s">
        <v>11023</v>
      </c>
      <c r="D3200" s="90" t="s">
        <v>11024</v>
      </c>
      <c r="E3200">
        <v>3200</v>
      </c>
    </row>
    <row r="3201" spans="1:5">
      <c r="A3201" t="s">
        <v>11025</v>
      </c>
      <c r="B3201" t="s">
        <v>8121</v>
      </c>
      <c r="C3201" t="s">
        <v>11026</v>
      </c>
      <c r="D3201" s="90" t="s">
        <v>11027</v>
      </c>
      <c r="E3201">
        <v>3200</v>
      </c>
    </row>
    <row r="3202" spans="1:5">
      <c r="A3202" t="s">
        <v>11028</v>
      </c>
      <c r="B3202" t="s">
        <v>8121</v>
      </c>
      <c r="C3202" t="s">
        <v>11029</v>
      </c>
      <c r="D3202" s="90" t="s">
        <v>3056</v>
      </c>
      <c r="E3202">
        <v>3220</v>
      </c>
    </row>
    <row r="3203" spans="1:5">
      <c r="A3203" t="s">
        <v>11030</v>
      </c>
      <c r="B3203" t="s">
        <v>8121</v>
      </c>
      <c r="C3203" t="s">
        <v>11031</v>
      </c>
      <c r="D3203" s="90" t="s">
        <v>11032</v>
      </c>
      <c r="E3203">
        <v>3220</v>
      </c>
    </row>
    <row r="3204" spans="1:5">
      <c r="A3204" t="s">
        <v>11033</v>
      </c>
      <c r="B3204" t="s">
        <v>8121</v>
      </c>
      <c r="C3204" t="s">
        <v>11034</v>
      </c>
      <c r="D3204" s="90" t="s">
        <v>11035</v>
      </c>
      <c r="E3204">
        <v>3220</v>
      </c>
    </row>
    <row r="3205" spans="1:5">
      <c r="A3205" t="s">
        <v>11036</v>
      </c>
      <c r="B3205" t="s">
        <v>5907</v>
      </c>
      <c r="C3205" t="s">
        <v>11037</v>
      </c>
      <c r="D3205" s="90" t="s">
        <v>3056</v>
      </c>
      <c r="E3205">
        <v>3220</v>
      </c>
    </row>
    <row r="3206" spans="1:5">
      <c r="A3206" t="s">
        <v>11038</v>
      </c>
      <c r="B3206" t="s">
        <v>5907</v>
      </c>
      <c r="C3206" t="s">
        <v>11039</v>
      </c>
      <c r="D3206" s="90" t="s">
        <v>3056</v>
      </c>
      <c r="E3206">
        <v>3220</v>
      </c>
    </row>
    <row r="3207" spans="1:5">
      <c r="A3207" t="s">
        <v>11040</v>
      </c>
      <c r="B3207" t="s">
        <v>5907</v>
      </c>
      <c r="C3207" t="s">
        <v>11041</v>
      </c>
      <c r="D3207" s="90" t="s">
        <v>3056</v>
      </c>
      <c r="E3207">
        <v>3220</v>
      </c>
    </row>
    <row r="3208" spans="1:5">
      <c r="A3208" t="s">
        <v>11042</v>
      </c>
      <c r="B3208" t="s">
        <v>5907</v>
      </c>
      <c r="C3208" t="s">
        <v>11043</v>
      </c>
      <c r="D3208" s="90" t="s">
        <v>3056</v>
      </c>
      <c r="E3208">
        <v>3220</v>
      </c>
    </row>
    <row r="3209" spans="1:5">
      <c r="A3209" t="s">
        <v>11044</v>
      </c>
      <c r="B3209" t="s">
        <v>5907</v>
      </c>
      <c r="C3209" t="s">
        <v>11045</v>
      </c>
      <c r="D3209" s="90" t="s">
        <v>3056</v>
      </c>
      <c r="E3209">
        <v>3220</v>
      </c>
    </row>
    <row r="3210" spans="1:5">
      <c r="A3210" t="s">
        <v>11046</v>
      </c>
      <c r="B3210" t="s">
        <v>5907</v>
      </c>
      <c r="C3210" t="s">
        <v>11047</v>
      </c>
      <c r="D3210" s="90" t="s">
        <v>3056</v>
      </c>
      <c r="E3210">
        <v>3220</v>
      </c>
    </row>
    <row r="3211" spans="1:5">
      <c r="A3211" t="s">
        <v>11048</v>
      </c>
      <c r="B3211" t="s">
        <v>5907</v>
      </c>
      <c r="C3211" t="s">
        <v>11049</v>
      </c>
      <c r="D3211" s="90" t="s">
        <v>3056</v>
      </c>
      <c r="E3211">
        <v>3220</v>
      </c>
    </row>
    <row r="3212" spans="1:5">
      <c r="A3212" t="s">
        <v>11050</v>
      </c>
      <c r="B3212" t="s">
        <v>5904</v>
      </c>
      <c r="C3212" t="s">
        <v>11051</v>
      </c>
      <c r="D3212" s="90" t="s">
        <v>3056</v>
      </c>
      <c r="E3212">
        <v>3220</v>
      </c>
    </row>
    <row r="3213" spans="1:5">
      <c r="A3213" t="s">
        <v>11052</v>
      </c>
      <c r="B3213" t="s">
        <v>5907</v>
      </c>
      <c r="C3213" t="s">
        <v>11053</v>
      </c>
      <c r="D3213" s="90" t="s">
        <v>3056</v>
      </c>
      <c r="E3213">
        <v>3220</v>
      </c>
    </row>
    <row r="3214" spans="1:5">
      <c r="A3214" t="s">
        <v>11054</v>
      </c>
      <c r="B3214" t="s">
        <v>5907</v>
      </c>
      <c r="C3214" t="s">
        <v>11055</v>
      </c>
      <c r="D3214" s="90" t="s">
        <v>3056</v>
      </c>
      <c r="E3214">
        <v>3220</v>
      </c>
    </row>
    <row r="3215" spans="1:5">
      <c r="A3215" t="s">
        <v>11056</v>
      </c>
      <c r="B3215" t="s">
        <v>5907</v>
      </c>
      <c r="C3215" t="s">
        <v>11057</v>
      </c>
      <c r="D3215" s="90" t="s">
        <v>3056</v>
      </c>
      <c r="E3215">
        <v>3220</v>
      </c>
    </row>
    <row r="3216" spans="1:5">
      <c r="A3216" t="s">
        <v>11058</v>
      </c>
      <c r="B3216" t="s">
        <v>5907</v>
      </c>
      <c r="C3216" t="s">
        <v>11059</v>
      </c>
      <c r="D3216" s="90" t="s">
        <v>3056</v>
      </c>
      <c r="E3216">
        <v>3220</v>
      </c>
    </row>
    <row r="3217" spans="1:5">
      <c r="A3217" t="s">
        <v>11060</v>
      </c>
      <c r="B3217" t="s">
        <v>5907</v>
      </c>
      <c r="C3217" t="s">
        <v>11061</v>
      </c>
      <c r="D3217" s="90" t="s">
        <v>3056</v>
      </c>
      <c r="E3217">
        <v>3220</v>
      </c>
    </row>
    <row r="3218" spans="1:5">
      <c r="A3218" t="s">
        <v>11062</v>
      </c>
      <c r="B3218" t="s">
        <v>5907</v>
      </c>
      <c r="C3218" t="s">
        <v>11063</v>
      </c>
      <c r="D3218" s="90" t="s">
        <v>11064</v>
      </c>
      <c r="E3218">
        <v>3220</v>
      </c>
    </row>
    <row r="3219" spans="1:5">
      <c r="A3219" t="s">
        <v>11065</v>
      </c>
      <c r="B3219" t="s">
        <v>5907</v>
      </c>
      <c r="C3219" t="s">
        <v>11066</v>
      </c>
      <c r="D3219" s="90" t="s">
        <v>11067</v>
      </c>
      <c r="E3219">
        <v>3220</v>
      </c>
    </row>
    <row r="3220" spans="1:5">
      <c r="A3220" t="s">
        <v>11068</v>
      </c>
      <c r="B3220" t="s">
        <v>5907</v>
      </c>
      <c r="C3220" t="s">
        <v>11069</v>
      </c>
      <c r="D3220" s="90" t="s">
        <v>11070</v>
      </c>
      <c r="E3220">
        <v>3220</v>
      </c>
    </row>
    <row r="3221" spans="1:5">
      <c r="A3221" t="s">
        <v>11071</v>
      </c>
      <c r="B3221" t="s">
        <v>5907</v>
      </c>
      <c r="C3221" t="s">
        <v>11072</v>
      </c>
      <c r="D3221" s="90" t="s">
        <v>3056</v>
      </c>
      <c r="E3221">
        <v>3220</v>
      </c>
    </row>
    <row r="3222" spans="1:5">
      <c r="A3222" t="s">
        <v>11073</v>
      </c>
      <c r="B3222" t="s">
        <v>5907</v>
      </c>
      <c r="C3222" t="s">
        <v>11074</v>
      </c>
      <c r="D3222" s="90" t="s">
        <v>3056</v>
      </c>
      <c r="E3222">
        <v>3240</v>
      </c>
    </row>
    <row r="3223" spans="1:5">
      <c r="A3223" t="s">
        <v>11075</v>
      </c>
      <c r="B3223" t="s">
        <v>5907</v>
      </c>
      <c r="C3223" t="s">
        <v>11076</v>
      </c>
      <c r="D3223" s="90" t="s">
        <v>3056</v>
      </c>
      <c r="E3223">
        <v>3240</v>
      </c>
    </row>
    <row r="3224" spans="1:5">
      <c r="A3224" t="s">
        <v>11077</v>
      </c>
      <c r="B3224" t="s">
        <v>5907</v>
      </c>
      <c r="C3224" t="s">
        <v>11078</v>
      </c>
      <c r="D3224" s="90" t="s">
        <v>3056</v>
      </c>
      <c r="E3224">
        <v>3240</v>
      </c>
    </row>
    <row r="3225" spans="1:5">
      <c r="A3225" t="s">
        <v>11079</v>
      </c>
      <c r="B3225" t="s">
        <v>5907</v>
      </c>
      <c r="C3225" t="s">
        <v>11080</v>
      </c>
      <c r="D3225" s="90" t="s">
        <v>3056</v>
      </c>
      <c r="E3225">
        <v>3240</v>
      </c>
    </row>
    <row r="3226" spans="1:5">
      <c r="A3226" t="s">
        <v>11081</v>
      </c>
      <c r="B3226" t="s">
        <v>5907</v>
      </c>
      <c r="C3226" t="s">
        <v>11082</v>
      </c>
      <c r="D3226" s="90" t="s">
        <v>3056</v>
      </c>
      <c r="E3226">
        <v>3240</v>
      </c>
    </row>
    <row r="3227" spans="1:5">
      <c r="A3227" t="s">
        <v>11083</v>
      </c>
      <c r="B3227" t="s">
        <v>5907</v>
      </c>
      <c r="C3227" t="s">
        <v>11084</v>
      </c>
      <c r="D3227" s="90" t="s">
        <v>11085</v>
      </c>
      <c r="E3227">
        <v>3240</v>
      </c>
    </row>
    <row r="3228" spans="1:5">
      <c r="A3228" t="s">
        <v>11086</v>
      </c>
      <c r="B3228" t="s">
        <v>5907</v>
      </c>
      <c r="C3228" t="s">
        <v>11087</v>
      </c>
      <c r="D3228" s="90" t="s">
        <v>3056</v>
      </c>
      <c r="E3228">
        <v>3240</v>
      </c>
    </row>
    <row r="3229" spans="1:5">
      <c r="A3229" t="s">
        <v>11088</v>
      </c>
      <c r="B3229" t="s">
        <v>5907</v>
      </c>
      <c r="C3229" t="s">
        <v>11089</v>
      </c>
      <c r="D3229" s="90" t="s">
        <v>3056</v>
      </c>
      <c r="E3229">
        <v>3240</v>
      </c>
    </row>
    <row r="3230" spans="1:5">
      <c r="A3230" t="s">
        <v>11090</v>
      </c>
      <c r="B3230" t="s">
        <v>5907</v>
      </c>
      <c r="C3230" t="s">
        <v>11091</v>
      </c>
      <c r="D3230" s="90" t="s">
        <v>3056</v>
      </c>
      <c r="E3230">
        <v>3240</v>
      </c>
    </row>
    <row r="3231" spans="1:5">
      <c r="A3231" t="s">
        <v>11092</v>
      </c>
      <c r="B3231" t="s">
        <v>5907</v>
      </c>
      <c r="C3231" t="s">
        <v>11093</v>
      </c>
      <c r="D3231" s="90" t="s">
        <v>3056</v>
      </c>
      <c r="E3231">
        <v>3240</v>
      </c>
    </row>
    <row r="3232" spans="1:5">
      <c r="A3232" t="s">
        <v>11094</v>
      </c>
      <c r="B3232" t="s">
        <v>5907</v>
      </c>
      <c r="C3232" t="s">
        <v>11095</v>
      </c>
      <c r="D3232" s="90" t="s">
        <v>3056</v>
      </c>
      <c r="E3232">
        <v>3240</v>
      </c>
    </row>
    <row r="3233" spans="1:5">
      <c r="A3233" t="s">
        <v>11096</v>
      </c>
      <c r="B3233" t="s">
        <v>5907</v>
      </c>
      <c r="C3233" t="s">
        <v>11097</v>
      </c>
      <c r="D3233" s="90" t="s">
        <v>3056</v>
      </c>
      <c r="E3233">
        <v>3240</v>
      </c>
    </row>
    <row r="3234" spans="1:5">
      <c r="A3234" t="s">
        <v>11098</v>
      </c>
      <c r="B3234" t="s">
        <v>5907</v>
      </c>
      <c r="C3234" t="s">
        <v>11099</v>
      </c>
      <c r="D3234" s="90" t="s">
        <v>11100</v>
      </c>
      <c r="E3234">
        <v>3240</v>
      </c>
    </row>
    <row r="3235" spans="1:5">
      <c r="A3235" t="s">
        <v>11101</v>
      </c>
      <c r="B3235" t="s">
        <v>5907</v>
      </c>
      <c r="C3235" t="s">
        <v>11102</v>
      </c>
      <c r="D3235" s="90" t="s">
        <v>3056</v>
      </c>
      <c r="E3235">
        <v>3240</v>
      </c>
    </row>
    <row r="3236" spans="1:5">
      <c r="A3236" t="s">
        <v>11103</v>
      </c>
      <c r="B3236" t="s">
        <v>5907</v>
      </c>
      <c r="C3236" t="s">
        <v>11104</v>
      </c>
      <c r="D3236" s="90" t="s">
        <v>3056</v>
      </c>
      <c r="E3236">
        <v>3240</v>
      </c>
    </row>
    <row r="3237" spans="1:5">
      <c r="A3237" t="s">
        <v>11105</v>
      </c>
      <c r="B3237" t="s">
        <v>5907</v>
      </c>
      <c r="C3237" t="s">
        <v>11106</v>
      </c>
      <c r="D3237" s="90" t="s">
        <v>3056</v>
      </c>
      <c r="E3237">
        <v>3240</v>
      </c>
    </row>
    <row r="3238" spans="1:5">
      <c r="A3238" t="s">
        <v>11107</v>
      </c>
      <c r="B3238" t="s">
        <v>5907</v>
      </c>
      <c r="C3238" t="s">
        <v>11108</v>
      </c>
      <c r="D3238" s="90" t="s">
        <v>11100</v>
      </c>
      <c r="E3238">
        <v>3240</v>
      </c>
    </row>
    <row r="3239" spans="1:5">
      <c r="A3239" t="s">
        <v>11109</v>
      </c>
      <c r="B3239" t="s">
        <v>8121</v>
      </c>
      <c r="C3239" t="s">
        <v>11110</v>
      </c>
      <c r="D3239" s="90" t="s">
        <v>3056</v>
      </c>
      <c r="E3239">
        <v>3240</v>
      </c>
    </row>
    <row r="3240" spans="1:5">
      <c r="A3240" t="s">
        <v>11111</v>
      </c>
      <c r="B3240" t="s">
        <v>8121</v>
      </c>
      <c r="C3240" t="s">
        <v>11112</v>
      </c>
      <c r="D3240" s="90" t="s">
        <v>11113</v>
      </c>
      <c r="E3240">
        <v>3240</v>
      </c>
    </row>
    <row r="3241" spans="1:5">
      <c r="A3241" t="s">
        <v>11114</v>
      </c>
      <c r="B3241" t="s">
        <v>8121</v>
      </c>
      <c r="C3241" t="s">
        <v>11115</v>
      </c>
      <c r="D3241" s="90" t="s">
        <v>11116</v>
      </c>
      <c r="E3241">
        <v>3240</v>
      </c>
    </row>
    <row r="3242" spans="1:5">
      <c r="A3242" t="s">
        <v>11117</v>
      </c>
      <c r="B3242" t="s">
        <v>5907</v>
      </c>
      <c r="C3242" t="s">
        <v>11118</v>
      </c>
      <c r="D3242" s="90" t="s">
        <v>11119</v>
      </c>
      <c r="E3242">
        <v>3260</v>
      </c>
    </row>
    <row r="3243" spans="1:5">
      <c r="A3243" t="s">
        <v>11120</v>
      </c>
      <c r="B3243" t="s">
        <v>5904</v>
      </c>
      <c r="C3243" t="s">
        <v>11121</v>
      </c>
      <c r="D3243" s="90" t="s">
        <v>11122</v>
      </c>
      <c r="E3243">
        <v>3260</v>
      </c>
    </row>
    <row r="3244" spans="1:5">
      <c r="A3244" t="s">
        <v>11123</v>
      </c>
      <c r="B3244" t="s">
        <v>5907</v>
      </c>
      <c r="C3244" t="s">
        <v>11124</v>
      </c>
      <c r="D3244" s="90" t="s">
        <v>11125</v>
      </c>
      <c r="E3244">
        <v>3260</v>
      </c>
    </row>
    <row r="3245" spans="1:5">
      <c r="A3245" t="s">
        <v>11126</v>
      </c>
      <c r="B3245" t="s">
        <v>5907</v>
      </c>
      <c r="C3245" t="s">
        <v>11127</v>
      </c>
      <c r="D3245" s="90" t="s">
        <v>11128</v>
      </c>
      <c r="E3245">
        <v>3260</v>
      </c>
    </row>
    <row r="3246" spans="1:5">
      <c r="A3246" t="s">
        <v>11129</v>
      </c>
      <c r="B3246" t="s">
        <v>5907</v>
      </c>
      <c r="C3246" t="s">
        <v>11130</v>
      </c>
      <c r="D3246" s="90" t="s">
        <v>3056</v>
      </c>
      <c r="E3246">
        <v>3260</v>
      </c>
    </row>
    <row r="3247" spans="1:5">
      <c r="A3247" t="s">
        <v>11131</v>
      </c>
      <c r="B3247" t="s">
        <v>5907</v>
      </c>
      <c r="C3247" t="s">
        <v>11132</v>
      </c>
      <c r="D3247" s="90" t="s">
        <v>3056</v>
      </c>
      <c r="E3247">
        <v>3260</v>
      </c>
    </row>
    <row r="3248" spans="1:5">
      <c r="A3248" t="s">
        <v>11133</v>
      </c>
      <c r="B3248" t="s">
        <v>5907</v>
      </c>
      <c r="C3248" t="s">
        <v>11134</v>
      </c>
      <c r="D3248" s="90" t="s">
        <v>3056</v>
      </c>
      <c r="E3248">
        <v>3260</v>
      </c>
    </row>
    <row r="3249" spans="1:5">
      <c r="A3249" t="s">
        <v>11135</v>
      </c>
      <c r="B3249" t="s">
        <v>5907</v>
      </c>
      <c r="C3249" t="s">
        <v>11136</v>
      </c>
      <c r="D3249" s="90" t="s">
        <v>3056</v>
      </c>
      <c r="E3249">
        <v>3260</v>
      </c>
    </row>
    <row r="3250" spans="1:5">
      <c r="A3250" t="s">
        <v>11137</v>
      </c>
      <c r="B3250" t="s">
        <v>5907</v>
      </c>
      <c r="C3250" t="s">
        <v>11138</v>
      </c>
      <c r="D3250" s="90" t="s">
        <v>3056</v>
      </c>
      <c r="E3250">
        <v>3260</v>
      </c>
    </row>
    <row r="3251" spans="1:5">
      <c r="A3251" t="s">
        <v>11139</v>
      </c>
      <c r="B3251" t="s">
        <v>5907</v>
      </c>
      <c r="C3251" t="s">
        <v>11140</v>
      </c>
      <c r="D3251" s="90" t="s">
        <v>3056</v>
      </c>
      <c r="E3251">
        <v>3260</v>
      </c>
    </row>
    <row r="3252" spans="1:5">
      <c r="A3252" t="s">
        <v>11141</v>
      </c>
      <c r="B3252" t="s">
        <v>5907</v>
      </c>
      <c r="C3252" t="s">
        <v>11142</v>
      </c>
      <c r="D3252" s="90" t="s">
        <v>3056</v>
      </c>
      <c r="E3252">
        <v>3260</v>
      </c>
    </row>
    <row r="3253" spans="1:5">
      <c r="A3253" t="s">
        <v>11143</v>
      </c>
      <c r="B3253" t="s">
        <v>5907</v>
      </c>
      <c r="C3253" t="s">
        <v>11144</v>
      </c>
      <c r="D3253" s="90" t="s">
        <v>3056</v>
      </c>
      <c r="E3253">
        <v>3260</v>
      </c>
    </row>
    <row r="3254" spans="1:5">
      <c r="A3254" t="s">
        <v>11145</v>
      </c>
      <c r="B3254" t="s">
        <v>5907</v>
      </c>
      <c r="C3254" t="s">
        <v>11146</v>
      </c>
      <c r="D3254" s="90" t="s">
        <v>3056</v>
      </c>
      <c r="E3254">
        <v>3260</v>
      </c>
    </row>
    <row r="3255" spans="1:5">
      <c r="A3255" t="s">
        <v>11147</v>
      </c>
      <c r="B3255" t="s">
        <v>5907</v>
      </c>
      <c r="C3255" t="s">
        <v>11148</v>
      </c>
      <c r="D3255" s="90" t="s">
        <v>11149</v>
      </c>
      <c r="E3255">
        <v>3260</v>
      </c>
    </row>
    <row r="3256" spans="1:5">
      <c r="A3256" t="s">
        <v>11150</v>
      </c>
      <c r="B3256" t="s">
        <v>5907</v>
      </c>
      <c r="C3256" t="s">
        <v>11151</v>
      </c>
      <c r="D3256" s="90" t="s">
        <v>3056</v>
      </c>
      <c r="E3256">
        <v>3260</v>
      </c>
    </row>
    <row r="3257" spans="1:5">
      <c r="A3257" t="s">
        <v>11152</v>
      </c>
      <c r="B3257" t="s">
        <v>5907</v>
      </c>
      <c r="C3257" t="s">
        <v>11153</v>
      </c>
      <c r="D3257" s="90" t="s">
        <v>3056</v>
      </c>
      <c r="E3257">
        <v>3260</v>
      </c>
    </row>
    <row r="3258" spans="1:5">
      <c r="A3258" t="s">
        <v>11154</v>
      </c>
      <c r="B3258" t="s">
        <v>5907</v>
      </c>
      <c r="C3258" t="s">
        <v>11155</v>
      </c>
      <c r="D3258" s="90" t="s">
        <v>3056</v>
      </c>
      <c r="E3258">
        <v>3260</v>
      </c>
    </row>
    <row r="3259" spans="1:5">
      <c r="A3259" t="s">
        <v>11156</v>
      </c>
      <c r="B3259" t="s">
        <v>5907</v>
      </c>
      <c r="C3259" t="s">
        <v>11157</v>
      </c>
      <c r="D3259" s="90" t="s">
        <v>11158</v>
      </c>
      <c r="E3259">
        <v>3260</v>
      </c>
    </row>
    <row r="3260" spans="1:5">
      <c r="A3260" t="s">
        <v>11159</v>
      </c>
      <c r="B3260" t="s">
        <v>5907</v>
      </c>
      <c r="C3260" t="s">
        <v>11160</v>
      </c>
      <c r="D3260" s="90" t="s">
        <v>11161</v>
      </c>
      <c r="E3260">
        <v>3260</v>
      </c>
    </row>
    <row r="3261" spans="1:5">
      <c r="A3261" t="s">
        <v>11162</v>
      </c>
      <c r="B3261" t="s">
        <v>5907</v>
      </c>
      <c r="C3261" t="s">
        <v>11163</v>
      </c>
      <c r="D3261" s="90" t="s">
        <v>11164</v>
      </c>
      <c r="E3261">
        <v>3260</v>
      </c>
    </row>
    <row r="3262" spans="1:5">
      <c r="A3262" t="s">
        <v>11165</v>
      </c>
      <c r="B3262" t="s">
        <v>5907</v>
      </c>
      <c r="C3262" t="s">
        <v>11166</v>
      </c>
      <c r="D3262" s="90" t="s">
        <v>3056</v>
      </c>
      <c r="E3262">
        <v>3280</v>
      </c>
    </row>
    <row r="3263" spans="1:5">
      <c r="A3263" t="s">
        <v>11167</v>
      </c>
      <c r="B3263" t="s">
        <v>5907</v>
      </c>
      <c r="C3263" t="s">
        <v>11168</v>
      </c>
      <c r="D3263" s="90" t="s">
        <v>3056</v>
      </c>
      <c r="E3263">
        <v>3280</v>
      </c>
    </row>
    <row r="3264" spans="1:5">
      <c r="A3264" t="s">
        <v>11169</v>
      </c>
      <c r="B3264" t="s">
        <v>5907</v>
      </c>
      <c r="C3264" t="s">
        <v>11170</v>
      </c>
      <c r="D3264" s="90" t="s">
        <v>3056</v>
      </c>
      <c r="E3264">
        <v>3280</v>
      </c>
    </row>
    <row r="3265" spans="1:5">
      <c r="A3265" t="s">
        <v>11171</v>
      </c>
      <c r="B3265" t="s">
        <v>5907</v>
      </c>
      <c r="C3265" t="s">
        <v>11172</v>
      </c>
      <c r="D3265" s="90" t="s">
        <v>11173</v>
      </c>
      <c r="E3265">
        <v>3280</v>
      </c>
    </row>
    <row r="3266" spans="1:5">
      <c r="A3266" t="s">
        <v>11174</v>
      </c>
      <c r="B3266" t="s">
        <v>5907</v>
      </c>
      <c r="C3266" t="s">
        <v>11175</v>
      </c>
      <c r="D3266" s="90" t="s">
        <v>11176</v>
      </c>
      <c r="E3266">
        <v>3280</v>
      </c>
    </row>
    <row r="3267" spans="1:5">
      <c r="A3267" t="s">
        <v>11177</v>
      </c>
      <c r="B3267" t="s">
        <v>5907</v>
      </c>
      <c r="C3267" t="s">
        <v>11178</v>
      </c>
      <c r="D3267" s="90" t="s">
        <v>11179</v>
      </c>
      <c r="E3267">
        <v>3280</v>
      </c>
    </row>
    <row r="3268" spans="1:5">
      <c r="A3268" t="s">
        <v>11180</v>
      </c>
      <c r="B3268" t="s">
        <v>5907</v>
      </c>
      <c r="C3268" t="s">
        <v>11181</v>
      </c>
      <c r="D3268" s="90" t="s">
        <v>11182</v>
      </c>
      <c r="E3268">
        <v>3280</v>
      </c>
    </row>
    <row r="3269" spans="1:5">
      <c r="A3269" t="s">
        <v>11183</v>
      </c>
      <c r="B3269" t="s">
        <v>5907</v>
      </c>
      <c r="C3269" t="s">
        <v>11184</v>
      </c>
      <c r="D3269" s="90" t="s">
        <v>11185</v>
      </c>
      <c r="E3269">
        <v>3280</v>
      </c>
    </row>
    <row r="3270" spans="1:5">
      <c r="A3270" t="s">
        <v>11186</v>
      </c>
      <c r="B3270" t="s">
        <v>5907</v>
      </c>
      <c r="C3270" t="s">
        <v>11187</v>
      </c>
      <c r="D3270" s="90" t="s">
        <v>3056</v>
      </c>
      <c r="E3270">
        <v>3280</v>
      </c>
    </row>
    <row r="3271" spans="1:5">
      <c r="A3271" t="s">
        <v>11188</v>
      </c>
      <c r="B3271" t="s">
        <v>5907</v>
      </c>
      <c r="C3271" t="s">
        <v>11189</v>
      </c>
      <c r="D3271" s="90" t="s">
        <v>3056</v>
      </c>
      <c r="E3271">
        <v>3280</v>
      </c>
    </row>
    <row r="3272" spans="1:5">
      <c r="A3272" t="s">
        <v>11190</v>
      </c>
      <c r="B3272" t="s">
        <v>5907</v>
      </c>
      <c r="C3272" t="s">
        <v>11191</v>
      </c>
      <c r="D3272" s="90" t="s">
        <v>3056</v>
      </c>
      <c r="E3272">
        <v>3280</v>
      </c>
    </row>
    <row r="3273" spans="1:5">
      <c r="A3273" t="s">
        <v>11192</v>
      </c>
      <c r="B3273" t="s">
        <v>5907</v>
      </c>
      <c r="C3273" t="s">
        <v>11193</v>
      </c>
      <c r="D3273" s="90" t="s">
        <v>3056</v>
      </c>
      <c r="E3273">
        <v>3280</v>
      </c>
    </row>
    <row r="3274" spans="1:5">
      <c r="A3274" t="s">
        <v>11194</v>
      </c>
      <c r="B3274" t="s">
        <v>5907</v>
      </c>
      <c r="C3274" t="s">
        <v>11195</v>
      </c>
      <c r="D3274" s="90" t="s">
        <v>3056</v>
      </c>
      <c r="E3274">
        <v>3280</v>
      </c>
    </row>
    <row r="3275" spans="1:5">
      <c r="A3275" t="s">
        <v>11196</v>
      </c>
      <c r="B3275" t="s">
        <v>5907</v>
      </c>
      <c r="C3275" t="s">
        <v>11197</v>
      </c>
      <c r="D3275" s="90" t="s">
        <v>11198</v>
      </c>
      <c r="E3275">
        <v>3280</v>
      </c>
    </row>
    <row r="3276" spans="1:5">
      <c r="A3276" t="s">
        <v>11199</v>
      </c>
      <c r="B3276" t="s">
        <v>5907</v>
      </c>
      <c r="C3276" t="s">
        <v>11200</v>
      </c>
      <c r="D3276" s="90" t="s">
        <v>11201</v>
      </c>
      <c r="E3276">
        <v>3280</v>
      </c>
    </row>
    <row r="3277" spans="1:5">
      <c r="A3277" t="s">
        <v>11202</v>
      </c>
      <c r="B3277" t="s">
        <v>5907</v>
      </c>
      <c r="C3277" t="s">
        <v>11203</v>
      </c>
      <c r="D3277" s="90" t="s">
        <v>11204</v>
      </c>
      <c r="E3277">
        <v>3280</v>
      </c>
    </row>
    <row r="3278" spans="1:5">
      <c r="A3278" t="s">
        <v>11205</v>
      </c>
      <c r="B3278" t="s">
        <v>5904</v>
      </c>
      <c r="C3278" t="s">
        <v>11206</v>
      </c>
      <c r="D3278" s="90" t="s">
        <v>3056</v>
      </c>
      <c r="E3278">
        <v>3280</v>
      </c>
    </row>
    <row r="3279" spans="1:5">
      <c r="A3279" t="s">
        <v>11207</v>
      </c>
      <c r="B3279" t="s">
        <v>5907</v>
      </c>
      <c r="C3279" t="s">
        <v>11208</v>
      </c>
      <c r="D3279" s="90" t="s">
        <v>3056</v>
      </c>
      <c r="E3279">
        <v>3280</v>
      </c>
    </row>
    <row r="3280" spans="1:5">
      <c r="A3280" t="s">
        <v>11209</v>
      </c>
      <c r="B3280" t="s">
        <v>5907</v>
      </c>
      <c r="C3280" t="s">
        <v>11210</v>
      </c>
      <c r="D3280" s="90" t="s">
        <v>3056</v>
      </c>
      <c r="E3280">
        <v>3280</v>
      </c>
    </row>
    <row r="3281" spans="1:5">
      <c r="A3281" t="s">
        <v>11211</v>
      </c>
      <c r="B3281" t="s">
        <v>5907</v>
      </c>
      <c r="C3281" t="s">
        <v>11212</v>
      </c>
      <c r="D3281" s="90" t="s">
        <v>3056</v>
      </c>
      <c r="E3281">
        <v>3280</v>
      </c>
    </row>
    <row r="3282" spans="1:5">
      <c r="A3282" t="s">
        <v>11213</v>
      </c>
      <c r="B3282" t="s">
        <v>5907</v>
      </c>
      <c r="C3282" t="s">
        <v>11214</v>
      </c>
      <c r="D3282" s="90" t="s">
        <v>3056</v>
      </c>
      <c r="E3282">
        <v>3300</v>
      </c>
    </row>
    <row r="3283" spans="1:5">
      <c r="A3283" t="s">
        <v>11215</v>
      </c>
      <c r="B3283" t="s">
        <v>5907</v>
      </c>
      <c r="C3283" t="s">
        <v>11216</v>
      </c>
      <c r="D3283" s="90" t="s">
        <v>3056</v>
      </c>
      <c r="E3283">
        <v>3300</v>
      </c>
    </row>
    <row r="3284" spans="1:5">
      <c r="A3284" t="s">
        <v>11217</v>
      </c>
      <c r="B3284" t="s">
        <v>5907</v>
      </c>
      <c r="C3284" t="s">
        <v>11218</v>
      </c>
      <c r="D3284" s="90" t="s">
        <v>3056</v>
      </c>
      <c r="E3284">
        <v>3300</v>
      </c>
    </row>
    <row r="3285" spans="1:5">
      <c r="A3285" t="s">
        <v>11219</v>
      </c>
      <c r="B3285" t="s">
        <v>8078</v>
      </c>
      <c r="C3285" t="s">
        <v>11220</v>
      </c>
      <c r="D3285" s="90" t="s">
        <v>3056</v>
      </c>
      <c r="E3285">
        <v>3300</v>
      </c>
    </row>
    <row r="3286" spans="1:5">
      <c r="A3286" t="s">
        <v>11221</v>
      </c>
      <c r="B3286" t="s">
        <v>5907</v>
      </c>
      <c r="C3286" t="s">
        <v>11222</v>
      </c>
      <c r="D3286" s="90" t="s">
        <v>3056</v>
      </c>
      <c r="E3286">
        <v>3300</v>
      </c>
    </row>
    <row r="3287" spans="1:5">
      <c r="A3287" t="s">
        <v>11223</v>
      </c>
      <c r="B3287" t="s">
        <v>5907</v>
      </c>
      <c r="C3287" t="s">
        <v>11224</v>
      </c>
      <c r="D3287" s="90" t="s">
        <v>3056</v>
      </c>
      <c r="E3287">
        <v>3300</v>
      </c>
    </row>
    <row r="3288" spans="1:5">
      <c r="A3288" t="s">
        <v>11225</v>
      </c>
      <c r="B3288" t="s">
        <v>5907</v>
      </c>
      <c r="C3288" t="s">
        <v>11226</v>
      </c>
      <c r="D3288" s="90" t="s">
        <v>3056</v>
      </c>
      <c r="E3288">
        <v>3300</v>
      </c>
    </row>
    <row r="3289" spans="1:5">
      <c r="A3289" t="s">
        <v>11227</v>
      </c>
      <c r="B3289" t="s">
        <v>5907</v>
      </c>
      <c r="C3289" t="s">
        <v>11228</v>
      </c>
      <c r="D3289" s="90" t="s">
        <v>3056</v>
      </c>
      <c r="E3289">
        <v>3300</v>
      </c>
    </row>
    <row r="3290" spans="1:5">
      <c r="A3290" t="s">
        <v>11229</v>
      </c>
      <c r="B3290" t="s">
        <v>5907</v>
      </c>
      <c r="C3290" t="s">
        <v>11230</v>
      </c>
      <c r="D3290" s="90" t="s">
        <v>3056</v>
      </c>
      <c r="E3290">
        <v>3300</v>
      </c>
    </row>
    <row r="3291" spans="1:5">
      <c r="A3291" t="s">
        <v>11231</v>
      </c>
      <c r="B3291" t="s">
        <v>5907</v>
      </c>
      <c r="C3291" t="s">
        <v>11232</v>
      </c>
      <c r="D3291" s="90" t="s">
        <v>11233</v>
      </c>
      <c r="E3291">
        <v>3300</v>
      </c>
    </row>
    <row r="3292" spans="1:5">
      <c r="A3292" t="s">
        <v>11234</v>
      </c>
      <c r="B3292" t="s">
        <v>5907</v>
      </c>
      <c r="C3292" t="s">
        <v>11235</v>
      </c>
      <c r="D3292" s="90" t="s">
        <v>3056</v>
      </c>
      <c r="E3292">
        <v>3300</v>
      </c>
    </row>
    <row r="3293" spans="1:5">
      <c r="A3293" t="s">
        <v>11236</v>
      </c>
      <c r="B3293" t="s">
        <v>5907</v>
      </c>
      <c r="C3293" t="s">
        <v>11237</v>
      </c>
      <c r="D3293" s="90" t="s">
        <v>11238</v>
      </c>
      <c r="E3293">
        <v>3300</v>
      </c>
    </row>
    <row r="3294" spans="1:5">
      <c r="A3294" t="s">
        <v>11239</v>
      </c>
      <c r="B3294" t="s">
        <v>5907</v>
      </c>
      <c r="C3294" t="s">
        <v>11240</v>
      </c>
      <c r="D3294" s="90" t="s">
        <v>11241</v>
      </c>
      <c r="E3294">
        <v>3300</v>
      </c>
    </row>
    <row r="3295" spans="1:5">
      <c r="A3295" t="s">
        <v>11242</v>
      </c>
      <c r="B3295" t="s">
        <v>5907</v>
      </c>
      <c r="C3295" t="s">
        <v>11243</v>
      </c>
      <c r="D3295" s="90" t="s">
        <v>3056</v>
      </c>
      <c r="E3295">
        <v>3300</v>
      </c>
    </row>
    <row r="3296" spans="1:5">
      <c r="A3296" t="s">
        <v>11244</v>
      </c>
      <c r="B3296" t="s">
        <v>5907</v>
      </c>
      <c r="C3296" t="s">
        <v>11245</v>
      </c>
      <c r="D3296" s="90" t="s">
        <v>3056</v>
      </c>
      <c r="E3296">
        <v>3300</v>
      </c>
    </row>
    <row r="3297" spans="1:5">
      <c r="A3297" t="s">
        <v>11246</v>
      </c>
      <c r="B3297" t="s">
        <v>5907</v>
      </c>
      <c r="C3297" t="s">
        <v>11247</v>
      </c>
      <c r="D3297" s="90" t="s">
        <v>3056</v>
      </c>
      <c r="E3297">
        <v>3300</v>
      </c>
    </row>
    <row r="3298" spans="1:5">
      <c r="A3298" t="s">
        <v>11248</v>
      </c>
      <c r="B3298" t="s">
        <v>8078</v>
      </c>
      <c r="C3298" t="s">
        <v>11249</v>
      </c>
      <c r="D3298" s="90" t="s">
        <v>11250</v>
      </c>
      <c r="E3298">
        <v>3300</v>
      </c>
    </row>
    <row r="3299" spans="1:5">
      <c r="A3299" t="s">
        <v>11251</v>
      </c>
      <c r="B3299" t="s">
        <v>5907</v>
      </c>
      <c r="C3299" t="s">
        <v>11252</v>
      </c>
      <c r="D3299" s="90" t="s">
        <v>11253</v>
      </c>
      <c r="E3299">
        <v>3300</v>
      </c>
    </row>
    <row r="3300" spans="1:5">
      <c r="A3300" t="s">
        <v>11254</v>
      </c>
      <c r="B3300" t="s">
        <v>8121</v>
      </c>
      <c r="C3300" t="s">
        <v>11255</v>
      </c>
      <c r="D3300" s="90" t="s">
        <v>11256</v>
      </c>
      <c r="E3300">
        <v>3300</v>
      </c>
    </row>
    <row r="3301" spans="1:5">
      <c r="A3301" t="s">
        <v>11257</v>
      </c>
      <c r="B3301" t="s">
        <v>8121</v>
      </c>
      <c r="C3301" t="s">
        <v>11258</v>
      </c>
      <c r="D3301" s="90" t="s">
        <v>3056</v>
      </c>
      <c r="E3301">
        <v>3300</v>
      </c>
    </row>
    <row r="3302" spans="1:5">
      <c r="A3302" t="s">
        <v>11259</v>
      </c>
      <c r="B3302" t="s">
        <v>8121</v>
      </c>
      <c r="C3302" t="s">
        <v>11260</v>
      </c>
      <c r="D3302" s="90" t="s">
        <v>11261</v>
      </c>
      <c r="E3302">
        <v>3320</v>
      </c>
    </row>
    <row r="3303" spans="1:5">
      <c r="A3303" t="s">
        <v>11262</v>
      </c>
      <c r="B3303" t="s">
        <v>5907</v>
      </c>
      <c r="C3303" t="s">
        <v>11263</v>
      </c>
      <c r="D3303" s="90" t="s">
        <v>3056</v>
      </c>
      <c r="E3303">
        <v>3320</v>
      </c>
    </row>
    <row r="3304" spans="1:5">
      <c r="A3304" t="s">
        <v>11264</v>
      </c>
      <c r="B3304" t="s">
        <v>5907</v>
      </c>
      <c r="C3304" t="s">
        <v>11265</v>
      </c>
      <c r="D3304" s="90" t="s">
        <v>11266</v>
      </c>
      <c r="E3304">
        <v>3320</v>
      </c>
    </row>
    <row r="3305" spans="1:5">
      <c r="A3305" t="s">
        <v>11267</v>
      </c>
      <c r="B3305" t="s">
        <v>5907</v>
      </c>
      <c r="C3305" t="s">
        <v>11268</v>
      </c>
      <c r="D3305" s="90" t="s">
        <v>3056</v>
      </c>
      <c r="E3305">
        <v>3320</v>
      </c>
    </row>
    <row r="3306" spans="1:5">
      <c r="A3306" t="s">
        <v>11269</v>
      </c>
      <c r="B3306" t="s">
        <v>5907</v>
      </c>
      <c r="C3306" t="s">
        <v>11270</v>
      </c>
      <c r="D3306" s="90" t="s">
        <v>3056</v>
      </c>
      <c r="E3306">
        <v>3320</v>
      </c>
    </row>
    <row r="3307" spans="1:5">
      <c r="A3307" t="s">
        <v>11271</v>
      </c>
      <c r="B3307" t="s">
        <v>5907</v>
      </c>
      <c r="C3307" t="s">
        <v>11272</v>
      </c>
      <c r="D3307" s="90" t="s">
        <v>11273</v>
      </c>
      <c r="E3307">
        <v>3320</v>
      </c>
    </row>
    <row r="3308" spans="1:5">
      <c r="A3308" t="s">
        <v>11274</v>
      </c>
      <c r="B3308" t="s">
        <v>5907</v>
      </c>
      <c r="C3308" t="s">
        <v>11275</v>
      </c>
      <c r="D3308" s="90" t="s">
        <v>11276</v>
      </c>
      <c r="E3308">
        <v>3320</v>
      </c>
    </row>
    <row r="3309" spans="1:5">
      <c r="A3309" t="s">
        <v>11277</v>
      </c>
      <c r="B3309" t="s">
        <v>5907</v>
      </c>
      <c r="C3309" t="s">
        <v>11278</v>
      </c>
      <c r="D3309" s="90" t="s">
        <v>3056</v>
      </c>
      <c r="E3309">
        <v>3320</v>
      </c>
    </row>
    <row r="3310" spans="1:5">
      <c r="A3310" t="s">
        <v>11279</v>
      </c>
      <c r="B3310" t="s">
        <v>5907</v>
      </c>
      <c r="C3310" t="s">
        <v>11280</v>
      </c>
      <c r="D3310" s="90" t="s">
        <v>3056</v>
      </c>
      <c r="E3310">
        <v>3320</v>
      </c>
    </row>
    <row r="3311" spans="1:5">
      <c r="A3311" t="s">
        <v>11281</v>
      </c>
      <c r="B3311" t="s">
        <v>5907</v>
      </c>
      <c r="C3311" t="s">
        <v>11282</v>
      </c>
      <c r="D3311" s="90" t="s">
        <v>3056</v>
      </c>
      <c r="E3311">
        <v>3320</v>
      </c>
    </row>
    <row r="3312" spans="1:5">
      <c r="A3312" t="s">
        <v>11283</v>
      </c>
      <c r="B3312" t="s">
        <v>5907</v>
      </c>
      <c r="C3312" t="s">
        <v>11284</v>
      </c>
      <c r="D3312" s="90" t="s">
        <v>3056</v>
      </c>
      <c r="E3312">
        <v>3320</v>
      </c>
    </row>
    <row r="3313" spans="1:5">
      <c r="A3313" t="s">
        <v>11285</v>
      </c>
      <c r="B3313" t="s">
        <v>5907</v>
      </c>
      <c r="C3313" t="s">
        <v>11286</v>
      </c>
      <c r="D3313" s="90" t="s">
        <v>3056</v>
      </c>
      <c r="E3313">
        <v>3320</v>
      </c>
    </row>
    <row r="3314" spans="1:5">
      <c r="A3314" t="s">
        <v>11287</v>
      </c>
      <c r="B3314" t="s">
        <v>5907</v>
      </c>
      <c r="C3314" t="s">
        <v>11288</v>
      </c>
      <c r="D3314" s="90" t="s">
        <v>3056</v>
      </c>
      <c r="E3314">
        <v>3320</v>
      </c>
    </row>
    <row r="3315" spans="1:5">
      <c r="A3315" t="s">
        <v>11289</v>
      </c>
      <c r="B3315" t="s">
        <v>5907</v>
      </c>
      <c r="C3315" t="s">
        <v>11290</v>
      </c>
      <c r="D3315" s="90" t="s">
        <v>11291</v>
      </c>
      <c r="E3315">
        <v>3320</v>
      </c>
    </row>
    <row r="3316" spans="1:5">
      <c r="A3316" t="s">
        <v>11292</v>
      </c>
      <c r="B3316" t="s">
        <v>5907</v>
      </c>
      <c r="C3316" t="s">
        <v>11293</v>
      </c>
      <c r="D3316" s="90" t="s">
        <v>3056</v>
      </c>
      <c r="E3316">
        <v>3320</v>
      </c>
    </row>
    <row r="3317" spans="1:5">
      <c r="A3317" t="s">
        <v>11294</v>
      </c>
      <c r="B3317" t="s">
        <v>5907</v>
      </c>
      <c r="C3317" t="s">
        <v>11295</v>
      </c>
      <c r="D3317" s="90" t="s">
        <v>11296</v>
      </c>
      <c r="E3317">
        <v>3320</v>
      </c>
    </row>
    <row r="3318" spans="1:5">
      <c r="A3318" t="s">
        <v>11297</v>
      </c>
      <c r="B3318" t="s">
        <v>5907</v>
      </c>
      <c r="C3318" t="s">
        <v>11298</v>
      </c>
      <c r="D3318" s="90" t="s">
        <v>3056</v>
      </c>
      <c r="E3318">
        <v>3320</v>
      </c>
    </row>
    <row r="3319" spans="1:5">
      <c r="A3319" t="s">
        <v>11299</v>
      </c>
      <c r="B3319" t="s">
        <v>5907</v>
      </c>
      <c r="C3319" t="s">
        <v>11300</v>
      </c>
      <c r="D3319" s="90" t="s">
        <v>11301</v>
      </c>
      <c r="E3319">
        <v>3320</v>
      </c>
    </row>
    <row r="3320" spans="1:5">
      <c r="A3320" t="s">
        <v>11302</v>
      </c>
      <c r="B3320" t="s">
        <v>5907</v>
      </c>
      <c r="C3320" t="s">
        <v>11303</v>
      </c>
      <c r="D3320" s="90" t="s">
        <v>3056</v>
      </c>
      <c r="E3320">
        <v>3320</v>
      </c>
    </row>
    <row r="3321" spans="1:5">
      <c r="A3321" t="s">
        <v>11304</v>
      </c>
      <c r="B3321" t="s">
        <v>8078</v>
      </c>
      <c r="C3321" t="s">
        <v>11305</v>
      </c>
      <c r="D3321" s="90" t="s">
        <v>3056</v>
      </c>
      <c r="E3321">
        <v>3320</v>
      </c>
    </row>
    <row r="3322" spans="1:5">
      <c r="A3322" t="s">
        <v>11306</v>
      </c>
      <c r="B3322" t="s">
        <v>5907</v>
      </c>
      <c r="C3322" t="s">
        <v>11307</v>
      </c>
      <c r="D3322" s="90" t="s">
        <v>3056</v>
      </c>
      <c r="E3322">
        <v>3340</v>
      </c>
    </row>
    <row r="3323" spans="1:5">
      <c r="A3323" t="s">
        <v>11308</v>
      </c>
      <c r="B3323" t="s">
        <v>5907</v>
      </c>
      <c r="C3323" t="s">
        <v>11309</v>
      </c>
      <c r="D3323" s="90" t="s">
        <v>3056</v>
      </c>
      <c r="E3323">
        <v>3340</v>
      </c>
    </row>
    <row r="3324" spans="1:5">
      <c r="A3324" t="s">
        <v>11310</v>
      </c>
      <c r="B3324" t="s">
        <v>5907</v>
      </c>
      <c r="C3324" t="s">
        <v>11311</v>
      </c>
      <c r="D3324" s="90" t="s">
        <v>3056</v>
      </c>
      <c r="E3324">
        <v>3340</v>
      </c>
    </row>
    <row r="3325" spans="1:5">
      <c r="A3325" t="s">
        <v>11312</v>
      </c>
      <c r="B3325" t="s">
        <v>5907</v>
      </c>
      <c r="C3325" t="s">
        <v>11313</v>
      </c>
      <c r="D3325" s="90" t="s">
        <v>3056</v>
      </c>
      <c r="E3325">
        <v>3340</v>
      </c>
    </row>
    <row r="3326" spans="1:5">
      <c r="A3326" t="s">
        <v>11314</v>
      </c>
      <c r="B3326" t="s">
        <v>5907</v>
      </c>
      <c r="C3326" t="s">
        <v>11315</v>
      </c>
      <c r="D3326" s="90" t="s">
        <v>3056</v>
      </c>
      <c r="E3326">
        <v>3340</v>
      </c>
    </row>
    <row r="3327" spans="1:5">
      <c r="A3327" t="s">
        <v>11316</v>
      </c>
      <c r="B3327" t="s">
        <v>5907</v>
      </c>
      <c r="C3327" t="s">
        <v>11317</v>
      </c>
      <c r="D3327" s="90" t="s">
        <v>3056</v>
      </c>
      <c r="E3327">
        <v>3340</v>
      </c>
    </row>
    <row r="3328" spans="1:5">
      <c r="A3328" t="s">
        <v>11318</v>
      </c>
      <c r="B3328" t="s">
        <v>5907</v>
      </c>
      <c r="C3328" t="s">
        <v>11319</v>
      </c>
      <c r="D3328" s="90" t="s">
        <v>3056</v>
      </c>
      <c r="E3328">
        <v>3340</v>
      </c>
    </row>
    <row r="3329" spans="1:5">
      <c r="A3329" t="s">
        <v>11320</v>
      </c>
      <c r="B3329" t="s">
        <v>5907</v>
      </c>
      <c r="C3329" t="s">
        <v>11321</v>
      </c>
      <c r="D3329" s="90" t="s">
        <v>3056</v>
      </c>
      <c r="E3329">
        <v>3340</v>
      </c>
    </row>
    <row r="3330" spans="1:5">
      <c r="A3330" t="s">
        <v>11322</v>
      </c>
      <c r="B3330" t="s">
        <v>3220</v>
      </c>
      <c r="C3330" t="s">
        <v>11323</v>
      </c>
      <c r="D3330" s="90" t="s">
        <v>3056</v>
      </c>
      <c r="E3330">
        <v>3340</v>
      </c>
    </row>
    <row r="3331" spans="1:5">
      <c r="A3331" t="s">
        <v>11324</v>
      </c>
      <c r="B3331" t="s">
        <v>5907</v>
      </c>
      <c r="C3331" t="s">
        <v>11325</v>
      </c>
      <c r="D3331" s="90" t="s">
        <v>3056</v>
      </c>
      <c r="E3331">
        <v>3340</v>
      </c>
    </row>
    <row r="3332" spans="1:5">
      <c r="A3332" t="s">
        <v>11326</v>
      </c>
      <c r="B3332" t="s">
        <v>5907</v>
      </c>
      <c r="C3332" t="s">
        <v>11327</v>
      </c>
      <c r="D3332" s="90" t="s">
        <v>3056</v>
      </c>
      <c r="E3332">
        <v>3340</v>
      </c>
    </row>
    <row r="3333" spans="1:5">
      <c r="A3333" t="s">
        <v>11328</v>
      </c>
      <c r="B3333" t="s">
        <v>5907</v>
      </c>
      <c r="C3333" t="s">
        <v>11329</v>
      </c>
      <c r="D3333" s="90" t="s">
        <v>11330</v>
      </c>
      <c r="E3333">
        <v>3340</v>
      </c>
    </row>
    <row r="3334" spans="1:5">
      <c r="A3334" t="s">
        <v>11331</v>
      </c>
      <c r="B3334" t="s">
        <v>5907</v>
      </c>
      <c r="C3334" t="s">
        <v>11332</v>
      </c>
      <c r="D3334" s="90" t="s">
        <v>11333</v>
      </c>
      <c r="E3334">
        <v>3340</v>
      </c>
    </row>
    <row r="3335" spans="1:5">
      <c r="A3335" t="s">
        <v>11334</v>
      </c>
      <c r="B3335" t="s">
        <v>5907</v>
      </c>
      <c r="C3335" t="s">
        <v>11335</v>
      </c>
      <c r="D3335" s="90" t="s">
        <v>3056</v>
      </c>
      <c r="E3335">
        <v>3340</v>
      </c>
    </row>
    <row r="3336" spans="1:5">
      <c r="A3336" t="s">
        <v>11336</v>
      </c>
      <c r="B3336" t="s">
        <v>5907</v>
      </c>
      <c r="C3336" t="s">
        <v>11337</v>
      </c>
      <c r="D3336" s="90" t="s">
        <v>3056</v>
      </c>
      <c r="E3336">
        <v>3340</v>
      </c>
    </row>
    <row r="3337" spans="1:5">
      <c r="A3337" t="s">
        <v>11338</v>
      </c>
      <c r="B3337" t="s">
        <v>5907</v>
      </c>
      <c r="C3337" t="s">
        <v>11339</v>
      </c>
      <c r="D3337" s="90" t="s">
        <v>11340</v>
      </c>
      <c r="E3337">
        <v>3340</v>
      </c>
    </row>
    <row r="3338" spans="1:5">
      <c r="A3338" t="s">
        <v>11341</v>
      </c>
      <c r="B3338" t="s">
        <v>5907</v>
      </c>
      <c r="C3338" t="s">
        <v>11342</v>
      </c>
      <c r="D3338" s="90" t="s">
        <v>3056</v>
      </c>
      <c r="E3338">
        <v>3340</v>
      </c>
    </row>
    <row r="3339" spans="1:5">
      <c r="A3339" t="s">
        <v>11343</v>
      </c>
      <c r="B3339" t="s">
        <v>3220</v>
      </c>
      <c r="C3339" t="s">
        <v>11344</v>
      </c>
      <c r="D3339" s="90" t="s">
        <v>3056</v>
      </c>
      <c r="E3339">
        <v>3340</v>
      </c>
    </row>
    <row r="3340" spans="1:5">
      <c r="A3340" t="s">
        <v>11345</v>
      </c>
      <c r="B3340" t="s">
        <v>3220</v>
      </c>
      <c r="C3340" t="s">
        <v>11346</v>
      </c>
      <c r="D3340" s="90" t="s">
        <v>11347</v>
      </c>
      <c r="E3340">
        <v>3340</v>
      </c>
    </row>
    <row r="3341" spans="1:5">
      <c r="A3341" t="s">
        <v>11348</v>
      </c>
      <c r="B3341" t="s">
        <v>11349</v>
      </c>
      <c r="D3341" s="90" t="s">
        <v>11350</v>
      </c>
      <c r="E3341">
        <v>3340</v>
      </c>
    </row>
    <row r="3342" spans="1:5">
      <c r="A3342" t="s">
        <v>11351</v>
      </c>
      <c r="B3342" t="s">
        <v>3220</v>
      </c>
      <c r="C3342" t="s">
        <v>11352</v>
      </c>
      <c r="D3342" s="90" t="s">
        <v>3056</v>
      </c>
      <c r="E3342">
        <v>3360</v>
      </c>
    </row>
    <row r="3343" spans="1:5">
      <c r="A3343" t="s">
        <v>1590</v>
      </c>
      <c r="B3343" t="s">
        <v>3220</v>
      </c>
      <c r="C3343" t="s">
        <v>11353</v>
      </c>
      <c r="D3343" s="90" t="s">
        <v>11354</v>
      </c>
      <c r="E3343">
        <v>3360</v>
      </c>
    </row>
    <row r="3344" spans="1:5">
      <c r="A3344" t="s">
        <v>11355</v>
      </c>
      <c r="B3344" t="s">
        <v>3220</v>
      </c>
      <c r="C3344" t="s">
        <v>11356</v>
      </c>
      <c r="D3344" s="90" t="s">
        <v>11357</v>
      </c>
      <c r="E3344">
        <v>3360</v>
      </c>
    </row>
    <row r="3345" spans="1:5">
      <c r="A3345" t="s">
        <v>1612</v>
      </c>
      <c r="B3345" t="s">
        <v>3220</v>
      </c>
      <c r="D3345" s="90" t="s">
        <v>11358</v>
      </c>
      <c r="E3345">
        <v>3360</v>
      </c>
    </row>
    <row r="3346" spans="1:5">
      <c r="A3346" t="s">
        <v>11359</v>
      </c>
      <c r="B3346" t="s">
        <v>11360</v>
      </c>
      <c r="C3346" t="s">
        <v>11361</v>
      </c>
      <c r="D3346" s="90" t="s">
        <v>11362</v>
      </c>
      <c r="E3346">
        <v>3360</v>
      </c>
    </row>
    <row r="3347" spans="1:5">
      <c r="A3347" t="s">
        <v>11363</v>
      </c>
      <c r="B3347" t="s">
        <v>11360</v>
      </c>
      <c r="C3347" t="s">
        <v>11364</v>
      </c>
      <c r="D3347" s="90" t="s">
        <v>11365</v>
      </c>
      <c r="E3347">
        <v>3360</v>
      </c>
    </row>
    <row r="3348" spans="1:5">
      <c r="A3348" t="s">
        <v>11366</v>
      </c>
      <c r="B3348" t="s">
        <v>11360</v>
      </c>
      <c r="C3348" t="s">
        <v>11367</v>
      </c>
      <c r="D3348" s="90" t="s">
        <v>11368</v>
      </c>
      <c r="E3348">
        <v>3360</v>
      </c>
    </row>
    <row r="3349" spans="1:5">
      <c r="A3349" t="s">
        <v>11369</v>
      </c>
      <c r="B3349" t="s">
        <v>6607</v>
      </c>
      <c r="C3349" t="s">
        <v>11370</v>
      </c>
      <c r="D3349" s="90" t="s">
        <v>6609</v>
      </c>
      <c r="E3349">
        <v>3360</v>
      </c>
    </row>
    <row r="3350" spans="1:5">
      <c r="A3350" t="s">
        <v>11371</v>
      </c>
      <c r="B3350" t="s">
        <v>11360</v>
      </c>
      <c r="C3350" t="s">
        <v>11372</v>
      </c>
      <c r="D3350" s="90" t="s">
        <v>11373</v>
      </c>
      <c r="E3350">
        <v>3360</v>
      </c>
    </row>
    <row r="3351" spans="1:5">
      <c r="A3351" t="s">
        <v>11374</v>
      </c>
      <c r="B3351" t="s">
        <v>3220</v>
      </c>
      <c r="C3351" t="s">
        <v>11375</v>
      </c>
      <c r="D3351" s="90" t="s">
        <v>11376</v>
      </c>
      <c r="E3351">
        <v>3360</v>
      </c>
    </row>
    <row r="3352" spans="1:5">
      <c r="A3352" t="s">
        <v>11377</v>
      </c>
      <c r="B3352" t="s">
        <v>3220</v>
      </c>
      <c r="C3352" t="s">
        <v>11378</v>
      </c>
      <c r="D3352" s="90" t="s">
        <v>11379</v>
      </c>
      <c r="E3352">
        <v>3360</v>
      </c>
    </row>
    <row r="3353" spans="1:5">
      <c r="A3353" t="s">
        <v>11380</v>
      </c>
      <c r="B3353" t="s">
        <v>3220</v>
      </c>
      <c r="C3353" t="s">
        <v>11381</v>
      </c>
      <c r="D3353" s="90" t="s">
        <v>11382</v>
      </c>
      <c r="E3353">
        <v>3360</v>
      </c>
    </row>
    <row r="3354" spans="1:5">
      <c r="A3354" t="s">
        <v>11383</v>
      </c>
      <c r="B3354" t="s">
        <v>3220</v>
      </c>
      <c r="C3354" t="s">
        <v>11384</v>
      </c>
      <c r="D3354" s="90" t="s">
        <v>11385</v>
      </c>
      <c r="E3354">
        <v>3360</v>
      </c>
    </row>
    <row r="3355" spans="1:5">
      <c r="A3355" t="s">
        <v>11386</v>
      </c>
      <c r="B3355" t="s">
        <v>3220</v>
      </c>
      <c r="C3355" t="s">
        <v>11387</v>
      </c>
      <c r="D3355" s="90" t="s">
        <v>3056</v>
      </c>
      <c r="E3355">
        <v>3360</v>
      </c>
    </row>
    <row r="3356" spans="1:5">
      <c r="A3356" t="s">
        <v>1642</v>
      </c>
      <c r="B3356" t="s">
        <v>3220</v>
      </c>
      <c r="C3356" t="s">
        <v>11388</v>
      </c>
      <c r="D3356" s="90" t="s">
        <v>11389</v>
      </c>
      <c r="E3356">
        <v>3360</v>
      </c>
    </row>
    <row r="3357" spans="1:5">
      <c r="A3357" t="s">
        <v>11390</v>
      </c>
      <c r="B3357" t="s">
        <v>3220</v>
      </c>
      <c r="C3357" t="s">
        <v>11391</v>
      </c>
      <c r="D3357" s="90" t="s">
        <v>3056</v>
      </c>
      <c r="E3357">
        <v>3360</v>
      </c>
    </row>
    <row r="3358" spans="1:5">
      <c r="A3358" t="s">
        <v>11392</v>
      </c>
      <c r="B3358" t="s">
        <v>3220</v>
      </c>
      <c r="C3358" t="s">
        <v>11393</v>
      </c>
      <c r="D3358" s="90" t="s">
        <v>3056</v>
      </c>
      <c r="E3358">
        <v>3360</v>
      </c>
    </row>
    <row r="3359" spans="1:5">
      <c r="A3359" t="s">
        <v>11394</v>
      </c>
      <c r="B3359" t="s">
        <v>3220</v>
      </c>
      <c r="C3359" t="s">
        <v>11395</v>
      </c>
      <c r="D3359" s="90" t="s">
        <v>11396</v>
      </c>
      <c r="E3359">
        <v>3360</v>
      </c>
    </row>
    <row r="3360" spans="1:5">
      <c r="A3360" t="s">
        <v>11397</v>
      </c>
      <c r="B3360" t="s">
        <v>3220</v>
      </c>
      <c r="C3360" t="s">
        <v>11398</v>
      </c>
      <c r="D3360" s="90" t="s">
        <v>11399</v>
      </c>
      <c r="E3360">
        <v>3360</v>
      </c>
    </row>
    <row r="3361" spans="1:5">
      <c r="A3361" t="s">
        <v>11400</v>
      </c>
      <c r="B3361" t="s">
        <v>3220</v>
      </c>
      <c r="C3361" t="s">
        <v>11401</v>
      </c>
      <c r="D3361" s="90" t="s">
        <v>11402</v>
      </c>
      <c r="E3361">
        <v>3360</v>
      </c>
    </row>
    <row r="3362" spans="1:5">
      <c r="A3362" t="s">
        <v>1595</v>
      </c>
      <c r="B3362" t="s">
        <v>3220</v>
      </c>
      <c r="C3362" t="s">
        <v>11403</v>
      </c>
      <c r="D3362" s="90" t="s">
        <v>11404</v>
      </c>
      <c r="E3362">
        <v>3380</v>
      </c>
    </row>
    <row r="3363" spans="1:5">
      <c r="A3363" t="s">
        <v>11405</v>
      </c>
      <c r="B3363" t="s">
        <v>3220</v>
      </c>
      <c r="C3363" t="s">
        <v>11406</v>
      </c>
      <c r="D3363" s="90" t="s">
        <v>3056</v>
      </c>
      <c r="E3363">
        <v>3380</v>
      </c>
    </row>
    <row r="3364" spans="1:5">
      <c r="A3364" t="s">
        <v>1594</v>
      </c>
      <c r="B3364" t="s">
        <v>3220</v>
      </c>
      <c r="C3364" t="s">
        <v>11407</v>
      </c>
      <c r="D3364" s="90" t="s">
        <v>11408</v>
      </c>
      <c r="E3364">
        <v>3380</v>
      </c>
    </row>
    <row r="3365" spans="1:5">
      <c r="A3365" t="s">
        <v>11409</v>
      </c>
      <c r="B3365" t="s">
        <v>3220</v>
      </c>
      <c r="C3365" t="s">
        <v>11410</v>
      </c>
      <c r="D3365" s="90" t="s">
        <v>3056</v>
      </c>
      <c r="E3365">
        <v>3380</v>
      </c>
    </row>
    <row r="3366" spans="1:5">
      <c r="A3366" t="s">
        <v>1641</v>
      </c>
      <c r="B3366" t="s">
        <v>3220</v>
      </c>
      <c r="C3366" t="s">
        <v>11411</v>
      </c>
      <c r="D3366" s="90" t="s">
        <v>11412</v>
      </c>
      <c r="E3366">
        <v>3380</v>
      </c>
    </row>
    <row r="3367" spans="1:5">
      <c r="A3367" t="s">
        <v>11413</v>
      </c>
      <c r="B3367" t="s">
        <v>3220</v>
      </c>
      <c r="C3367" t="s">
        <v>11414</v>
      </c>
      <c r="D3367" s="90" t="s">
        <v>11415</v>
      </c>
      <c r="E3367">
        <v>3380</v>
      </c>
    </row>
    <row r="3368" spans="1:5">
      <c r="A3368" t="s">
        <v>11416</v>
      </c>
      <c r="B3368" t="s">
        <v>3220</v>
      </c>
      <c r="C3368" t="s">
        <v>11417</v>
      </c>
      <c r="D3368" s="90" t="s">
        <v>11418</v>
      </c>
      <c r="E3368">
        <v>3380</v>
      </c>
    </row>
    <row r="3369" spans="1:5">
      <c r="A3369" t="s">
        <v>11419</v>
      </c>
      <c r="B3369" t="s">
        <v>3220</v>
      </c>
      <c r="C3369" t="s">
        <v>11420</v>
      </c>
      <c r="D3369" s="90" t="s">
        <v>11421</v>
      </c>
      <c r="E3369">
        <v>3380</v>
      </c>
    </row>
    <row r="3370" spans="1:5">
      <c r="A3370" t="s">
        <v>1596</v>
      </c>
      <c r="B3370" t="s">
        <v>3220</v>
      </c>
      <c r="C3370" t="s">
        <v>11422</v>
      </c>
      <c r="D3370" s="90" t="s">
        <v>11423</v>
      </c>
      <c r="E3370">
        <v>3380</v>
      </c>
    </row>
    <row r="3371" spans="1:5">
      <c r="A3371" t="s">
        <v>1640</v>
      </c>
      <c r="B3371" t="s">
        <v>3220</v>
      </c>
      <c r="C3371" t="s">
        <v>11424</v>
      </c>
      <c r="D3371" s="90" t="s">
        <v>11425</v>
      </c>
      <c r="E3371">
        <v>3380</v>
      </c>
    </row>
    <row r="3372" spans="1:5">
      <c r="A3372" t="s">
        <v>1639</v>
      </c>
      <c r="B3372" t="s">
        <v>3220</v>
      </c>
      <c r="C3372" t="s">
        <v>11426</v>
      </c>
      <c r="D3372" s="90" t="s">
        <v>11427</v>
      </c>
      <c r="E3372">
        <v>3380</v>
      </c>
    </row>
    <row r="3373" spans="1:5">
      <c r="A3373" t="s">
        <v>11428</v>
      </c>
      <c r="B3373" t="s">
        <v>3220</v>
      </c>
      <c r="C3373" t="s">
        <v>11429</v>
      </c>
      <c r="D3373" s="90" t="s">
        <v>11430</v>
      </c>
      <c r="E3373">
        <v>3380</v>
      </c>
    </row>
    <row r="3374" spans="1:5">
      <c r="A3374" t="s">
        <v>1637</v>
      </c>
      <c r="B3374" t="s">
        <v>3220</v>
      </c>
      <c r="C3374" t="s">
        <v>11431</v>
      </c>
      <c r="D3374" s="90" t="s">
        <v>11432</v>
      </c>
      <c r="E3374">
        <v>3380</v>
      </c>
    </row>
    <row r="3375" spans="1:5">
      <c r="A3375" t="s">
        <v>11433</v>
      </c>
      <c r="B3375" t="s">
        <v>3220</v>
      </c>
      <c r="C3375" t="s">
        <v>11434</v>
      </c>
      <c r="D3375" s="90" t="s">
        <v>3056</v>
      </c>
      <c r="E3375">
        <v>3380</v>
      </c>
    </row>
    <row r="3376" spans="1:5">
      <c r="A3376" t="s">
        <v>1592</v>
      </c>
      <c r="B3376" t="s">
        <v>3220</v>
      </c>
      <c r="C3376" t="s">
        <v>11424</v>
      </c>
      <c r="D3376" s="90" t="s">
        <v>11435</v>
      </c>
      <c r="E3376">
        <v>3380</v>
      </c>
    </row>
    <row r="3377" spans="1:5">
      <c r="A3377" t="s">
        <v>1591</v>
      </c>
      <c r="B3377" t="s">
        <v>3220</v>
      </c>
      <c r="C3377" t="s">
        <v>11436</v>
      </c>
      <c r="D3377" s="90" t="s">
        <v>11437</v>
      </c>
      <c r="E3377">
        <v>3380</v>
      </c>
    </row>
    <row r="3378" spans="1:5">
      <c r="A3378" t="s">
        <v>1589</v>
      </c>
      <c r="B3378" t="s">
        <v>3220</v>
      </c>
      <c r="C3378" t="s">
        <v>11438</v>
      </c>
      <c r="D3378" s="90" t="s">
        <v>11439</v>
      </c>
      <c r="E3378">
        <v>3380</v>
      </c>
    </row>
    <row r="3379" spans="1:5">
      <c r="A3379" t="s">
        <v>1588</v>
      </c>
      <c r="B3379" t="s">
        <v>3220</v>
      </c>
      <c r="C3379" t="s">
        <v>11440</v>
      </c>
      <c r="D3379" s="90" t="s">
        <v>11441</v>
      </c>
      <c r="E3379">
        <v>3380</v>
      </c>
    </row>
    <row r="3380" spans="1:5">
      <c r="A3380" t="s">
        <v>11442</v>
      </c>
      <c r="B3380" t="s">
        <v>3220</v>
      </c>
      <c r="C3380" t="s">
        <v>11443</v>
      </c>
      <c r="D3380" s="90" t="s">
        <v>3056</v>
      </c>
      <c r="E3380">
        <v>3380</v>
      </c>
    </row>
    <row r="3381" spans="1:5">
      <c r="A3381" t="s">
        <v>1587</v>
      </c>
      <c r="B3381" t="s">
        <v>3220</v>
      </c>
      <c r="C3381" t="s">
        <v>11444</v>
      </c>
      <c r="D3381" s="90" t="s">
        <v>11445</v>
      </c>
      <c r="E3381">
        <v>3380</v>
      </c>
    </row>
    <row r="3382" spans="1:5">
      <c r="A3382" t="s">
        <v>11446</v>
      </c>
      <c r="B3382" t="s">
        <v>6607</v>
      </c>
      <c r="C3382" t="s">
        <v>11447</v>
      </c>
      <c r="D3382" s="90" t="s">
        <v>6609</v>
      </c>
      <c r="E3382">
        <v>3400</v>
      </c>
    </row>
    <row r="3383" spans="1:5">
      <c r="A3383" t="s">
        <v>11448</v>
      </c>
      <c r="B3383" t="s">
        <v>6607</v>
      </c>
      <c r="C3383" t="s">
        <v>11449</v>
      </c>
      <c r="D3383" s="90" t="s">
        <v>6609</v>
      </c>
      <c r="E3383">
        <v>3400</v>
      </c>
    </row>
    <row r="3384" spans="1:5">
      <c r="A3384" t="s">
        <v>11450</v>
      </c>
      <c r="B3384" t="s">
        <v>6607</v>
      </c>
      <c r="C3384" t="s">
        <v>11451</v>
      </c>
      <c r="D3384" s="90" t="s">
        <v>6609</v>
      </c>
      <c r="E3384">
        <v>3400</v>
      </c>
    </row>
    <row r="3385" spans="1:5">
      <c r="A3385" t="s">
        <v>11452</v>
      </c>
      <c r="B3385" t="s">
        <v>3220</v>
      </c>
      <c r="C3385" t="s">
        <v>11453</v>
      </c>
      <c r="D3385" s="90" t="s">
        <v>3056</v>
      </c>
      <c r="E3385">
        <v>3400</v>
      </c>
    </row>
    <row r="3386" spans="1:5">
      <c r="A3386" t="s">
        <v>11454</v>
      </c>
      <c r="B3386" t="s">
        <v>3220</v>
      </c>
      <c r="C3386" t="s">
        <v>11455</v>
      </c>
      <c r="D3386" s="90" t="s">
        <v>3056</v>
      </c>
      <c r="E3386">
        <v>3400</v>
      </c>
    </row>
    <row r="3387" spans="1:5">
      <c r="A3387" t="s">
        <v>11456</v>
      </c>
      <c r="B3387" t="s">
        <v>3220</v>
      </c>
      <c r="C3387" t="s">
        <v>11457</v>
      </c>
      <c r="D3387" s="90" t="s">
        <v>11458</v>
      </c>
      <c r="E3387">
        <v>3400</v>
      </c>
    </row>
    <row r="3388" spans="1:5">
      <c r="A3388" t="s">
        <v>11459</v>
      </c>
      <c r="B3388" t="s">
        <v>3220</v>
      </c>
      <c r="C3388" t="s">
        <v>11460</v>
      </c>
      <c r="D3388" s="90" t="s">
        <v>11461</v>
      </c>
      <c r="E3388">
        <v>3400</v>
      </c>
    </row>
    <row r="3389" spans="1:5">
      <c r="A3389" t="s">
        <v>11462</v>
      </c>
      <c r="B3389" t="s">
        <v>3220</v>
      </c>
      <c r="C3389" t="s">
        <v>11463</v>
      </c>
      <c r="D3389" s="90" t="s">
        <v>11464</v>
      </c>
      <c r="E3389">
        <v>3400</v>
      </c>
    </row>
    <row r="3390" spans="1:5">
      <c r="A3390" t="s">
        <v>11465</v>
      </c>
      <c r="B3390" t="s">
        <v>3220</v>
      </c>
      <c r="C3390" t="s">
        <v>11466</v>
      </c>
      <c r="D3390" s="90" t="s">
        <v>3056</v>
      </c>
      <c r="E3390">
        <v>3400</v>
      </c>
    </row>
    <row r="3391" spans="1:5">
      <c r="A3391" t="s">
        <v>11467</v>
      </c>
      <c r="B3391" t="s">
        <v>3220</v>
      </c>
      <c r="C3391" t="s">
        <v>11468</v>
      </c>
      <c r="D3391" s="90" t="s">
        <v>3056</v>
      </c>
      <c r="E3391">
        <v>3400</v>
      </c>
    </row>
    <row r="3392" spans="1:5">
      <c r="A3392" t="s">
        <v>11469</v>
      </c>
      <c r="B3392" t="s">
        <v>3220</v>
      </c>
      <c r="C3392" t="s">
        <v>11470</v>
      </c>
      <c r="D3392" s="90" t="s">
        <v>3056</v>
      </c>
      <c r="E3392">
        <v>3400</v>
      </c>
    </row>
    <row r="3393" spans="1:5">
      <c r="A3393" t="s">
        <v>11471</v>
      </c>
      <c r="B3393" t="s">
        <v>3220</v>
      </c>
      <c r="C3393" t="s">
        <v>11472</v>
      </c>
      <c r="D3393" s="90" t="s">
        <v>11473</v>
      </c>
      <c r="E3393">
        <v>3400</v>
      </c>
    </row>
    <row r="3394" spans="1:5">
      <c r="A3394" t="s">
        <v>11474</v>
      </c>
      <c r="B3394" t="s">
        <v>3220</v>
      </c>
      <c r="C3394" t="s">
        <v>11475</v>
      </c>
      <c r="D3394" s="90" t="s">
        <v>3056</v>
      </c>
      <c r="E3394">
        <v>3400</v>
      </c>
    </row>
    <row r="3395" spans="1:5">
      <c r="A3395" t="s">
        <v>11476</v>
      </c>
      <c r="B3395" t="s">
        <v>3220</v>
      </c>
      <c r="C3395" t="s">
        <v>11477</v>
      </c>
      <c r="D3395" s="90" t="s">
        <v>11478</v>
      </c>
      <c r="E3395">
        <v>3400</v>
      </c>
    </row>
    <row r="3396" spans="1:5">
      <c r="A3396" t="s">
        <v>11479</v>
      </c>
      <c r="B3396" t="s">
        <v>3220</v>
      </c>
      <c r="C3396" t="s">
        <v>11480</v>
      </c>
      <c r="D3396" s="90" t="s">
        <v>3056</v>
      </c>
      <c r="E3396">
        <v>3400</v>
      </c>
    </row>
    <row r="3397" spans="1:5">
      <c r="A3397" t="s">
        <v>11481</v>
      </c>
      <c r="B3397" t="s">
        <v>3220</v>
      </c>
      <c r="C3397" t="s">
        <v>11482</v>
      </c>
      <c r="D3397" s="90" t="s">
        <v>3056</v>
      </c>
      <c r="E3397">
        <v>3400</v>
      </c>
    </row>
    <row r="3398" spans="1:5">
      <c r="A3398" t="s">
        <v>11483</v>
      </c>
      <c r="B3398" t="s">
        <v>3220</v>
      </c>
      <c r="C3398" t="s">
        <v>11484</v>
      </c>
      <c r="D3398" s="90" t="s">
        <v>3056</v>
      </c>
      <c r="E3398">
        <v>3400</v>
      </c>
    </row>
    <row r="3399" spans="1:5">
      <c r="A3399" t="s">
        <v>11485</v>
      </c>
      <c r="B3399" t="s">
        <v>3220</v>
      </c>
      <c r="C3399" t="s">
        <v>11486</v>
      </c>
      <c r="D3399" s="90" t="s">
        <v>3056</v>
      </c>
      <c r="E3399">
        <v>3400</v>
      </c>
    </row>
    <row r="3400" spans="1:5">
      <c r="A3400" t="s">
        <v>11487</v>
      </c>
      <c r="B3400" t="s">
        <v>3220</v>
      </c>
      <c r="C3400" t="s">
        <v>11488</v>
      </c>
      <c r="D3400" s="90" t="s">
        <v>3056</v>
      </c>
      <c r="E3400">
        <v>3400</v>
      </c>
    </row>
    <row r="3401" spans="1:5">
      <c r="A3401" t="s">
        <v>11489</v>
      </c>
      <c r="B3401" t="s">
        <v>3220</v>
      </c>
      <c r="C3401" t="s">
        <v>11490</v>
      </c>
      <c r="D3401" s="90" t="s">
        <v>3056</v>
      </c>
      <c r="E3401">
        <v>3400</v>
      </c>
    </row>
    <row r="3402" spans="1:5">
      <c r="A3402" t="s">
        <v>11491</v>
      </c>
      <c r="B3402" t="s">
        <v>3220</v>
      </c>
      <c r="C3402" t="s">
        <v>11492</v>
      </c>
      <c r="D3402" s="90" t="s">
        <v>3056</v>
      </c>
      <c r="E3402">
        <v>3420</v>
      </c>
    </row>
    <row r="3403" spans="1:5">
      <c r="A3403" t="s">
        <v>11493</v>
      </c>
      <c r="B3403" t="s">
        <v>3220</v>
      </c>
      <c r="C3403" t="s">
        <v>11494</v>
      </c>
      <c r="D3403" s="90" t="s">
        <v>3056</v>
      </c>
      <c r="E3403">
        <v>3420</v>
      </c>
    </row>
    <row r="3404" spans="1:5">
      <c r="A3404" t="s">
        <v>11495</v>
      </c>
      <c r="B3404" t="s">
        <v>3220</v>
      </c>
      <c r="C3404" t="s">
        <v>11496</v>
      </c>
      <c r="D3404" s="90" t="s">
        <v>3056</v>
      </c>
      <c r="E3404">
        <v>3420</v>
      </c>
    </row>
    <row r="3405" spans="1:5">
      <c r="A3405" t="s">
        <v>11497</v>
      </c>
      <c r="B3405" t="s">
        <v>8093</v>
      </c>
      <c r="C3405" t="s">
        <v>11498</v>
      </c>
      <c r="D3405" s="90" t="s">
        <v>3056</v>
      </c>
      <c r="E3405">
        <v>3420</v>
      </c>
    </row>
    <row r="3406" spans="1:5">
      <c r="A3406" t="s">
        <v>11499</v>
      </c>
      <c r="B3406" t="s">
        <v>6607</v>
      </c>
      <c r="C3406" t="s">
        <v>11500</v>
      </c>
      <c r="D3406" s="90" t="s">
        <v>6609</v>
      </c>
      <c r="E3406">
        <v>3420</v>
      </c>
    </row>
    <row r="3407" spans="1:5">
      <c r="A3407" t="s">
        <v>11501</v>
      </c>
      <c r="B3407" t="s">
        <v>6607</v>
      </c>
      <c r="C3407" t="s">
        <v>11502</v>
      </c>
      <c r="D3407" s="90" t="s">
        <v>6609</v>
      </c>
      <c r="E3407">
        <v>3420</v>
      </c>
    </row>
    <row r="3408" spans="1:5">
      <c r="A3408" t="s">
        <v>11503</v>
      </c>
      <c r="B3408" t="s">
        <v>6607</v>
      </c>
      <c r="C3408" t="s">
        <v>11504</v>
      </c>
      <c r="D3408" s="90" t="s">
        <v>6609</v>
      </c>
      <c r="E3408">
        <v>3420</v>
      </c>
    </row>
    <row r="3409" spans="1:5">
      <c r="A3409" t="s">
        <v>11505</v>
      </c>
      <c r="B3409" t="s">
        <v>6607</v>
      </c>
      <c r="C3409" t="s">
        <v>11506</v>
      </c>
      <c r="D3409" s="90" t="s">
        <v>6609</v>
      </c>
      <c r="E3409">
        <v>3420</v>
      </c>
    </row>
    <row r="3410" spans="1:5">
      <c r="A3410" t="s">
        <v>11507</v>
      </c>
      <c r="B3410" t="s">
        <v>3220</v>
      </c>
      <c r="C3410" t="s">
        <v>11508</v>
      </c>
      <c r="D3410" s="90" t="s">
        <v>3056</v>
      </c>
      <c r="E3410">
        <v>3420</v>
      </c>
    </row>
    <row r="3411" spans="1:5">
      <c r="A3411" t="s">
        <v>11509</v>
      </c>
      <c r="B3411" t="s">
        <v>3220</v>
      </c>
      <c r="C3411" t="s">
        <v>11510</v>
      </c>
      <c r="D3411" s="90" t="s">
        <v>6172</v>
      </c>
      <c r="E3411">
        <v>3420</v>
      </c>
    </row>
    <row r="3412" spans="1:5">
      <c r="A3412" t="s">
        <v>11511</v>
      </c>
      <c r="B3412" t="s">
        <v>6607</v>
      </c>
      <c r="C3412" t="s">
        <v>11512</v>
      </c>
      <c r="D3412" s="90" t="s">
        <v>6609</v>
      </c>
      <c r="E3412">
        <v>3420</v>
      </c>
    </row>
    <row r="3413" spans="1:5">
      <c r="A3413" t="s">
        <v>11513</v>
      </c>
      <c r="B3413" t="s">
        <v>6607</v>
      </c>
      <c r="C3413" t="s">
        <v>11514</v>
      </c>
      <c r="D3413" s="90" t="s">
        <v>6609</v>
      </c>
      <c r="E3413">
        <v>3420</v>
      </c>
    </row>
    <row r="3414" spans="1:5">
      <c r="A3414" t="s">
        <v>1600</v>
      </c>
      <c r="B3414" t="s">
        <v>3220</v>
      </c>
      <c r="C3414" t="s">
        <v>1532</v>
      </c>
      <c r="D3414" s="90" t="s">
        <v>3056</v>
      </c>
      <c r="E3414">
        <v>3420</v>
      </c>
    </row>
    <row r="3415" spans="1:5">
      <c r="A3415" t="s">
        <v>1601</v>
      </c>
      <c r="B3415" t="s">
        <v>3220</v>
      </c>
      <c r="C3415" t="s">
        <v>11515</v>
      </c>
      <c r="D3415" s="90" t="s">
        <v>3056</v>
      </c>
      <c r="E3415">
        <v>3420</v>
      </c>
    </row>
    <row r="3416" spans="1:5">
      <c r="A3416" t="s">
        <v>11516</v>
      </c>
      <c r="B3416" t="s">
        <v>3220</v>
      </c>
      <c r="C3416" t="s">
        <v>11517</v>
      </c>
      <c r="D3416" s="90" t="s">
        <v>3056</v>
      </c>
      <c r="E3416">
        <v>3420</v>
      </c>
    </row>
    <row r="3417" spans="1:5">
      <c r="A3417" t="s">
        <v>11518</v>
      </c>
      <c r="B3417" t="s">
        <v>3220</v>
      </c>
      <c r="C3417" t="s">
        <v>11519</v>
      </c>
      <c r="D3417" s="90" t="s">
        <v>3056</v>
      </c>
      <c r="E3417">
        <v>3420</v>
      </c>
    </row>
    <row r="3418" spans="1:5">
      <c r="A3418" t="s">
        <v>11520</v>
      </c>
      <c r="B3418" t="s">
        <v>3220</v>
      </c>
      <c r="C3418" t="s">
        <v>11521</v>
      </c>
      <c r="D3418" s="90" t="s">
        <v>3056</v>
      </c>
      <c r="E3418">
        <v>3420</v>
      </c>
    </row>
    <row r="3419" spans="1:5">
      <c r="A3419" t="s">
        <v>11522</v>
      </c>
      <c r="B3419" t="s">
        <v>3220</v>
      </c>
      <c r="C3419" t="s">
        <v>11523</v>
      </c>
      <c r="D3419" s="90" t="s">
        <v>3056</v>
      </c>
      <c r="E3419">
        <v>3420</v>
      </c>
    </row>
    <row r="3420" spans="1:5">
      <c r="A3420" t="s">
        <v>11524</v>
      </c>
      <c r="B3420" t="s">
        <v>3220</v>
      </c>
      <c r="C3420" t="s">
        <v>11525</v>
      </c>
      <c r="D3420" s="90" t="s">
        <v>3056</v>
      </c>
      <c r="E3420">
        <v>3420</v>
      </c>
    </row>
    <row r="3421" spans="1:5">
      <c r="A3421" t="s">
        <v>11526</v>
      </c>
      <c r="B3421" t="s">
        <v>3220</v>
      </c>
      <c r="C3421" t="s">
        <v>11527</v>
      </c>
      <c r="D3421" s="90" t="s">
        <v>3056</v>
      </c>
      <c r="E3421">
        <v>3420</v>
      </c>
    </row>
    <row r="3422" spans="1:5">
      <c r="A3422" t="s">
        <v>11528</v>
      </c>
      <c r="B3422" t="s">
        <v>3220</v>
      </c>
      <c r="C3422" t="s">
        <v>11529</v>
      </c>
      <c r="D3422" s="90" t="s">
        <v>3056</v>
      </c>
      <c r="E3422">
        <v>3440</v>
      </c>
    </row>
    <row r="3423" spans="1:5">
      <c r="A3423" t="s">
        <v>11530</v>
      </c>
      <c r="B3423" t="s">
        <v>3220</v>
      </c>
      <c r="C3423" t="s">
        <v>11531</v>
      </c>
      <c r="D3423" s="90" t="s">
        <v>3056</v>
      </c>
      <c r="E3423">
        <v>3440</v>
      </c>
    </row>
    <row r="3424" spans="1:5">
      <c r="A3424" t="s">
        <v>11532</v>
      </c>
      <c r="B3424" t="s">
        <v>11533</v>
      </c>
      <c r="C3424" t="s">
        <v>11534</v>
      </c>
      <c r="D3424" s="90" t="s">
        <v>3056</v>
      </c>
      <c r="E3424">
        <v>3440</v>
      </c>
    </row>
    <row r="3425" spans="1:5">
      <c r="A3425" t="s">
        <v>1583</v>
      </c>
      <c r="B3425" t="s">
        <v>11533</v>
      </c>
      <c r="C3425" t="s">
        <v>11535</v>
      </c>
      <c r="D3425" s="90" t="s">
        <v>3056</v>
      </c>
      <c r="E3425">
        <v>3440</v>
      </c>
    </row>
    <row r="3426" spans="1:5">
      <c r="A3426" t="s">
        <v>11536</v>
      </c>
      <c r="B3426" t="s">
        <v>3220</v>
      </c>
      <c r="C3426" t="s">
        <v>11537</v>
      </c>
      <c r="D3426" s="90" t="s">
        <v>11538</v>
      </c>
      <c r="E3426">
        <v>3440</v>
      </c>
    </row>
    <row r="3427" spans="1:5">
      <c r="A3427" t="s">
        <v>11539</v>
      </c>
      <c r="B3427" t="s">
        <v>3220</v>
      </c>
      <c r="C3427" t="s">
        <v>11540</v>
      </c>
      <c r="D3427" s="90" t="s">
        <v>3056</v>
      </c>
      <c r="E3427">
        <v>3440</v>
      </c>
    </row>
    <row r="3428" spans="1:5">
      <c r="A3428" t="s">
        <v>11541</v>
      </c>
      <c r="B3428" t="s">
        <v>3220</v>
      </c>
      <c r="C3428" t="s">
        <v>11542</v>
      </c>
      <c r="D3428" s="90" t="s">
        <v>11543</v>
      </c>
      <c r="E3428">
        <v>3440</v>
      </c>
    </row>
    <row r="3429" spans="1:5">
      <c r="A3429" t="s">
        <v>11544</v>
      </c>
      <c r="B3429" t="s">
        <v>3220</v>
      </c>
      <c r="C3429" t="s">
        <v>11545</v>
      </c>
      <c r="D3429" s="90" t="s">
        <v>3056</v>
      </c>
      <c r="E3429">
        <v>3440</v>
      </c>
    </row>
    <row r="3430" spans="1:5">
      <c r="A3430" t="s">
        <v>11546</v>
      </c>
      <c r="B3430" t="s">
        <v>3220</v>
      </c>
      <c r="C3430" t="s">
        <v>11547</v>
      </c>
      <c r="D3430" s="90" t="s">
        <v>11548</v>
      </c>
      <c r="E3430">
        <v>3440</v>
      </c>
    </row>
    <row r="3431" spans="1:5">
      <c r="A3431" t="s">
        <v>11549</v>
      </c>
      <c r="B3431" t="s">
        <v>3220</v>
      </c>
      <c r="C3431" t="s">
        <v>11550</v>
      </c>
      <c r="D3431" s="90" t="s">
        <v>11551</v>
      </c>
      <c r="E3431">
        <v>3440</v>
      </c>
    </row>
    <row r="3432" spans="1:5">
      <c r="A3432" t="s">
        <v>11552</v>
      </c>
      <c r="B3432" t="s">
        <v>3220</v>
      </c>
      <c r="C3432" t="s">
        <v>11553</v>
      </c>
      <c r="D3432" s="90" t="s">
        <v>11554</v>
      </c>
      <c r="E3432">
        <v>3440</v>
      </c>
    </row>
    <row r="3433" spans="1:5">
      <c r="A3433" t="s">
        <v>11555</v>
      </c>
      <c r="B3433" t="s">
        <v>3220</v>
      </c>
      <c r="C3433" t="s">
        <v>11556</v>
      </c>
      <c r="D3433" s="90" t="s">
        <v>11557</v>
      </c>
      <c r="E3433">
        <v>3440</v>
      </c>
    </row>
    <row r="3434" spans="1:5">
      <c r="A3434" t="s">
        <v>11558</v>
      </c>
      <c r="B3434" t="s">
        <v>3220</v>
      </c>
      <c r="C3434" t="s">
        <v>11559</v>
      </c>
      <c r="D3434" s="90" t="s">
        <v>11560</v>
      </c>
      <c r="E3434">
        <v>3440</v>
      </c>
    </row>
    <row r="3435" spans="1:5">
      <c r="A3435" t="s">
        <v>11561</v>
      </c>
      <c r="B3435" t="s">
        <v>3220</v>
      </c>
      <c r="C3435" t="s">
        <v>11562</v>
      </c>
      <c r="D3435" s="90" t="s">
        <v>3056</v>
      </c>
      <c r="E3435">
        <v>3440</v>
      </c>
    </row>
    <row r="3436" spans="1:5">
      <c r="A3436" t="s">
        <v>11563</v>
      </c>
      <c r="B3436" t="s">
        <v>6607</v>
      </c>
      <c r="C3436" t="s">
        <v>11564</v>
      </c>
      <c r="D3436" s="90" t="s">
        <v>6609</v>
      </c>
      <c r="E3436">
        <v>3440</v>
      </c>
    </row>
    <row r="3437" spans="1:5">
      <c r="A3437" t="s">
        <v>1625</v>
      </c>
      <c r="B3437" t="s">
        <v>3220</v>
      </c>
      <c r="C3437" t="s">
        <v>11565</v>
      </c>
      <c r="D3437" s="90" t="s">
        <v>11566</v>
      </c>
      <c r="E3437">
        <v>3440</v>
      </c>
    </row>
    <row r="3438" spans="1:5">
      <c r="A3438" t="s">
        <v>1624</v>
      </c>
      <c r="B3438" t="s">
        <v>3220</v>
      </c>
      <c r="C3438" t="s">
        <v>11567</v>
      </c>
      <c r="D3438" s="90" t="s">
        <v>3056</v>
      </c>
      <c r="E3438">
        <v>3440</v>
      </c>
    </row>
    <row r="3439" spans="1:5">
      <c r="A3439" t="s">
        <v>1623</v>
      </c>
      <c r="B3439" t="s">
        <v>3220</v>
      </c>
      <c r="C3439" t="s">
        <v>11568</v>
      </c>
      <c r="D3439" s="90" t="s">
        <v>11569</v>
      </c>
      <c r="E3439">
        <v>3440</v>
      </c>
    </row>
    <row r="3440" spans="1:5">
      <c r="A3440" t="s">
        <v>1622</v>
      </c>
      <c r="B3440" t="s">
        <v>3220</v>
      </c>
      <c r="C3440" t="s">
        <v>11570</v>
      </c>
      <c r="D3440" s="90" t="s">
        <v>11571</v>
      </c>
      <c r="E3440">
        <v>3440</v>
      </c>
    </row>
    <row r="3441" spans="1:5">
      <c r="A3441" t="s">
        <v>11572</v>
      </c>
      <c r="B3441" t="s">
        <v>3220</v>
      </c>
      <c r="C3441" t="s">
        <v>11573</v>
      </c>
      <c r="D3441" s="90" t="s">
        <v>3056</v>
      </c>
      <c r="E3441">
        <v>3440</v>
      </c>
    </row>
    <row r="3442" spans="1:5">
      <c r="A3442" t="s">
        <v>11574</v>
      </c>
      <c r="B3442" t="s">
        <v>6607</v>
      </c>
      <c r="C3442" t="s">
        <v>11575</v>
      </c>
      <c r="D3442" s="90" t="s">
        <v>6609</v>
      </c>
      <c r="E3442">
        <v>3480</v>
      </c>
    </row>
    <row r="3443" spans="1:5">
      <c r="A3443" t="s">
        <v>1635</v>
      </c>
      <c r="B3443" t="s">
        <v>6607</v>
      </c>
      <c r="C3443" t="s">
        <v>11576</v>
      </c>
      <c r="D3443" s="90" t="s">
        <v>6609</v>
      </c>
      <c r="E3443">
        <v>3480</v>
      </c>
    </row>
    <row r="3444" spans="1:5">
      <c r="A3444" t="s">
        <v>1634</v>
      </c>
      <c r="B3444" t="s">
        <v>6607</v>
      </c>
      <c r="C3444" t="s">
        <v>11577</v>
      </c>
      <c r="D3444" s="90" t="s">
        <v>6609</v>
      </c>
      <c r="E3444">
        <v>3480</v>
      </c>
    </row>
    <row r="3445" spans="1:5">
      <c r="A3445" t="s">
        <v>1633</v>
      </c>
      <c r="B3445" t="s">
        <v>6607</v>
      </c>
      <c r="C3445" t="s">
        <v>11578</v>
      </c>
      <c r="D3445" s="90" t="s">
        <v>6609</v>
      </c>
      <c r="E3445">
        <v>3480</v>
      </c>
    </row>
    <row r="3446" spans="1:5">
      <c r="A3446" t="s">
        <v>1632</v>
      </c>
      <c r="B3446" t="s">
        <v>3220</v>
      </c>
      <c r="C3446" t="s">
        <v>11579</v>
      </c>
      <c r="D3446" s="90" t="s">
        <v>3056</v>
      </c>
      <c r="E3446">
        <v>3480</v>
      </c>
    </row>
    <row r="3447" spans="1:5">
      <c r="A3447" t="s">
        <v>1631</v>
      </c>
      <c r="B3447" t="s">
        <v>3220</v>
      </c>
      <c r="C3447" t="s">
        <v>11580</v>
      </c>
      <c r="D3447" s="90" t="s">
        <v>3056</v>
      </c>
      <c r="E3447">
        <v>3480</v>
      </c>
    </row>
    <row r="3448" spans="1:5">
      <c r="A3448" t="s">
        <v>11581</v>
      </c>
      <c r="B3448" t="s">
        <v>3220</v>
      </c>
      <c r="C3448" t="s">
        <v>11582</v>
      </c>
      <c r="D3448" s="90" t="s">
        <v>3056</v>
      </c>
      <c r="E3448">
        <v>3480</v>
      </c>
    </row>
    <row r="3449" spans="1:5">
      <c r="A3449" t="s">
        <v>1630</v>
      </c>
      <c r="B3449" t="s">
        <v>3220</v>
      </c>
      <c r="C3449" t="s">
        <v>11583</v>
      </c>
      <c r="D3449" s="90" t="s">
        <v>11584</v>
      </c>
      <c r="E3449">
        <v>3480</v>
      </c>
    </row>
    <row r="3450" spans="1:5">
      <c r="A3450" t="s">
        <v>1629</v>
      </c>
      <c r="B3450" t="s">
        <v>3220</v>
      </c>
      <c r="C3450" t="s">
        <v>11585</v>
      </c>
      <c r="D3450" s="90" t="s">
        <v>11586</v>
      </c>
      <c r="E3450">
        <v>3480</v>
      </c>
    </row>
    <row r="3451" spans="1:5">
      <c r="A3451" t="s">
        <v>1628</v>
      </c>
      <c r="B3451" t="s">
        <v>3220</v>
      </c>
      <c r="C3451" t="s">
        <v>11587</v>
      </c>
      <c r="D3451" s="90" t="s">
        <v>11588</v>
      </c>
      <c r="E3451">
        <v>3480</v>
      </c>
    </row>
    <row r="3452" spans="1:5">
      <c r="A3452" t="s">
        <v>1627</v>
      </c>
      <c r="B3452" t="s">
        <v>3220</v>
      </c>
      <c r="C3452" t="s">
        <v>11589</v>
      </c>
      <c r="D3452" s="90" t="s">
        <v>11590</v>
      </c>
      <c r="E3452">
        <v>3480</v>
      </c>
    </row>
    <row r="3453" spans="1:5">
      <c r="A3453" t="s">
        <v>11591</v>
      </c>
      <c r="B3453" t="s">
        <v>8093</v>
      </c>
      <c r="C3453" t="s">
        <v>11592</v>
      </c>
      <c r="D3453" s="90" t="s">
        <v>11593</v>
      </c>
      <c r="E3453">
        <v>3480</v>
      </c>
    </row>
    <row r="3454" spans="1:5">
      <c r="A3454" t="s">
        <v>11594</v>
      </c>
      <c r="B3454" t="s">
        <v>3220</v>
      </c>
      <c r="C3454" t="s">
        <v>11595</v>
      </c>
      <c r="D3454" s="90" t="s">
        <v>3056</v>
      </c>
      <c r="E3454">
        <v>3480</v>
      </c>
    </row>
    <row r="3455" spans="1:5">
      <c r="A3455" t="s">
        <v>1574</v>
      </c>
      <c r="B3455" t="s">
        <v>8093</v>
      </c>
      <c r="C3455" t="s">
        <v>11596</v>
      </c>
      <c r="D3455" s="90" t="s">
        <v>11593</v>
      </c>
      <c r="E3455">
        <v>3480</v>
      </c>
    </row>
    <row r="3456" spans="1:5">
      <c r="A3456" t="s">
        <v>11597</v>
      </c>
      <c r="B3456" t="s">
        <v>8093</v>
      </c>
      <c r="C3456" t="s">
        <v>11598</v>
      </c>
      <c r="D3456" s="90" t="s">
        <v>3056</v>
      </c>
      <c r="E3456">
        <v>3480</v>
      </c>
    </row>
    <row r="3457" spans="1:5">
      <c r="A3457" t="s">
        <v>11599</v>
      </c>
      <c r="B3457" t="s">
        <v>8093</v>
      </c>
      <c r="C3457" t="s">
        <v>11600</v>
      </c>
      <c r="D3457" s="90" t="s">
        <v>3056</v>
      </c>
      <c r="E3457">
        <v>3480</v>
      </c>
    </row>
    <row r="3458" spans="1:5">
      <c r="A3458" t="s">
        <v>11601</v>
      </c>
      <c r="B3458" t="s">
        <v>8093</v>
      </c>
      <c r="C3458" t="s">
        <v>11602</v>
      </c>
      <c r="D3458" s="90" t="s">
        <v>3056</v>
      </c>
      <c r="E3458">
        <v>3480</v>
      </c>
    </row>
    <row r="3459" spans="1:5">
      <c r="A3459" t="s">
        <v>11603</v>
      </c>
      <c r="B3459" t="s">
        <v>6607</v>
      </c>
      <c r="C3459" t="s">
        <v>11604</v>
      </c>
      <c r="D3459" s="90" t="s">
        <v>6609</v>
      </c>
      <c r="E3459">
        <v>3480</v>
      </c>
    </row>
    <row r="3460" spans="1:5">
      <c r="A3460" t="s">
        <v>11605</v>
      </c>
      <c r="B3460" t="s">
        <v>6607</v>
      </c>
      <c r="C3460" t="s">
        <v>11606</v>
      </c>
      <c r="D3460" s="90" t="s">
        <v>6609</v>
      </c>
      <c r="E3460">
        <v>3480</v>
      </c>
    </row>
    <row r="3461" spans="1:5">
      <c r="A3461" t="s">
        <v>11607</v>
      </c>
      <c r="B3461" t="s">
        <v>6607</v>
      </c>
      <c r="C3461" t="s">
        <v>11608</v>
      </c>
      <c r="D3461" s="90" t="s">
        <v>6609</v>
      </c>
      <c r="E3461">
        <v>3480</v>
      </c>
    </row>
    <row r="3462" spans="1:5">
      <c r="A3462" t="s">
        <v>11609</v>
      </c>
      <c r="B3462" t="s">
        <v>6607</v>
      </c>
      <c r="C3462" t="s">
        <v>11610</v>
      </c>
      <c r="D3462" s="90" t="s">
        <v>6609</v>
      </c>
      <c r="E3462">
        <v>3500</v>
      </c>
    </row>
    <row r="3463" spans="1:5">
      <c r="A3463" t="s">
        <v>11611</v>
      </c>
      <c r="B3463" t="s">
        <v>6607</v>
      </c>
      <c r="C3463" t="s">
        <v>11612</v>
      </c>
      <c r="D3463" s="90" t="s">
        <v>6609</v>
      </c>
      <c r="E3463">
        <v>3500</v>
      </c>
    </row>
    <row r="3464" spans="1:5">
      <c r="A3464" t="s">
        <v>11613</v>
      </c>
      <c r="B3464" t="s">
        <v>6607</v>
      </c>
      <c r="C3464" t="s">
        <v>11614</v>
      </c>
      <c r="D3464" s="90" t="s">
        <v>6609</v>
      </c>
      <c r="E3464">
        <v>3500</v>
      </c>
    </row>
    <row r="3465" spans="1:5">
      <c r="A3465" t="s">
        <v>11615</v>
      </c>
      <c r="B3465" t="s">
        <v>6607</v>
      </c>
      <c r="C3465" t="s">
        <v>11616</v>
      </c>
      <c r="D3465" s="90" t="s">
        <v>6609</v>
      </c>
      <c r="E3465">
        <v>3500</v>
      </c>
    </row>
    <row r="3466" spans="1:5">
      <c r="A3466" t="s">
        <v>1636</v>
      </c>
      <c r="B3466" t="s">
        <v>3220</v>
      </c>
      <c r="C3466" t="s">
        <v>11617</v>
      </c>
      <c r="D3466" s="90" t="s">
        <v>11618</v>
      </c>
      <c r="E3466">
        <v>3500</v>
      </c>
    </row>
    <row r="3467" spans="1:5">
      <c r="A3467" t="s">
        <v>1613</v>
      </c>
      <c r="B3467" t="s">
        <v>3220</v>
      </c>
      <c r="C3467" t="s">
        <v>11619</v>
      </c>
      <c r="D3467" s="90" t="s">
        <v>11620</v>
      </c>
      <c r="E3467">
        <v>3500</v>
      </c>
    </row>
    <row r="3468" spans="1:5">
      <c r="A3468" t="s">
        <v>1577</v>
      </c>
      <c r="B3468" t="s">
        <v>8093</v>
      </c>
      <c r="C3468" t="s">
        <v>11621</v>
      </c>
      <c r="D3468" s="90" t="s">
        <v>11622</v>
      </c>
      <c r="E3468">
        <v>3500</v>
      </c>
    </row>
    <row r="3469" spans="1:5">
      <c r="A3469" t="s">
        <v>1576</v>
      </c>
      <c r="B3469" t="s">
        <v>8093</v>
      </c>
      <c r="C3469" t="s">
        <v>11623</v>
      </c>
      <c r="D3469" s="90" t="s">
        <v>11624</v>
      </c>
      <c r="E3469">
        <v>3500</v>
      </c>
    </row>
    <row r="3470" spans="1:5">
      <c r="A3470" t="s">
        <v>1575</v>
      </c>
      <c r="B3470" t="s">
        <v>8093</v>
      </c>
      <c r="C3470" t="s">
        <v>11625</v>
      </c>
      <c r="D3470" s="90" t="s">
        <v>11626</v>
      </c>
      <c r="E3470">
        <v>3500</v>
      </c>
    </row>
    <row r="3471" spans="1:5">
      <c r="A3471" t="s">
        <v>11627</v>
      </c>
      <c r="B3471" t="s">
        <v>8093</v>
      </c>
      <c r="C3471" t="s">
        <v>11628</v>
      </c>
      <c r="D3471" s="90" t="s">
        <v>3056</v>
      </c>
      <c r="E3471">
        <v>3500</v>
      </c>
    </row>
    <row r="3472" spans="1:5">
      <c r="A3472" t="s">
        <v>1597</v>
      </c>
      <c r="B3472" t="s">
        <v>8093</v>
      </c>
      <c r="D3472" s="90" t="s">
        <v>11629</v>
      </c>
      <c r="E3472">
        <v>3500</v>
      </c>
    </row>
    <row r="3473" spans="1:5">
      <c r="A3473" t="s">
        <v>11630</v>
      </c>
      <c r="B3473" t="s">
        <v>3220</v>
      </c>
      <c r="D3473" s="90" t="s">
        <v>3056</v>
      </c>
      <c r="E3473">
        <v>3500</v>
      </c>
    </row>
    <row r="3474" spans="1:5">
      <c r="A3474" t="s">
        <v>1626</v>
      </c>
      <c r="B3474" t="s">
        <v>3220</v>
      </c>
      <c r="C3474" t="s">
        <v>11631</v>
      </c>
      <c r="D3474" s="90" t="s">
        <v>3056</v>
      </c>
      <c r="E3474">
        <v>3500</v>
      </c>
    </row>
    <row r="3475" spans="1:5">
      <c r="A3475" t="s">
        <v>11632</v>
      </c>
      <c r="B3475" t="s">
        <v>3220</v>
      </c>
      <c r="C3475" t="s">
        <v>11633</v>
      </c>
      <c r="D3475" s="90" t="s">
        <v>3056</v>
      </c>
      <c r="E3475">
        <v>3500</v>
      </c>
    </row>
    <row r="3476" spans="1:5">
      <c r="A3476" t="s">
        <v>1599</v>
      </c>
      <c r="B3476" t="s">
        <v>6607</v>
      </c>
      <c r="C3476" t="s">
        <v>11634</v>
      </c>
      <c r="D3476" s="90" t="s">
        <v>6609</v>
      </c>
      <c r="E3476">
        <v>3500</v>
      </c>
    </row>
    <row r="3477" spans="1:5">
      <c r="A3477" t="s">
        <v>11635</v>
      </c>
      <c r="B3477" t="s">
        <v>6607</v>
      </c>
      <c r="D3477" s="90" t="s">
        <v>6609</v>
      </c>
      <c r="E3477">
        <v>3500</v>
      </c>
    </row>
    <row r="3478" spans="1:5">
      <c r="A3478" t="s">
        <v>11636</v>
      </c>
      <c r="B3478" t="s">
        <v>6607</v>
      </c>
      <c r="D3478" s="90" t="s">
        <v>6609</v>
      </c>
      <c r="E3478">
        <v>3500</v>
      </c>
    </row>
    <row r="3479" spans="1:5">
      <c r="A3479" t="s">
        <v>11637</v>
      </c>
      <c r="B3479" t="s">
        <v>6607</v>
      </c>
      <c r="D3479" s="90" t="s">
        <v>6609</v>
      </c>
      <c r="E3479">
        <v>3500</v>
      </c>
    </row>
    <row r="3480" spans="1:5">
      <c r="A3480" t="s">
        <v>11638</v>
      </c>
      <c r="B3480" t="s">
        <v>6607</v>
      </c>
      <c r="D3480" s="90" t="s">
        <v>6609</v>
      </c>
      <c r="E3480">
        <v>3500</v>
      </c>
    </row>
    <row r="3481" spans="1:5">
      <c r="A3481" t="s">
        <v>11639</v>
      </c>
      <c r="B3481" t="s">
        <v>6607</v>
      </c>
      <c r="D3481" s="90" t="s">
        <v>6609</v>
      </c>
      <c r="E3481">
        <v>3500</v>
      </c>
    </row>
    <row r="3482" spans="1:5">
      <c r="A3482" t="s">
        <v>11640</v>
      </c>
      <c r="B3482" t="s">
        <v>6607</v>
      </c>
      <c r="D3482" s="90" t="s">
        <v>6609</v>
      </c>
      <c r="E3482">
        <v>3520</v>
      </c>
    </row>
    <row r="3483" spans="1:5">
      <c r="A3483" t="s">
        <v>11641</v>
      </c>
      <c r="B3483" t="s">
        <v>6607</v>
      </c>
      <c r="D3483" s="90" t="s">
        <v>6609</v>
      </c>
      <c r="E3483">
        <v>3520</v>
      </c>
    </row>
    <row r="3484" spans="1:5">
      <c r="A3484" t="s">
        <v>11642</v>
      </c>
      <c r="B3484" t="s">
        <v>6607</v>
      </c>
      <c r="D3484" s="90" t="s">
        <v>6609</v>
      </c>
      <c r="E3484">
        <v>3520</v>
      </c>
    </row>
    <row r="3485" spans="1:5">
      <c r="A3485" t="s">
        <v>11643</v>
      </c>
      <c r="B3485" t="s">
        <v>6607</v>
      </c>
      <c r="D3485" s="90" t="s">
        <v>6609</v>
      </c>
      <c r="E3485">
        <v>3520</v>
      </c>
    </row>
    <row r="3486" spans="1:5">
      <c r="A3486" t="s">
        <v>11644</v>
      </c>
      <c r="B3486" t="s">
        <v>6607</v>
      </c>
      <c r="D3486" s="90" t="s">
        <v>6609</v>
      </c>
      <c r="E3486">
        <v>3520</v>
      </c>
    </row>
    <row r="3487" spans="1:5">
      <c r="A3487" t="s">
        <v>11645</v>
      </c>
      <c r="B3487" t="s">
        <v>6607</v>
      </c>
      <c r="D3487" s="90" t="s">
        <v>6609</v>
      </c>
      <c r="E3487">
        <v>3520</v>
      </c>
    </row>
    <row r="3488" spans="1:5">
      <c r="A3488" t="s">
        <v>11646</v>
      </c>
      <c r="B3488" t="s">
        <v>6607</v>
      </c>
      <c r="D3488" s="90" t="s">
        <v>6609</v>
      </c>
      <c r="E3488">
        <v>3520</v>
      </c>
    </row>
    <row r="3489" spans="1:5">
      <c r="A3489" t="s">
        <v>11647</v>
      </c>
      <c r="B3489" t="s">
        <v>6607</v>
      </c>
      <c r="C3489" t="s">
        <v>11648</v>
      </c>
      <c r="D3489" s="90" t="s">
        <v>6609</v>
      </c>
      <c r="E3489">
        <v>3520</v>
      </c>
    </row>
    <row r="3490" spans="1:5">
      <c r="A3490" t="s">
        <v>11649</v>
      </c>
      <c r="B3490" t="s">
        <v>6607</v>
      </c>
      <c r="C3490" t="s">
        <v>11650</v>
      </c>
      <c r="D3490" s="90" t="s">
        <v>6609</v>
      </c>
      <c r="E3490">
        <v>3520</v>
      </c>
    </row>
    <row r="3491" spans="1:5">
      <c r="A3491" t="s">
        <v>11651</v>
      </c>
      <c r="B3491" t="s">
        <v>6607</v>
      </c>
      <c r="C3491" t="s">
        <v>11652</v>
      </c>
      <c r="D3491" s="90" t="s">
        <v>6609</v>
      </c>
      <c r="E3491">
        <v>3520</v>
      </c>
    </row>
    <row r="3492" spans="1:5">
      <c r="A3492" t="s">
        <v>11653</v>
      </c>
      <c r="B3492" t="s">
        <v>6607</v>
      </c>
      <c r="C3492" t="s">
        <v>11654</v>
      </c>
      <c r="D3492" s="90" t="s">
        <v>6609</v>
      </c>
      <c r="E3492">
        <v>3520</v>
      </c>
    </row>
    <row r="3493" spans="1:5">
      <c r="A3493" t="s">
        <v>11655</v>
      </c>
      <c r="B3493" t="s">
        <v>6607</v>
      </c>
      <c r="C3493" t="s">
        <v>11656</v>
      </c>
      <c r="D3493" s="90" t="s">
        <v>6609</v>
      </c>
      <c r="E3493">
        <v>3520</v>
      </c>
    </row>
    <row r="3494" spans="1:5">
      <c r="A3494" t="s">
        <v>11657</v>
      </c>
      <c r="B3494" t="s">
        <v>6607</v>
      </c>
      <c r="C3494" t="s">
        <v>11658</v>
      </c>
      <c r="D3494" s="90" t="s">
        <v>6609</v>
      </c>
      <c r="E3494">
        <v>3520</v>
      </c>
    </row>
    <row r="3495" spans="1:5">
      <c r="A3495" t="s">
        <v>11659</v>
      </c>
      <c r="B3495" t="s">
        <v>6607</v>
      </c>
      <c r="C3495" t="s">
        <v>11660</v>
      </c>
      <c r="D3495" s="90" t="s">
        <v>6609</v>
      </c>
      <c r="E3495">
        <v>3520</v>
      </c>
    </row>
    <row r="3496" spans="1:5">
      <c r="A3496" t="s">
        <v>11661</v>
      </c>
      <c r="B3496" t="s">
        <v>6607</v>
      </c>
      <c r="C3496" t="s">
        <v>11662</v>
      </c>
      <c r="D3496" s="90" t="s">
        <v>6609</v>
      </c>
      <c r="E3496">
        <v>3520</v>
      </c>
    </row>
    <row r="3497" spans="1:5">
      <c r="A3497" t="s">
        <v>11663</v>
      </c>
      <c r="B3497" t="s">
        <v>6607</v>
      </c>
      <c r="D3497" s="90" t="s">
        <v>6609</v>
      </c>
      <c r="E3497">
        <v>3520</v>
      </c>
    </row>
    <row r="3498" spans="1:5">
      <c r="A3498" t="s">
        <v>11664</v>
      </c>
      <c r="B3498" t="s">
        <v>6607</v>
      </c>
      <c r="D3498" s="90" t="s">
        <v>6609</v>
      </c>
      <c r="E3498">
        <v>3520</v>
      </c>
    </row>
    <row r="3499" spans="1:5">
      <c r="A3499" t="s">
        <v>11665</v>
      </c>
      <c r="B3499" t="s">
        <v>6607</v>
      </c>
      <c r="D3499" s="90" t="s">
        <v>6609</v>
      </c>
      <c r="E3499">
        <v>3520</v>
      </c>
    </row>
    <row r="3500" spans="1:5">
      <c r="A3500" t="s">
        <v>11666</v>
      </c>
      <c r="B3500" t="s">
        <v>6607</v>
      </c>
      <c r="D3500" s="90" t="s">
        <v>6609</v>
      </c>
      <c r="E3500">
        <v>3520</v>
      </c>
    </row>
    <row r="3501" spans="1:5">
      <c r="A3501" t="s">
        <v>11667</v>
      </c>
      <c r="B3501" t="s">
        <v>6607</v>
      </c>
      <c r="D3501" s="90" t="s">
        <v>6609</v>
      </c>
      <c r="E3501">
        <v>3520</v>
      </c>
    </row>
    <row r="3502" spans="1:5">
      <c r="A3502" t="s">
        <v>11668</v>
      </c>
      <c r="B3502" t="s">
        <v>6607</v>
      </c>
      <c r="D3502" s="90" t="s">
        <v>6609</v>
      </c>
      <c r="E3502">
        <v>3540</v>
      </c>
    </row>
    <row r="3503" spans="1:5">
      <c r="A3503" t="s">
        <v>11669</v>
      </c>
      <c r="B3503" t="s">
        <v>6607</v>
      </c>
      <c r="D3503" s="90" t="s">
        <v>6609</v>
      </c>
      <c r="E3503">
        <v>3540</v>
      </c>
    </row>
    <row r="3504" spans="1:5">
      <c r="A3504" t="s">
        <v>11670</v>
      </c>
      <c r="B3504" t="s">
        <v>6607</v>
      </c>
      <c r="D3504" s="90" t="s">
        <v>6609</v>
      </c>
      <c r="E3504">
        <v>3540</v>
      </c>
    </row>
    <row r="3505" spans="1:5">
      <c r="A3505" t="s">
        <v>11671</v>
      </c>
      <c r="B3505" t="s">
        <v>6607</v>
      </c>
      <c r="D3505" s="90" t="s">
        <v>6609</v>
      </c>
      <c r="E3505">
        <v>3540</v>
      </c>
    </row>
    <row r="3506" spans="1:5">
      <c r="A3506" t="s">
        <v>11672</v>
      </c>
      <c r="B3506" t="s">
        <v>6607</v>
      </c>
      <c r="D3506" s="90" t="s">
        <v>6609</v>
      </c>
      <c r="E3506">
        <v>3540</v>
      </c>
    </row>
    <row r="3507" spans="1:5">
      <c r="A3507" t="s">
        <v>11673</v>
      </c>
      <c r="B3507" t="s">
        <v>6607</v>
      </c>
      <c r="D3507" s="90" t="s">
        <v>6609</v>
      </c>
      <c r="E3507">
        <v>3540</v>
      </c>
    </row>
    <row r="3508" spans="1:5">
      <c r="A3508" t="s">
        <v>11674</v>
      </c>
      <c r="B3508" t="s">
        <v>6607</v>
      </c>
      <c r="D3508" s="90" t="s">
        <v>6609</v>
      </c>
      <c r="E3508">
        <v>3540</v>
      </c>
    </row>
    <row r="3509" spans="1:5">
      <c r="A3509" t="s">
        <v>11675</v>
      </c>
      <c r="B3509" t="s">
        <v>6607</v>
      </c>
      <c r="C3509" t="s">
        <v>11676</v>
      </c>
      <c r="D3509" s="90" t="s">
        <v>6609</v>
      </c>
      <c r="E3509">
        <v>3540</v>
      </c>
    </row>
    <row r="3510" spans="1:5">
      <c r="A3510" t="s">
        <v>11677</v>
      </c>
      <c r="B3510" t="s">
        <v>3220</v>
      </c>
      <c r="C3510" t="s">
        <v>11678</v>
      </c>
      <c r="D3510" s="90" t="s">
        <v>11679</v>
      </c>
      <c r="E3510">
        <v>3540</v>
      </c>
    </row>
    <row r="3511" spans="1:5">
      <c r="A3511" t="s">
        <v>11680</v>
      </c>
      <c r="B3511" t="s">
        <v>6607</v>
      </c>
      <c r="C3511" t="s">
        <v>11681</v>
      </c>
      <c r="D3511" s="90" t="s">
        <v>6609</v>
      </c>
      <c r="E3511">
        <v>3540</v>
      </c>
    </row>
    <row r="3512" spans="1:5">
      <c r="A3512" t="s">
        <v>11682</v>
      </c>
      <c r="B3512" t="s">
        <v>6607</v>
      </c>
      <c r="C3512" t="s">
        <v>11683</v>
      </c>
      <c r="D3512" s="90" t="s">
        <v>6609</v>
      </c>
      <c r="E3512">
        <v>3540</v>
      </c>
    </row>
    <row r="3513" spans="1:5">
      <c r="A3513" t="s">
        <v>11684</v>
      </c>
      <c r="B3513" t="s">
        <v>6607</v>
      </c>
      <c r="C3513" t="s">
        <v>11685</v>
      </c>
      <c r="D3513" s="90" t="s">
        <v>11686</v>
      </c>
      <c r="E3513">
        <v>3540</v>
      </c>
    </row>
    <row r="3514" spans="1:5">
      <c r="A3514" t="s">
        <v>11687</v>
      </c>
      <c r="B3514" t="s">
        <v>3220</v>
      </c>
      <c r="C3514" t="s">
        <v>11688</v>
      </c>
      <c r="D3514" s="90" t="s">
        <v>11689</v>
      </c>
      <c r="E3514">
        <v>3540</v>
      </c>
    </row>
    <row r="3515" spans="1:5">
      <c r="A3515" t="s">
        <v>1578</v>
      </c>
      <c r="B3515" t="s">
        <v>3220</v>
      </c>
      <c r="C3515" t="s">
        <v>11690</v>
      </c>
      <c r="D3515" s="90" t="s">
        <v>3056</v>
      </c>
      <c r="E3515">
        <v>3540</v>
      </c>
    </row>
    <row r="3516" spans="1:5">
      <c r="A3516" t="s">
        <v>11691</v>
      </c>
      <c r="B3516" t="s">
        <v>3220</v>
      </c>
      <c r="C3516" t="s">
        <v>11692</v>
      </c>
      <c r="D3516" s="90" t="s">
        <v>11693</v>
      </c>
      <c r="E3516">
        <v>3540</v>
      </c>
    </row>
    <row r="3517" spans="1:5">
      <c r="A3517" t="s">
        <v>11694</v>
      </c>
      <c r="B3517" t="s">
        <v>3220</v>
      </c>
      <c r="C3517" t="s">
        <v>11695</v>
      </c>
      <c r="D3517" s="90" t="s">
        <v>11696</v>
      </c>
      <c r="E3517">
        <v>3540</v>
      </c>
    </row>
    <row r="3518" spans="1:5">
      <c r="A3518" t="s">
        <v>11697</v>
      </c>
      <c r="B3518" t="s">
        <v>3220</v>
      </c>
      <c r="C3518" t="s">
        <v>11698</v>
      </c>
      <c r="D3518" s="90" t="s">
        <v>11699</v>
      </c>
      <c r="E3518">
        <v>3540</v>
      </c>
    </row>
    <row r="3519" spans="1:5">
      <c r="A3519" t="s">
        <v>1621</v>
      </c>
      <c r="B3519" t="s">
        <v>3220</v>
      </c>
      <c r="C3519" t="s">
        <v>11700</v>
      </c>
      <c r="D3519" s="90" t="s">
        <v>3056</v>
      </c>
      <c r="E3519">
        <v>3540</v>
      </c>
    </row>
    <row r="3520" spans="1:5">
      <c r="A3520" t="s">
        <v>11701</v>
      </c>
      <c r="B3520" t="s">
        <v>3220</v>
      </c>
      <c r="C3520" t="s">
        <v>11702</v>
      </c>
      <c r="D3520" s="90" t="s">
        <v>3056</v>
      </c>
      <c r="E3520">
        <v>3540</v>
      </c>
    </row>
    <row r="3521" spans="1:5">
      <c r="A3521" t="s">
        <v>1602</v>
      </c>
      <c r="B3521" t="s">
        <v>3220</v>
      </c>
      <c r="C3521" t="s">
        <v>11703</v>
      </c>
      <c r="D3521" s="90" t="s">
        <v>11704</v>
      </c>
      <c r="E3521">
        <v>3540</v>
      </c>
    </row>
    <row r="3522" spans="1:5">
      <c r="A3522" t="s">
        <v>1603</v>
      </c>
      <c r="B3522" t="s">
        <v>3220</v>
      </c>
      <c r="C3522" t="s">
        <v>11705</v>
      </c>
      <c r="D3522" s="90" t="s">
        <v>3056</v>
      </c>
      <c r="E3522">
        <v>3560</v>
      </c>
    </row>
    <row r="3523" spans="1:5">
      <c r="A3523" t="s">
        <v>11706</v>
      </c>
      <c r="B3523" t="s">
        <v>3220</v>
      </c>
      <c r="C3523" t="s">
        <v>11707</v>
      </c>
      <c r="D3523" s="90" t="s">
        <v>11708</v>
      </c>
      <c r="E3523">
        <v>3560</v>
      </c>
    </row>
    <row r="3524" spans="1:5">
      <c r="A3524" t="s">
        <v>11709</v>
      </c>
      <c r="B3524" t="s">
        <v>3220</v>
      </c>
      <c r="C3524" t="s">
        <v>11710</v>
      </c>
      <c r="D3524" s="90" t="s">
        <v>11711</v>
      </c>
      <c r="E3524">
        <v>3560</v>
      </c>
    </row>
    <row r="3525" spans="1:5">
      <c r="A3525" t="s">
        <v>11712</v>
      </c>
      <c r="B3525" t="s">
        <v>3220</v>
      </c>
      <c r="C3525" t="s">
        <v>11713</v>
      </c>
      <c r="D3525" s="90" t="s">
        <v>11714</v>
      </c>
      <c r="E3525">
        <v>3560</v>
      </c>
    </row>
    <row r="3526" spans="1:5">
      <c r="A3526" t="s">
        <v>11715</v>
      </c>
      <c r="B3526" t="s">
        <v>11716</v>
      </c>
      <c r="C3526" t="s">
        <v>11717</v>
      </c>
      <c r="D3526" s="90" t="s">
        <v>11718</v>
      </c>
      <c r="E3526">
        <v>3560</v>
      </c>
    </row>
    <row r="3527" spans="1:5">
      <c r="A3527" t="s">
        <v>11719</v>
      </c>
      <c r="B3527" t="s">
        <v>11716</v>
      </c>
      <c r="C3527" t="s">
        <v>11720</v>
      </c>
      <c r="D3527" s="90" t="s">
        <v>11721</v>
      </c>
      <c r="E3527">
        <v>3560</v>
      </c>
    </row>
    <row r="3528" spans="1:5">
      <c r="A3528" t="s">
        <v>11722</v>
      </c>
      <c r="B3528" t="s">
        <v>11716</v>
      </c>
      <c r="C3528" t="s">
        <v>11723</v>
      </c>
      <c r="D3528" s="90" t="s">
        <v>11724</v>
      </c>
      <c r="E3528">
        <v>3560</v>
      </c>
    </row>
    <row r="3529" spans="1:5">
      <c r="A3529" t="s">
        <v>11725</v>
      </c>
      <c r="B3529" t="s">
        <v>11716</v>
      </c>
      <c r="C3529" t="s">
        <v>11726</v>
      </c>
      <c r="D3529" s="90" t="s">
        <v>3056</v>
      </c>
      <c r="E3529">
        <v>3560</v>
      </c>
    </row>
    <row r="3530" spans="1:5">
      <c r="A3530" t="s">
        <v>1618</v>
      </c>
      <c r="B3530" t="s">
        <v>11716</v>
      </c>
      <c r="C3530" t="s">
        <v>11727</v>
      </c>
      <c r="D3530" s="90" t="s">
        <v>11728</v>
      </c>
      <c r="E3530">
        <v>3560</v>
      </c>
    </row>
    <row r="3531" spans="1:5">
      <c r="A3531" t="s">
        <v>1617</v>
      </c>
      <c r="B3531" t="s">
        <v>11716</v>
      </c>
      <c r="C3531" t="s">
        <v>11729</v>
      </c>
      <c r="D3531" s="90" t="s">
        <v>11730</v>
      </c>
      <c r="E3531">
        <v>3560</v>
      </c>
    </row>
    <row r="3532" spans="1:5">
      <c r="A3532" t="s">
        <v>1616</v>
      </c>
      <c r="B3532" t="s">
        <v>11716</v>
      </c>
      <c r="C3532" t="s">
        <v>11731</v>
      </c>
      <c r="D3532" s="90" t="s">
        <v>11732</v>
      </c>
      <c r="E3532">
        <v>3560</v>
      </c>
    </row>
    <row r="3533" spans="1:5">
      <c r="A3533" t="s">
        <v>1586</v>
      </c>
      <c r="B3533" t="s">
        <v>6607</v>
      </c>
      <c r="C3533" t="s">
        <v>11733</v>
      </c>
      <c r="D3533" s="90" t="s">
        <v>6609</v>
      </c>
      <c r="E3533">
        <v>3560</v>
      </c>
    </row>
    <row r="3534" spans="1:5">
      <c r="A3534" t="s">
        <v>1585</v>
      </c>
      <c r="B3534" t="s">
        <v>6607</v>
      </c>
      <c r="C3534" t="s">
        <v>11734</v>
      </c>
      <c r="D3534" s="90" t="s">
        <v>6609</v>
      </c>
      <c r="E3534">
        <v>3560</v>
      </c>
    </row>
    <row r="3535" spans="1:5">
      <c r="A3535" t="s">
        <v>11735</v>
      </c>
      <c r="B3535" t="s">
        <v>3220</v>
      </c>
      <c r="C3535" t="s">
        <v>11736</v>
      </c>
      <c r="D3535" s="90" t="s">
        <v>11737</v>
      </c>
      <c r="E3535">
        <v>3560</v>
      </c>
    </row>
    <row r="3536" spans="1:5">
      <c r="A3536" t="s">
        <v>11738</v>
      </c>
      <c r="B3536" t="s">
        <v>3220</v>
      </c>
      <c r="C3536" t="s">
        <v>11739</v>
      </c>
      <c r="D3536" s="90" t="s">
        <v>11740</v>
      </c>
      <c r="E3536">
        <v>3560</v>
      </c>
    </row>
    <row r="3537" spans="1:5">
      <c r="A3537" t="s">
        <v>11741</v>
      </c>
      <c r="B3537" t="s">
        <v>3220</v>
      </c>
      <c r="C3537" t="s">
        <v>11742</v>
      </c>
      <c r="D3537" s="90" t="s">
        <v>11743</v>
      </c>
      <c r="E3537">
        <v>3560</v>
      </c>
    </row>
    <row r="3538" spans="1:5">
      <c r="A3538" t="s">
        <v>11744</v>
      </c>
      <c r="B3538" t="s">
        <v>6607</v>
      </c>
      <c r="D3538" s="90" t="s">
        <v>6609</v>
      </c>
      <c r="E3538">
        <v>3560</v>
      </c>
    </row>
    <row r="3539" spans="1:5">
      <c r="A3539" t="s">
        <v>11745</v>
      </c>
      <c r="B3539" t="s">
        <v>6607</v>
      </c>
      <c r="C3539" t="s">
        <v>11746</v>
      </c>
      <c r="D3539" s="90" t="s">
        <v>6609</v>
      </c>
      <c r="E3539">
        <v>3560</v>
      </c>
    </row>
    <row r="3540" spans="1:5">
      <c r="A3540" t="s">
        <v>1579</v>
      </c>
      <c r="B3540" t="s">
        <v>6607</v>
      </c>
      <c r="C3540" t="s">
        <v>11747</v>
      </c>
      <c r="D3540" s="90" t="s">
        <v>6609</v>
      </c>
      <c r="E3540">
        <v>3560</v>
      </c>
    </row>
    <row r="3541" spans="1:5">
      <c r="A3541" t="s">
        <v>1620</v>
      </c>
      <c r="B3541" t="s">
        <v>3220</v>
      </c>
      <c r="D3541" s="90" t="s">
        <v>3056</v>
      </c>
      <c r="E3541">
        <v>3560</v>
      </c>
    </row>
    <row r="3542" spans="1:5">
      <c r="A3542" t="s">
        <v>11748</v>
      </c>
      <c r="B3542" t="s">
        <v>3220</v>
      </c>
      <c r="C3542" t="s">
        <v>11749</v>
      </c>
      <c r="D3542" s="90" t="s">
        <v>3056</v>
      </c>
      <c r="E3542">
        <v>3580</v>
      </c>
    </row>
    <row r="3543" spans="1:5">
      <c r="A3543" t="s">
        <v>11750</v>
      </c>
      <c r="B3543" t="s">
        <v>3220</v>
      </c>
      <c r="C3543" t="s">
        <v>11751</v>
      </c>
      <c r="D3543" s="90" t="s">
        <v>3056</v>
      </c>
      <c r="E3543">
        <v>3580</v>
      </c>
    </row>
    <row r="3544" spans="1:5">
      <c r="A3544" t="s">
        <v>11752</v>
      </c>
      <c r="B3544" t="s">
        <v>3220</v>
      </c>
      <c r="C3544" t="s">
        <v>11753</v>
      </c>
      <c r="D3544" s="90" t="s">
        <v>3056</v>
      </c>
      <c r="E3544">
        <v>3580</v>
      </c>
    </row>
    <row r="3545" spans="1:5">
      <c r="A3545" t="s">
        <v>11754</v>
      </c>
      <c r="B3545" t="s">
        <v>3220</v>
      </c>
      <c r="C3545" t="s">
        <v>11755</v>
      </c>
      <c r="D3545" s="90" t="s">
        <v>11756</v>
      </c>
      <c r="E3545">
        <v>3580</v>
      </c>
    </row>
    <row r="3546" spans="1:5">
      <c r="A3546" t="s">
        <v>11757</v>
      </c>
      <c r="B3546" t="s">
        <v>3220</v>
      </c>
      <c r="C3546" t="s">
        <v>11758</v>
      </c>
      <c r="D3546" s="90" t="s">
        <v>11759</v>
      </c>
      <c r="E3546">
        <v>3580</v>
      </c>
    </row>
    <row r="3547" spans="1:5">
      <c r="A3547" t="s">
        <v>11760</v>
      </c>
      <c r="B3547" t="s">
        <v>3220</v>
      </c>
      <c r="C3547" t="s">
        <v>11761</v>
      </c>
      <c r="D3547" s="90" t="s">
        <v>11762</v>
      </c>
      <c r="E3547">
        <v>3580</v>
      </c>
    </row>
    <row r="3548" spans="1:5">
      <c r="A3548" t="s">
        <v>11763</v>
      </c>
      <c r="B3548" t="s">
        <v>3220</v>
      </c>
      <c r="C3548" t="s">
        <v>11764</v>
      </c>
      <c r="D3548" s="90" t="s">
        <v>3056</v>
      </c>
      <c r="E3548">
        <v>3580</v>
      </c>
    </row>
    <row r="3549" spans="1:5">
      <c r="A3549" t="s">
        <v>11765</v>
      </c>
      <c r="B3549" t="s">
        <v>3220</v>
      </c>
      <c r="C3549" t="s">
        <v>11766</v>
      </c>
      <c r="D3549" s="90" t="s">
        <v>3056</v>
      </c>
      <c r="E3549">
        <v>3580</v>
      </c>
    </row>
    <row r="3550" spans="1:5">
      <c r="A3550" t="s">
        <v>11767</v>
      </c>
      <c r="B3550" t="s">
        <v>3220</v>
      </c>
      <c r="C3550" t="s">
        <v>11768</v>
      </c>
      <c r="D3550" s="90" t="s">
        <v>11769</v>
      </c>
      <c r="E3550">
        <v>3580</v>
      </c>
    </row>
    <row r="3551" spans="1:5">
      <c r="A3551" t="s">
        <v>11770</v>
      </c>
      <c r="B3551" t="s">
        <v>11533</v>
      </c>
      <c r="C3551" t="s">
        <v>11771</v>
      </c>
      <c r="D3551" s="90" t="s">
        <v>11772</v>
      </c>
      <c r="E3551">
        <v>3580</v>
      </c>
    </row>
    <row r="3552" spans="1:5">
      <c r="A3552" t="s">
        <v>11773</v>
      </c>
      <c r="B3552" t="s">
        <v>11533</v>
      </c>
      <c r="C3552" t="s">
        <v>11774</v>
      </c>
      <c r="D3552" s="90" t="s">
        <v>11775</v>
      </c>
      <c r="E3552">
        <v>3580</v>
      </c>
    </row>
    <row r="3553" spans="1:5">
      <c r="A3553" t="s">
        <v>11776</v>
      </c>
      <c r="B3553" t="s">
        <v>11533</v>
      </c>
      <c r="C3553" t="s">
        <v>11777</v>
      </c>
      <c r="D3553" s="90" t="s">
        <v>11778</v>
      </c>
      <c r="E3553">
        <v>3580</v>
      </c>
    </row>
    <row r="3554" spans="1:5">
      <c r="A3554" t="s">
        <v>11779</v>
      </c>
      <c r="B3554" t="s">
        <v>3220</v>
      </c>
      <c r="C3554" t="s">
        <v>11780</v>
      </c>
      <c r="D3554" s="90" t="s">
        <v>11781</v>
      </c>
      <c r="E3554">
        <v>3580</v>
      </c>
    </row>
    <row r="3555" spans="1:5">
      <c r="A3555" t="s">
        <v>11782</v>
      </c>
      <c r="B3555" t="s">
        <v>3220</v>
      </c>
      <c r="C3555" t="s">
        <v>11783</v>
      </c>
      <c r="D3555" s="90" t="s">
        <v>11784</v>
      </c>
      <c r="E3555">
        <v>3580</v>
      </c>
    </row>
    <row r="3556" spans="1:5">
      <c r="A3556" t="s">
        <v>11785</v>
      </c>
      <c r="B3556" t="s">
        <v>3220</v>
      </c>
      <c r="C3556" t="s">
        <v>11786</v>
      </c>
      <c r="D3556" s="90" t="s">
        <v>11787</v>
      </c>
      <c r="E3556">
        <v>3580</v>
      </c>
    </row>
    <row r="3557" spans="1:5">
      <c r="A3557" t="s">
        <v>11788</v>
      </c>
      <c r="B3557" t="s">
        <v>3220</v>
      </c>
      <c r="C3557" t="s">
        <v>11789</v>
      </c>
      <c r="D3557" s="90" t="s">
        <v>11790</v>
      </c>
      <c r="E3557">
        <v>3580</v>
      </c>
    </row>
    <row r="3558" spans="1:5">
      <c r="A3558" t="s">
        <v>11791</v>
      </c>
      <c r="B3558" t="s">
        <v>3220</v>
      </c>
      <c r="C3558" t="s">
        <v>11792</v>
      </c>
      <c r="D3558" s="90" t="s">
        <v>3056</v>
      </c>
      <c r="E3558">
        <v>3580</v>
      </c>
    </row>
    <row r="3559" spans="1:5">
      <c r="A3559" t="s">
        <v>11793</v>
      </c>
      <c r="B3559" t="s">
        <v>3220</v>
      </c>
      <c r="C3559" t="s">
        <v>11794</v>
      </c>
      <c r="D3559" s="90" t="s">
        <v>11795</v>
      </c>
      <c r="E3559">
        <v>3580</v>
      </c>
    </row>
    <row r="3560" spans="1:5">
      <c r="A3560" t="s">
        <v>11796</v>
      </c>
      <c r="B3560" t="s">
        <v>3220</v>
      </c>
      <c r="C3560" t="s">
        <v>11797</v>
      </c>
      <c r="D3560" s="90" t="s">
        <v>3056</v>
      </c>
      <c r="E3560">
        <v>3580</v>
      </c>
    </row>
    <row r="3561" spans="1:5">
      <c r="A3561" t="s">
        <v>11798</v>
      </c>
      <c r="B3561" t="s">
        <v>3220</v>
      </c>
      <c r="D3561" s="90" t="s">
        <v>3056</v>
      </c>
      <c r="E3561">
        <v>3580</v>
      </c>
    </row>
    <row r="3562" spans="1:5">
      <c r="A3562" t="s">
        <v>11799</v>
      </c>
      <c r="B3562" t="s">
        <v>3220</v>
      </c>
      <c r="C3562" t="s">
        <v>11800</v>
      </c>
      <c r="D3562" s="90" t="s">
        <v>11801</v>
      </c>
      <c r="E3562">
        <v>3600</v>
      </c>
    </row>
    <row r="3563" spans="1:5">
      <c r="A3563" t="s">
        <v>11802</v>
      </c>
      <c r="B3563" t="s">
        <v>3220</v>
      </c>
      <c r="C3563" t="s">
        <v>11803</v>
      </c>
      <c r="D3563" s="90" t="s">
        <v>3056</v>
      </c>
      <c r="E3563">
        <v>3600</v>
      </c>
    </row>
    <row r="3564" spans="1:5">
      <c r="A3564" t="s">
        <v>11804</v>
      </c>
      <c r="B3564" t="s">
        <v>3220</v>
      </c>
      <c r="C3564" t="s">
        <v>11805</v>
      </c>
      <c r="D3564" s="90" t="s">
        <v>11806</v>
      </c>
      <c r="E3564">
        <v>3600</v>
      </c>
    </row>
    <row r="3565" spans="1:5">
      <c r="A3565" t="s">
        <v>11807</v>
      </c>
      <c r="B3565" t="s">
        <v>3220</v>
      </c>
      <c r="C3565" t="s">
        <v>11808</v>
      </c>
      <c r="D3565" s="90" t="s">
        <v>11809</v>
      </c>
      <c r="E3565">
        <v>3600</v>
      </c>
    </row>
    <row r="3566" spans="1:5">
      <c r="A3566" t="s">
        <v>1598</v>
      </c>
      <c r="B3566" t="s">
        <v>11533</v>
      </c>
      <c r="C3566" t="s">
        <v>11810</v>
      </c>
      <c r="D3566" s="90" t="s">
        <v>11811</v>
      </c>
      <c r="E3566">
        <v>3600</v>
      </c>
    </row>
    <row r="3567" spans="1:5">
      <c r="A3567" t="s">
        <v>11812</v>
      </c>
      <c r="B3567" t="s">
        <v>11533</v>
      </c>
      <c r="C3567" t="s">
        <v>11813</v>
      </c>
      <c r="D3567" s="90" t="s">
        <v>11814</v>
      </c>
      <c r="E3567">
        <v>3600</v>
      </c>
    </row>
    <row r="3568" spans="1:5">
      <c r="A3568" t="s">
        <v>11815</v>
      </c>
      <c r="B3568" t="s">
        <v>11533</v>
      </c>
      <c r="C3568" t="s">
        <v>11816</v>
      </c>
      <c r="D3568" s="90" t="s">
        <v>11817</v>
      </c>
      <c r="E3568">
        <v>3600</v>
      </c>
    </row>
    <row r="3569" spans="1:5">
      <c r="A3569" t="s">
        <v>11818</v>
      </c>
      <c r="B3569" t="s">
        <v>3220</v>
      </c>
      <c r="C3569" t="s">
        <v>11819</v>
      </c>
      <c r="D3569" s="90" t="s">
        <v>11820</v>
      </c>
      <c r="E3569">
        <v>3600</v>
      </c>
    </row>
    <row r="3570" spans="1:5">
      <c r="A3570" t="s">
        <v>11821</v>
      </c>
      <c r="B3570" t="s">
        <v>3220</v>
      </c>
      <c r="C3570" t="s">
        <v>11822</v>
      </c>
      <c r="D3570" s="90" t="s">
        <v>11823</v>
      </c>
      <c r="E3570">
        <v>3600</v>
      </c>
    </row>
    <row r="3571" spans="1:5">
      <c r="A3571" t="s">
        <v>11824</v>
      </c>
      <c r="B3571" t="s">
        <v>3220</v>
      </c>
      <c r="D3571" s="90" t="s">
        <v>11825</v>
      </c>
      <c r="E3571">
        <v>3600</v>
      </c>
    </row>
    <row r="3572" spans="1:5">
      <c r="A3572" t="s">
        <v>11826</v>
      </c>
      <c r="B3572" t="s">
        <v>3220</v>
      </c>
      <c r="C3572" t="s">
        <v>11695</v>
      </c>
      <c r="D3572" s="90" t="s">
        <v>3056</v>
      </c>
      <c r="E3572">
        <v>3600</v>
      </c>
    </row>
    <row r="3573" spans="1:5">
      <c r="A3573" t="s">
        <v>11827</v>
      </c>
      <c r="B3573" t="s">
        <v>11360</v>
      </c>
      <c r="C3573" t="s">
        <v>11828</v>
      </c>
      <c r="D3573" s="90" t="s">
        <v>11829</v>
      </c>
      <c r="E3573">
        <v>3600</v>
      </c>
    </row>
    <row r="3574" spans="1:5">
      <c r="A3574" t="s">
        <v>11830</v>
      </c>
      <c r="B3574" t="s">
        <v>11360</v>
      </c>
      <c r="C3574" t="s">
        <v>11831</v>
      </c>
      <c r="D3574" s="90" t="s">
        <v>3056</v>
      </c>
      <c r="E3574">
        <v>3600</v>
      </c>
    </row>
    <row r="3575" spans="1:5">
      <c r="A3575" t="s">
        <v>1606</v>
      </c>
      <c r="B3575" t="s">
        <v>11360</v>
      </c>
      <c r="C3575" t="s">
        <v>11832</v>
      </c>
      <c r="D3575" s="90" t="s">
        <v>11833</v>
      </c>
      <c r="E3575">
        <v>3600</v>
      </c>
    </row>
    <row r="3576" spans="1:5">
      <c r="A3576" t="s">
        <v>1605</v>
      </c>
      <c r="B3576" t="s">
        <v>11360</v>
      </c>
      <c r="C3576" t="s">
        <v>11834</v>
      </c>
      <c r="D3576" s="90" t="s">
        <v>11835</v>
      </c>
      <c r="E3576">
        <v>3600</v>
      </c>
    </row>
    <row r="3577" spans="1:5">
      <c r="A3577" t="s">
        <v>1604</v>
      </c>
      <c r="B3577" t="s">
        <v>11360</v>
      </c>
      <c r="C3577" t="s">
        <v>11836</v>
      </c>
      <c r="D3577" s="90" t="s">
        <v>11837</v>
      </c>
      <c r="E3577">
        <v>3600</v>
      </c>
    </row>
    <row r="3578" spans="1:5">
      <c r="A3578" t="s">
        <v>11838</v>
      </c>
      <c r="B3578" t="s">
        <v>11360</v>
      </c>
      <c r="C3578" t="s">
        <v>11839</v>
      </c>
      <c r="D3578" s="90" t="s">
        <v>11840</v>
      </c>
      <c r="E3578">
        <v>3600</v>
      </c>
    </row>
    <row r="3579" spans="1:5">
      <c r="A3579" t="s">
        <v>11841</v>
      </c>
      <c r="B3579" t="s">
        <v>11533</v>
      </c>
      <c r="C3579" t="s">
        <v>11842</v>
      </c>
      <c r="D3579" s="90" t="s">
        <v>11843</v>
      </c>
      <c r="E3579">
        <v>3600</v>
      </c>
    </row>
    <row r="3580" spans="1:5">
      <c r="A3580" t="s">
        <v>11844</v>
      </c>
      <c r="B3580" t="s">
        <v>11533</v>
      </c>
      <c r="C3580" t="s">
        <v>11845</v>
      </c>
      <c r="D3580" s="90" t="s">
        <v>3056</v>
      </c>
      <c r="E3580">
        <v>3600</v>
      </c>
    </row>
    <row r="3581" spans="1:5">
      <c r="A3581" t="s">
        <v>11846</v>
      </c>
      <c r="B3581" t="s">
        <v>3220</v>
      </c>
      <c r="C3581" t="s">
        <v>11847</v>
      </c>
      <c r="D3581" s="90" t="s">
        <v>11848</v>
      </c>
      <c r="E3581">
        <v>3600</v>
      </c>
    </row>
    <row r="3582" spans="1:5">
      <c r="A3582" t="s">
        <v>1619</v>
      </c>
      <c r="B3582" t="s">
        <v>11716</v>
      </c>
      <c r="C3582" t="s">
        <v>11849</v>
      </c>
      <c r="D3582" s="90" t="s">
        <v>11850</v>
      </c>
      <c r="E3582">
        <v>3620</v>
      </c>
    </row>
    <row r="3583" spans="1:5">
      <c r="A3583" t="s">
        <v>11851</v>
      </c>
      <c r="B3583" t="s">
        <v>11716</v>
      </c>
      <c r="C3583" t="s">
        <v>11852</v>
      </c>
      <c r="D3583" s="90" t="s">
        <v>3056</v>
      </c>
      <c r="E3583">
        <v>3620</v>
      </c>
    </row>
    <row r="3584" spans="1:5">
      <c r="A3584" t="s">
        <v>1608</v>
      </c>
      <c r="B3584" t="s">
        <v>11716</v>
      </c>
      <c r="C3584" t="s">
        <v>11853</v>
      </c>
      <c r="D3584" s="90" t="s">
        <v>3056</v>
      </c>
      <c r="E3584">
        <v>3620</v>
      </c>
    </row>
    <row r="3585" spans="1:5">
      <c r="A3585" t="s">
        <v>11854</v>
      </c>
      <c r="B3585" t="s">
        <v>11716</v>
      </c>
      <c r="C3585" t="s">
        <v>11855</v>
      </c>
      <c r="D3585" s="90" t="s">
        <v>11856</v>
      </c>
      <c r="E3585">
        <v>3620</v>
      </c>
    </row>
    <row r="3586" spans="1:5">
      <c r="A3586" t="s">
        <v>1607</v>
      </c>
      <c r="B3586" t="s">
        <v>11716</v>
      </c>
      <c r="C3586" t="s">
        <v>11857</v>
      </c>
      <c r="D3586" s="90" t="s">
        <v>11858</v>
      </c>
      <c r="E3586">
        <v>3620</v>
      </c>
    </row>
    <row r="3587" spans="1:5">
      <c r="A3587" t="s">
        <v>11859</v>
      </c>
      <c r="B3587" t="s">
        <v>11716</v>
      </c>
      <c r="C3587" t="s">
        <v>11860</v>
      </c>
      <c r="D3587" s="90" t="s">
        <v>11861</v>
      </c>
      <c r="E3587">
        <v>3620</v>
      </c>
    </row>
    <row r="3588" spans="1:5">
      <c r="A3588" t="s">
        <v>11862</v>
      </c>
      <c r="B3588" t="s">
        <v>3220</v>
      </c>
      <c r="C3588" t="s">
        <v>11863</v>
      </c>
      <c r="D3588" s="90" t="s">
        <v>3056</v>
      </c>
      <c r="E3588">
        <v>3620</v>
      </c>
    </row>
    <row r="3589" spans="1:5">
      <c r="A3589" t="s">
        <v>11864</v>
      </c>
      <c r="B3589" t="s">
        <v>3220</v>
      </c>
      <c r="C3589" t="s">
        <v>11865</v>
      </c>
      <c r="D3589" s="90" t="s">
        <v>11866</v>
      </c>
      <c r="E3589">
        <v>3620</v>
      </c>
    </row>
    <row r="3590" spans="1:5">
      <c r="A3590" t="s">
        <v>11867</v>
      </c>
      <c r="B3590" t="s">
        <v>3220</v>
      </c>
      <c r="D3590" s="90" t="s">
        <v>3056</v>
      </c>
      <c r="E3590">
        <v>3620</v>
      </c>
    </row>
    <row r="3591" spans="1:5">
      <c r="A3591" t="s">
        <v>11868</v>
      </c>
      <c r="B3591" t="s">
        <v>3220</v>
      </c>
      <c r="C3591" t="s">
        <v>11869</v>
      </c>
      <c r="D3591" s="90" t="s">
        <v>11870</v>
      </c>
      <c r="E3591">
        <v>3620</v>
      </c>
    </row>
    <row r="3592" spans="1:5">
      <c r="A3592" t="s">
        <v>11871</v>
      </c>
      <c r="B3592" t="s">
        <v>3220</v>
      </c>
      <c r="C3592" t="s">
        <v>11872</v>
      </c>
      <c r="D3592" s="90" t="s">
        <v>11873</v>
      </c>
      <c r="E3592">
        <v>3620</v>
      </c>
    </row>
    <row r="3593" spans="1:5">
      <c r="A3593" t="s">
        <v>11874</v>
      </c>
      <c r="B3593" t="s">
        <v>3220</v>
      </c>
      <c r="C3593" t="s">
        <v>11875</v>
      </c>
      <c r="D3593" s="90" t="s">
        <v>11876</v>
      </c>
      <c r="E3593">
        <v>3620</v>
      </c>
    </row>
    <row r="3594" spans="1:5">
      <c r="A3594" t="s">
        <v>11877</v>
      </c>
      <c r="B3594" t="s">
        <v>11533</v>
      </c>
      <c r="C3594" t="s">
        <v>11878</v>
      </c>
      <c r="D3594" s="90" t="s">
        <v>11879</v>
      </c>
      <c r="E3594">
        <v>3620</v>
      </c>
    </row>
    <row r="3595" spans="1:5">
      <c r="A3595" t="s">
        <v>11880</v>
      </c>
      <c r="B3595" t="s">
        <v>11533</v>
      </c>
      <c r="C3595" t="s">
        <v>11881</v>
      </c>
      <c r="D3595" s="90" t="s">
        <v>11882</v>
      </c>
      <c r="E3595">
        <v>3620</v>
      </c>
    </row>
    <row r="3596" spans="1:5">
      <c r="A3596" t="s">
        <v>11883</v>
      </c>
      <c r="B3596" t="s">
        <v>11533</v>
      </c>
      <c r="C3596" t="s">
        <v>11884</v>
      </c>
      <c r="D3596" s="90" t="s">
        <v>11885</v>
      </c>
      <c r="E3596">
        <v>3620</v>
      </c>
    </row>
    <row r="3597" spans="1:5">
      <c r="A3597" t="s">
        <v>11886</v>
      </c>
      <c r="B3597" t="s">
        <v>6607</v>
      </c>
      <c r="C3597" t="s">
        <v>11887</v>
      </c>
      <c r="D3597" s="90" t="s">
        <v>6609</v>
      </c>
      <c r="E3597">
        <v>3620</v>
      </c>
    </row>
    <row r="3598" spans="1:5">
      <c r="A3598" t="s">
        <v>11888</v>
      </c>
      <c r="B3598" t="s">
        <v>3220</v>
      </c>
      <c r="C3598" t="s">
        <v>11889</v>
      </c>
      <c r="D3598" s="90" t="s">
        <v>3056</v>
      </c>
      <c r="E3598">
        <v>3620</v>
      </c>
    </row>
    <row r="3599" spans="1:5">
      <c r="A3599" t="s">
        <v>11890</v>
      </c>
      <c r="B3599" t="s">
        <v>3220</v>
      </c>
      <c r="D3599" s="90" t="s">
        <v>3056</v>
      </c>
      <c r="E3599">
        <v>3620</v>
      </c>
    </row>
    <row r="3600" spans="1:5">
      <c r="A3600" t="s">
        <v>11891</v>
      </c>
      <c r="B3600" t="s">
        <v>3220</v>
      </c>
      <c r="C3600" t="s">
        <v>11892</v>
      </c>
      <c r="D3600" s="90" t="s">
        <v>11893</v>
      </c>
      <c r="E3600">
        <v>3620</v>
      </c>
    </row>
    <row r="3601" spans="1:5">
      <c r="A3601" t="s">
        <v>11894</v>
      </c>
      <c r="B3601" t="s">
        <v>3220</v>
      </c>
      <c r="C3601" t="s">
        <v>11895</v>
      </c>
      <c r="D3601" s="90" t="s">
        <v>11896</v>
      </c>
      <c r="E3601">
        <v>3620</v>
      </c>
    </row>
    <row r="3602" spans="1:5">
      <c r="A3602" t="s">
        <v>11897</v>
      </c>
      <c r="B3602" t="s">
        <v>3220</v>
      </c>
      <c r="C3602" t="s">
        <v>11898</v>
      </c>
      <c r="D3602" s="90" t="s">
        <v>11899</v>
      </c>
      <c r="E3602">
        <v>3640</v>
      </c>
    </row>
    <row r="3603" spans="1:5">
      <c r="A3603" t="s">
        <v>1615</v>
      </c>
      <c r="B3603" t="s">
        <v>11360</v>
      </c>
      <c r="C3603" t="s">
        <v>11831</v>
      </c>
      <c r="D3603" s="90" t="s">
        <v>11900</v>
      </c>
      <c r="E3603">
        <v>3640</v>
      </c>
    </row>
    <row r="3604" spans="1:5">
      <c r="A3604" t="s">
        <v>11901</v>
      </c>
      <c r="B3604" t="s">
        <v>4077</v>
      </c>
      <c r="C3604" t="s">
        <v>11902</v>
      </c>
      <c r="D3604" s="90" t="s">
        <v>3167</v>
      </c>
      <c r="E3604">
        <v>3640</v>
      </c>
    </row>
    <row r="3605" spans="1:5">
      <c r="A3605" t="s">
        <v>1395</v>
      </c>
      <c r="B3605" t="s">
        <v>11903</v>
      </c>
      <c r="C3605" t="s">
        <v>11904</v>
      </c>
      <c r="D3605" s="90" t="s">
        <v>11905</v>
      </c>
      <c r="E3605">
        <v>3640</v>
      </c>
    </row>
    <row r="3606" spans="1:5">
      <c r="A3606" t="s">
        <v>1284</v>
      </c>
      <c r="B3606" t="s">
        <v>8078</v>
      </c>
      <c r="C3606" t="s">
        <v>11906</v>
      </c>
      <c r="D3606" s="90" t="s">
        <v>11907</v>
      </c>
      <c r="E3606">
        <v>3640</v>
      </c>
    </row>
    <row r="3607" spans="1:5">
      <c r="A3607" t="s">
        <v>1283</v>
      </c>
      <c r="B3607" t="s">
        <v>11908</v>
      </c>
      <c r="C3607" t="s">
        <v>11909</v>
      </c>
      <c r="D3607" s="90" t="s">
        <v>3056</v>
      </c>
      <c r="E3607">
        <v>3640</v>
      </c>
    </row>
    <row r="3608" spans="1:5">
      <c r="A3608" t="s">
        <v>1282</v>
      </c>
      <c r="B3608" t="s">
        <v>11908</v>
      </c>
      <c r="C3608" t="s">
        <v>11910</v>
      </c>
      <c r="D3608" s="90" t="s">
        <v>11911</v>
      </c>
      <c r="E3608">
        <v>3640</v>
      </c>
    </row>
    <row r="3609" spans="1:5">
      <c r="A3609" t="s">
        <v>1281</v>
      </c>
      <c r="B3609" t="s">
        <v>8078</v>
      </c>
      <c r="C3609" t="s">
        <v>11912</v>
      </c>
      <c r="D3609" s="90" t="s">
        <v>11913</v>
      </c>
      <c r="E3609">
        <v>3640</v>
      </c>
    </row>
    <row r="3610" spans="1:5">
      <c r="A3610" t="s">
        <v>1280</v>
      </c>
      <c r="B3610" t="s">
        <v>8078</v>
      </c>
      <c r="C3610" t="s">
        <v>11914</v>
      </c>
      <c r="D3610" s="90" t="s">
        <v>3056</v>
      </c>
      <c r="E3610">
        <v>3640</v>
      </c>
    </row>
    <row r="3611" spans="1:5">
      <c r="A3611" t="s">
        <v>1279</v>
      </c>
      <c r="B3611" t="s">
        <v>11908</v>
      </c>
      <c r="C3611" t="s">
        <v>11915</v>
      </c>
      <c r="D3611" s="90" t="s">
        <v>3056</v>
      </c>
      <c r="E3611">
        <v>3640</v>
      </c>
    </row>
    <row r="3612" spans="1:5">
      <c r="A3612" t="s">
        <v>11916</v>
      </c>
      <c r="B3612" t="s">
        <v>11917</v>
      </c>
      <c r="C3612" t="s">
        <v>11918</v>
      </c>
      <c r="D3612" s="90" t="s">
        <v>11919</v>
      </c>
      <c r="E3612">
        <v>3640</v>
      </c>
    </row>
    <row r="3613" spans="1:5">
      <c r="A3613" t="s">
        <v>1404</v>
      </c>
      <c r="B3613" t="s">
        <v>11917</v>
      </c>
      <c r="C3613" t="s">
        <v>11920</v>
      </c>
      <c r="D3613" s="90" t="s">
        <v>11921</v>
      </c>
      <c r="E3613">
        <v>3640</v>
      </c>
    </row>
    <row r="3614" spans="1:5">
      <c r="A3614" t="s">
        <v>11922</v>
      </c>
      <c r="B3614" t="s">
        <v>11917</v>
      </c>
      <c r="C3614" t="s">
        <v>11923</v>
      </c>
      <c r="D3614" s="90" t="s">
        <v>11924</v>
      </c>
      <c r="E3614">
        <v>3640</v>
      </c>
    </row>
    <row r="3615" spans="1:5">
      <c r="A3615" t="s">
        <v>1406</v>
      </c>
      <c r="B3615" t="s">
        <v>11917</v>
      </c>
      <c r="C3615" t="s">
        <v>11925</v>
      </c>
      <c r="D3615" s="90" t="s">
        <v>11926</v>
      </c>
      <c r="E3615">
        <v>3640</v>
      </c>
    </row>
    <row r="3616" spans="1:5">
      <c r="A3616" t="s">
        <v>11927</v>
      </c>
      <c r="B3616" t="s">
        <v>11917</v>
      </c>
      <c r="C3616" t="s">
        <v>11928</v>
      </c>
      <c r="D3616" s="90" t="s">
        <v>8091</v>
      </c>
      <c r="E3616">
        <v>3640</v>
      </c>
    </row>
    <row r="3617" spans="1:5">
      <c r="A3617" t="s">
        <v>11929</v>
      </c>
      <c r="B3617" t="s">
        <v>11917</v>
      </c>
      <c r="C3617" t="s">
        <v>11930</v>
      </c>
      <c r="D3617" s="90" t="s">
        <v>8091</v>
      </c>
      <c r="E3617">
        <v>3640</v>
      </c>
    </row>
    <row r="3618" spans="1:5">
      <c r="A3618" t="s">
        <v>11931</v>
      </c>
      <c r="B3618" t="s">
        <v>11917</v>
      </c>
      <c r="C3618" t="s">
        <v>11932</v>
      </c>
      <c r="D3618" s="90" t="s">
        <v>11933</v>
      </c>
      <c r="E3618">
        <v>3640</v>
      </c>
    </row>
    <row r="3619" spans="1:5">
      <c r="A3619" t="s">
        <v>11934</v>
      </c>
      <c r="B3619" t="s">
        <v>11935</v>
      </c>
      <c r="C3619" t="s">
        <v>11936</v>
      </c>
      <c r="D3619" s="90" t="s">
        <v>11937</v>
      </c>
      <c r="E3619">
        <v>3640</v>
      </c>
    </row>
    <row r="3620" spans="1:5">
      <c r="A3620" t="s">
        <v>11938</v>
      </c>
      <c r="B3620" t="s">
        <v>11939</v>
      </c>
      <c r="C3620" t="s">
        <v>11940</v>
      </c>
      <c r="D3620" s="90" t="s">
        <v>11941</v>
      </c>
      <c r="E3620">
        <v>3640</v>
      </c>
    </row>
    <row r="3621" spans="1:5">
      <c r="A3621" t="s">
        <v>11942</v>
      </c>
      <c r="B3621" t="s">
        <v>11943</v>
      </c>
      <c r="C3621" t="s">
        <v>11944</v>
      </c>
      <c r="D3621" s="90" t="s">
        <v>11945</v>
      </c>
      <c r="E3621">
        <v>3640</v>
      </c>
    </row>
    <row r="3622" spans="1:5">
      <c r="A3622" t="s">
        <v>1251</v>
      </c>
      <c r="B3622" t="s">
        <v>11946</v>
      </c>
      <c r="C3622" t="s">
        <v>11947</v>
      </c>
      <c r="D3622" s="90" t="s">
        <v>11948</v>
      </c>
      <c r="E3622">
        <v>3660</v>
      </c>
    </row>
    <row r="3623" spans="1:5">
      <c r="A3623" t="s">
        <v>11949</v>
      </c>
      <c r="B3623" t="s">
        <v>11939</v>
      </c>
      <c r="C3623" t="s">
        <v>11950</v>
      </c>
      <c r="D3623" s="90" t="s">
        <v>11951</v>
      </c>
      <c r="E3623">
        <v>3660</v>
      </c>
    </row>
    <row r="3624" spans="1:5">
      <c r="A3624" t="s">
        <v>11952</v>
      </c>
      <c r="B3624" t="s">
        <v>11939</v>
      </c>
      <c r="C3624" t="s">
        <v>11953</v>
      </c>
      <c r="D3624" s="90" t="s">
        <v>11951</v>
      </c>
      <c r="E3624">
        <v>3660</v>
      </c>
    </row>
    <row r="3625" spans="1:5">
      <c r="A3625" t="s">
        <v>11954</v>
      </c>
      <c r="B3625" t="s">
        <v>11939</v>
      </c>
      <c r="C3625" t="s">
        <v>11955</v>
      </c>
      <c r="D3625" s="90" t="s">
        <v>11951</v>
      </c>
      <c r="E3625">
        <v>3660</v>
      </c>
    </row>
    <row r="3626" spans="1:5">
      <c r="A3626" t="s">
        <v>11956</v>
      </c>
      <c r="B3626" t="s">
        <v>11939</v>
      </c>
      <c r="C3626" t="s">
        <v>11957</v>
      </c>
      <c r="D3626" s="90" t="s">
        <v>11951</v>
      </c>
      <c r="E3626">
        <v>3660</v>
      </c>
    </row>
    <row r="3627" spans="1:5">
      <c r="A3627" t="s">
        <v>11958</v>
      </c>
      <c r="B3627" t="s">
        <v>7792</v>
      </c>
      <c r="C3627" t="s">
        <v>11959</v>
      </c>
      <c r="D3627" s="90" t="s">
        <v>7794</v>
      </c>
      <c r="E3627">
        <v>3660</v>
      </c>
    </row>
    <row r="3628" spans="1:5">
      <c r="A3628" t="s">
        <v>1301</v>
      </c>
      <c r="B3628" t="s">
        <v>7792</v>
      </c>
      <c r="C3628" t="s">
        <v>11960</v>
      </c>
      <c r="D3628" s="90" t="s">
        <v>11961</v>
      </c>
      <c r="E3628">
        <v>3660</v>
      </c>
    </row>
    <row r="3629" spans="1:5">
      <c r="A3629" t="s">
        <v>1209</v>
      </c>
      <c r="B3629" t="s">
        <v>11903</v>
      </c>
      <c r="C3629" t="s">
        <v>11962</v>
      </c>
      <c r="D3629" s="90" t="s">
        <v>11963</v>
      </c>
      <c r="E3629">
        <v>3660</v>
      </c>
    </row>
    <row r="3630" spans="1:5">
      <c r="A3630" t="s">
        <v>11964</v>
      </c>
      <c r="B3630" t="s">
        <v>11903</v>
      </c>
      <c r="C3630" t="s">
        <v>11965</v>
      </c>
      <c r="D3630" s="90" t="s">
        <v>11963</v>
      </c>
      <c r="E3630">
        <v>3660</v>
      </c>
    </row>
    <row r="3631" spans="1:5">
      <c r="A3631" t="s">
        <v>1393</v>
      </c>
      <c r="B3631" t="s">
        <v>8078</v>
      </c>
      <c r="C3631" t="s">
        <v>11966</v>
      </c>
      <c r="D3631" s="90" t="s">
        <v>3056</v>
      </c>
      <c r="E3631">
        <v>3660</v>
      </c>
    </row>
    <row r="3632" spans="1:5">
      <c r="A3632" t="s">
        <v>1300</v>
      </c>
      <c r="B3632" t="s">
        <v>7792</v>
      </c>
      <c r="C3632" t="s">
        <v>11967</v>
      </c>
      <c r="D3632" s="90" t="s">
        <v>11968</v>
      </c>
      <c r="E3632">
        <v>3660</v>
      </c>
    </row>
    <row r="3633" spans="1:5">
      <c r="A3633" t="s">
        <v>1299</v>
      </c>
      <c r="B3633" t="s">
        <v>7792</v>
      </c>
      <c r="C3633" t="s">
        <v>11969</v>
      </c>
      <c r="D3633" s="90" t="s">
        <v>11970</v>
      </c>
      <c r="E3633">
        <v>3660</v>
      </c>
    </row>
    <row r="3634" spans="1:5">
      <c r="A3634" t="s">
        <v>1298</v>
      </c>
      <c r="B3634" t="s">
        <v>7792</v>
      </c>
      <c r="C3634" t="s">
        <v>11971</v>
      </c>
      <c r="D3634" s="90" t="s">
        <v>11972</v>
      </c>
      <c r="E3634">
        <v>3660</v>
      </c>
    </row>
    <row r="3635" spans="1:5">
      <c r="A3635" t="s">
        <v>1297</v>
      </c>
      <c r="B3635" t="s">
        <v>7792</v>
      </c>
      <c r="C3635" t="s">
        <v>11973</v>
      </c>
      <c r="D3635" s="90" t="s">
        <v>11974</v>
      </c>
      <c r="E3635">
        <v>3660</v>
      </c>
    </row>
    <row r="3636" spans="1:5">
      <c r="A3636" t="s">
        <v>11975</v>
      </c>
      <c r="B3636" t="s">
        <v>7792</v>
      </c>
      <c r="C3636" t="s">
        <v>11976</v>
      </c>
      <c r="D3636" s="90" t="s">
        <v>7794</v>
      </c>
      <c r="E3636">
        <v>3660</v>
      </c>
    </row>
    <row r="3637" spans="1:5">
      <c r="A3637" t="s">
        <v>1296</v>
      </c>
      <c r="B3637" t="s">
        <v>7792</v>
      </c>
      <c r="C3637" t="s">
        <v>11977</v>
      </c>
      <c r="D3637" s="90" t="s">
        <v>11978</v>
      </c>
      <c r="E3637">
        <v>3660</v>
      </c>
    </row>
    <row r="3638" spans="1:5">
      <c r="A3638" t="s">
        <v>1295</v>
      </c>
      <c r="B3638" t="s">
        <v>7792</v>
      </c>
      <c r="C3638" t="s">
        <v>11979</v>
      </c>
      <c r="D3638" s="90" t="s">
        <v>11980</v>
      </c>
      <c r="E3638">
        <v>3660</v>
      </c>
    </row>
    <row r="3639" spans="1:5">
      <c r="A3639" t="s">
        <v>1302</v>
      </c>
      <c r="B3639" t="s">
        <v>7792</v>
      </c>
      <c r="C3639" t="s">
        <v>11981</v>
      </c>
      <c r="D3639" s="90" t="s">
        <v>11982</v>
      </c>
      <c r="E3639">
        <v>3660</v>
      </c>
    </row>
    <row r="3640" spans="1:5">
      <c r="A3640" t="s">
        <v>1294</v>
      </c>
      <c r="B3640" t="s">
        <v>7792</v>
      </c>
      <c r="C3640" t="s">
        <v>11983</v>
      </c>
      <c r="D3640" s="90" t="s">
        <v>11984</v>
      </c>
      <c r="E3640">
        <v>3660</v>
      </c>
    </row>
    <row r="3641" spans="1:5">
      <c r="A3641" t="s">
        <v>11985</v>
      </c>
      <c r="B3641" t="s">
        <v>4011</v>
      </c>
      <c r="C3641" t="s">
        <v>11986</v>
      </c>
      <c r="D3641" s="90" t="s">
        <v>3167</v>
      </c>
      <c r="E3641">
        <v>3660</v>
      </c>
    </row>
    <row r="3642" spans="1:5">
      <c r="A3642" t="s">
        <v>11987</v>
      </c>
      <c r="B3642" t="s">
        <v>4020</v>
      </c>
      <c r="C3642" t="s">
        <v>11988</v>
      </c>
      <c r="D3642" s="90" t="s">
        <v>4051</v>
      </c>
      <c r="E3642">
        <v>3680</v>
      </c>
    </row>
    <row r="3643" spans="1:5">
      <c r="A3643" t="s">
        <v>11989</v>
      </c>
      <c r="B3643" t="s">
        <v>4011</v>
      </c>
      <c r="C3643" t="s">
        <v>11990</v>
      </c>
      <c r="D3643" s="90" t="s">
        <v>3167</v>
      </c>
      <c r="E3643">
        <v>3680</v>
      </c>
    </row>
    <row r="3644" spans="1:5">
      <c r="A3644" t="s">
        <v>11991</v>
      </c>
      <c r="B3644" t="s">
        <v>4031</v>
      </c>
      <c r="C3644" t="s">
        <v>11992</v>
      </c>
      <c r="D3644" s="90" t="s">
        <v>4033</v>
      </c>
      <c r="E3644">
        <v>3680</v>
      </c>
    </row>
    <row r="3645" spans="1:5">
      <c r="A3645" t="s">
        <v>11993</v>
      </c>
      <c r="B3645" t="s">
        <v>4011</v>
      </c>
      <c r="C3645" t="s">
        <v>1733</v>
      </c>
      <c r="D3645" s="90" t="s">
        <v>3167</v>
      </c>
      <c r="E3645">
        <v>3680</v>
      </c>
    </row>
    <row r="3646" spans="1:5">
      <c r="A3646" t="s">
        <v>11994</v>
      </c>
      <c r="B3646" t="s">
        <v>4011</v>
      </c>
      <c r="C3646" t="s">
        <v>10663</v>
      </c>
      <c r="D3646" s="90" t="s">
        <v>3167</v>
      </c>
      <c r="E3646">
        <v>3680</v>
      </c>
    </row>
    <row r="3647" spans="1:5">
      <c r="A3647" t="s">
        <v>1217</v>
      </c>
      <c r="B3647" t="s">
        <v>11995</v>
      </c>
      <c r="C3647" t="s">
        <v>11996</v>
      </c>
      <c r="D3647" s="90" t="s">
        <v>11997</v>
      </c>
      <c r="E3647">
        <v>3680</v>
      </c>
    </row>
    <row r="3648" spans="1:5">
      <c r="A3648" t="s">
        <v>1216</v>
      </c>
      <c r="B3648" t="s">
        <v>11995</v>
      </c>
      <c r="C3648" t="s">
        <v>11998</v>
      </c>
      <c r="D3648" s="90" t="s">
        <v>11999</v>
      </c>
      <c r="E3648">
        <v>3680</v>
      </c>
    </row>
    <row r="3649" spans="1:5">
      <c r="A3649" t="s">
        <v>1267</v>
      </c>
      <c r="B3649" t="s">
        <v>8743</v>
      </c>
      <c r="C3649" t="s">
        <v>12000</v>
      </c>
      <c r="D3649" s="90" t="s">
        <v>12001</v>
      </c>
      <c r="E3649">
        <v>3680</v>
      </c>
    </row>
    <row r="3650" spans="1:5">
      <c r="A3650" t="s">
        <v>1441</v>
      </c>
      <c r="B3650" t="s">
        <v>8415</v>
      </c>
      <c r="C3650" t="s">
        <v>12002</v>
      </c>
      <c r="D3650" s="90" t="s">
        <v>3056</v>
      </c>
      <c r="E3650">
        <v>3680</v>
      </c>
    </row>
    <row r="3651" spans="1:5">
      <c r="A3651" t="s">
        <v>1440</v>
      </c>
      <c r="B3651" t="s">
        <v>8415</v>
      </c>
      <c r="C3651" t="s">
        <v>12003</v>
      </c>
      <c r="D3651" s="90" t="s">
        <v>3056</v>
      </c>
      <c r="E3651">
        <v>3680</v>
      </c>
    </row>
    <row r="3652" spans="1:5">
      <c r="A3652" t="s">
        <v>12004</v>
      </c>
      <c r="B3652" t="s">
        <v>11917</v>
      </c>
      <c r="C3652" t="s">
        <v>12005</v>
      </c>
      <c r="D3652" s="90" t="s">
        <v>12006</v>
      </c>
      <c r="E3652">
        <v>3680</v>
      </c>
    </row>
    <row r="3653" spans="1:5">
      <c r="A3653" t="s">
        <v>1415</v>
      </c>
      <c r="B3653" t="s">
        <v>11917</v>
      </c>
      <c r="C3653" t="s">
        <v>12007</v>
      </c>
      <c r="D3653" s="90" t="s">
        <v>12008</v>
      </c>
      <c r="E3653">
        <v>3680</v>
      </c>
    </row>
    <row r="3654" spans="1:5">
      <c r="A3654" t="s">
        <v>1420</v>
      </c>
      <c r="B3654" t="s">
        <v>8415</v>
      </c>
      <c r="C3654" t="s">
        <v>12009</v>
      </c>
      <c r="D3654" s="90" t="s">
        <v>3056</v>
      </c>
      <c r="E3654">
        <v>3680</v>
      </c>
    </row>
    <row r="3655" spans="1:5">
      <c r="A3655" t="s">
        <v>1419</v>
      </c>
      <c r="B3655" t="s">
        <v>8415</v>
      </c>
      <c r="C3655" t="s">
        <v>12010</v>
      </c>
      <c r="D3655" s="90" t="s">
        <v>3056</v>
      </c>
      <c r="E3655">
        <v>3680</v>
      </c>
    </row>
    <row r="3656" spans="1:5">
      <c r="A3656" t="s">
        <v>1418</v>
      </c>
      <c r="B3656" t="s">
        <v>8415</v>
      </c>
      <c r="C3656" t="s">
        <v>12011</v>
      </c>
      <c r="D3656" s="90" t="s">
        <v>3056</v>
      </c>
      <c r="E3656">
        <v>3680</v>
      </c>
    </row>
    <row r="3657" spans="1:5">
      <c r="A3657" t="s">
        <v>1417</v>
      </c>
      <c r="B3657" t="s">
        <v>8415</v>
      </c>
      <c r="C3657" t="s">
        <v>12012</v>
      </c>
      <c r="D3657" s="90" t="s">
        <v>3056</v>
      </c>
      <c r="E3657">
        <v>3680</v>
      </c>
    </row>
    <row r="3658" spans="1:5">
      <c r="A3658" t="s">
        <v>12013</v>
      </c>
      <c r="B3658" t="s">
        <v>8078</v>
      </c>
      <c r="C3658" t="s">
        <v>12014</v>
      </c>
      <c r="D3658" s="90" t="s">
        <v>3056</v>
      </c>
      <c r="E3658">
        <v>3680</v>
      </c>
    </row>
    <row r="3659" spans="1:5">
      <c r="A3659" t="s">
        <v>12015</v>
      </c>
      <c r="B3659" t="s">
        <v>12016</v>
      </c>
      <c r="C3659" t="s">
        <v>12017</v>
      </c>
      <c r="D3659" s="90" t="s">
        <v>12018</v>
      </c>
      <c r="E3659">
        <v>3680</v>
      </c>
    </row>
    <row r="3660" spans="1:5">
      <c r="A3660" t="s">
        <v>12019</v>
      </c>
      <c r="B3660" t="s">
        <v>8078</v>
      </c>
      <c r="C3660" t="s">
        <v>12020</v>
      </c>
      <c r="D3660" s="90" t="s">
        <v>3056</v>
      </c>
      <c r="E3660">
        <v>3680</v>
      </c>
    </row>
    <row r="3661" spans="1:5">
      <c r="A3661" t="s">
        <v>1278</v>
      </c>
      <c r="B3661" t="s">
        <v>11908</v>
      </c>
      <c r="C3661" t="s">
        <v>12021</v>
      </c>
      <c r="D3661" s="90" t="s">
        <v>3056</v>
      </c>
      <c r="E3661">
        <v>3680</v>
      </c>
    </row>
    <row r="3662" spans="1:5">
      <c r="A3662" t="s">
        <v>1269</v>
      </c>
      <c r="B3662" t="s">
        <v>8743</v>
      </c>
      <c r="C3662" t="s">
        <v>12022</v>
      </c>
      <c r="D3662" s="90" t="s">
        <v>12023</v>
      </c>
      <c r="E3662">
        <v>3700</v>
      </c>
    </row>
    <row r="3663" spans="1:5">
      <c r="A3663" t="s">
        <v>1270</v>
      </c>
      <c r="B3663" t="s">
        <v>8743</v>
      </c>
      <c r="C3663" t="s">
        <v>12024</v>
      </c>
      <c r="D3663" s="90" t="s">
        <v>12025</v>
      </c>
      <c r="E3663">
        <v>3700</v>
      </c>
    </row>
    <row r="3664" spans="1:5">
      <c r="A3664" t="s">
        <v>1268</v>
      </c>
      <c r="B3664" t="s">
        <v>8743</v>
      </c>
      <c r="C3664" t="s">
        <v>12026</v>
      </c>
      <c r="D3664" s="90" t="s">
        <v>12027</v>
      </c>
      <c r="E3664">
        <v>3700</v>
      </c>
    </row>
    <row r="3665" spans="1:5">
      <c r="A3665" t="s">
        <v>1375</v>
      </c>
      <c r="B3665" t="s">
        <v>11903</v>
      </c>
      <c r="C3665" t="s">
        <v>12028</v>
      </c>
      <c r="D3665" s="90" t="s">
        <v>11963</v>
      </c>
      <c r="E3665">
        <v>3700</v>
      </c>
    </row>
    <row r="3666" spans="1:5">
      <c r="A3666" t="s">
        <v>12029</v>
      </c>
      <c r="B3666" t="s">
        <v>3998</v>
      </c>
      <c r="C3666" t="s">
        <v>12030</v>
      </c>
      <c r="D3666" s="90" t="s">
        <v>4000</v>
      </c>
      <c r="E3666">
        <v>3700</v>
      </c>
    </row>
    <row r="3667" spans="1:5">
      <c r="A3667" t="s">
        <v>12031</v>
      </c>
      <c r="B3667" t="s">
        <v>12016</v>
      </c>
      <c r="C3667" t="s">
        <v>12032</v>
      </c>
      <c r="D3667" s="90" t="s">
        <v>12033</v>
      </c>
      <c r="E3667">
        <v>3700</v>
      </c>
    </row>
    <row r="3668" spans="1:5">
      <c r="A3668" t="s">
        <v>12034</v>
      </c>
      <c r="B3668" t="s">
        <v>12035</v>
      </c>
      <c r="C3668" t="s">
        <v>12036</v>
      </c>
      <c r="D3668" s="90" t="s">
        <v>12037</v>
      </c>
      <c r="E3668">
        <v>3700</v>
      </c>
    </row>
    <row r="3669" spans="1:5">
      <c r="A3669" t="s">
        <v>12038</v>
      </c>
      <c r="B3669" t="s">
        <v>12035</v>
      </c>
      <c r="C3669" t="s">
        <v>12039</v>
      </c>
      <c r="D3669" s="90" t="s">
        <v>12040</v>
      </c>
      <c r="E3669">
        <v>3700</v>
      </c>
    </row>
    <row r="3670" spans="1:5">
      <c r="A3670" t="s">
        <v>12041</v>
      </c>
      <c r="B3670" t="s">
        <v>12035</v>
      </c>
      <c r="C3670" t="s">
        <v>12042</v>
      </c>
      <c r="D3670" s="90" t="s">
        <v>12043</v>
      </c>
      <c r="E3670">
        <v>3700</v>
      </c>
    </row>
    <row r="3671" spans="1:5">
      <c r="A3671" t="s">
        <v>12044</v>
      </c>
      <c r="B3671" t="s">
        <v>12035</v>
      </c>
      <c r="C3671" t="s">
        <v>12045</v>
      </c>
      <c r="D3671" s="90" t="s">
        <v>12046</v>
      </c>
      <c r="E3671">
        <v>3700</v>
      </c>
    </row>
    <row r="3672" spans="1:5">
      <c r="A3672" t="s">
        <v>12047</v>
      </c>
      <c r="B3672" t="s">
        <v>12035</v>
      </c>
      <c r="C3672" t="s">
        <v>12048</v>
      </c>
      <c r="D3672" s="90" t="s">
        <v>12049</v>
      </c>
      <c r="E3672">
        <v>3700</v>
      </c>
    </row>
    <row r="3673" spans="1:5">
      <c r="A3673" t="s">
        <v>12050</v>
      </c>
      <c r="B3673" t="s">
        <v>12035</v>
      </c>
      <c r="C3673" t="s">
        <v>12051</v>
      </c>
      <c r="D3673" s="90" t="s">
        <v>12052</v>
      </c>
      <c r="E3673">
        <v>3700</v>
      </c>
    </row>
    <row r="3674" spans="1:5">
      <c r="A3674" t="s">
        <v>12053</v>
      </c>
      <c r="B3674" t="s">
        <v>12035</v>
      </c>
      <c r="C3674" t="s">
        <v>12054</v>
      </c>
      <c r="D3674" s="90" t="s">
        <v>12055</v>
      </c>
      <c r="E3674">
        <v>3700</v>
      </c>
    </row>
    <row r="3675" spans="1:5">
      <c r="A3675" t="s">
        <v>12056</v>
      </c>
      <c r="B3675" t="s">
        <v>12035</v>
      </c>
      <c r="C3675" t="s">
        <v>12057</v>
      </c>
      <c r="D3675" s="90" t="s">
        <v>12058</v>
      </c>
      <c r="E3675">
        <v>3700</v>
      </c>
    </row>
    <row r="3676" spans="1:5">
      <c r="A3676" t="s">
        <v>12059</v>
      </c>
      <c r="B3676" t="s">
        <v>12035</v>
      </c>
      <c r="C3676" t="s">
        <v>12060</v>
      </c>
      <c r="D3676" s="90" t="s">
        <v>12061</v>
      </c>
      <c r="E3676">
        <v>3700</v>
      </c>
    </row>
    <row r="3677" spans="1:5">
      <c r="A3677" t="s">
        <v>12062</v>
      </c>
      <c r="B3677" t="s">
        <v>12035</v>
      </c>
      <c r="C3677" t="s">
        <v>12063</v>
      </c>
      <c r="D3677" s="90" t="s">
        <v>12064</v>
      </c>
      <c r="E3677">
        <v>3700</v>
      </c>
    </row>
    <row r="3678" spans="1:5">
      <c r="A3678" t="s">
        <v>12065</v>
      </c>
      <c r="B3678" t="s">
        <v>12035</v>
      </c>
      <c r="C3678" t="s">
        <v>12066</v>
      </c>
      <c r="D3678" s="90" t="s">
        <v>12067</v>
      </c>
      <c r="E3678">
        <v>3700</v>
      </c>
    </row>
    <row r="3679" spans="1:5">
      <c r="A3679" t="s">
        <v>12068</v>
      </c>
      <c r="B3679" t="s">
        <v>12035</v>
      </c>
      <c r="C3679" t="s">
        <v>12069</v>
      </c>
      <c r="D3679" s="90" t="s">
        <v>12070</v>
      </c>
      <c r="E3679">
        <v>3700</v>
      </c>
    </row>
    <row r="3680" spans="1:5">
      <c r="A3680" t="s">
        <v>12071</v>
      </c>
      <c r="B3680" t="s">
        <v>12035</v>
      </c>
      <c r="C3680" t="s">
        <v>12072</v>
      </c>
      <c r="D3680" s="90" t="s">
        <v>12073</v>
      </c>
      <c r="E3680">
        <v>3700</v>
      </c>
    </row>
    <row r="3681" spans="1:5">
      <c r="A3681" t="s">
        <v>12074</v>
      </c>
      <c r="B3681" t="s">
        <v>12016</v>
      </c>
      <c r="C3681" t="s">
        <v>12075</v>
      </c>
      <c r="D3681" s="90" t="s">
        <v>12076</v>
      </c>
      <c r="E3681">
        <v>3700</v>
      </c>
    </row>
    <row r="3682" spans="1:5">
      <c r="A3682" t="s">
        <v>12077</v>
      </c>
      <c r="B3682" t="s">
        <v>12035</v>
      </c>
      <c r="C3682" t="s">
        <v>12078</v>
      </c>
      <c r="D3682" s="90" t="s">
        <v>12079</v>
      </c>
      <c r="E3682">
        <v>3720</v>
      </c>
    </row>
    <row r="3683" spans="1:5">
      <c r="A3683" t="s">
        <v>12080</v>
      </c>
      <c r="B3683" t="s">
        <v>12035</v>
      </c>
      <c r="C3683" t="s">
        <v>12081</v>
      </c>
      <c r="D3683" s="90" t="s">
        <v>12082</v>
      </c>
      <c r="E3683">
        <v>3720</v>
      </c>
    </row>
    <row r="3684" spans="1:5">
      <c r="A3684" t="s">
        <v>12083</v>
      </c>
      <c r="B3684" t="s">
        <v>12035</v>
      </c>
      <c r="C3684" t="s">
        <v>12084</v>
      </c>
      <c r="D3684" s="90" t="s">
        <v>12085</v>
      </c>
      <c r="E3684">
        <v>3720</v>
      </c>
    </row>
    <row r="3685" spans="1:5">
      <c r="A3685" t="s">
        <v>12086</v>
      </c>
      <c r="B3685" t="s">
        <v>12035</v>
      </c>
      <c r="C3685" t="s">
        <v>12087</v>
      </c>
      <c r="D3685" s="90" t="s">
        <v>12088</v>
      </c>
      <c r="E3685">
        <v>3720</v>
      </c>
    </row>
    <row r="3686" spans="1:5">
      <c r="A3686" t="s">
        <v>12089</v>
      </c>
      <c r="B3686" t="s">
        <v>12035</v>
      </c>
      <c r="C3686" t="s">
        <v>12090</v>
      </c>
      <c r="D3686" s="90" t="s">
        <v>12091</v>
      </c>
      <c r="E3686">
        <v>3720</v>
      </c>
    </row>
    <row r="3687" spans="1:5">
      <c r="A3687" t="s">
        <v>12092</v>
      </c>
      <c r="B3687" t="s">
        <v>12035</v>
      </c>
      <c r="C3687" t="s">
        <v>12093</v>
      </c>
      <c r="D3687" s="90" t="s">
        <v>12094</v>
      </c>
      <c r="E3687">
        <v>3720</v>
      </c>
    </row>
    <row r="3688" spans="1:5">
      <c r="A3688" t="s">
        <v>12095</v>
      </c>
      <c r="B3688" t="s">
        <v>12035</v>
      </c>
      <c r="C3688" t="s">
        <v>12096</v>
      </c>
      <c r="D3688" s="90" t="s">
        <v>12097</v>
      </c>
      <c r="E3688">
        <v>3720</v>
      </c>
    </row>
    <row r="3689" spans="1:5">
      <c r="A3689" t="s">
        <v>12098</v>
      </c>
      <c r="B3689" t="s">
        <v>12016</v>
      </c>
      <c r="C3689" t="s">
        <v>12099</v>
      </c>
      <c r="D3689" s="90" t="s">
        <v>12100</v>
      </c>
      <c r="E3689">
        <v>3720</v>
      </c>
    </row>
    <row r="3690" spans="1:5">
      <c r="A3690" t="s">
        <v>12101</v>
      </c>
      <c r="B3690" t="s">
        <v>12035</v>
      </c>
      <c r="C3690" t="s">
        <v>12102</v>
      </c>
      <c r="D3690" s="90" t="s">
        <v>12103</v>
      </c>
      <c r="E3690">
        <v>3720</v>
      </c>
    </row>
    <row r="3691" spans="1:5">
      <c r="A3691" t="s">
        <v>12104</v>
      </c>
      <c r="B3691" t="s">
        <v>12035</v>
      </c>
      <c r="C3691" t="s">
        <v>12105</v>
      </c>
      <c r="D3691" s="90" t="s">
        <v>12106</v>
      </c>
      <c r="E3691">
        <v>3720</v>
      </c>
    </row>
    <row r="3692" spans="1:5">
      <c r="A3692" t="s">
        <v>12107</v>
      </c>
      <c r="B3692" t="s">
        <v>12016</v>
      </c>
      <c r="C3692" t="s">
        <v>12108</v>
      </c>
      <c r="D3692" s="90" t="s">
        <v>12109</v>
      </c>
      <c r="E3692">
        <v>3720</v>
      </c>
    </row>
    <row r="3693" spans="1:5">
      <c r="A3693" t="s">
        <v>12110</v>
      </c>
      <c r="B3693" t="s">
        <v>12035</v>
      </c>
      <c r="C3693" t="s">
        <v>12111</v>
      </c>
      <c r="D3693" s="90" t="s">
        <v>12112</v>
      </c>
      <c r="E3693">
        <v>3720</v>
      </c>
    </row>
    <row r="3694" spans="1:5">
      <c r="A3694" t="s">
        <v>12113</v>
      </c>
      <c r="B3694" t="s">
        <v>12035</v>
      </c>
      <c r="C3694" t="s">
        <v>12114</v>
      </c>
      <c r="D3694" s="90" t="s">
        <v>12115</v>
      </c>
      <c r="E3694">
        <v>3720</v>
      </c>
    </row>
    <row r="3695" spans="1:5">
      <c r="A3695" t="s">
        <v>12116</v>
      </c>
      <c r="B3695" t="s">
        <v>8078</v>
      </c>
      <c r="C3695" t="s">
        <v>12117</v>
      </c>
      <c r="D3695" s="90" t="s">
        <v>12118</v>
      </c>
      <c r="E3695">
        <v>3720</v>
      </c>
    </row>
    <row r="3696" spans="1:5">
      <c r="A3696" t="s">
        <v>1215</v>
      </c>
      <c r="B3696" t="s">
        <v>11995</v>
      </c>
      <c r="C3696" t="s">
        <v>12119</v>
      </c>
      <c r="D3696" s="90" t="s">
        <v>11997</v>
      </c>
      <c r="E3696">
        <v>3720</v>
      </c>
    </row>
    <row r="3697" spans="1:5">
      <c r="A3697" t="s">
        <v>12120</v>
      </c>
      <c r="B3697" t="s">
        <v>12121</v>
      </c>
      <c r="C3697" t="s">
        <v>12122</v>
      </c>
      <c r="D3697" s="90" t="s">
        <v>12123</v>
      </c>
      <c r="E3697">
        <v>3720</v>
      </c>
    </row>
    <row r="3698" spans="1:5">
      <c r="A3698" t="s">
        <v>12124</v>
      </c>
      <c r="B3698" t="s">
        <v>8078</v>
      </c>
      <c r="C3698" t="s">
        <v>12125</v>
      </c>
      <c r="D3698" s="90" t="s">
        <v>3056</v>
      </c>
      <c r="E3698">
        <v>3720</v>
      </c>
    </row>
    <row r="3699" spans="1:5">
      <c r="A3699" t="s">
        <v>12126</v>
      </c>
      <c r="B3699" t="s">
        <v>12035</v>
      </c>
      <c r="C3699" t="s">
        <v>12127</v>
      </c>
      <c r="D3699" s="90" t="s">
        <v>12128</v>
      </c>
      <c r="E3699">
        <v>3720</v>
      </c>
    </row>
    <row r="3700" spans="1:5">
      <c r="A3700" t="s">
        <v>12129</v>
      </c>
      <c r="B3700" t="s">
        <v>12035</v>
      </c>
      <c r="C3700" t="s">
        <v>12130</v>
      </c>
      <c r="D3700" s="90" t="s">
        <v>12131</v>
      </c>
      <c r="E3700">
        <v>3720</v>
      </c>
    </row>
    <row r="3701" spans="1:5">
      <c r="A3701" t="s">
        <v>1250</v>
      </c>
      <c r="B3701" t="s">
        <v>8078</v>
      </c>
      <c r="C3701" t="s">
        <v>12132</v>
      </c>
      <c r="D3701" s="90" t="s">
        <v>12133</v>
      </c>
      <c r="E3701">
        <v>3720</v>
      </c>
    </row>
    <row r="3702" spans="1:5">
      <c r="A3702" t="s">
        <v>1249</v>
      </c>
      <c r="B3702" t="s">
        <v>11946</v>
      </c>
      <c r="C3702" t="s">
        <v>12134</v>
      </c>
      <c r="D3702" s="90" t="s">
        <v>12135</v>
      </c>
      <c r="E3702">
        <v>3740</v>
      </c>
    </row>
    <row r="3703" spans="1:5">
      <c r="A3703" t="s">
        <v>12136</v>
      </c>
      <c r="B3703" t="s">
        <v>7792</v>
      </c>
      <c r="C3703" t="s">
        <v>12137</v>
      </c>
      <c r="D3703" s="90" t="s">
        <v>7794</v>
      </c>
      <c r="E3703">
        <v>3740</v>
      </c>
    </row>
    <row r="3704" spans="1:5">
      <c r="A3704" t="s">
        <v>12138</v>
      </c>
      <c r="B3704" t="s">
        <v>12035</v>
      </c>
      <c r="C3704" t="s">
        <v>12139</v>
      </c>
      <c r="D3704" s="90" t="s">
        <v>12140</v>
      </c>
      <c r="E3704">
        <v>3740</v>
      </c>
    </row>
    <row r="3705" spans="1:5">
      <c r="A3705" t="s">
        <v>12141</v>
      </c>
      <c r="B3705" t="s">
        <v>11908</v>
      </c>
      <c r="C3705" t="s">
        <v>12142</v>
      </c>
      <c r="D3705" s="90" t="s">
        <v>3056</v>
      </c>
      <c r="E3705">
        <v>3740</v>
      </c>
    </row>
    <row r="3706" spans="1:5">
      <c r="A3706" t="s">
        <v>1277</v>
      </c>
      <c r="B3706" t="s">
        <v>11908</v>
      </c>
      <c r="C3706" t="s">
        <v>12143</v>
      </c>
      <c r="D3706" s="90" t="s">
        <v>12144</v>
      </c>
      <c r="E3706">
        <v>3740</v>
      </c>
    </row>
    <row r="3707" spans="1:5">
      <c r="A3707" t="s">
        <v>1208</v>
      </c>
      <c r="B3707" t="s">
        <v>7792</v>
      </c>
      <c r="C3707" t="s">
        <v>12145</v>
      </c>
      <c r="D3707" s="90" t="s">
        <v>7794</v>
      </c>
      <c r="E3707">
        <v>3740</v>
      </c>
    </row>
    <row r="3708" spans="1:5">
      <c r="A3708" t="s">
        <v>12146</v>
      </c>
      <c r="B3708" t="s">
        <v>5904</v>
      </c>
      <c r="C3708" t="s">
        <v>12147</v>
      </c>
      <c r="D3708" s="90" t="s">
        <v>3056</v>
      </c>
      <c r="E3708">
        <v>3740</v>
      </c>
    </row>
    <row r="3709" spans="1:5">
      <c r="A3709" t="s">
        <v>12148</v>
      </c>
      <c r="B3709" t="s">
        <v>5904</v>
      </c>
      <c r="C3709" t="s">
        <v>12149</v>
      </c>
      <c r="D3709" s="90" t="s">
        <v>12150</v>
      </c>
      <c r="E3709">
        <v>3740</v>
      </c>
    </row>
    <row r="3710" spans="1:5">
      <c r="A3710" t="s">
        <v>1276</v>
      </c>
      <c r="B3710" t="s">
        <v>11908</v>
      </c>
      <c r="C3710" t="s">
        <v>12151</v>
      </c>
      <c r="D3710" s="90" t="s">
        <v>3056</v>
      </c>
      <c r="E3710">
        <v>3740</v>
      </c>
    </row>
    <row r="3711" spans="1:5">
      <c r="A3711" t="s">
        <v>1275</v>
      </c>
      <c r="B3711" t="s">
        <v>8743</v>
      </c>
      <c r="C3711" t="s">
        <v>12152</v>
      </c>
      <c r="D3711" s="90" t="s">
        <v>12153</v>
      </c>
      <c r="E3711">
        <v>3740</v>
      </c>
    </row>
    <row r="3712" spans="1:5">
      <c r="A3712" t="s">
        <v>12154</v>
      </c>
      <c r="B3712" t="s">
        <v>5904</v>
      </c>
      <c r="C3712" t="s">
        <v>12155</v>
      </c>
      <c r="D3712" s="90" t="s">
        <v>12156</v>
      </c>
      <c r="E3712">
        <v>3740</v>
      </c>
    </row>
    <row r="3713" spans="1:5">
      <c r="A3713" t="s">
        <v>12157</v>
      </c>
      <c r="B3713" t="s">
        <v>8078</v>
      </c>
      <c r="C3713" t="s">
        <v>12158</v>
      </c>
      <c r="D3713" s="90" t="s">
        <v>3056</v>
      </c>
      <c r="E3713">
        <v>3740</v>
      </c>
    </row>
    <row r="3714" spans="1:5">
      <c r="A3714" t="s">
        <v>1236</v>
      </c>
      <c r="B3714" t="s">
        <v>11995</v>
      </c>
      <c r="C3714" t="s">
        <v>12159</v>
      </c>
      <c r="D3714" s="90" t="s">
        <v>11997</v>
      </c>
      <c r="E3714">
        <v>3740</v>
      </c>
    </row>
    <row r="3715" spans="1:5">
      <c r="A3715" t="s">
        <v>12160</v>
      </c>
      <c r="B3715" t="s">
        <v>5907</v>
      </c>
      <c r="C3715" t="s">
        <v>12161</v>
      </c>
      <c r="D3715" s="90" t="s">
        <v>3056</v>
      </c>
      <c r="E3715">
        <v>3740</v>
      </c>
    </row>
    <row r="3716" spans="1:5">
      <c r="A3716" t="s">
        <v>1272</v>
      </c>
      <c r="B3716" t="s">
        <v>11908</v>
      </c>
      <c r="C3716" t="s">
        <v>12162</v>
      </c>
      <c r="D3716" s="90" t="s">
        <v>12163</v>
      </c>
      <c r="E3716">
        <v>3740</v>
      </c>
    </row>
    <row r="3717" spans="1:5">
      <c r="A3717" t="s">
        <v>1274</v>
      </c>
      <c r="B3717" t="s">
        <v>11908</v>
      </c>
      <c r="C3717" t="s">
        <v>12164</v>
      </c>
      <c r="D3717" s="90" t="s">
        <v>12165</v>
      </c>
      <c r="E3717">
        <v>3740</v>
      </c>
    </row>
    <row r="3718" spans="1:5">
      <c r="A3718" t="s">
        <v>1273</v>
      </c>
      <c r="B3718" t="s">
        <v>11908</v>
      </c>
      <c r="C3718" t="s">
        <v>12166</v>
      </c>
      <c r="D3718" s="90" t="s">
        <v>12167</v>
      </c>
      <c r="E3718">
        <v>3740</v>
      </c>
    </row>
    <row r="3719" spans="1:5">
      <c r="A3719" t="s">
        <v>12168</v>
      </c>
      <c r="B3719" t="s">
        <v>3998</v>
      </c>
      <c r="C3719" t="s">
        <v>12169</v>
      </c>
      <c r="D3719" s="90" t="s">
        <v>12170</v>
      </c>
      <c r="E3719">
        <v>3740</v>
      </c>
    </row>
    <row r="3720" spans="1:5">
      <c r="A3720" t="s">
        <v>1474</v>
      </c>
      <c r="B3720" t="s">
        <v>8078</v>
      </c>
      <c r="C3720" t="s">
        <v>12171</v>
      </c>
      <c r="D3720" s="90" t="s">
        <v>3056</v>
      </c>
      <c r="E3720">
        <v>3740</v>
      </c>
    </row>
    <row r="3721" spans="1:5">
      <c r="A3721" t="s">
        <v>1473</v>
      </c>
      <c r="B3721" t="s">
        <v>8078</v>
      </c>
      <c r="C3721" t="s">
        <v>12172</v>
      </c>
      <c r="D3721" s="90" t="s">
        <v>12173</v>
      </c>
      <c r="E3721">
        <v>3740</v>
      </c>
    </row>
    <row r="3722" spans="1:5">
      <c r="A3722" t="s">
        <v>1271</v>
      </c>
      <c r="B3722" t="s">
        <v>11908</v>
      </c>
      <c r="C3722" t="s">
        <v>12174</v>
      </c>
      <c r="D3722" s="90" t="s">
        <v>3056</v>
      </c>
      <c r="E3722">
        <v>3760</v>
      </c>
    </row>
    <row r="3723" spans="1:5">
      <c r="A3723" t="s">
        <v>1207</v>
      </c>
      <c r="B3723" t="s">
        <v>11995</v>
      </c>
      <c r="C3723" t="s">
        <v>12175</v>
      </c>
      <c r="D3723" s="90" t="s">
        <v>11997</v>
      </c>
      <c r="E3723">
        <v>3760</v>
      </c>
    </row>
    <row r="3724" spans="1:5">
      <c r="A3724" t="s">
        <v>1206</v>
      </c>
      <c r="B3724" t="s">
        <v>11995</v>
      </c>
      <c r="C3724" t="s">
        <v>12176</v>
      </c>
      <c r="D3724" s="90" t="s">
        <v>12177</v>
      </c>
      <c r="E3724">
        <v>3760</v>
      </c>
    </row>
    <row r="3725" spans="1:5">
      <c r="A3725" t="s">
        <v>12178</v>
      </c>
      <c r="B3725" t="s">
        <v>12016</v>
      </c>
      <c r="C3725" t="s">
        <v>12179</v>
      </c>
      <c r="D3725" s="90" t="s">
        <v>12180</v>
      </c>
      <c r="E3725">
        <v>3760</v>
      </c>
    </row>
    <row r="3726" spans="1:5">
      <c r="A3726" t="s">
        <v>12181</v>
      </c>
      <c r="B3726" t="s">
        <v>11903</v>
      </c>
      <c r="C3726" t="s">
        <v>12182</v>
      </c>
      <c r="D3726" s="90" t="s">
        <v>11963</v>
      </c>
      <c r="E3726">
        <v>3760</v>
      </c>
    </row>
    <row r="3727" spans="1:5">
      <c r="A3727" t="s">
        <v>1380</v>
      </c>
      <c r="B3727" t="s">
        <v>11903</v>
      </c>
      <c r="C3727" t="s">
        <v>12183</v>
      </c>
      <c r="D3727" s="90" t="s">
        <v>11963</v>
      </c>
      <c r="E3727">
        <v>3760</v>
      </c>
    </row>
    <row r="3728" spans="1:5">
      <c r="A3728" t="s">
        <v>1381</v>
      </c>
      <c r="B3728" t="s">
        <v>11903</v>
      </c>
      <c r="C3728" t="s">
        <v>12184</v>
      </c>
      <c r="D3728" s="90" t="s">
        <v>11963</v>
      </c>
      <c r="E3728">
        <v>3760</v>
      </c>
    </row>
    <row r="3729" spans="1:5">
      <c r="A3729" t="s">
        <v>1379</v>
      </c>
      <c r="B3729" t="s">
        <v>11903</v>
      </c>
      <c r="C3729" t="s">
        <v>12185</v>
      </c>
      <c r="D3729" s="90" t="s">
        <v>11963</v>
      </c>
      <c r="E3729">
        <v>3760</v>
      </c>
    </row>
    <row r="3730" spans="1:5">
      <c r="A3730" t="s">
        <v>12186</v>
      </c>
      <c r="B3730" t="s">
        <v>8078</v>
      </c>
      <c r="C3730" t="s">
        <v>12187</v>
      </c>
      <c r="D3730" s="90" t="s">
        <v>3056</v>
      </c>
      <c r="E3730">
        <v>3760</v>
      </c>
    </row>
    <row r="3731" spans="1:5">
      <c r="A3731" t="s">
        <v>12188</v>
      </c>
      <c r="B3731" t="s">
        <v>8078</v>
      </c>
      <c r="C3731" t="s">
        <v>12189</v>
      </c>
      <c r="D3731" s="90" t="s">
        <v>3056</v>
      </c>
      <c r="E3731">
        <v>3760</v>
      </c>
    </row>
    <row r="3732" spans="1:5">
      <c r="A3732" t="s">
        <v>1248</v>
      </c>
      <c r="B3732" t="s">
        <v>8078</v>
      </c>
      <c r="C3732" t="s">
        <v>12190</v>
      </c>
      <c r="D3732" s="90" t="s">
        <v>3056</v>
      </c>
      <c r="E3732">
        <v>3760</v>
      </c>
    </row>
    <row r="3733" spans="1:5">
      <c r="A3733" t="s">
        <v>12191</v>
      </c>
      <c r="B3733" t="s">
        <v>11903</v>
      </c>
      <c r="C3733" t="s">
        <v>12192</v>
      </c>
      <c r="D3733" s="90" t="s">
        <v>11963</v>
      </c>
      <c r="E3733">
        <v>3760</v>
      </c>
    </row>
    <row r="3734" spans="1:5">
      <c r="A3734" t="s">
        <v>1293</v>
      </c>
      <c r="B3734" t="s">
        <v>7792</v>
      </c>
      <c r="C3734" t="s">
        <v>12193</v>
      </c>
      <c r="D3734" s="90" t="s">
        <v>12194</v>
      </c>
      <c r="E3734">
        <v>3760</v>
      </c>
    </row>
    <row r="3735" spans="1:5">
      <c r="A3735" t="s">
        <v>1292</v>
      </c>
      <c r="B3735" t="s">
        <v>7792</v>
      </c>
      <c r="C3735" t="s">
        <v>957</v>
      </c>
      <c r="D3735" s="90" t="s">
        <v>12195</v>
      </c>
      <c r="E3735">
        <v>3760</v>
      </c>
    </row>
    <row r="3736" spans="1:5">
      <c r="A3736" t="s">
        <v>12196</v>
      </c>
      <c r="B3736" t="s">
        <v>11943</v>
      </c>
      <c r="C3736" t="s">
        <v>12197</v>
      </c>
      <c r="D3736" s="90" t="s">
        <v>11945</v>
      </c>
      <c r="E3736">
        <v>3760</v>
      </c>
    </row>
    <row r="3737" spans="1:5">
      <c r="A3737" t="s">
        <v>1804</v>
      </c>
      <c r="B3737" t="s">
        <v>7363</v>
      </c>
      <c r="C3737" t="s">
        <v>1732</v>
      </c>
      <c r="D3737" s="90" t="s">
        <v>12198</v>
      </c>
      <c r="E3737">
        <v>3760</v>
      </c>
    </row>
    <row r="3738" spans="1:5">
      <c r="A3738" t="s">
        <v>12199</v>
      </c>
      <c r="B3738" t="s">
        <v>11946</v>
      </c>
      <c r="C3738" t="s">
        <v>12200</v>
      </c>
      <c r="D3738" s="90" t="s">
        <v>3056</v>
      </c>
      <c r="E3738">
        <v>3760</v>
      </c>
    </row>
    <row r="3739" spans="1:5">
      <c r="A3739" t="s">
        <v>12201</v>
      </c>
      <c r="B3739" t="s">
        <v>8743</v>
      </c>
      <c r="C3739" t="s">
        <v>12202</v>
      </c>
      <c r="D3739" s="90" t="s">
        <v>3056</v>
      </c>
      <c r="E3739">
        <v>3760</v>
      </c>
    </row>
    <row r="3740" spans="1:5">
      <c r="A3740" t="s">
        <v>12203</v>
      </c>
      <c r="B3740" t="s">
        <v>8743</v>
      </c>
      <c r="C3740" t="s">
        <v>12204</v>
      </c>
      <c r="D3740" s="90" t="s">
        <v>12205</v>
      </c>
      <c r="E3740">
        <v>3760</v>
      </c>
    </row>
    <row r="3741" spans="1:5">
      <c r="A3741" t="s">
        <v>12206</v>
      </c>
      <c r="B3741" t="s">
        <v>8743</v>
      </c>
      <c r="C3741" t="s">
        <v>12204</v>
      </c>
      <c r="D3741" s="90" t="s">
        <v>12207</v>
      </c>
      <c r="E3741">
        <v>3760</v>
      </c>
    </row>
    <row r="3742" spans="1:5">
      <c r="A3742" t="s">
        <v>12208</v>
      </c>
      <c r="B3742" t="s">
        <v>8078</v>
      </c>
      <c r="C3742" t="s">
        <v>12209</v>
      </c>
      <c r="D3742" s="90" t="s">
        <v>12210</v>
      </c>
      <c r="E3742">
        <v>3780</v>
      </c>
    </row>
    <row r="3743" spans="1:5">
      <c r="A3743" t="s">
        <v>1239</v>
      </c>
      <c r="B3743" t="s">
        <v>11995</v>
      </c>
      <c r="C3743" t="s">
        <v>12211</v>
      </c>
      <c r="D3743" s="90" t="s">
        <v>12212</v>
      </c>
      <c r="E3743">
        <v>3780</v>
      </c>
    </row>
    <row r="3744" spans="1:5">
      <c r="A3744" t="s">
        <v>1205</v>
      </c>
      <c r="B3744" t="s">
        <v>11995</v>
      </c>
      <c r="C3744" t="s">
        <v>12213</v>
      </c>
      <c r="D3744" s="90" t="s">
        <v>12214</v>
      </c>
      <c r="E3744">
        <v>3780</v>
      </c>
    </row>
    <row r="3745" spans="1:5">
      <c r="A3745" t="s">
        <v>1204</v>
      </c>
      <c r="B3745" t="s">
        <v>11995</v>
      </c>
      <c r="C3745" t="s">
        <v>12215</v>
      </c>
      <c r="D3745" s="90" t="s">
        <v>11997</v>
      </c>
      <c r="E3745">
        <v>3780</v>
      </c>
    </row>
    <row r="3746" spans="1:5">
      <c r="A3746" t="s">
        <v>1203</v>
      </c>
      <c r="B3746" t="s">
        <v>11995</v>
      </c>
      <c r="C3746" t="s">
        <v>12216</v>
      </c>
      <c r="D3746" s="90" t="s">
        <v>11997</v>
      </c>
      <c r="E3746">
        <v>3780</v>
      </c>
    </row>
    <row r="3747" spans="1:5">
      <c r="A3747" t="s">
        <v>1214</v>
      </c>
      <c r="B3747" t="s">
        <v>11995</v>
      </c>
      <c r="C3747" t="s">
        <v>12217</v>
      </c>
      <c r="D3747" s="90" t="s">
        <v>12218</v>
      </c>
      <c r="E3747">
        <v>3780</v>
      </c>
    </row>
    <row r="3748" spans="1:5">
      <c r="A3748" t="s">
        <v>1213</v>
      </c>
      <c r="B3748" t="s">
        <v>8078</v>
      </c>
      <c r="C3748" t="s">
        <v>12219</v>
      </c>
      <c r="D3748" s="90" t="s">
        <v>3056</v>
      </c>
      <c r="E3748">
        <v>3780</v>
      </c>
    </row>
    <row r="3749" spans="1:5">
      <c r="A3749" t="s">
        <v>1212</v>
      </c>
      <c r="B3749" t="s">
        <v>11995</v>
      </c>
      <c r="C3749" t="s">
        <v>12220</v>
      </c>
      <c r="D3749" s="90" t="s">
        <v>12221</v>
      </c>
      <c r="E3749">
        <v>3780</v>
      </c>
    </row>
    <row r="3750" spans="1:5">
      <c r="A3750" t="s">
        <v>1202</v>
      </c>
      <c r="B3750" t="s">
        <v>11995</v>
      </c>
      <c r="C3750" t="s">
        <v>12222</v>
      </c>
      <c r="D3750" s="90" t="s">
        <v>11997</v>
      </c>
      <c r="E3750">
        <v>3780</v>
      </c>
    </row>
    <row r="3751" spans="1:5">
      <c r="A3751" t="s">
        <v>1234</v>
      </c>
      <c r="B3751" t="s">
        <v>11995</v>
      </c>
      <c r="C3751" t="s">
        <v>12223</v>
      </c>
      <c r="D3751" s="90" t="s">
        <v>12224</v>
      </c>
      <c r="E3751">
        <v>3780</v>
      </c>
    </row>
    <row r="3752" spans="1:5">
      <c r="A3752" t="s">
        <v>1233</v>
      </c>
      <c r="B3752" t="s">
        <v>11995</v>
      </c>
      <c r="C3752" t="s">
        <v>12225</v>
      </c>
      <c r="D3752" s="90" t="s">
        <v>12226</v>
      </c>
      <c r="E3752">
        <v>3780</v>
      </c>
    </row>
    <row r="3753" spans="1:5">
      <c r="A3753" t="s">
        <v>1468</v>
      </c>
      <c r="B3753" t="s">
        <v>11935</v>
      </c>
      <c r="C3753" t="s">
        <v>12227</v>
      </c>
      <c r="D3753" s="90" t="s">
        <v>12228</v>
      </c>
      <c r="E3753">
        <v>3780</v>
      </c>
    </row>
    <row r="3754" spans="1:5">
      <c r="A3754" t="s">
        <v>12229</v>
      </c>
      <c r="B3754" t="s">
        <v>11935</v>
      </c>
      <c r="C3754" t="s">
        <v>12230</v>
      </c>
      <c r="D3754" s="90" t="s">
        <v>12231</v>
      </c>
      <c r="E3754">
        <v>3780</v>
      </c>
    </row>
    <row r="3755" spans="1:5">
      <c r="A3755" t="s">
        <v>12232</v>
      </c>
      <c r="B3755" t="s">
        <v>8078</v>
      </c>
      <c r="C3755" t="s">
        <v>12233</v>
      </c>
      <c r="D3755" s="90" t="s">
        <v>3056</v>
      </c>
      <c r="E3755">
        <v>3780</v>
      </c>
    </row>
    <row r="3756" spans="1:5">
      <c r="A3756" t="s">
        <v>12234</v>
      </c>
      <c r="B3756" t="s">
        <v>11943</v>
      </c>
      <c r="C3756" t="s">
        <v>12235</v>
      </c>
      <c r="D3756" s="90" t="s">
        <v>11945</v>
      </c>
      <c r="E3756">
        <v>3780</v>
      </c>
    </row>
    <row r="3757" spans="1:5">
      <c r="A3757" t="s">
        <v>12236</v>
      </c>
      <c r="B3757" t="s">
        <v>12237</v>
      </c>
      <c r="C3757" t="s">
        <v>12238</v>
      </c>
      <c r="D3757" s="90" t="s">
        <v>3056</v>
      </c>
      <c r="E3757">
        <v>3780</v>
      </c>
    </row>
    <row r="3758" spans="1:5">
      <c r="A3758" t="s">
        <v>12239</v>
      </c>
      <c r="B3758" t="s">
        <v>12237</v>
      </c>
      <c r="C3758" t="s">
        <v>12240</v>
      </c>
      <c r="D3758" s="90" t="s">
        <v>3056</v>
      </c>
      <c r="E3758">
        <v>3780</v>
      </c>
    </row>
    <row r="3759" spans="1:5">
      <c r="A3759" t="s">
        <v>12241</v>
      </c>
      <c r="B3759" t="s">
        <v>8078</v>
      </c>
      <c r="C3759" t="s">
        <v>12242</v>
      </c>
      <c r="D3759" s="90" t="s">
        <v>3056</v>
      </c>
      <c r="E3759">
        <v>3780</v>
      </c>
    </row>
    <row r="3760" spans="1:5">
      <c r="A3760" t="s">
        <v>1198</v>
      </c>
      <c r="B3760" t="s">
        <v>11995</v>
      </c>
      <c r="C3760" t="s">
        <v>12243</v>
      </c>
      <c r="D3760" s="90" t="s">
        <v>12244</v>
      </c>
      <c r="E3760">
        <v>3780</v>
      </c>
    </row>
    <row r="3761" spans="1:5">
      <c r="A3761" t="s">
        <v>12245</v>
      </c>
      <c r="B3761" t="s">
        <v>8078</v>
      </c>
      <c r="C3761" t="s">
        <v>12246</v>
      </c>
      <c r="D3761" s="90" t="s">
        <v>3056</v>
      </c>
      <c r="E3761">
        <v>3780</v>
      </c>
    </row>
    <row r="3762" spans="1:5">
      <c r="A3762" t="s">
        <v>12247</v>
      </c>
      <c r="B3762" t="s">
        <v>8078</v>
      </c>
      <c r="C3762" t="s">
        <v>12248</v>
      </c>
      <c r="D3762" s="90" t="s">
        <v>3056</v>
      </c>
      <c r="E3762">
        <v>3800</v>
      </c>
    </row>
    <row r="3763" spans="1:5">
      <c r="A3763" t="s">
        <v>12249</v>
      </c>
      <c r="B3763" t="s">
        <v>11903</v>
      </c>
      <c r="C3763" t="s">
        <v>12250</v>
      </c>
      <c r="D3763" s="90" t="s">
        <v>11963</v>
      </c>
      <c r="E3763">
        <v>3800</v>
      </c>
    </row>
    <row r="3764" spans="1:5">
      <c r="A3764" t="s">
        <v>12251</v>
      </c>
      <c r="B3764" t="s">
        <v>11995</v>
      </c>
      <c r="C3764" t="s">
        <v>12252</v>
      </c>
      <c r="D3764" s="90" t="s">
        <v>11997</v>
      </c>
      <c r="E3764">
        <v>3800</v>
      </c>
    </row>
    <row r="3765" spans="1:5">
      <c r="A3765" t="s">
        <v>1195</v>
      </c>
      <c r="B3765" t="s">
        <v>11995</v>
      </c>
      <c r="C3765" t="s">
        <v>12253</v>
      </c>
      <c r="D3765" s="90" t="s">
        <v>12254</v>
      </c>
      <c r="E3765">
        <v>3800</v>
      </c>
    </row>
    <row r="3766" spans="1:5">
      <c r="A3766" t="s">
        <v>12255</v>
      </c>
      <c r="B3766" t="s">
        <v>5904</v>
      </c>
      <c r="C3766" t="s">
        <v>12256</v>
      </c>
      <c r="D3766" s="90" t="s">
        <v>3056</v>
      </c>
      <c r="E3766">
        <v>3800</v>
      </c>
    </row>
    <row r="3767" spans="1:5">
      <c r="A3767" t="s">
        <v>12257</v>
      </c>
      <c r="B3767" t="s">
        <v>12237</v>
      </c>
      <c r="C3767" t="s">
        <v>12258</v>
      </c>
      <c r="D3767" s="90" t="s">
        <v>3056</v>
      </c>
      <c r="E3767">
        <v>3800</v>
      </c>
    </row>
    <row r="3768" spans="1:5">
      <c r="A3768" t="s">
        <v>12259</v>
      </c>
      <c r="B3768" t="s">
        <v>12260</v>
      </c>
      <c r="C3768" t="s">
        <v>12261</v>
      </c>
      <c r="D3768" s="90" t="s">
        <v>12262</v>
      </c>
      <c r="E3768">
        <v>3800</v>
      </c>
    </row>
    <row r="3769" spans="1:5">
      <c r="A3769" t="s">
        <v>12263</v>
      </c>
      <c r="B3769" t="s">
        <v>12260</v>
      </c>
      <c r="C3769" t="s">
        <v>12264</v>
      </c>
      <c r="D3769" s="90" t="s">
        <v>12265</v>
      </c>
      <c r="E3769">
        <v>3800</v>
      </c>
    </row>
    <row r="3770" spans="1:5">
      <c r="A3770" t="s">
        <v>12266</v>
      </c>
      <c r="B3770" t="s">
        <v>7792</v>
      </c>
      <c r="C3770" t="s">
        <v>12267</v>
      </c>
      <c r="D3770" s="90" t="s">
        <v>7794</v>
      </c>
      <c r="E3770">
        <v>3800</v>
      </c>
    </row>
    <row r="3771" spans="1:5">
      <c r="A3771" t="s">
        <v>12268</v>
      </c>
      <c r="B3771" t="s">
        <v>12237</v>
      </c>
      <c r="C3771" t="s">
        <v>12269</v>
      </c>
      <c r="D3771" s="90" t="s">
        <v>12270</v>
      </c>
      <c r="E3771">
        <v>3800</v>
      </c>
    </row>
    <row r="3772" spans="1:5">
      <c r="A3772" t="s">
        <v>12271</v>
      </c>
      <c r="B3772" t="s">
        <v>12237</v>
      </c>
      <c r="C3772" t="s">
        <v>12272</v>
      </c>
      <c r="D3772" s="90" t="s">
        <v>12273</v>
      </c>
      <c r="E3772">
        <v>3800</v>
      </c>
    </row>
    <row r="3773" spans="1:5">
      <c r="A3773" t="s">
        <v>12274</v>
      </c>
      <c r="B3773" t="s">
        <v>8078</v>
      </c>
      <c r="C3773" t="s">
        <v>12275</v>
      </c>
      <c r="D3773" s="90" t="s">
        <v>3056</v>
      </c>
      <c r="E3773">
        <v>3800</v>
      </c>
    </row>
    <row r="3774" spans="1:5">
      <c r="A3774" t="s">
        <v>12276</v>
      </c>
      <c r="B3774" t="s">
        <v>11995</v>
      </c>
      <c r="C3774" t="s">
        <v>12277</v>
      </c>
      <c r="D3774" s="90" t="s">
        <v>11997</v>
      </c>
      <c r="E3774">
        <v>3800</v>
      </c>
    </row>
    <row r="3775" spans="1:5">
      <c r="A3775" t="s">
        <v>1191</v>
      </c>
      <c r="B3775" t="s">
        <v>11995</v>
      </c>
      <c r="C3775" t="s">
        <v>12278</v>
      </c>
      <c r="D3775" s="90" t="s">
        <v>12279</v>
      </c>
      <c r="E3775">
        <v>3800</v>
      </c>
    </row>
    <row r="3776" spans="1:5">
      <c r="A3776" t="s">
        <v>1369</v>
      </c>
      <c r="B3776" t="s">
        <v>8078</v>
      </c>
      <c r="C3776" t="s">
        <v>12280</v>
      </c>
      <c r="D3776" s="90" t="s">
        <v>12281</v>
      </c>
      <c r="E3776">
        <v>3800</v>
      </c>
    </row>
    <row r="3777" spans="1:5">
      <c r="A3777" t="s">
        <v>12282</v>
      </c>
      <c r="B3777" t="s">
        <v>8078</v>
      </c>
      <c r="C3777" t="s">
        <v>12283</v>
      </c>
      <c r="D3777" s="90" t="s">
        <v>3056</v>
      </c>
      <c r="E3777">
        <v>3800</v>
      </c>
    </row>
    <row r="3778" spans="1:5">
      <c r="A3778" t="s">
        <v>1368</v>
      </c>
      <c r="B3778" t="s">
        <v>8078</v>
      </c>
      <c r="C3778" t="s">
        <v>12284</v>
      </c>
      <c r="D3778" s="90" t="s">
        <v>3056</v>
      </c>
      <c r="E3778">
        <v>3800</v>
      </c>
    </row>
    <row r="3779" spans="1:5">
      <c r="A3779" t="s">
        <v>1367</v>
      </c>
      <c r="B3779" t="s">
        <v>8078</v>
      </c>
      <c r="C3779" t="s">
        <v>12285</v>
      </c>
      <c r="D3779" s="90" t="s">
        <v>3056</v>
      </c>
      <c r="E3779">
        <v>3800</v>
      </c>
    </row>
    <row r="3780" spans="1:5">
      <c r="A3780" t="s">
        <v>1366</v>
      </c>
      <c r="B3780" t="s">
        <v>8078</v>
      </c>
      <c r="C3780" t="s">
        <v>12286</v>
      </c>
      <c r="D3780" s="90" t="s">
        <v>3056</v>
      </c>
      <c r="E3780">
        <v>3800</v>
      </c>
    </row>
    <row r="3781" spans="1:5">
      <c r="A3781" t="s">
        <v>12287</v>
      </c>
      <c r="B3781" t="s">
        <v>12237</v>
      </c>
      <c r="C3781" t="s">
        <v>12288</v>
      </c>
      <c r="D3781" s="90" t="s">
        <v>12289</v>
      </c>
      <c r="E3781">
        <v>3800</v>
      </c>
    </row>
    <row r="3782" spans="1:5">
      <c r="A3782" t="s">
        <v>12290</v>
      </c>
      <c r="B3782" t="s">
        <v>5904</v>
      </c>
      <c r="C3782" t="s">
        <v>12291</v>
      </c>
      <c r="D3782" s="90" t="s">
        <v>3056</v>
      </c>
      <c r="E3782">
        <v>3820</v>
      </c>
    </row>
    <row r="3783" spans="1:5">
      <c r="A3783" t="s">
        <v>1427</v>
      </c>
      <c r="B3783" t="s">
        <v>8415</v>
      </c>
      <c r="C3783" t="s">
        <v>12292</v>
      </c>
      <c r="D3783" s="90" t="s">
        <v>3056</v>
      </c>
      <c r="E3783">
        <v>3820</v>
      </c>
    </row>
    <row r="3784" spans="1:5">
      <c r="A3784" t="s">
        <v>1444</v>
      </c>
      <c r="B3784" t="s">
        <v>8415</v>
      </c>
      <c r="C3784" t="s">
        <v>12293</v>
      </c>
      <c r="D3784" s="90" t="s">
        <v>3056</v>
      </c>
      <c r="E3784">
        <v>3820</v>
      </c>
    </row>
    <row r="3785" spans="1:5">
      <c r="A3785" t="s">
        <v>12294</v>
      </c>
      <c r="B3785" t="s">
        <v>8078</v>
      </c>
      <c r="C3785" t="s">
        <v>12295</v>
      </c>
      <c r="D3785" s="90" t="s">
        <v>12296</v>
      </c>
      <c r="E3785">
        <v>3820</v>
      </c>
    </row>
    <row r="3786" spans="1:5">
      <c r="A3786" t="s">
        <v>1238</v>
      </c>
      <c r="B3786" t="s">
        <v>11995</v>
      </c>
      <c r="C3786" t="s">
        <v>12297</v>
      </c>
      <c r="D3786" s="90" t="s">
        <v>12298</v>
      </c>
      <c r="E3786">
        <v>3820</v>
      </c>
    </row>
    <row r="3787" spans="1:5">
      <c r="A3787" t="s">
        <v>1462</v>
      </c>
      <c r="B3787" t="s">
        <v>8078</v>
      </c>
      <c r="C3787" t="s">
        <v>12299</v>
      </c>
      <c r="D3787" s="90" t="s">
        <v>12300</v>
      </c>
      <c r="E3787">
        <v>3820</v>
      </c>
    </row>
    <row r="3788" spans="1:5">
      <c r="A3788" t="s">
        <v>12301</v>
      </c>
      <c r="B3788" t="s">
        <v>8078</v>
      </c>
      <c r="C3788" t="s">
        <v>12302</v>
      </c>
      <c r="D3788" s="90" t="s">
        <v>3056</v>
      </c>
      <c r="E3788">
        <v>3820</v>
      </c>
    </row>
    <row r="3789" spans="1:5">
      <c r="A3789" t="s">
        <v>12303</v>
      </c>
      <c r="B3789" t="s">
        <v>8078</v>
      </c>
      <c r="C3789" t="s">
        <v>12304</v>
      </c>
      <c r="D3789" s="90" t="s">
        <v>12305</v>
      </c>
      <c r="E3789">
        <v>3820</v>
      </c>
    </row>
    <row r="3790" spans="1:5">
      <c r="A3790" t="s">
        <v>12306</v>
      </c>
      <c r="B3790" t="s">
        <v>4020</v>
      </c>
      <c r="C3790" t="s">
        <v>12307</v>
      </c>
      <c r="D3790" s="90" t="s">
        <v>4051</v>
      </c>
      <c r="E3790">
        <v>3820</v>
      </c>
    </row>
    <row r="3791" spans="1:5">
      <c r="A3791" t="s">
        <v>12308</v>
      </c>
      <c r="B3791" t="s">
        <v>4031</v>
      </c>
      <c r="C3791" t="s">
        <v>12309</v>
      </c>
      <c r="D3791" s="90" t="s">
        <v>4033</v>
      </c>
      <c r="E3791">
        <v>3820</v>
      </c>
    </row>
    <row r="3792" spans="1:5">
      <c r="A3792" t="s">
        <v>12310</v>
      </c>
      <c r="B3792" t="s">
        <v>4017</v>
      </c>
      <c r="C3792" t="s">
        <v>12311</v>
      </c>
      <c r="D3792" s="90" t="s">
        <v>12312</v>
      </c>
      <c r="E3792">
        <v>3820</v>
      </c>
    </row>
    <row r="3793" spans="1:5">
      <c r="A3793" t="s">
        <v>12313</v>
      </c>
      <c r="B3793" t="s">
        <v>4017</v>
      </c>
      <c r="C3793" t="s">
        <v>12314</v>
      </c>
      <c r="D3793" s="90" t="s">
        <v>12312</v>
      </c>
      <c r="E3793">
        <v>3820</v>
      </c>
    </row>
    <row r="3794" spans="1:5">
      <c r="A3794" t="s">
        <v>12315</v>
      </c>
      <c r="B3794" t="s">
        <v>4017</v>
      </c>
      <c r="C3794" t="s">
        <v>12316</v>
      </c>
      <c r="D3794" s="90" t="s">
        <v>12312</v>
      </c>
      <c r="E3794">
        <v>3820</v>
      </c>
    </row>
    <row r="3795" spans="1:5">
      <c r="A3795" t="s">
        <v>12317</v>
      </c>
      <c r="B3795" t="s">
        <v>4017</v>
      </c>
      <c r="C3795" t="s">
        <v>12318</v>
      </c>
      <c r="D3795" s="90" t="s">
        <v>12312</v>
      </c>
      <c r="E3795">
        <v>3820</v>
      </c>
    </row>
    <row r="3796" spans="1:5">
      <c r="A3796" t="s">
        <v>12319</v>
      </c>
      <c r="B3796" t="s">
        <v>4017</v>
      </c>
      <c r="C3796" t="s">
        <v>12320</v>
      </c>
      <c r="D3796" s="90" t="s">
        <v>12312</v>
      </c>
      <c r="E3796">
        <v>3820</v>
      </c>
    </row>
    <row r="3797" spans="1:5">
      <c r="A3797" t="s">
        <v>12321</v>
      </c>
      <c r="B3797" t="s">
        <v>4017</v>
      </c>
      <c r="C3797" t="s">
        <v>12322</v>
      </c>
      <c r="D3797" s="90" t="s">
        <v>12312</v>
      </c>
      <c r="E3797">
        <v>3820</v>
      </c>
    </row>
    <row r="3798" spans="1:5">
      <c r="A3798" t="s">
        <v>12323</v>
      </c>
      <c r="B3798" t="s">
        <v>4017</v>
      </c>
      <c r="C3798" t="s">
        <v>12324</v>
      </c>
      <c r="D3798" s="90" t="s">
        <v>12312</v>
      </c>
      <c r="E3798">
        <v>3820</v>
      </c>
    </row>
    <row r="3799" spans="1:5">
      <c r="A3799" t="s">
        <v>12325</v>
      </c>
      <c r="B3799" t="s">
        <v>4011</v>
      </c>
      <c r="C3799" t="s">
        <v>12326</v>
      </c>
      <c r="D3799" s="90" t="s">
        <v>3167</v>
      </c>
      <c r="E3799">
        <v>3820</v>
      </c>
    </row>
    <row r="3800" spans="1:5">
      <c r="A3800" t="s">
        <v>12327</v>
      </c>
      <c r="B3800" t="s">
        <v>4046</v>
      </c>
      <c r="C3800" t="s">
        <v>12328</v>
      </c>
      <c r="D3800" s="90" t="s">
        <v>4048</v>
      </c>
      <c r="E3800">
        <v>3820</v>
      </c>
    </row>
    <row r="3801" spans="1:5">
      <c r="A3801" t="s">
        <v>12329</v>
      </c>
      <c r="B3801" t="s">
        <v>4017</v>
      </c>
      <c r="C3801" t="s">
        <v>12330</v>
      </c>
      <c r="D3801" s="90" t="s">
        <v>12312</v>
      </c>
      <c r="E3801">
        <v>3820</v>
      </c>
    </row>
    <row r="3802" spans="1:5">
      <c r="A3802" t="s">
        <v>12331</v>
      </c>
      <c r="B3802" t="s">
        <v>4017</v>
      </c>
      <c r="C3802" t="s">
        <v>12332</v>
      </c>
      <c r="D3802" s="90" t="s">
        <v>12312</v>
      </c>
      <c r="E3802">
        <v>3840</v>
      </c>
    </row>
    <row r="3803" spans="1:5">
      <c r="A3803" t="s">
        <v>12333</v>
      </c>
      <c r="B3803" t="s">
        <v>4017</v>
      </c>
      <c r="C3803" t="s">
        <v>12334</v>
      </c>
      <c r="D3803" s="90" t="s">
        <v>12312</v>
      </c>
      <c r="E3803">
        <v>3840</v>
      </c>
    </row>
    <row r="3804" spans="1:5">
      <c r="A3804" t="s">
        <v>12335</v>
      </c>
      <c r="B3804" t="s">
        <v>4031</v>
      </c>
      <c r="C3804" t="s">
        <v>12336</v>
      </c>
      <c r="D3804" s="90" t="s">
        <v>4033</v>
      </c>
      <c r="E3804">
        <v>3840</v>
      </c>
    </row>
    <row r="3805" spans="1:5">
      <c r="A3805" t="s">
        <v>12337</v>
      </c>
      <c r="B3805" t="s">
        <v>4017</v>
      </c>
      <c r="C3805" t="s">
        <v>12338</v>
      </c>
      <c r="D3805" s="90" t="s">
        <v>12312</v>
      </c>
      <c r="E3805">
        <v>3840</v>
      </c>
    </row>
    <row r="3806" spans="1:5">
      <c r="A3806" t="s">
        <v>1785</v>
      </c>
      <c r="B3806" t="s">
        <v>4017</v>
      </c>
      <c r="C3806" t="s">
        <v>12339</v>
      </c>
      <c r="D3806" s="90" t="s">
        <v>12312</v>
      </c>
      <c r="E3806">
        <v>3840</v>
      </c>
    </row>
    <row r="3807" spans="1:5">
      <c r="A3807" t="s">
        <v>1784</v>
      </c>
      <c r="B3807" t="s">
        <v>8706</v>
      </c>
      <c r="C3807" t="s">
        <v>12340</v>
      </c>
      <c r="D3807" s="90" t="s">
        <v>8713</v>
      </c>
      <c r="E3807">
        <v>3840</v>
      </c>
    </row>
    <row r="3808" spans="1:5">
      <c r="A3808" t="s">
        <v>1783</v>
      </c>
      <c r="B3808" t="s">
        <v>4017</v>
      </c>
      <c r="C3808" t="s">
        <v>12341</v>
      </c>
      <c r="D3808" s="90" t="s">
        <v>12312</v>
      </c>
      <c r="E3808">
        <v>3840</v>
      </c>
    </row>
    <row r="3809" spans="1:5">
      <c r="A3809" t="s">
        <v>12342</v>
      </c>
      <c r="B3809" t="s">
        <v>4017</v>
      </c>
      <c r="C3809" t="s">
        <v>1710</v>
      </c>
      <c r="D3809" s="90" t="s">
        <v>12312</v>
      </c>
      <c r="E3809">
        <v>3840</v>
      </c>
    </row>
    <row r="3810" spans="1:5">
      <c r="A3810" t="s">
        <v>12343</v>
      </c>
      <c r="B3810" t="s">
        <v>7754</v>
      </c>
      <c r="C3810" t="s">
        <v>12344</v>
      </c>
      <c r="D3810" s="90" t="s">
        <v>7759</v>
      </c>
      <c r="E3810">
        <v>3840</v>
      </c>
    </row>
    <row r="3811" spans="1:5">
      <c r="A3811" t="s">
        <v>1781</v>
      </c>
      <c r="B3811" t="s">
        <v>7754</v>
      </c>
      <c r="C3811" t="s">
        <v>12345</v>
      </c>
      <c r="D3811" s="90" t="s">
        <v>7759</v>
      </c>
      <c r="E3811">
        <v>3840</v>
      </c>
    </row>
    <row r="3812" spans="1:5">
      <c r="A3812" t="s">
        <v>1803</v>
      </c>
      <c r="B3812" t="s">
        <v>4461</v>
      </c>
      <c r="C3812" t="s">
        <v>12346</v>
      </c>
      <c r="D3812" s="90" t="s">
        <v>10661</v>
      </c>
      <c r="E3812">
        <v>3840</v>
      </c>
    </row>
    <row r="3813" spans="1:5">
      <c r="A3813" t="s">
        <v>12347</v>
      </c>
      <c r="B3813" t="s">
        <v>4017</v>
      </c>
      <c r="C3813" t="s">
        <v>12348</v>
      </c>
      <c r="D3813" s="90" t="s">
        <v>12312</v>
      </c>
      <c r="E3813">
        <v>3840</v>
      </c>
    </row>
    <row r="3814" spans="1:5">
      <c r="A3814" t="s">
        <v>12349</v>
      </c>
      <c r="B3814" t="s">
        <v>4017</v>
      </c>
      <c r="C3814" t="s">
        <v>12350</v>
      </c>
      <c r="D3814" s="90" t="s">
        <v>12312</v>
      </c>
      <c r="E3814">
        <v>3840</v>
      </c>
    </row>
    <row r="3815" spans="1:5">
      <c r="A3815" t="s">
        <v>12351</v>
      </c>
      <c r="B3815" t="s">
        <v>4017</v>
      </c>
      <c r="C3815" t="s">
        <v>12352</v>
      </c>
      <c r="D3815" s="90" t="s">
        <v>12312</v>
      </c>
      <c r="E3815">
        <v>3840</v>
      </c>
    </row>
    <row r="3816" spans="1:5">
      <c r="A3816" t="s">
        <v>12353</v>
      </c>
      <c r="B3816" t="s">
        <v>4017</v>
      </c>
      <c r="C3816" t="s">
        <v>12354</v>
      </c>
      <c r="D3816" s="90" t="s">
        <v>12312</v>
      </c>
      <c r="E3816">
        <v>3840</v>
      </c>
    </row>
    <row r="3817" spans="1:5">
      <c r="A3817" t="s">
        <v>12355</v>
      </c>
      <c r="B3817" t="s">
        <v>6851</v>
      </c>
      <c r="C3817" t="s">
        <v>12356</v>
      </c>
      <c r="D3817" s="90" t="s">
        <v>12357</v>
      </c>
      <c r="E3817">
        <v>3840</v>
      </c>
    </row>
    <row r="3818" spans="1:5">
      <c r="A3818" t="s">
        <v>1438</v>
      </c>
      <c r="B3818" t="s">
        <v>8078</v>
      </c>
      <c r="C3818" t="s">
        <v>12358</v>
      </c>
      <c r="D3818" s="90" t="s">
        <v>3056</v>
      </c>
      <c r="E3818">
        <v>3840</v>
      </c>
    </row>
    <row r="3819" spans="1:5">
      <c r="A3819" t="s">
        <v>12359</v>
      </c>
      <c r="B3819" t="s">
        <v>8078</v>
      </c>
      <c r="C3819" t="s">
        <v>12360</v>
      </c>
      <c r="D3819" s="90" t="s">
        <v>3056</v>
      </c>
      <c r="E3819">
        <v>3840</v>
      </c>
    </row>
    <row r="3820" spans="1:5">
      <c r="A3820" t="s">
        <v>12361</v>
      </c>
      <c r="B3820" t="s">
        <v>8078</v>
      </c>
      <c r="C3820" t="s">
        <v>12362</v>
      </c>
      <c r="D3820" s="90" t="s">
        <v>3056</v>
      </c>
      <c r="E3820">
        <v>3840</v>
      </c>
    </row>
    <row r="3821" spans="1:5">
      <c r="A3821" t="s">
        <v>12363</v>
      </c>
      <c r="B3821" t="s">
        <v>8078</v>
      </c>
      <c r="C3821" t="s">
        <v>12364</v>
      </c>
      <c r="D3821" s="90" t="s">
        <v>12365</v>
      </c>
      <c r="E3821">
        <v>3840</v>
      </c>
    </row>
    <row r="3822" spans="1:5">
      <c r="A3822" t="s">
        <v>12366</v>
      </c>
      <c r="B3822" t="s">
        <v>8078</v>
      </c>
      <c r="C3822" t="s">
        <v>12367</v>
      </c>
      <c r="D3822" s="90" t="s">
        <v>12368</v>
      </c>
      <c r="E3822">
        <v>3860</v>
      </c>
    </row>
    <row r="3823" spans="1:5">
      <c r="A3823" t="s">
        <v>12369</v>
      </c>
      <c r="B3823" t="s">
        <v>8138</v>
      </c>
      <c r="C3823" t="s">
        <v>12370</v>
      </c>
      <c r="D3823" s="90" t="s">
        <v>12371</v>
      </c>
      <c r="E3823">
        <v>3860</v>
      </c>
    </row>
    <row r="3824" spans="1:5">
      <c r="A3824" t="s">
        <v>12372</v>
      </c>
      <c r="B3824" t="s">
        <v>8138</v>
      </c>
      <c r="C3824" t="s">
        <v>12373</v>
      </c>
      <c r="D3824" s="90" t="s">
        <v>12374</v>
      </c>
      <c r="E3824">
        <v>3860</v>
      </c>
    </row>
    <row r="3825" spans="1:5">
      <c r="A3825" t="s">
        <v>12375</v>
      </c>
      <c r="B3825" t="s">
        <v>8138</v>
      </c>
      <c r="C3825" t="s">
        <v>12376</v>
      </c>
      <c r="D3825" s="90" t="s">
        <v>12377</v>
      </c>
      <c r="E3825">
        <v>3860</v>
      </c>
    </row>
    <row r="3826" spans="1:5">
      <c r="A3826" t="s">
        <v>12378</v>
      </c>
      <c r="B3826" t="s">
        <v>8138</v>
      </c>
      <c r="C3826" t="s">
        <v>12379</v>
      </c>
      <c r="D3826" s="90" t="s">
        <v>12380</v>
      </c>
      <c r="E3826">
        <v>3860</v>
      </c>
    </row>
    <row r="3827" spans="1:5">
      <c r="A3827" t="s">
        <v>1247</v>
      </c>
      <c r="B3827" t="s">
        <v>8078</v>
      </c>
      <c r="C3827" t="s">
        <v>12381</v>
      </c>
      <c r="D3827" s="90" t="s">
        <v>12382</v>
      </c>
      <c r="E3827">
        <v>3860</v>
      </c>
    </row>
    <row r="3828" spans="1:5">
      <c r="A3828" t="s">
        <v>1425</v>
      </c>
      <c r="B3828" t="s">
        <v>12383</v>
      </c>
      <c r="C3828" t="s">
        <v>12384</v>
      </c>
      <c r="D3828" s="90" t="s">
        <v>12385</v>
      </c>
      <c r="E3828">
        <v>3860</v>
      </c>
    </row>
    <row r="3829" spans="1:5">
      <c r="A3829" t="s">
        <v>12386</v>
      </c>
      <c r="B3829" t="s">
        <v>7792</v>
      </c>
      <c r="C3829" t="s">
        <v>12387</v>
      </c>
      <c r="D3829" s="90" t="s">
        <v>7794</v>
      </c>
      <c r="E3829">
        <v>3860</v>
      </c>
    </row>
    <row r="3830" spans="1:5">
      <c r="A3830" t="s">
        <v>1422</v>
      </c>
      <c r="B3830" t="s">
        <v>12383</v>
      </c>
      <c r="C3830" t="s">
        <v>12388</v>
      </c>
      <c r="D3830" s="90" t="s">
        <v>12389</v>
      </c>
      <c r="E3830">
        <v>3860</v>
      </c>
    </row>
    <row r="3831" spans="1:5">
      <c r="A3831" t="s">
        <v>12390</v>
      </c>
      <c r="B3831" t="s">
        <v>12383</v>
      </c>
      <c r="C3831" t="s">
        <v>12391</v>
      </c>
      <c r="D3831" s="90" t="s">
        <v>12392</v>
      </c>
      <c r="E3831">
        <v>3860</v>
      </c>
    </row>
    <row r="3832" spans="1:5">
      <c r="A3832" t="s">
        <v>12393</v>
      </c>
      <c r="B3832" t="s">
        <v>12383</v>
      </c>
      <c r="C3832" t="s">
        <v>12394</v>
      </c>
      <c r="D3832" s="90" t="s">
        <v>12392</v>
      </c>
      <c r="E3832">
        <v>3860</v>
      </c>
    </row>
    <row r="3833" spans="1:5">
      <c r="A3833" t="s">
        <v>1424</v>
      </c>
      <c r="B3833" t="s">
        <v>12383</v>
      </c>
      <c r="C3833" t="s">
        <v>12395</v>
      </c>
      <c r="D3833" s="90" t="s">
        <v>12392</v>
      </c>
      <c r="E3833">
        <v>3860</v>
      </c>
    </row>
    <row r="3834" spans="1:5">
      <c r="A3834" t="s">
        <v>12396</v>
      </c>
      <c r="B3834" t="s">
        <v>12383</v>
      </c>
      <c r="C3834" t="s">
        <v>12397</v>
      </c>
      <c r="D3834" s="90" t="s">
        <v>12398</v>
      </c>
      <c r="E3834">
        <v>3860</v>
      </c>
    </row>
    <row r="3835" spans="1:5">
      <c r="A3835" t="s">
        <v>12399</v>
      </c>
      <c r="B3835" t="s">
        <v>12383</v>
      </c>
      <c r="C3835" t="s">
        <v>12400</v>
      </c>
      <c r="D3835" s="90" t="s">
        <v>12401</v>
      </c>
      <c r="E3835">
        <v>3860</v>
      </c>
    </row>
    <row r="3836" spans="1:5">
      <c r="A3836" t="s">
        <v>1421</v>
      </c>
      <c r="B3836" t="s">
        <v>12383</v>
      </c>
      <c r="C3836" t="s">
        <v>12402</v>
      </c>
      <c r="D3836" s="90" t="s">
        <v>12403</v>
      </c>
      <c r="E3836">
        <v>3860</v>
      </c>
    </row>
    <row r="3837" spans="1:5">
      <c r="A3837" t="s">
        <v>12404</v>
      </c>
      <c r="B3837" t="s">
        <v>7792</v>
      </c>
      <c r="C3837" t="s">
        <v>12405</v>
      </c>
      <c r="D3837" s="90" t="s">
        <v>7794</v>
      </c>
      <c r="E3837">
        <v>3860</v>
      </c>
    </row>
    <row r="3838" spans="1:5">
      <c r="A3838" t="s">
        <v>12406</v>
      </c>
      <c r="B3838" t="s">
        <v>8078</v>
      </c>
      <c r="C3838" t="s">
        <v>12407</v>
      </c>
      <c r="D3838" s="90" t="s">
        <v>3056</v>
      </c>
      <c r="E3838">
        <v>3860</v>
      </c>
    </row>
    <row r="3839" spans="1:5">
      <c r="A3839" t="s">
        <v>12408</v>
      </c>
      <c r="B3839" t="s">
        <v>8128</v>
      </c>
      <c r="C3839" t="s">
        <v>12409</v>
      </c>
      <c r="D3839" s="90" t="s">
        <v>12410</v>
      </c>
      <c r="E3839">
        <v>3860</v>
      </c>
    </row>
    <row r="3840" spans="1:5">
      <c r="A3840" t="s">
        <v>12411</v>
      </c>
      <c r="B3840" t="s">
        <v>8128</v>
      </c>
      <c r="C3840" t="s">
        <v>12412</v>
      </c>
      <c r="D3840" s="90" t="s">
        <v>3056</v>
      </c>
      <c r="E3840">
        <v>3860</v>
      </c>
    </row>
    <row r="3841" spans="1:5">
      <c r="A3841" t="s">
        <v>12413</v>
      </c>
      <c r="B3841" t="s">
        <v>8128</v>
      </c>
      <c r="C3841" t="s">
        <v>12414</v>
      </c>
      <c r="D3841" s="90" t="s">
        <v>12415</v>
      </c>
      <c r="E3841">
        <v>3860</v>
      </c>
    </row>
    <row r="3842" spans="1:5">
      <c r="A3842" t="s">
        <v>12416</v>
      </c>
      <c r="B3842" t="s">
        <v>8078</v>
      </c>
      <c r="C3842" t="s">
        <v>12417</v>
      </c>
      <c r="D3842" s="90" t="s">
        <v>3056</v>
      </c>
      <c r="E3842">
        <v>3880</v>
      </c>
    </row>
    <row r="3843" spans="1:5">
      <c r="A3843" t="s">
        <v>12418</v>
      </c>
      <c r="B3843" t="s">
        <v>5904</v>
      </c>
      <c r="C3843" t="s">
        <v>12419</v>
      </c>
      <c r="D3843" s="90" t="s">
        <v>3056</v>
      </c>
      <c r="E3843">
        <v>3880</v>
      </c>
    </row>
    <row r="3844" spans="1:5">
      <c r="A3844" t="s">
        <v>12420</v>
      </c>
      <c r="B3844" t="s">
        <v>8128</v>
      </c>
      <c r="C3844" t="s">
        <v>12421</v>
      </c>
      <c r="D3844" s="90" t="s">
        <v>12422</v>
      </c>
      <c r="E3844">
        <v>3880</v>
      </c>
    </row>
    <row r="3845" spans="1:5">
      <c r="A3845" t="s">
        <v>12423</v>
      </c>
      <c r="B3845" t="s">
        <v>8128</v>
      </c>
      <c r="C3845" t="s">
        <v>12424</v>
      </c>
      <c r="D3845" s="90" t="s">
        <v>12425</v>
      </c>
      <c r="E3845">
        <v>3880</v>
      </c>
    </row>
    <row r="3846" spans="1:5">
      <c r="A3846" t="s">
        <v>12426</v>
      </c>
      <c r="B3846" t="s">
        <v>8128</v>
      </c>
      <c r="C3846" t="s">
        <v>12427</v>
      </c>
      <c r="D3846" s="90" t="s">
        <v>12428</v>
      </c>
      <c r="E3846">
        <v>3880</v>
      </c>
    </row>
    <row r="3847" spans="1:5">
      <c r="A3847" t="s">
        <v>12429</v>
      </c>
      <c r="B3847" t="s">
        <v>8128</v>
      </c>
      <c r="C3847" t="s">
        <v>12430</v>
      </c>
      <c r="D3847" s="90" t="s">
        <v>12431</v>
      </c>
      <c r="E3847">
        <v>3880</v>
      </c>
    </row>
    <row r="3848" spans="1:5">
      <c r="A3848" t="s">
        <v>12432</v>
      </c>
      <c r="B3848" t="s">
        <v>8128</v>
      </c>
      <c r="C3848" t="s">
        <v>12433</v>
      </c>
      <c r="D3848" s="90" t="s">
        <v>12434</v>
      </c>
      <c r="E3848">
        <v>3880</v>
      </c>
    </row>
    <row r="3849" spans="1:5">
      <c r="A3849" t="s">
        <v>12435</v>
      </c>
      <c r="B3849" t="s">
        <v>8078</v>
      </c>
      <c r="C3849" t="s">
        <v>12436</v>
      </c>
      <c r="D3849" s="90" t="s">
        <v>3056</v>
      </c>
      <c r="E3849">
        <v>3880</v>
      </c>
    </row>
    <row r="3850" spans="1:5">
      <c r="A3850" t="s">
        <v>12437</v>
      </c>
      <c r="B3850" t="s">
        <v>3998</v>
      </c>
      <c r="D3850" s="90" t="s">
        <v>4000</v>
      </c>
      <c r="E3850">
        <v>3880</v>
      </c>
    </row>
    <row r="3851" spans="1:5">
      <c r="A3851" t="s">
        <v>12438</v>
      </c>
      <c r="B3851" t="s">
        <v>3998</v>
      </c>
      <c r="D3851" s="90" t="s">
        <v>4000</v>
      </c>
      <c r="E3851">
        <v>3880</v>
      </c>
    </row>
    <row r="3852" spans="1:5">
      <c r="A3852" t="s">
        <v>12439</v>
      </c>
      <c r="B3852" t="s">
        <v>8078</v>
      </c>
      <c r="C3852" t="s">
        <v>12440</v>
      </c>
      <c r="D3852" s="90" t="s">
        <v>3056</v>
      </c>
      <c r="E3852">
        <v>3880</v>
      </c>
    </row>
    <row r="3853" spans="1:5">
      <c r="A3853" t="s">
        <v>12441</v>
      </c>
      <c r="B3853" t="s">
        <v>8078</v>
      </c>
      <c r="C3853" t="s">
        <v>12442</v>
      </c>
      <c r="D3853" s="90" t="s">
        <v>12443</v>
      </c>
      <c r="E3853">
        <v>3880</v>
      </c>
    </row>
    <row r="3854" spans="1:5">
      <c r="A3854" t="s">
        <v>12444</v>
      </c>
      <c r="B3854" t="s">
        <v>7792</v>
      </c>
      <c r="C3854" t="s">
        <v>12445</v>
      </c>
      <c r="D3854" s="90" t="s">
        <v>7794</v>
      </c>
      <c r="E3854">
        <v>3880</v>
      </c>
    </row>
    <row r="3855" spans="1:5">
      <c r="A3855" t="s">
        <v>12446</v>
      </c>
      <c r="B3855" t="s">
        <v>8138</v>
      </c>
      <c r="C3855" t="s">
        <v>12447</v>
      </c>
      <c r="D3855" s="90" t="s">
        <v>3056</v>
      </c>
      <c r="E3855">
        <v>3880</v>
      </c>
    </row>
    <row r="3856" spans="1:5">
      <c r="A3856" t="s">
        <v>12448</v>
      </c>
      <c r="B3856" t="s">
        <v>8138</v>
      </c>
      <c r="C3856" t="s">
        <v>12449</v>
      </c>
      <c r="D3856" s="90" t="s">
        <v>12450</v>
      </c>
      <c r="E3856">
        <v>3880</v>
      </c>
    </row>
    <row r="3857" spans="1:5">
      <c r="A3857" t="s">
        <v>12451</v>
      </c>
      <c r="B3857" t="s">
        <v>8138</v>
      </c>
      <c r="C3857" t="s">
        <v>12452</v>
      </c>
      <c r="D3857" s="90" t="s">
        <v>3056</v>
      </c>
      <c r="E3857">
        <v>3880</v>
      </c>
    </row>
    <row r="3858" spans="1:5">
      <c r="A3858" t="s">
        <v>12453</v>
      </c>
      <c r="B3858" t="s">
        <v>8138</v>
      </c>
      <c r="C3858" t="s">
        <v>12454</v>
      </c>
      <c r="D3858" s="90" t="s">
        <v>12455</v>
      </c>
      <c r="E3858">
        <v>3880</v>
      </c>
    </row>
    <row r="3859" spans="1:5">
      <c r="A3859" t="s">
        <v>12456</v>
      </c>
      <c r="B3859" t="s">
        <v>8138</v>
      </c>
      <c r="C3859" t="s">
        <v>12457</v>
      </c>
      <c r="D3859" s="90" t="s">
        <v>3056</v>
      </c>
      <c r="E3859">
        <v>3880</v>
      </c>
    </row>
    <row r="3860" spans="1:5">
      <c r="A3860" t="s">
        <v>12458</v>
      </c>
      <c r="B3860" t="s">
        <v>8138</v>
      </c>
      <c r="C3860" t="s">
        <v>12459</v>
      </c>
      <c r="D3860" s="90" t="s">
        <v>12460</v>
      </c>
      <c r="E3860">
        <v>3880</v>
      </c>
    </row>
    <row r="3861" spans="1:5">
      <c r="A3861" t="s">
        <v>12461</v>
      </c>
      <c r="B3861" t="s">
        <v>8138</v>
      </c>
      <c r="C3861" t="s">
        <v>12462</v>
      </c>
      <c r="D3861" s="90" t="s">
        <v>3056</v>
      </c>
      <c r="E3861">
        <v>3880</v>
      </c>
    </row>
    <row r="3862" spans="1:5">
      <c r="A3862" t="s">
        <v>12463</v>
      </c>
      <c r="B3862" t="s">
        <v>8138</v>
      </c>
      <c r="C3862" t="s">
        <v>12464</v>
      </c>
      <c r="D3862" s="90" t="s">
        <v>3056</v>
      </c>
      <c r="E3862">
        <v>3900</v>
      </c>
    </row>
    <row r="3863" spans="1:5">
      <c r="A3863" t="s">
        <v>12465</v>
      </c>
      <c r="B3863" t="s">
        <v>8138</v>
      </c>
      <c r="C3863" t="s">
        <v>12466</v>
      </c>
      <c r="D3863" s="90" t="s">
        <v>12467</v>
      </c>
      <c r="E3863">
        <v>3900</v>
      </c>
    </row>
    <row r="3864" spans="1:5">
      <c r="A3864" t="s">
        <v>12468</v>
      </c>
      <c r="B3864" t="s">
        <v>3998</v>
      </c>
      <c r="C3864" t="s">
        <v>12469</v>
      </c>
      <c r="D3864" s="90" t="s">
        <v>4000</v>
      </c>
      <c r="E3864">
        <v>3900</v>
      </c>
    </row>
    <row r="3865" spans="1:5">
      <c r="A3865" t="s">
        <v>12470</v>
      </c>
      <c r="B3865" t="s">
        <v>8128</v>
      </c>
      <c r="C3865" t="s">
        <v>12471</v>
      </c>
      <c r="D3865" s="90" t="s">
        <v>12472</v>
      </c>
      <c r="E3865">
        <v>3900</v>
      </c>
    </row>
    <row r="3866" spans="1:5">
      <c r="A3866" t="s">
        <v>12473</v>
      </c>
      <c r="B3866" t="s">
        <v>8128</v>
      </c>
      <c r="C3866" t="s">
        <v>12474</v>
      </c>
      <c r="D3866" s="90" t="s">
        <v>12475</v>
      </c>
      <c r="E3866">
        <v>3900</v>
      </c>
    </row>
    <row r="3867" spans="1:5">
      <c r="A3867" t="s">
        <v>12476</v>
      </c>
      <c r="B3867" t="s">
        <v>8128</v>
      </c>
      <c r="C3867" t="s">
        <v>12477</v>
      </c>
      <c r="D3867" s="90" t="s">
        <v>12478</v>
      </c>
      <c r="E3867">
        <v>3900</v>
      </c>
    </row>
    <row r="3868" spans="1:5">
      <c r="A3868" t="s">
        <v>12479</v>
      </c>
      <c r="B3868" t="s">
        <v>8128</v>
      </c>
      <c r="C3868" t="s">
        <v>12480</v>
      </c>
      <c r="D3868" s="90" t="s">
        <v>12481</v>
      </c>
      <c r="E3868">
        <v>3900</v>
      </c>
    </row>
    <row r="3869" spans="1:5">
      <c r="A3869" t="s">
        <v>12482</v>
      </c>
      <c r="B3869" t="s">
        <v>3998</v>
      </c>
      <c r="C3869" t="s">
        <v>12483</v>
      </c>
      <c r="D3869" s="90" t="s">
        <v>12484</v>
      </c>
      <c r="E3869">
        <v>3900</v>
      </c>
    </row>
    <row r="3870" spans="1:5">
      <c r="A3870" t="s">
        <v>12485</v>
      </c>
      <c r="B3870" t="s">
        <v>8078</v>
      </c>
      <c r="C3870" t="s">
        <v>12486</v>
      </c>
      <c r="D3870" s="90" t="s">
        <v>12487</v>
      </c>
      <c r="E3870">
        <v>3900</v>
      </c>
    </row>
    <row r="3871" spans="1:5">
      <c r="A3871" t="s">
        <v>12488</v>
      </c>
      <c r="B3871" t="s">
        <v>7792</v>
      </c>
      <c r="C3871" t="s">
        <v>12489</v>
      </c>
      <c r="D3871" s="90" t="s">
        <v>7794</v>
      </c>
      <c r="E3871">
        <v>3900</v>
      </c>
    </row>
    <row r="3872" spans="1:5">
      <c r="A3872" t="s">
        <v>12490</v>
      </c>
      <c r="B3872" t="s">
        <v>7792</v>
      </c>
      <c r="C3872" t="s">
        <v>12491</v>
      </c>
      <c r="D3872" s="90" t="s">
        <v>7794</v>
      </c>
      <c r="E3872">
        <v>3900</v>
      </c>
    </row>
    <row r="3873" spans="1:5">
      <c r="A3873" t="s">
        <v>12492</v>
      </c>
      <c r="B3873" t="s">
        <v>7963</v>
      </c>
      <c r="C3873" t="s">
        <v>12493</v>
      </c>
      <c r="D3873" s="90" t="s">
        <v>3056</v>
      </c>
      <c r="E3873">
        <v>3900</v>
      </c>
    </row>
    <row r="3874" spans="1:5">
      <c r="A3874" t="s">
        <v>12494</v>
      </c>
      <c r="B3874" t="s">
        <v>7963</v>
      </c>
      <c r="C3874" t="s">
        <v>12495</v>
      </c>
      <c r="D3874" s="90" t="s">
        <v>3056</v>
      </c>
      <c r="E3874">
        <v>3900</v>
      </c>
    </row>
    <row r="3875" spans="1:5">
      <c r="A3875" t="s">
        <v>12496</v>
      </c>
      <c r="B3875" t="s">
        <v>7963</v>
      </c>
      <c r="C3875" t="s">
        <v>12497</v>
      </c>
      <c r="D3875" s="90" t="s">
        <v>12498</v>
      </c>
      <c r="E3875">
        <v>3900</v>
      </c>
    </row>
    <row r="3876" spans="1:5">
      <c r="A3876" t="s">
        <v>12499</v>
      </c>
      <c r="B3876" t="s">
        <v>7963</v>
      </c>
      <c r="C3876" t="s">
        <v>12500</v>
      </c>
      <c r="D3876" s="90" t="s">
        <v>3056</v>
      </c>
      <c r="E3876">
        <v>3900</v>
      </c>
    </row>
    <row r="3877" spans="1:5">
      <c r="A3877" t="s">
        <v>12501</v>
      </c>
      <c r="B3877" t="s">
        <v>7963</v>
      </c>
      <c r="C3877" t="s">
        <v>12502</v>
      </c>
      <c r="D3877" s="90" t="s">
        <v>3056</v>
      </c>
      <c r="E3877">
        <v>3900</v>
      </c>
    </row>
    <row r="3878" spans="1:5">
      <c r="A3878" t="s">
        <v>12503</v>
      </c>
      <c r="B3878" t="s">
        <v>7963</v>
      </c>
      <c r="C3878" t="s">
        <v>12504</v>
      </c>
      <c r="D3878" s="90" t="s">
        <v>3056</v>
      </c>
      <c r="E3878">
        <v>3900</v>
      </c>
    </row>
    <row r="3879" spans="1:5">
      <c r="A3879" t="s">
        <v>12505</v>
      </c>
      <c r="B3879" t="s">
        <v>7963</v>
      </c>
      <c r="C3879" t="s">
        <v>12506</v>
      </c>
      <c r="D3879" s="90" t="s">
        <v>3056</v>
      </c>
      <c r="E3879">
        <v>3900</v>
      </c>
    </row>
    <row r="3880" spans="1:5">
      <c r="A3880" t="s">
        <v>12507</v>
      </c>
      <c r="B3880" t="s">
        <v>7963</v>
      </c>
      <c r="C3880" t="s">
        <v>12508</v>
      </c>
      <c r="D3880" s="90" t="s">
        <v>3056</v>
      </c>
      <c r="E3880">
        <v>3900</v>
      </c>
    </row>
    <row r="3881" spans="1:5">
      <c r="A3881" t="s">
        <v>12509</v>
      </c>
      <c r="B3881" t="s">
        <v>7963</v>
      </c>
      <c r="C3881" t="s">
        <v>12510</v>
      </c>
      <c r="D3881" s="90" t="s">
        <v>3056</v>
      </c>
      <c r="E3881">
        <v>3900</v>
      </c>
    </row>
    <row r="3882" spans="1:5">
      <c r="A3882" t="s">
        <v>12511</v>
      </c>
      <c r="B3882" t="s">
        <v>7963</v>
      </c>
      <c r="C3882" t="s">
        <v>12512</v>
      </c>
      <c r="D3882" s="90" t="s">
        <v>3056</v>
      </c>
      <c r="E3882">
        <v>3920</v>
      </c>
    </row>
    <row r="3883" spans="1:5">
      <c r="A3883" t="s">
        <v>12513</v>
      </c>
      <c r="B3883" t="s">
        <v>7963</v>
      </c>
      <c r="C3883" t="s">
        <v>12514</v>
      </c>
      <c r="D3883" s="90" t="s">
        <v>3056</v>
      </c>
      <c r="E3883">
        <v>3920</v>
      </c>
    </row>
    <row r="3884" spans="1:5">
      <c r="A3884" t="s">
        <v>12515</v>
      </c>
      <c r="B3884" t="s">
        <v>7963</v>
      </c>
      <c r="C3884" t="s">
        <v>12516</v>
      </c>
      <c r="D3884" s="90" t="s">
        <v>12517</v>
      </c>
      <c r="E3884">
        <v>3920</v>
      </c>
    </row>
    <row r="3885" spans="1:5">
      <c r="A3885" t="s">
        <v>12518</v>
      </c>
      <c r="B3885" t="s">
        <v>7963</v>
      </c>
      <c r="C3885" t="s">
        <v>12519</v>
      </c>
      <c r="D3885" s="90" t="s">
        <v>12520</v>
      </c>
      <c r="E3885">
        <v>3920</v>
      </c>
    </row>
    <row r="3886" spans="1:5">
      <c r="A3886" t="s">
        <v>12521</v>
      </c>
      <c r="B3886" t="s">
        <v>7963</v>
      </c>
      <c r="C3886" t="s">
        <v>12522</v>
      </c>
      <c r="D3886" s="90" t="s">
        <v>12523</v>
      </c>
      <c r="E3886">
        <v>3920</v>
      </c>
    </row>
    <row r="3887" spans="1:5">
      <c r="A3887" t="s">
        <v>12524</v>
      </c>
      <c r="B3887" t="s">
        <v>7963</v>
      </c>
      <c r="C3887" t="s">
        <v>12525</v>
      </c>
      <c r="D3887" s="90" t="s">
        <v>3056</v>
      </c>
      <c r="E3887">
        <v>3920</v>
      </c>
    </row>
    <row r="3888" spans="1:5">
      <c r="A3888" t="s">
        <v>12526</v>
      </c>
      <c r="B3888" t="s">
        <v>7963</v>
      </c>
      <c r="C3888" t="s">
        <v>12527</v>
      </c>
      <c r="D3888" s="90" t="s">
        <v>3056</v>
      </c>
      <c r="E3888">
        <v>3920</v>
      </c>
    </row>
    <row r="3889" spans="1:5">
      <c r="A3889" t="s">
        <v>12528</v>
      </c>
      <c r="B3889" t="s">
        <v>7963</v>
      </c>
      <c r="C3889" t="s">
        <v>12529</v>
      </c>
      <c r="D3889" s="90" t="s">
        <v>3056</v>
      </c>
      <c r="E3889">
        <v>3920</v>
      </c>
    </row>
    <row r="3890" spans="1:5">
      <c r="A3890" t="s">
        <v>12530</v>
      </c>
      <c r="B3890" t="s">
        <v>7963</v>
      </c>
      <c r="C3890" t="s">
        <v>12531</v>
      </c>
      <c r="D3890" s="90" t="s">
        <v>3056</v>
      </c>
      <c r="E3890">
        <v>3920</v>
      </c>
    </row>
    <row r="3891" spans="1:5">
      <c r="A3891" t="s">
        <v>12532</v>
      </c>
      <c r="B3891" t="s">
        <v>7963</v>
      </c>
      <c r="C3891" t="s">
        <v>12533</v>
      </c>
      <c r="D3891" s="90" t="s">
        <v>12534</v>
      </c>
      <c r="E3891">
        <v>3920</v>
      </c>
    </row>
    <row r="3892" spans="1:5">
      <c r="A3892" t="s">
        <v>12535</v>
      </c>
      <c r="B3892" t="s">
        <v>7963</v>
      </c>
      <c r="C3892" t="s">
        <v>12536</v>
      </c>
      <c r="D3892" s="90" t="s">
        <v>12537</v>
      </c>
      <c r="E3892">
        <v>3920</v>
      </c>
    </row>
    <row r="3893" spans="1:5">
      <c r="A3893" t="s">
        <v>12538</v>
      </c>
      <c r="B3893" t="s">
        <v>7963</v>
      </c>
      <c r="C3893" t="s">
        <v>12539</v>
      </c>
      <c r="D3893" s="90" t="s">
        <v>3056</v>
      </c>
      <c r="E3893">
        <v>3920</v>
      </c>
    </row>
    <row r="3894" spans="1:5">
      <c r="A3894" t="s">
        <v>12540</v>
      </c>
      <c r="B3894" t="s">
        <v>7963</v>
      </c>
      <c r="C3894" t="s">
        <v>12541</v>
      </c>
      <c r="D3894" s="90" t="s">
        <v>12542</v>
      </c>
      <c r="E3894">
        <v>3920</v>
      </c>
    </row>
    <row r="3895" spans="1:5">
      <c r="A3895" t="s">
        <v>12543</v>
      </c>
      <c r="B3895" t="s">
        <v>7963</v>
      </c>
      <c r="C3895" t="s">
        <v>12544</v>
      </c>
      <c r="D3895" s="90" t="s">
        <v>3056</v>
      </c>
      <c r="E3895">
        <v>3920</v>
      </c>
    </row>
    <row r="3896" spans="1:5">
      <c r="A3896" t="s">
        <v>12545</v>
      </c>
      <c r="B3896" t="s">
        <v>7963</v>
      </c>
      <c r="C3896" t="s">
        <v>12546</v>
      </c>
      <c r="D3896" s="90" t="s">
        <v>3056</v>
      </c>
      <c r="E3896">
        <v>3920</v>
      </c>
    </row>
    <row r="3897" spans="1:5">
      <c r="A3897" t="s">
        <v>12547</v>
      </c>
      <c r="B3897" t="s">
        <v>7963</v>
      </c>
      <c r="C3897" t="s">
        <v>12548</v>
      </c>
      <c r="D3897" s="90" t="s">
        <v>3056</v>
      </c>
      <c r="E3897">
        <v>3920</v>
      </c>
    </row>
    <row r="3898" spans="1:5">
      <c r="A3898" t="s">
        <v>12549</v>
      </c>
      <c r="B3898" t="s">
        <v>7963</v>
      </c>
      <c r="C3898" t="s">
        <v>12550</v>
      </c>
      <c r="D3898" s="90" t="s">
        <v>12551</v>
      </c>
      <c r="E3898">
        <v>3920</v>
      </c>
    </row>
    <row r="3899" spans="1:5">
      <c r="A3899" t="s">
        <v>12552</v>
      </c>
      <c r="B3899" t="s">
        <v>7963</v>
      </c>
      <c r="C3899" t="s">
        <v>12553</v>
      </c>
      <c r="D3899" s="90" t="s">
        <v>3056</v>
      </c>
      <c r="E3899">
        <v>3920</v>
      </c>
    </row>
    <row r="3900" spans="1:5">
      <c r="A3900" t="s">
        <v>12554</v>
      </c>
      <c r="B3900" t="s">
        <v>8078</v>
      </c>
      <c r="C3900" t="s">
        <v>12555</v>
      </c>
      <c r="D3900" s="90" t="s">
        <v>3056</v>
      </c>
      <c r="E3900">
        <v>3920</v>
      </c>
    </row>
    <row r="3901" spans="1:5">
      <c r="A3901" t="s">
        <v>12556</v>
      </c>
      <c r="B3901" t="s">
        <v>8128</v>
      </c>
      <c r="C3901" t="s">
        <v>12557</v>
      </c>
      <c r="D3901" s="90" t="s">
        <v>12558</v>
      </c>
      <c r="E3901">
        <v>3920</v>
      </c>
    </row>
    <row r="3902" spans="1:5">
      <c r="A3902" t="s">
        <v>12559</v>
      </c>
      <c r="B3902" t="s">
        <v>8078</v>
      </c>
      <c r="C3902" t="s">
        <v>12560</v>
      </c>
      <c r="D3902" s="90" t="s">
        <v>3056</v>
      </c>
      <c r="E3902">
        <v>3940</v>
      </c>
    </row>
    <row r="3903" spans="1:5">
      <c r="A3903" t="s">
        <v>12561</v>
      </c>
      <c r="B3903" t="s">
        <v>5904</v>
      </c>
      <c r="C3903" t="s">
        <v>12562</v>
      </c>
      <c r="D3903" s="90" t="s">
        <v>3056</v>
      </c>
      <c r="E3903">
        <v>3940</v>
      </c>
    </row>
    <row r="3904" spans="1:5">
      <c r="A3904" t="s">
        <v>12563</v>
      </c>
      <c r="B3904" t="s">
        <v>8078</v>
      </c>
      <c r="C3904" t="s">
        <v>12564</v>
      </c>
      <c r="D3904" s="90" t="s">
        <v>3056</v>
      </c>
      <c r="E3904">
        <v>3940</v>
      </c>
    </row>
    <row r="3905" spans="1:5">
      <c r="A3905" t="s">
        <v>12565</v>
      </c>
      <c r="B3905" t="s">
        <v>8078</v>
      </c>
      <c r="C3905" t="s">
        <v>12566</v>
      </c>
      <c r="D3905" s="90" t="s">
        <v>3056</v>
      </c>
      <c r="E3905">
        <v>3940</v>
      </c>
    </row>
    <row r="3906" spans="1:5">
      <c r="A3906" t="s">
        <v>12567</v>
      </c>
      <c r="B3906" t="s">
        <v>8078</v>
      </c>
      <c r="C3906" t="s">
        <v>12568</v>
      </c>
      <c r="D3906" s="90" t="s">
        <v>3056</v>
      </c>
      <c r="E3906">
        <v>3940</v>
      </c>
    </row>
    <row r="3907" spans="1:5">
      <c r="A3907" t="s">
        <v>1190</v>
      </c>
      <c r="B3907" t="s">
        <v>8078</v>
      </c>
      <c r="C3907" t="s">
        <v>12569</v>
      </c>
      <c r="D3907" s="90" t="s">
        <v>12570</v>
      </c>
      <c r="E3907">
        <v>3940</v>
      </c>
    </row>
    <row r="3908" spans="1:5">
      <c r="A3908" t="s">
        <v>12571</v>
      </c>
      <c r="B3908" t="s">
        <v>8078</v>
      </c>
      <c r="C3908" t="s">
        <v>12572</v>
      </c>
      <c r="D3908" s="90" t="s">
        <v>12573</v>
      </c>
      <c r="E3908">
        <v>3940</v>
      </c>
    </row>
    <row r="3909" spans="1:5">
      <c r="A3909" t="s">
        <v>12574</v>
      </c>
      <c r="B3909" t="s">
        <v>8078</v>
      </c>
      <c r="C3909" t="s">
        <v>12575</v>
      </c>
      <c r="D3909" s="90" t="s">
        <v>12576</v>
      </c>
      <c r="E3909">
        <v>3940</v>
      </c>
    </row>
    <row r="3910" spans="1:5">
      <c r="A3910" t="s">
        <v>1231</v>
      </c>
      <c r="B3910" t="s">
        <v>11995</v>
      </c>
      <c r="C3910" t="s">
        <v>12577</v>
      </c>
      <c r="D3910" s="90" t="s">
        <v>12578</v>
      </c>
      <c r="E3910">
        <v>3940</v>
      </c>
    </row>
    <row r="3911" spans="1:5">
      <c r="A3911" t="s">
        <v>1237</v>
      </c>
      <c r="B3911" t="s">
        <v>11995</v>
      </c>
      <c r="C3911" t="s">
        <v>12579</v>
      </c>
      <c r="D3911" s="90" t="s">
        <v>12580</v>
      </c>
      <c r="E3911">
        <v>3940</v>
      </c>
    </row>
    <row r="3912" spans="1:5">
      <c r="A3912" t="s">
        <v>1345</v>
      </c>
      <c r="B3912" t="s">
        <v>8078</v>
      </c>
      <c r="C3912" t="s">
        <v>12581</v>
      </c>
      <c r="D3912" s="90" t="s">
        <v>3056</v>
      </c>
      <c r="E3912">
        <v>3940</v>
      </c>
    </row>
    <row r="3913" spans="1:5">
      <c r="A3913" t="s">
        <v>12582</v>
      </c>
      <c r="B3913" t="s">
        <v>5907</v>
      </c>
      <c r="C3913" t="s">
        <v>12583</v>
      </c>
      <c r="D3913" s="90" t="s">
        <v>3056</v>
      </c>
      <c r="E3913">
        <v>3940</v>
      </c>
    </row>
    <row r="3914" spans="1:5">
      <c r="A3914" t="s">
        <v>12584</v>
      </c>
      <c r="B3914" t="s">
        <v>5907</v>
      </c>
      <c r="C3914" t="s">
        <v>12585</v>
      </c>
      <c r="D3914" s="90" t="s">
        <v>3056</v>
      </c>
      <c r="E3914">
        <v>3940</v>
      </c>
    </row>
    <row r="3915" spans="1:5">
      <c r="A3915" t="s">
        <v>12586</v>
      </c>
      <c r="B3915" t="s">
        <v>5907</v>
      </c>
      <c r="C3915" t="s">
        <v>12587</v>
      </c>
      <c r="D3915" s="90" t="s">
        <v>3056</v>
      </c>
      <c r="E3915">
        <v>3940</v>
      </c>
    </row>
    <row r="3916" spans="1:5">
      <c r="A3916" t="s">
        <v>12588</v>
      </c>
      <c r="B3916" t="s">
        <v>8078</v>
      </c>
      <c r="C3916" t="s">
        <v>12589</v>
      </c>
      <c r="D3916" s="90" t="s">
        <v>12590</v>
      </c>
      <c r="E3916">
        <v>3940</v>
      </c>
    </row>
    <row r="3917" spans="1:5">
      <c r="A3917" t="s">
        <v>1458</v>
      </c>
      <c r="B3917" t="s">
        <v>8078</v>
      </c>
      <c r="C3917" t="s">
        <v>12591</v>
      </c>
      <c r="D3917" s="90" t="s">
        <v>12592</v>
      </c>
      <c r="E3917">
        <v>3940</v>
      </c>
    </row>
    <row r="3918" spans="1:5">
      <c r="A3918" t="s">
        <v>12593</v>
      </c>
      <c r="B3918" t="s">
        <v>8138</v>
      </c>
      <c r="C3918" t="s">
        <v>12594</v>
      </c>
      <c r="D3918" s="90" t="s">
        <v>12595</v>
      </c>
      <c r="E3918">
        <v>3940</v>
      </c>
    </row>
    <row r="3919" spans="1:5">
      <c r="A3919" t="s">
        <v>12596</v>
      </c>
      <c r="B3919" t="s">
        <v>8138</v>
      </c>
      <c r="C3919" t="s">
        <v>12597</v>
      </c>
      <c r="D3919" s="90" t="s">
        <v>12598</v>
      </c>
      <c r="E3919">
        <v>3940</v>
      </c>
    </row>
    <row r="3920" spans="1:5">
      <c r="A3920" t="s">
        <v>12599</v>
      </c>
      <c r="B3920" t="s">
        <v>8078</v>
      </c>
      <c r="C3920" t="s">
        <v>12600</v>
      </c>
      <c r="D3920" s="90" t="s">
        <v>12601</v>
      </c>
      <c r="E3920">
        <v>3940</v>
      </c>
    </row>
    <row r="3921" spans="1:5">
      <c r="A3921" t="s">
        <v>12602</v>
      </c>
      <c r="B3921" t="s">
        <v>8078</v>
      </c>
      <c r="C3921" t="s">
        <v>12603</v>
      </c>
      <c r="D3921" s="90" t="s">
        <v>12604</v>
      </c>
      <c r="E3921">
        <v>3940</v>
      </c>
    </row>
    <row r="3922" spans="1:5">
      <c r="A3922" t="s">
        <v>12605</v>
      </c>
      <c r="B3922" t="s">
        <v>8078</v>
      </c>
      <c r="C3922" t="s">
        <v>12606</v>
      </c>
      <c r="D3922" s="90" t="s">
        <v>3056</v>
      </c>
      <c r="E3922">
        <v>3960</v>
      </c>
    </row>
    <row r="3923" spans="1:5">
      <c r="A3923" t="s">
        <v>12607</v>
      </c>
      <c r="B3923" t="s">
        <v>8078</v>
      </c>
      <c r="C3923" t="s">
        <v>12608</v>
      </c>
      <c r="D3923" s="90" t="s">
        <v>3056</v>
      </c>
      <c r="E3923">
        <v>3960</v>
      </c>
    </row>
    <row r="3924" spans="1:5">
      <c r="A3924" t="s">
        <v>12609</v>
      </c>
      <c r="B3924" t="s">
        <v>8078</v>
      </c>
      <c r="C3924" t="s">
        <v>12610</v>
      </c>
      <c r="D3924" s="90" t="s">
        <v>3056</v>
      </c>
      <c r="E3924">
        <v>3960</v>
      </c>
    </row>
    <row r="3925" spans="1:5">
      <c r="A3925" t="s">
        <v>12611</v>
      </c>
      <c r="B3925" t="s">
        <v>8078</v>
      </c>
      <c r="C3925" t="s">
        <v>12612</v>
      </c>
      <c r="D3925" s="90" t="s">
        <v>3056</v>
      </c>
      <c r="E3925">
        <v>3960</v>
      </c>
    </row>
    <row r="3926" spans="1:5">
      <c r="A3926" t="s">
        <v>12613</v>
      </c>
      <c r="B3926" t="s">
        <v>8078</v>
      </c>
      <c r="C3926" t="s">
        <v>12614</v>
      </c>
      <c r="D3926" s="90" t="s">
        <v>3056</v>
      </c>
      <c r="E3926">
        <v>3960</v>
      </c>
    </row>
    <row r="3927" spans="1:5">
      <c r="A3927" t="s">
        <v>12615</v>
      </c>
      <c r="B3927" t="s">
        <v>3058</v>
      </c>
      <c r="C3927" t="s">
        <v>12616</v>
      </c>
      <c r="D3927" s="90" t="s">
        <v>3167</v>
      </c>
      <c r="E3927">
        <v>3960</v>
      </c>
    </row>
    <row r="3928" spans="1:5">
      <c r="A3928" t="s">
        <v>12617</v>
      </c>
      <c r="B3928" t="s">
        <v>6851</v>
      </c>
      <c r="C3928" t="s">
        <v>12618</v>
      </c>
      <c r="D3928" s="90" t="s">
        <v>6853</v>
      </c>
      <c r="E3928">
        <v>3960</v>
      </c>
    </row>
    <row r="3929" spans="1:5">
      <c r="A3929" t="s">
        <v>12619</v>
      </c>
      <c r="B3929" t="s">
        <v>8078</v>
      </c>
      <c r="C3929" t="s">
        <v>12620</v>
      </c>
      <c r="D3929" s="90" t="s">
        <v>3056</v>
      </c>
      <c r="E3929">
        <v>3960</v>
      </c>
    </row>
    <row r="3930" spans="1:5">
      <c r="A3930" t="s">
        <v>12621</v>
      </c>
      <c r="B3930" t="s">
        <v>8078</v>
      </c>
      <c r="C3930" t="s">
        <v>12622</v>
      </c>
      <c r="D3930" s="90" t="s">
        <v>3056</v>
      </c>
      <c r="E3930">
        <v>3960</v>
      </c>
    </row>
    <row r="3931" spans="1:5">
      <c r="A3931" t="s">
        <v>12623</v>
      </c>
      <c r="B3931" t="s">
        <v>7792</v>
      </c>
      <c r="C3931" t="s">
        <v>12624</v>
      </c>
      <c r="D3931" s="90" t="s">
        <v>12625</v>
      </c>
      <c r="E3931">
        <v>3960</v>
      </c>
    </row>
    <row r="3932" spans="1:5">
      <c r="A3932" t="s">
        <v>12626</v>
      </c>
      <c r="B3932" t="s">
        <v>3998</v>
      </c>
      <c r="C3932" t="s">
        <v>12627</v>
      </c>
      <c r="D3932" s="90" t="s">
        <v>4000</v>
      </c>
      <c r="E3932">
        <v>3960</v>
      </c>
    </row>
    <row r="3933" spans="1:5">
      <c r="A3933" t="s">
        <v>1461</v>
      </c>
      <c r="B3933" t="s">
        <v>8078</v>
      </c>
      <c r="C3933" t="s">
        <v>12628</v>
      </c>
      <c r="D3933" s="90" t="s">
        <v>12629</v>
      </c>
      <c r="E3933">
        <v>3960</v>
      </c>
    </row>
    <row r="3934" spans="1:5">
      <c r="A3934" t="s">
        <v>12630</v>
      </c>
      <c r="B3934" t="s">
        <v>5904</v>
      </c>
      <c r="C3934" t="s">
        <v>12631</v>
      </c>
      <c r="D3934" s="90" t="s">
        <v>12632</v>
      </c>
      <c r="E3934">
        <v>3960</v>
      </c>
    </row>
    <row r="3935" spans="1:5">
      <c r="A3935" t="s">
        <v>12633</v>
      </c>
      <c r="B3935" t="s">
        <v>11908</v>
      </c>
      <c r="C3935" t="s">
        <v>12634</v>
      </c>
      <c r="D3935" s="90" t="s">
        <v>3056</v>
      </c>
      <c r="E3935">
        <v>3960</v>
      </c>
    </row>
    <row r="3936" spans="1:5">
      <c r="A3936" t="s">
        <v>12635</v>
      </c>
      <c r="B3936" t="s">
        <v>11908</v>
      </c>
      <c r="C3936" t="s">
        <v>12636</v>
      </c>
      <c r="D3936" s="90" t="s">
        <v>12637</v>
      </c>
      <c r="E3936">
        <v>3960</v>
      </c>
    </row>
    <row r="3937" spans="1:5">
      <c r="A3937" t="s">
        <v>1437</v>
      </c>
      <c r="B3937" t="s">
        <v>8078</v>
      </c>
      <c r="C3937" t="s">
        <v>12638</v>
      </c>
      <c r="D3937" s="90" t="s">
        <v>12639</v>
      </c>
      <c r="E3937">
        <v>3960</v>
      </c>
    </row>
    <row r="3938" spans="1:5">
      <c r="A3938" t="s">
        <v>12640</v>
      </c>
      <c r="B3938" t="s">
        <v>8078</v>
      </c>
      <c r="C3938" t="s">
        <v>12641</v>
      </c>
      <c r="D3938" s="90" t="s">
        <v>12642</v>
      </c>
      <c r="E3938">
        <v>3960</v>
      </c>
    </row>
    <row r="3939" spans="1:5">
      <c r="A3939" t="s">
        <v>12643</v>
      </c>
      <c r="B3939" t="s">
        <v>8078</v>
      </c>
      <c r="C3939" t="s">
        <v>12644</v>
      </c>
      <c r="D3939" s="90" t="s">
        <v>12645</v>
      </c>
      <c r="E3939">
        <v>3960</v>
      </c>
    </row>
    <row r="3940" spans="1:5">
      <c r="A3940" t="s">
        <v>12646</v>
      </c>
      <c r="B3940" t="s">
        <v>3058</v>
      </c>
      <c r="C3940" t="s">
        <v>12647</v>
      </c>
      <c r="D3940" s="90" t="s">
        <v>12648</v>
      </c>
      <c r="E3940">
        <v>3960</v>
      </c>
    </row>
    <row r="3941" spans="1:5">
      <c r="A3941" t="s">
        <v>12649</v>
      </c>
      <c r="B3941" t="s">
        <v>8138</v>
      </c>
      <c r="C3941" t="s">
        <v>12650</v>
      </c>
      <c r="D3941" s="90" t="s">
        <v>12651</v>
      </c>
      <c r="E3941">
        <v>3960</v>
      </c>
    </row>
    <row r="3942" spans="1:5">
      <c r="A3942" t="s">
        <v>12652</v>
      </c>
      <c r="B3942" t="s">
        <v>8138</v>
      </c>
      <c r="C3942" t="s">
        <v>12653</v>
      </c>
      <c r="D3942" s="90" t="s">
        <v>3056</v>
      </c>
      <c r="E3942">
        <v>3980</v>
      </c>
    </row>
    <row r="3943" spans="1:5">
      <c r="A3943" t="s">
        <v>12654</v>
      </c>
      <c r="B3943" t="s">
        <v>8138</v>
      </c>
      <c r="C3943" t="s">
        <v>12655</v>
      </c>
      <c r="D3943" s="90" t="s">
        <v>12656</v>
      </c>
      <c r="E3943">
        <v>3980</v>
      </c>
    </row>
    <row r="3944" spans="1:5">
      <c r="A3944" t="s">
        <v>12657</v>
      </c>
      <c r="B3944" t="s">
        <v>8138</v>
      </c>
      <c r="C3944" t="s">
        <v>12658</v>
      </c>
      <c r="D3944" s="90" t="s">
        <v>12659</v>
      </c>
      <c r="E3944">
        <v>3980</v>
      </c>
    </row>
    <row r="3945" spans="1:5">
      <c r="A3945" t="s">
        <v>12660</v>
      </c>
      <c r="B3945" t="s">
        <v>8138</v>
      </c>
      <c r="C3945" t="s">
        <v>12661</v>
      </c>
      <c r="D3945" s="90" t="s">
        <v>12662</v>
      </c>
      <c r="E3945">
        <v>3980</v>
      </c>
    </row>
    <row r="3946" spans="1:5">
      <c r="A3946" t="s">
        <v>12663</v>
      </c>
      <c r="B3946" t="s">
        <v>8138</v>
      </c>
      <c r="C3946" t="s">
        <v>12664</v>
      </c>
      <c r="D3946" s="90" t="s">
        <v>12665</v>
      </c>
      <c r="E3946">
        <v>3980</v>
      </c>
    </row>
    <row r="3947" spans="1:5">
      <c r="A3947" t="s">
        <v>12666</v>
      </c>
      <c r="B3947" t="s">
        <v>8138</v>
      </c>
      <c r="C3947" t="s">
        <v>12667</v>
      </c>
      <c r="D3947" s="90" t="s">
        <v>12668</v>
      </c>
      <c r="E3947">
        <v>3980</v>
      </c>
    </row>
    <row r="3948" spans="1:5">
      <c r="A3948" t="s">
        <v>12669</v>
      </c>
      <c r="B3948" t="s">
        <v>8138</v>
      </c>
      <c r="C3948" t="s">
        <v>12670</v>
      </c>
      <c r="D3948" s="90" t="s">
        <v>12671</v>
      </c>
      <c r="E3948">
        <v>3980</v>
      </c>
    </row>
    <row r="3949" spans="1:5">
      <c r="A3949" t="s">
        <v>12672</v>
      </c>
      <c r="B3949" t="s">
        <v>5904</v>
      </c>
      <c r="C3949" t="s">
        <v>12673</v>
      </c>
      <c r="D3949" s="90" t="s">
        <v>12674</v>
      </c>
      <c r="E3949">
        <v>3980</v>
      </c>
    </row>
    <row r="3950" spans="1:5">
      <c r="A3950" t="s">
        <v>12675</v>
      </c>
      <c r="B3950" t="s">
        <v>8138</v>
      </c>
      <c r="C3950" t="s">
        <v>12676</v>
      </c>
      <c r="D3950" s="90" t="s">
        <v>3056</v>
      </c>
      <c r="E3950">
        <v>3980</v>
      </c>
    </row>
    <row r="3951" spans="1:5">
      <c r="A3951" t="s">
        <v>12677</v>
      </c>
      <c r="B3951" t="s">
        <v>8138</v>
      </c>
      <c r="C3951" t="s">
        <v>12678</v>
      </c>
      <c r="D3951" s="90" t="s">
        <v>12679</v>
      </c>
      <c r="E3951">
        <v>3980</v>
      </c>
    </row>
    <row r="3952" spans="1:5">
      <c r="A3952" t="s">
        <v>12680</v>
      </c>
      <c r="B3952" t="s">
        <v>8138</v>
      </c>
      <c r="C3952" t="s">
        <v>12681</v>
      </c>
      <c r="D3952" s="90" t="s">
        <v>12682</v>
      </c>
      <c r="E3952">
        <v>3980</v>
      </c>
    </row>
    <row r="3953" spans="1:5">
      <c r="A3953" t="s">
        <v>12683</v>
      </c>
      <c r="B3953" t="s">
        <v>8138</v>
      </c>
      <c r="C3953" t="s">
        <v>12684</v>
      </c>
      <c r="D3953" s="90" t="s">
        <v>12685</v>
      </c>
      <c r="E3953">
        <v>3980</v>
      </c>
    </row>
    <row r="3954" spans="1:5">
      <c r="A3954" t="s">
        <v>12686</v>
      </c>
      <c r="B3954" t="s">
        <v>8138</v>
      </c>
      <c r="C3954" t="s">
        <v>12687</v>
      </c>
      <c r="D3954" s="90" t="s">
        <v>12688</v>
      </c>
      <c r="E3954">
        <v>3980</v>
      </c>
    </row>
    <row r="3955" spans="1:5">
      <c r="A3955" t="s">
        <v>12689</v>
      </c>
      <c r="B3955" t="s">
        <v>11908</v>
      </c>
      <c r="C3955" t="s">
        <v>12690</v>
      </c>
      <c r="D3955" s="90" t="s">
        <v>12691</v>
      </c>
      <c r="E3955">
        <v>3980</v>
      </c>
    </row>
    <row r="3956" spans="1:5">
      <c r="A3956" t="s">
        <v>12692</v>
      </c>
      <c r="B3956" t="s">
        <v>8078</v>
      </c>
      <c r="C3956" t="s">
        <v>12693</v>
      </c>
      <c r="D3956" s="90" t="s">
        <v>12694</v>
      </c>
      <c r="E3956">
        <v>3980</v>
      </c>
    </row>
    <row r="3957" spans="1:5">
      <c r="A3957" t="s">
        <v>12695</v>
      </c>
      <c r="B3957" t="s">
        <v>8078</v>
      </c>
      <c r="C3957" t="s">
        <v>12696</v>
      </c>
      <c r="D3957" s="90" t="s">
        <v>3056</v>
      </c>
      <c r="E3957">
        <v>3980</v>
      </c>
    </row>
    <row r="3958" spans="1:5">
      <c r="A3958" t="s">
        <v>1451</v>
      </c>
      <c r="B3958" t="s">
        <v>8078</v>
      </c>
      <c r="C3958" t="s">
        <v>12697</v>
      </c>
      <c r="D3958" s="90" t="s">
        <v>12698</v>
      </c>
      <c r="E3958">
        <v>3980</v>
      </c>
    </row>
    <row r="3959" spans="1:5">
      <c r="A3959" t="s">
        <v>12699</v>
      </c>
      <c r="B3959" t="s">
        <v>8078</v>
      </c>
      <c r="C3959" t="s">
        <v>12700</v>
      </c>
      <c r="D3959" s="90" t="s">
        <v>3056</v>
      </c>
      <c r="E3959">
        <v>3980</v>
      </c>
    </row>
    <row r="3960" spans="1:5">
      <c r="A3960" t="s">
        <v>1450</v>
      </c>
      <c r="B3960" t="s">
        <v>8078</v>
      </c>
      <c r="C3960" t="s">
        <v>12701</v>
      </c>
      <c r="D3960" s="90" t="s">
        <v>12702</v>
      </c>
      <c r="E3960">
        <v>3980</v>
      </c>
    </row>
    <row r="3961" spans="1:5">
      <c r="A3961" t="s">
        <v>12703</v>
      </c>
      <c r="B3961" t="s">
        <v>8078</v>
      </c>
      <c r="C3961" t="s">
        <v>12704</v>
      </c>
      <c r="D3961" s="90" t="s">
        <v>12705</v>
      </c>
      <c r="E3961">
        <v>3980</v>
      </c>
    </row>
    <row r="3962" spans="1:5">
      <c r="A3962" t="s">
        <v>1446</v>
      </c>
      <c r="B3962" t="s">
        <v>8078</v>
      </c>
      <c r="C3962" t="s">
        <v>1115</v>
      </c>
      <c r="D3962" s="90" t="s">
        <v>12706</v>
      </c>
      <c r="E3962">
        <v>4000</v>
      </c>
    </row>
    <row r="3963" spans="1:5">
      <c r="A3963" t="s">
        <v>12707</v>
      </c>
      <c r="B3963" t="s">
        <v>8078</v>
      </c>
      <c r="C3963" t="s">
        <v>12708</v>
      </c>
      <c r="D3963" s="90" t="s">
        <v>12709</v>
      </c>
      <c r="E3963">
        <v>4000</v>
      </c>
    </row>
    <row r="3964" spans="1:5">
      <c r="A3964" t="s">
        <v>1285</v>
      </c>
      <c r="B3964" t="s">
        <v>11908</v>
      </c>
      <c r="C3964" t="s">
        <v>12710</v>
      </c>
      <c r="D3964" s="90" t="s">
        <v>12711</v>
      </c>
      <c r="E3964">
        <v>4000</v>
      </c>
    </row>
    <row r="3965" spans="1:5">
      <c r="A3965" t="s">
        <v>12712</v>
      </c>
      <c r="B3965" t="s">
        <v>11995</v>
      </c>
      <c r="C3965" t="s">
        <v>12713</v>
      </c>
      <c r="D3965" s="90" t="s">
        <v>11997</v>
      </c>
      <c r="E3965">
        <v>4000</v>
      </c>
    </row>
    <row r="3966" spans="1:5">
      <c r="A3966" t="s">
        <v>12714</v>
      </c>
      <c r="B3966" t="s">
        <v>8078</v>
      </c>
      <c r="C3966" t="s">
        <v>12715</v>
      </c>
      <c r="D3966" s="90" t="s">
        <v>12716</v>
      </c>
      <c r="E3966">
        <v>4000</v>
      </c>
    </row>
    <row r="3967" spans="1:5">
      <c r="A3967" t="s">
        <v>12717</v>
      </c>
      <c r="B3967" t="s">
        <v>8078</v>
      </c>
      <c r="C3967" t="s">
        <v>12718</v>
      </c>
      <c r="D3967" s="90" t="s">
        <v>3056</v>
      </c>
      <c r="E3967">
        <v>4000</v>
      </c>
    </row>
    <row r="3968" spans="1:5">
      <c r="A3968" t="s">
        <v>12719</v>
      </c>
      <c r="B3968" t="s">
        <v>8138</v>
      </c>
      <c r="C3968" t="s">
        <v>12720</v>
      </c>
      <c r="D3968" s="90" t="s">
        <v>12721</v>
      </c>
      <c r="E3968">
        <v>4000</v>
      </c>
    </row>
    <row r="3969" spans="1:5">
      <c r="A3969" t="s">
        <v>12722</v>
      </c>
      <c r="B3969" t="s">
        <v>8138</v>
      </c>
      <c r="C3969" t="s">
        <v>12723</v>
      </c>
      <c r="D3969" s="90" t="s">
        <v>12724</v>
      </c>
      <c r="E3969">
        <v>4000</v>
      </c>
    </row>
    <row r="3970" spans="1:5">
      <c r="A3970" t="s">
        <v>12725</v>
      </c>
      <c r="B3970" t="s">
        <v>8138</v>
      </c>
      <c r="C3970" t="s">
        <v>12726</v>
      </c>
      <c r="D3970" s="90" t="s">
        <v>12727</v>
      </c>
      <c r="E3970">
        <v>4000</v>
      </c>
    </row>
    <row r="3971" spans="1:5">
      <c r="A3971" t="s">
        <v>12728</v>
      </c>
      <c r="B3971" t="s">
        <v>8138</v>
      </c>
      <c r="C3971" t="s">
        <v>12729</v>
      </c>
      <c r="D3971" s="90" t="s">
        <v>12730</v>
      </c>
      <c r="E3971">
        <v>4000</v>
      </c>
    </row>
    <row r="3972" spans="1:5">
      <c r="A3972" t="s">
        <v>12731</v>
      </c>
      <c r="B3972" t="s">
        <v>8138</v>
      </c>
      <c r="C3972" t="s">
        <v>12732</v>
      </c>
      <c r="D3972" s="90" t="s">
        <v>12733</v>
      </c>
      <c r="E3972">
        <v>4000</v>
      </c>
    </row>
    <row r="3973" spans="1:5">
      <c r="A3973" t="s">
        <v>12734</v>
      </c>
      <c r="B3973" t="s">
        <v>8138</v>
      </c>
      <c r="C3973" t="s">
        <v>12735</v>
      </c>
      <c r="D3973" s="90" t="s">
        <v>12736</v>
      </c>
      <c r="E3973">
        <v>4000</v>
      </c>
    </row>
    <row r="3974" spans="1:5">
      <c r="A3974" t="s">
        <v>12737</v>
      </c>
      <c r="B3974" t="s">
        <v>8138</v>
      </c>
      <c r="C3974" t="s">
        <v>12738</v>
      </c>
      <c r="D3974" s="90" t="s">
        <v>12739</v>
      </c>
      <c r="E3974">
        <v>4000</v>
      </c>
    </row>
    <row r="3975" spans="1:5">
      <c r="A3975" t="s">
        <v>12740</v>
      </c>
      <c r="B3975" t="s">
        <v>8138</v>
      </c>
      <c r="C3975" t="s">
        <v>12741</v>
      </c>
      <c r="D3975" s="90" t="s">
        <v>12742</v>
      </c>
      <c r="E3975">
        <v>4000</v>
      </c>
    </row>
    <row r="3976" spans="1:5">
      <c r="A3976" t="s">
        <v>12743</v>
      </c>
      <c r="B3976" t="s">
        <v>8078</v>
      </c>
      <c r="C3976" t="s">
        <v>12744</v>
      </c>
      <c r="D3976" s="90" t="s">
        <v>3056</v>
      </c>
      <c r="E3976">
        <v>4000</v>
      </c>
    </row>
    <row r="3977" spans="1:5">
      <c r="A3977" t="s">
        <v>1436</v>
      </c>
      <c r="B3977" t="s">
        <v>8415</v>
      </c>
      <c r="C3977" t="s">
        <v>12745</v>
      </c>
      <c r="D3977" s="90" t="s">
        <v>12746</v>
      </c>
      <c r="E3977">
        <v>4000</v>
      </c>
    </row>
    <row r="3978" spans="1:5">
      <c r="A3978" t="s">
        <v>12747</v>
      </c>
      <c r="B3978" t="s">
        <v>8078</v>
      </c>
      <c r="C3978" t="s">
        <v>12748</v>
      </c>
      <c r="D3978" s="90" t="s">
        <v>12749</v>
      </c>
      <c r="E3978">
        <v>4000</v>
      </c>
    </row>
    <row r="3979" spans="1:5">
      <c r="A3979" t="s">
        <v>12750</v>
      </c>
      <c r="B3979" t="s">
        <v>3998</v>
      </c>
      <c r="C3979" t="s">
        <v>12751</v>
      </c>
      <c r="D3979" s="90" t="s">
        <v>12752</v>
      </c>
      <c r="E3979">
        <v>4000</v>
      </c>
    </row>
    <row r="3980" spans="1:5">
      <c r="A3980" t="s">
        <v>12753</v>
      </c>
      <c r="B3980" t="s">
        <v>8078</v>
      </c>
      <c r="C3980" t="s">
        <v>12754</v>
      </c>
      <c r="D3980" s="90" t="s">
        <v>3056</v>
      </c>
      <c r="E3980">
        <v>4000</v>
      </c>
    </row>
    <row r="3981" spans="1:5">
      <c r="A3981" t="s">
        <v>12755</v>
      </c>
      <c r="B3981" t="s">
        <v>8078</v>
      </c>
      <c r="C3981" t="s">
        <v>12756</v>
      </c>
      <c r="D3981" s="90" t="s">
        <v>12757</v>
      </c>
      <c r="E3981">
        <v>4000</v>
      </c>
    </row>
    <row r="3982" spans="1:5">
      <c r="A3982" t="s">
        <v>12758</v>
      </c>
      <c r="B3982" t="s">
        <v>8078</v>
      </c>
      <c r="C3982" t="s">
        <v>12759</v>
      </c>
      <c r="D3982" s="90" t="s">
        <v>12760</v>
      </c>
      <c r="E3982">
        <v>4020</v>
      </c>
    </row>
    <row r="3983" spans="1:5">
      <c r="A3983" t="s">
        <v>1246</v>
      </c>
      <c r="B3983" t="s">
        <v>11995</v>
      </c>
      <c r="C3983" t="s">
        <v>12761</v>
      </c>
      <c r="D3983" s="90" t="s">
        <v>12762</v>
      </c>
      <c r="E3983">
        <v>4020</v>
      </c>
    </row>
    <row r="3984" spans="1:5">
      <c r="A3984" t="s">
        <v>12763</v>
      </c>
      <c r="B3984" t="s">
        <v>8078</v>
      </c>
      <c r="C3984" t="s">
        <v>12764</v>
      </c>
      <c r="D3984" s="90" t="s">
        <v>12765</v>
      </c>
      <c r="E3984">
        <v>4020</v>
      </c>
    </row>
    <row r="3985" spans="1:5">
      <c r="A3985" t="s">
        <v>12766</v>
      </c>
      <c r="B3985" t="s">
        <v>8078</v>
      </c>
      <c r="C3985" t="s">
        <v>12767</v>
      </c>
      <c r="D3985" s="90" t="s">
        <v>12768</v>
      </c>
      <c r="E3985">
        <v>4020</v>
      </c>
    </row>
    <row r="3986" spans="1:5">
      <c r="A3986" t="s">
        <v>12769</v>
      </c>
      <c r="B3986" t="s">
        <v>5907</v>
      </c>
      <c r="C3986" t="s">
        <v>12770</v>
      </c>
      <c r="D3986" s="90" t="s">
        <v>12771</v>
      </c>
      <c r="E3986">
        <v>4020</v>
      </c>
    </row>
    <row r="3987" spans="1:5">
      <c r="A3987" t="s">
        <v>12772</v>
      </c>
      <c r="B3987" t="s">
        <v>8078</v>
      </c>
      <c r="C3987" t="s">
        <v>12773</v>
      </c>
      <c r="D3987" s="90" t="s">
        <v>12774</v>
      </c>
      <c r="E3987">
        <v>4020</v>
      </c>
    </row>
    <row r="3988" spans="1:5">
      <c r="A3988" t="s">
        <v>12775</v>
      </c>
      <c r="B3988" t="s">
        <v>5904</v>
      </c>
      <c r="C3988" t="s">
        <v>12776</v>
      </c>
      <c r="D3988" s="90" t="s">
        <v>3056</v>
      </c>
      <c r="E3988">
        <v>4020</v>
      </c>
    </row>
    <row r="3989" spans="1:5">
      <c r="A3989" t="s">
        <v>12777</v>
      </c>
      <c r="B3989" t="s">
        <v>3073</v>
      </c>
      <c r="C3989" t="s">
        <v>12778</v>
      </c>
      <c r="D3989" s="90" t="s">
        <v>3215</v>
      </c>
      <c r="E3989">
        <v>4020</v>
      </c>
    </row>
    <row r="3990" spans="1:5">
      <c r="A3990" t="s">
        <v>12779</v>
      </c>
      <c r="B3990" t="s">
        <v>6165</v>
      </c>
      <c r="C3990" t="s">
        <v>12780</v>
      </c>
      <c r="D3990" s="90" t="s">
        <v>6167</v>
      </c>
      <c r="E3990">
        <v>4020</v>
      </c>
    </row>
    <row r="3991" spans="1:5">
      <c r="A3991" t="s">
        <v>12781</v>
      </c>
      <c r="B3991" t="s">
        <v>3073</v>
      </c>
      <c r="C3991" t="s">
        <v>10690</v>
      </c>
      <c r="D3991" s="90" t="s">
        <v>3215</v>
      </c>
      <c r="E3991">
        <v>4020</v>
      </c>
    </row>
    <row r="3992" spans="1:5">
      <c r="A3992" t="s">
        <v>12782</v>
      </c>
      <c r="B3992" t="s">
        <v>3073</v>
      </c>
      <c r="C3992" t="s">
        <v>12783</v>
      </c>
      <c r="D3992" s="90" t="s">
        <v>3215</v>
      </c>
      <c r="E3992">
        <v>4020</v>
      </c>
    </row>
    <row r="3993" spans="1:5">
      <c r="A3993" t="s">
        <v>12784</v>
      </c>
      <c r="B3993" t="s">
        <v>3073</v>
      </c>
      <c r="C3993" t="s">
        <v>10690</v>
      </c>
      <c r="D3993" s="90" t="s">
        <v>3215</v>
      </c>
      <c r="E3993">
        <v>4020</v>
      </c>
    </row>
    <row r="3994" spans="1:5">
      <c r="A3994" t="s">
        <v>12785</v>
      </c>
      <c r="B3994" t="s">
        <v>3073</v>
      </c>
      <c r="C3994" t="s">
        <v>12786</v>
      </c>
      <c r="D3994" s="90" t="s">
        <v>12787</v>
      </c>
      <c r="E3994">
        <v>4020</v>
      </c>
    </row>
    <row r="3995" spans="1:5">
      <c r="A3995" t="s">
        <v>12788</v>
      </c>
      <c r="B3995" t="s">
        <v>3073</v>
      </c>
      <c r="C3995" t="s">
        <v>10690</v>
      </c>
      <c r="D3995" s="90" t="s">
        <v>3215</v>
      </c>
      <c r="E3995">
        <v>4020</v>
      </c>
    </row>
    <row r="3996" spans="1:5">
      <c r="A3996" t="s">
        <v>12789</v>
      </c>
      <c r="B3996" t="s">
        <v>3073</v>
      </c>
      <c r="C3996" t="s">
        <v>10690</v>
      </c>
      <c r="D3996" s="90" t="s">
        <v>3215</v>
      </c>
      <c r="E3996">
        <v>4020</v>
      </c>
    </row>
    <row r="3997" spans="1:5">
      <c r="A3997" t="s">
        <v>12790</v>
      </c>
      <c r="B3997" t="s">
        <v>3073</v>
      </c>
      <c r="C3997" t="s">
        <v>10690</v>
      </c>
      <c r="D3997" s="90" t="s">
        <v>3215</v>
      </c>
      <c r="E3997">
        <v>4020</v>
      </c>
    </row>
    <row r="3998" spans="1:5">
      <c r="A3998" t="s">
        <v>12791</v>
      </c>
      <c r="B3998" t="s">
        <v>6844</v>
      </c>
      <c r="C3998" t="s">
        <v>12792</v>
      </c>
      <c r="D3998" s="90" t="s">
        <v>12793</v>
      </c>
      <c r="E3998">
        <v>4020</v>
      </c>
    </row>
    <row r="3999" spans="1:5">
      <c r="A3999" t="s">
        <v>12794</v>
      </c>
      <c r="B3999" t="s">
        <v>6844</v>
      </c>
      <c r="C3999" t="s">
        <v>12795</v>
      </c>
      <c r="D3999" s="90" t="s">
        <v>12796</v>
      </c>
      <c r="E3999">
        <v>4020</v>
      </c>
    </row>
    <row r="4000" spans="1:5">
      <c r="A4000" t="s">
        <v>12797</v>
      </c>
      <c r="B4000" t="s">
        <v>6844</v>
      </c>
      <c r="C4000" t="s">
        <v>12798</v>
      </c>
      <c r="D4000" s="90" t="s">
        <v>12799</v>
      </c>
      <c r="E4000">
        <v>4020</v>
      </c>
    </row>
    <row r="4001" spans="1:5">
      <c r="A4001" t="s">
        <v>12800</v>
      </c>
      <c r="B4001" t="s">
        <v>6844</v>
      </c>
      <c r="C4001" t="s">
        <v>12801</v>
      </c>
      <c r="D4001" s="90" t="s">
        <v>12802</v>
      </c>
      <c r="E4001">
        <v>4020</v>
      </c>
    </row>
    <row r="4002" spans="1:5">
      <c r="A4002" t="s">
        <v>12803</v>
      </c>
      <c r="B4002" t="s">
        <v>6844</v>
      </c>
      <c r="C4002" t="s">
        <v>12804</v>
      </c>
      <c r="D4002" s="90" t="s">
        <v>12805</v>
      </c>
      <c r="E4002">
        <v>4040</v>
      </c>
    </row>
    <row r="4003" spans="1:5">
      <c r="A4003" t="s">
        <v>12806</v>
      </c>
      <c r="B4003" t="s">
        <v>6844</v>
      </c>
      <c r="C4003" t="s">
        <v>12807</v>
      </c>
      <c r="D4003" s="90" t="s">
        <v>12808</v>
      </c>
      <c r="E4003">
        <v>4040</v>
      </c>
    </row>
    <row r="4004" spans="1:5">
      <c r="A4004" t="s">
        <v>12809</v>
      </c>
      <c r="B4004" t="s">
        <v>6844</v>
      </c>
      <c r="C4004" t="s">
        <v>12810</v>
      </c>
      <c r="D4004" s="90" t="s">
        <v>12811</v>
      </c>
      <c r="E4004">
        <v>4040</v>
      </c>
    </row>
    <row r="4005" spans="1:5">
      <c r="A4005" t="s">
        <v>12812</v>
      </c>
      <c r="B4005" t="s">
        <v>6844</v>
      </c>
      <c r="C4005" t="s">
        <v>12813</v>
      </c>
      <c r="D4005" s="90" t="s">
        <v>12814</v>
      </c>
      <c r="E4005">
        <v>4040</v>
      </c>
    </row>
    <row r="4006" spans="1:5">
      <c r="A4006" t="s">
        <v>12815</v>
      </c>
      <c r="B4006" t="s">
        <v>6844</v>
      </c>
      <c r="C4006" t="s">
        <v>12816</v>
      </c>
      <c r="D4006" s="90" t="s">
        <v>12817</v>
      </c>
      <c r="E4006">
        <v>4040</v>
      </c>
    </row>
    <row r="4007" spans="1:5">
      <c r="A4007" t="s">
        <v>12818</v>
      </c>
      <c r="B4007" t="s">
        <v>6844</v>
      </c>
      <c r="C4007" t="s">
        <v>12819</v>
      </c>
      <c r="D4007" s="90" t="s">
        <v>12820</v>
      </c>
      <c r="E4007">
        <v>4040</v>
      </c>
    </row>
    <row r="4008" spans="1:5">
      <c r="A4008" t="s">
        <v>12821</v>
      </c>
      <c r="B4008" t="s">
        <v>6844</v>
      </c>
      <c r="C4008" t="s">
        <v>12822</v>
      </c>
      <c r="D4008" s="90" t="s">
        <v>12823</v>
      </c>
      <c r="E4008">
        <v>4040</v>
      </c>
    </row>
    <row r="4009" spans="1:5">
      <c r="A4009" t="s">
        <v>12824</v>
      </c>
      <c r="B4009" t="s">
        <v>6844</v>
      </c>
      <c r="C4009" t="s">
        <v>12825</v>
      </c>
      <c r="D4009" s="90" t="s">
        <v>12826</v>
      </c>
      <c r="E4009">
        <v>4040</v>
      </c>
    </row>
    <row r="4010" spans="1:5">
      <c r="A4010" t="s">
        <v>12827</v>
      </c>
      <c r="B4010" t="s">
        <v>6844</v>
      </c>
      <c r="C4010" t="s">
        <v>12828</v>
      </c>
      <c r="D4010" s="90" t="s">
        <v>12829</v>
      </c>
      <c r="E4010">
        <v>4040</v>
      </c>
    </row>
    <row r="4011" spans="1:5">
      <c r="A4011" t="s">
        <v>12830</v>
      </c>
      <c r="B4011" t="s">
        <v>1657</v>
      </c>
      <c r="C4011" t="s">
        <v>12831</v>
      </c>
      <c r="D4011" s="90" t="s">
        <v>12832</v>
      </c>
      <c r="E4011">
        <v>4040</v>
      </c>
    </row>
    <row r="4012" spans="1:5">
      <c r="A4012" t="s">
        <v>12833</v>
      </c>
      <c r="B4012" t="s">
        <v>1657</v>
      </c>
      <c r="C4012" t="s">
        <v>12834</v>
      </c>
      <c r="D4012" s="90" t="s">
        <v>12835</v>
      </c>
      <c r="E4012">
        <v>4040</v>
      </c>
    </row>
    <row r="4013" spans="1:5">
      <c r="A4013" t="s">
        <v>12836</v>
      </c>
      <c r="B4013" t="s">
        <v>1657</v>
      </c>
      <c r="C4013" t="s">
        <v>12837</v>
      </c>
      <c r="D4013" s="90" t="s">
        <v>12838</v>
      </c>
      <c r="E4013">
        <v>4040</v>
      </c>
    </row>
    <row r="4014" spans="1:5">
      <c r="A4014" t="s">
        <v>12839</v>
      </c>
      <c r="B4014" t="s">
        <v>1657</v>
      </c>
      <c r="C4014" t="s">
        <v>12840</v>
      </c>
      <c r="D4014" s="90" t="s">
        <v>12841</v>
      </c>
      <c r="E4014">
        <v>4040</v>
      </c>
    </row>
    <row r="4015" spans="1:5">
      <c r="A4015" t="s">
        <v>12842</v>
      </c>
      <c r="B4015" t="s">
        <v>3073</v>
      </c>
      <c r="C4015" t="s">
        <v>12843</v>
      </c>
      <c r="D4015" s="90" t="s">
        <v>12844</v>
      </c>
      <c r="E4015">
        <v>4040</v>
      </c>
    </row>
    <row r="4016" spans="1:5">
      <c r="A4016" t="s">
        <v>12845</v>
      </c>
      <c r="B4016" t="s">
        <v>1657</v>
      </c>
      <c r="C4016" t="s">
        <v>12846</v>
      </c>
      <c r="D4016" s="90" t="s">
        <v>12847</v>
      </c>
      <c r="E4016">
        <v>4040</v>
      </c>
    </row>
    <row r="4017" spans="1:5">
      <c r="A4017" t="s">
        <v>12848</v>
      </c>
      <c r="B4017" t="s">
        <v>1657</v>
      </c>
      <c r="C4017" t="s">
        <v>12849</v>
      </c>
      <c r="D4017" s="90" t="s">
        <v>12850</v>
      </c>
      <c r="E4017">
        <v>4040</v>
      </c>
    </row>
    <row r="4018" spans="1:5">
      <c r="A4018" t="s">
        <v>12851</v>
      </c>
      <c r="B4018" t="s">
        <v>1657</v>
      </c>
      <c r="C4018" t="s">
        <v>12852</v>
      </c>
      <c r="D4018" s="90" t="s">
        <v>12853</v>
      </c>
      <c r="E4018">
        <v>4040</v>
      </c>
    </row>
    <row r="4019" spans="1:5">
      <c r="A4019" t="s">
        <v>12854</v>
      </c>
      <c r="B4019" t="s">
        <v>1657</v>
      </c>
      <c r="C4019" t="s">
        <v>12855</v>
      </c>
      <c r="D4019" s="90" t="s">
        <v>12856</v>
      </c>
      <c r="E4019">
        <v>4040</v>
      </c>
    </row>
    <row r="4020" spans="1:5">
      <c r="A4020" t="s">
        <v>12857</v>
      </c>
      <c r="B4020" t="s">
        <v>1657</v>
      </c>
      <c r="C4020" t="s">
        <v>12858</v>
      </c>
      <c r="D4020" s="90" t="s">
        <v>12859</v>
      </c>
      <c r="E4020">
        <v>4040</v>
      </c>
    </row>
    <row r="4021" spans="1:5">
      <c r="A4021" t="s">
        <v>12860</v>
      </c>
      <c r="B4021" t="s">
        <v>1657</v>
      </c>
      <c r="C4021" t="s">
        <v>12861</v>
      </c>
      <c r="D4021" s="90" t="s">
        <v>12862</v>
      </c>
      <c r="E4021">
        <v>4040</v>
      </c>
    </row>
    <row r="4022" spans="1:5">
      <c r="A4022" t="s">
        <v>12863</v>
      </c>
      <c r="B4022" t="s">
        <v>1657</v>
      </c>
      <c r="C4022" t="s">
        <v>12864</v>
      </c>
      <c r="D4022" s="90" t="s">
        <v>12865</v>
      </c>
      <c r="E4022">
        <v>4060</v>
      </c>
    </row>
    <row r="4023" spans="1:5">
      <c r="A4023" t="s">
        <v>12866</v>
      </c>
      <c r="B4023" t="s">
        <v>1657</v>
      </c>
      <c r="C4023" t="s">
        <v>12867</v>
      </c>
      <c r="D4023" s="90" t="s">
        <v>12868</v>
      </c>
      <c r="E4023">
        <v>4060</v>
      </c>
    </row>
    <row r="4024" spans="1:5">
      <c r="A4024" t="s">
        <v>12869</v>
      </c>
      <c r="B4024" t="s">
        <v>1657</v>
      </c>
      <c r="C4024" t="s">
        <v>12870</v>
      </c>
      <c r="D4024" s="90" t="s">
        <v>12871</v>
      </c>
      <c r="E4024">
        <v>4060</v>
      </c>
    </row>
    <row r="4025" spans="1:5">
      <c r="A4025" t="s">
        <v>12872</v>
      </c>
      <c r="B4025" t="s">
        <v>1657</v>
      </c>
      <c r="C4025" t="s">
        <v>12873</v>
      </c>
      <c r="D4025" s="90" t="s">
        <v>12874</v>
      </c>
      <c r="E4025">
        <v>4060</v>
      </c>
    </row>
    <row r="4026" spans="1:5">
      <c r="A4026" t="s">
        <v>12875</v>
      </c>
      <c r="B4026" t="s">
        <v>1657</v>
      </c>
      <c r="C4026" t="s">
        <v>12876</v>
      </c>
      <c r="D4026" s="90" t="s">
        <v>12877</v>
      </c>
      <c r="E4026">
        <v>4060</v>
      </c>
    </row>
    <row r="4027" spans="1:5">
      <c r="A4027" t="s">
        <v>12878</v>
      </c>
      <c r="B4027" t="s">
        <v>1657</v>
      </c>
      <c r="C4027" t="s">
        <v>12879</v>
      </c>
      <c r="D4027" s="90" t="s">
        <v>12880</v>
      </c>
      <c r="E4027">
        <v>4060</v>
      </c>
    </row>
    <row r="4028" spans="1:5">
      <c r="A4028" t="s">
        <v>12881</v>
      </c>
      <c r="B4028" t="s">
        <v>1657</v>
      </c>
      <c r="C4028" t="s">
        <v>12882</v>
      </c>
      <c r="D4028" s="90" t="s">
        <v>10666</v>
      </c>
      <c r="E4028">
        <v>4060</v>
      </c>
    </row>
    <row r="4029" spans="1:5">
      <c r="A4029" t="s">
        <v>12883</v>
      </c>
      <c r="B4029" t="s">
        <v>1657</v>
      </c>
      <c r="C4029" t="s">
        <v>12882</v>
      </c>
      <c r="D4029" s="90" t="s">
        <v>10666</v>
      </c>
      <c r="E4029">
        <v>4060</v>
      </c>
    </row>
    <row r="4030" spans="1:5">
      <c r="A4030" t="s">
        <v>12884</v>
      </c>
      <c r="B4030" t="s">
        <v>1657</v>
      </c>
      <c r="C4030" t="s">
        <v>12885</v>
      </c>
      <c r="D4030" s="90" t="s">
        <v>12886</v>
      </c>
      <c r="E4030">
        <v>4060</v>
      </c>
    </row>
    <row r="4031" spans="1:5">
      <c r="A4031" t="s">
        <v>12887</v>
      </c>
      <c r="B4031" t="s">
        <v>1657</v>
      </c>
      <c r="C4031" t="s">
        <v>12888</v>
      </c>
      <c r="D4031" s="90" t="s">
        <v>12889</v>
      </c>
      <c r="E4031">
        <v>4060</v>
      </c>
    </row>
    <row r="4032" spans="1:5">
      <c r="A4032" t="s">
        <v>12890</v>
      </c>
      <c r="B4032" t="s">
        <v>1657</v>
      </c>
      <c r="C4032" t="s">
        <v>12891</v>
      </c>
      <c r="D4032" s="90" t="s">
        <v>12892</v>
      </c>
      <c r="E4032">
        <v>4060</v>
      </c>
    </row>
    <row r="4033" spans="1:5">
      <c r="A4033" t="s">
        <v>12893</v>
      </c>
      <c r="B4033" t="s">
        <v>1657</v>
      </c>
      <c r="C4033" t="s">
        <v>12894</v>
      </c>
      <c r="D4033" s="90" t="s">
        <v>12895</v>
      </c>
      <c r="E4033">
        <v>4060</v>
      </c>
    </row>
    <row r="4034" spans="1:5">
      <c r="A4034" t="s">
        <v>12896</v>
      </c>
      <c r="B4034" t="s">
        <v>12897</v>
      </c>
      <c r="C4034" t="s">
        <v>12898</v>
      </c>
      <c r="D4034" s="90" t="s">
        <v>12899</v>
      </c>
      <c r="E4034">
        <v>4060</v>
      </c>
    </row>
    <row r="4035" spans="1:5">
      <c r="A4035" t="s">
        <v>12900</v>
      </c>
      <c r="B4035" t="s">
        <v>1657</v>
      </c>
      <c r="C4035" t="s">
        <v>12901</v>
      </c>
      <c r="D4035" s="90" t="s">
        <v>10666</v>
      </c>
      <c r="E4035">
        <v>4060</v>
      </c>
    </row>
    <row r="4036" spans="1:5">
      <c r="A4036" t="s">
        <v>12902</v>
      </c>
      <c r="B4036" t="s">
        <v>1657</v>
      </c>
      <c r="C4036" t="s">
        <v>12903</v>
      </c>
      <c r="D4036" s="90" t="s">
        <v>12904</v>
      </c>
      <c r="E4036">
        <v>4060</v>
      </c>
    </row>
    <row r="4037" spans="1:5">
      <c r="A4037" t="s">
        <v>12905</v>
      </c>
      <c r="B4037" t="s">
        <v>1656</v>
      </c>
      <c r="C4037" t="s">
        <v>12906</v>
      </c>
      <c r="D4037" s="90" t="s">
        <v>12907</v>
      </c>
      <c r="E4037">
        <v>4060</v>
      </c>
    </row>
    <row r="4038" spans="1:5">
      <c r="A4038" t="s">
        <v>12908</v>
      </c>
      <c r="B4038" t="s">
        <v>1657</v>
      </c>
      <c r="C4038" t="s">
        <v>12909</v>
      </c>
      <c r="D4038" s="90" t="s">
        <v>12910</v>
      </c>
      <c r="E4038">
        <v>4060</v>
      </c>
    </row>
    <row r="4039" spans="1:5">
      <c r="A4039" t="s">
        <v>12911</v>
      </c>
      <c r="B4039" t="s">
        <v>1657</v>
      </c>
      <c r="C4039" t="s">
        <v>12912</v>
      </c>
      <c r="D4039" s="90" t="s">
        <v>12913</v>
      </c>
      <c r="E4039">
        <v>4060</v>
      </c>
    </row>
    <row r="4040" spans="1:5">
      <c r="A4040" t="s">
        <v>12914</v>
      </c>
      <c r="B4040" t="s">
        <v>1657</v>
      </c>
      <c r="C4040" t="s">
        <v>12915</v>
      </c>
      <c r="D4040" s="90" t="s">
        <v>12916</v>
      </c>
      <c r="E4040">
        <v>4060</v>
      </c>
    </row>
    <row r="4041" spans="1:5">
      <c r="A4041" t="s">
        <v>12917</v>
      </c>
      <c r="B4041" t="s">
        <v>1657</v>
      </c>
      <c r="C4041" t="s">
        <v>12918</v>
      </c>
      <c r="D4041" s="90" t="s">
        <v>12919</v>
      </c>
      <c r="E4041">
        <v>4060</v>
      </c>
    </row>
    <row r="4042" spans="1:5">
      <c r="A4042" t="s">
        <v>12920</v>
      </c>
      <c r="B4042" t="s">
        <v>1657</v>
      </c>
      <c r="C4042" t="s">
        <v>12921</v>
      </c>
      <c r="D4042" s="90" t="s">
        <v>12922</v>
      </c>
      <c r="E4042">
        <v>4080</v>
      </c>
    </row>
    <row r="4043" spans="1:5">
      <c r="A4043" t="s">
        <v>12923</v>
      </c>
      <c r="B4043" t="s">
        <v>1657</v>
      </c>
      <c r="C4043" t="s">
        <v>12924</v>
      </c>
      <c r="D4043" s="90" t="s">
        <v>12925</v>
      </c>
      <c r="E4043">
        <v>4080</v>
      </c>
    </row>
    <row r="4044" spans="1:5">
      <c r="A4044" t="s">
        <v>12926</v>
      </c>
      <c r="B4044" t="s">
        <v>1657</v>
      </c>
      <c r="C4044" t="s">
        <v>12927</v>
      </c>
      <c r="D4044" s="90" t="s">
        <v>10666</v>
      </c>
      <c r="E4044">
        <v>4080</v>
      </c>
    </row>
    <row r="4045" spans="1:5">
      <c r="A4045" t="s">
        <v>12928</v>
      </c>
      <c r="B4045" t="s">
        <v>1657</v>
      </c>
      <c r="C4045" t="s">
        <v>12929</v>
      </c>
      <c r="D4045" s="90" t="s">
        <v>12930</v>
      </c>
      <c r="E4045">
        <v>4080</v>
      </c>
    </row>
    <row r="4046" spans="1:5">
      <c r="A4046" t="s">
        <v>12931</v>
      </c>
      <c r="B4046" t="s">
        <v>1657</v>
      </c>
      <c r="C4046" t="s">
        <v>12932</v>
      </c>
      <c r="D4046" s="90" t="s">
        <v>12933</v>
      </c>
      <c r="E4046">
        <v>4080</v>
      </c>
    </row>
    <row r="4047" spans="1:5">
      <c r="A4047" t="s">
        <v>12934</v>
      </c>
      <c r="B4047" t="s">
        <v>1657</v>
      </c>
      <c r="C4047" t="s">
        <v>12935</v>
      </c>
      <c r="D4047" s="90" t="s">
        <v>10666</v>
      </c>
      <c r="E4047">
        <v>4080</v>
      </c>
    </row>
    <row r="4048" spans="1:5">
      <c r="A4048" t="s">
        <v>12936</v>
      </c>
      <c r="B4048" t="s">
        <v>1657</v>
      </c>
      <c r="C4048" t="s">
        <v>12937</v>
      </c>
      <c r="D4048" s="90" t="s">
        <v>12938</v>
      </c>
      <c r="E4048">
        <v>4080</v>
      </c>
    </row>
    <row r="4049" spans="1:5">
      <c r="A4049" t="s">
        <v>12939</v>
      </c>
      <c r="B4049" t="s">
        <v>1657</v>
      </c>
      <c r="C4049" t="s">
        <v>12940</v>
      </c>
      <c r="D4049" s="90" t="s">
        <v>12941</v>
      </c>
      <c r="E4049">
        <v>4080</v>
      </c>
    </row>
    <row r="4050" spans="1:5">
      <c r="A4050" t="s">
        <v>12942</v>
      </c>
      <c r="B4050" t="s">
        <v>1657</v>
      </c>
      <c r="C4050" t="s">
        <v>12943</v>
      </c>
      <c r="D4050" s="90" t="s">
        <v>12944</v>
      </c>
      <c r="E4050">
        <v>4080</v>
      </c>
    </row>
    <row r="4051" spans="1:5">
      <c r="A4051" t="s">
        <v>12945</v>
      </c>
      <c r="B4051" t="s">
        <v>1657</v>
      </c>
      <c r="C4051" t="s">
        <v>12946</v>
      </c>
      <c r="D4051" s="90" t="s">
        <v>12947</v>
      </c>
      <c r="E4051">
        <v>4080</v>
      </c>
    </row>
    <row r="4052" spans="1:5">
      <c r="A4052" t="s">
        <v>12948</v>
      </c>
      <c r="B4052" t="s">
        <v>1657</v>
      </c>
      <c r="C4052" t="s">
        <v>12949</v>
      </c>
      <c r="D4052" s="90" t="s">
        <v>12950</v>
      </c>
      <c r="E4052">
        <v>4080</v>
      </c>
    </row>
    <row r="4053" spans="1:5">
      <c r="A4053" t="s">
        <v>12951</v>
      </c>
      <c r="B4053" t="s">
        <v>3998</v>
      </c>
      <c r="C4053" t="s">
        <v>12952</v>
      </c>
      <c r="D4053" s="90" t="s">
        <v>4000</v>
      </c>
      <c r="E4053">
        <v>4080</v>
      </c>
    </row>
    <row r="4054" spans="1:5">
      <c r="A4054" t="s">
        <v>12953</v>
      </c>
      <c r="B4054" t="s">
        <v>7963</v>
      </c>
      <c r="C4054" t="s">
        <v>12954</v>
      </c>
      <c r="D4054" s="90" t="s">
        <v>12955</v>
      </c>
      <c r="E4054">
        <v>4080</v>
      </c>
    </row>
    <row r="4055" spans="1:5">
      <c r="A4055" t="s">
        <v>12956</v>
      </c>
      <c r="B4055" t="s">
        <v>11939</v>
      </c>
      <c r="C4055" t="s">
        <v>12957</v>
      </c>
      <c r="D4055" s="90" t="s">
        <v>12958</v>
      </c>
      <c r="E4055">
        <v>4080</v>
      </c>
    </row>
    <row r="4056" spans="1:5">
      <c r="A4056" t="s">
        <v>12959</v>
      </c>
      <c r="B4056" t="s">
        <v>11939</v>
      </c>
      <c r="C4056" t="s">
        <v>12960</v>
      </c>
      <c r="D4056" s="90" t="s">
        <v>12958</v>
      </c>
      <c r="E4056">
        <v>4080</v>
      </c>
    </row>
    <row r="4057" spans="1:5">
      <c r="A4057" t="s">
        <v>12961</v>
      </c>
      <c r="B4057" t="s">
        <v>3998</v>
      </c>
      <c r="C4057" t="s">
        <v>12962</v>
      </c>
      <c r="D4057" s="90" t="s">
        <v>4000</v>
      </c>
      <c r="E4057">
        <v>4080</v>
      </c>
    </row>
    <row r="4058" spans="1:5">
      <c r="A4058" t="s">
        <v>12963</v>
      </c>
      <c r="B4058" t="s">
        <v>3998</v>
      </c>
      <c r="C4058" t="s">
        <v>12964</v>
      </c>
      <c r="D4058" s="90" t="s">
        <v>4000</v>
      </c>
      <c r="E4058">
        <v>4080</v>
      </c>
    </row>
    <row r="4059" spans="1:5">
      <c r="A4059" t="s">
        <v>12965</v>
      </c>
      <c r="B4059" t="s">
        <v>5907</v>
      </c>
      <c r="C4059" t="s">
        <v>12966</v>
      </c>
      <c r="D4059" s="90" t="s">
        <v>3056</v>
      </c>
      <c r="E4059">
        <v>4080</v>
      </c>
    </row>
    <row r="4060" spans="1:5">
      <c r="A4060" t="s">
        <v>12967</v>
      </c>
      <c r="B4060" t="s">
        <v>5907</v>
      </c>
      <c r="C4060" t="s">
        <v>12968</v>
      </c>
      <c r="D4060" s="90" t="s">
        <v>3056</v>
      </c>
      <c r="E4060">
        <v>4080</v>
      </c>
    </row>
    <row r="4061" spans="1:5">
      <c r="A4061" t="s">
        <v>12969</v>
      </c>
      <c r="B4061" t="s">
        <v>5907</v>
      </c>
      <c r="C4061" t="s">
        <v>12970</v>
      </c>
      <c r="D4061" s="90" t="s">
        <v>3056</v>
      </c>
      <c r="E4061">
        <v>4080</v>
      </c>
    </row>
    <row r="4062" spans="1:5">
      <c r="A4062" t="s">
        <v>12971</v>
      </c>
      <c r="B4062" t="s">
        <v>3998</v>
      </c>
      <c r="C4062" t="s">
        <v>12972</v>
      </c>
      <c r="D4062" s="90" t="s">
        <v>4000</v>
      </c>
      <c r="E4062">
        <v>4100</v>
      </c>
    </row>
    <row r="4063" spans="1:5">
      <c r="A4063" t="s">
        <v>12973</v>
      </c>
      <c r="B4063" t="s">
        <v>12974</v>
      </c>
      <c r="C4063" t="s">
        <v>12975</v>
      </c>
      <c r="D4063" s="90" t="s">
        <v>12976</v>
      </c>
      <c r="E4063">
        <v>4100</v>
      </c>
    </row>
    <row r="4064" spans="1:5">
      <c r="A4064" t="s">
        <v>12977</v>
      </c>
      <c r="B4064" t="s">
        <v>12974</v>
      </c>
      <c r="C4064" t="s">
        <v>12978</v>
      </c>
      <c r="D4064" s="90" t="s">
        <v>12979</v>
      </c>
      <c r="E4064">
        <v>4100</v>
      </c>
    </row>
    <row r="4065" spans="1:5">
      <c r="A4065" t="s">
        <v>12980</v>
      </c>
      <c r="B4065" t="s">
        <v>8138</v>
      </c>
      <c r="C4065" t="s">
        <v>12981</v>
      </c>
      <c r="D4065" s="90" t="s">
        <v>3056</v>
      </c>
      <c r="E4065">
        <v>4100</v>
      </c>
    </row>
    <row r="4066" spans="1:5">
      <c r="A4066" t="s">
        <v>12982</v>
      </c>
      <c r="B4066" t="s">
        <v>8138</v>
      </c>
      <c r="C4066" t="s">
        <v>12983</v>
      </c>
      <c r="D4066" s="90" t="s">
        <v>12984</v>
      </c>
      <c r="E4066">
        <v>4100</v>
      </c>
    </row>
    <row r="4067" spans="1:5">
      <c r="A4067" t="s">
        <v>12985</v>
      </c>
      <c r="B4067" t="s">
        <v>8138</v>
      </c>
      <c r="C4067" t="s">
        <v>12986</v>
      </c>
      <c r="D4067" s="90" t="s">
        <v>3056</v>
      </c>
      <c r="E4067">
        <v>4100</v>
      </c>
    </row>
    <row r="4068" spans="1:5">
      <c r="A4068" t="s">
        <v>12987</v>
      </c>
      <c r="B4068" t="s">
        <v>8138</v>
      </c>
      <c r="C4068" t="s">
        <v>12988</v>
      </c>
      <c r="D4068" s="90" t="s">
        <v>12989</v>
      </c>
      <c r="E4068">
        <v>4100</v>
      </c>
    </row>
    <row r="4069" spans="1:5">
      <c r="A4069" t="s">
        <v>12990</v>
      </c>
      <c r="B4069" t="s">
        <v>8138</v>
      </c>
      <c r="C4069" t="s">
        <v>12991</v>
      </c>
      <c r="D4069" s="90" t="s">
        <v>3056</v>
      </c>
      <c r="E4069">
        <v>4100</v>
      </c>
    </row>
    <row r="4070" spans="1:5">
      <c r="A4070" t="s">
        <v>12992</v>
      </c>
      <c r="B4070" t="s">
        <v>8138</v>
      </c>
      <c r="C4070" t="s">
        <v>12993</v>
      </c>
      <c r="D4070" s="90" t="s">
        <v>12994</v>
      </c>
      <c r="E4070">
        <v>4100</v>
      </c>
    </row>
    <row r="4071" spans="1:5">
      <c r="A4071" t="s">
        <v>12995</v>
      </c>
      <c r="B4071" t="s">
        <v>8138</v>
      </c>
      <c r="C4071" t="s">
        <v>12996</v>
      </c>
      <c r="D4071" s="90" t="s">
        <v>3056</v>
      </c>
      <c r="E4071">
        <v>4100</v>
      </c>
    </row>
    <row r="4072" spans="1:5">
      <c r="A4072" t="s">
        <v>12997</v>
      </c>
      <c r="B4072" t="s">
        <v>8138</v>
      </c>
      <c r="C4072" t="s">
        <v>12998</v>
      </c>
      <c r="D4072" s="90" t="s">
        <v>12999</v>
      </c>
      <c r="E4072">
        <v>4100</v>
      </c>
    </row>
    <row r="4073" spans="1:5">
      <c r="A4073" t="s">
        <v>13000</v>
      </c>
      <c r="B4073" t="s">
        <v>4376</v>
      </c>
      <c r="C4073" t="s">
        <v>13001</v>
      </c>
      <c r="D4073" s="90" t="s">
        <v>13002</v>
      </c>
      <c r="E4073">
        <v>4100</v>
      </c>
    </row>
    <row r="4074" spans="1:5">
      <c r="A4074" t="s">
        <v>13003</v>
      </c>
      <c r="B4074" t="s">
        <v>3998</v>
      </c>
      <c r="C4074" t="s">
        <v>13004</v>
      </c>
      <c r="D4074" s="90" t="s">
        <v>4000</v>
      </c>
      <c r="E4074">
        <v>4100</v>
      </c>
    </row>
    <row r="4075" spans="1:5">
      <c r="A4075" t="s">
        <v>13005</v>
      </c>
      <c r="B4075" t="s">
        <v>3998</v>
      </c>
      <c r="C4075" t="s">
        <v>13006</v>
      </c>
      <c r="D4075" s="90" t="s">
        <v>4000</v>
      </c>
      <c r="E4075">
        <v>4100</v>
      </c>
    </row>
    <row r="4076" spans="1:5">
      <c r="A4076" t="s">
        <v>13007</v>
      </c>
      <c r="B4076" t="s">
        <v>4376</v>
      </c>
      <c r="C4076" t="s">
        <v>13008</v>
      </c>
      <c r="D4076" s="90" t="s">
        <v>3167</v>
      </c>
      <c r="E4076">
        <v>4100</v>
      </c>
    </row>
    <row r="4077" spans="1:5">
      <c r="A4077" t="s">
        <v>13009</v>
      </c>
      <c r="B4077" t="s">
        <v>4376</v>
      </c>
      <c r="C4077" t="s">
        <v>13010</v>
      </c>
      <c r="D4077" s="90" t="s">
        <v>3167</v>
      </c>
      <c r="E4077">
        <v>4100</v>
      </c>
    </row>
    <row r="4078" spans="1:5">
      <c r="A4078" t="s">
        <v>13011</v>
      </c>
      <c r="B4078" t="s">
        <v>4376</v>
      </c>
      <c r="C4078" t="s">
        <v>13012</v>
      </c>
      <c r="D4078" s="90" t="s">
        <v>3167</v>
      </c>
      <c r="E4078">
        <v>4100</v>
      </c>
    </row>
    <row r="4079" spans="1:5">
      <c r="A4079" t="s">
        <v>13013</v>
      </c>
      <c r="B4079" t="s">
        <v>3998</v>
      </c>
      <c r="C4079" t="s">
        <v>13014</v>
      </c>
      <c r="D4079" s="90" t="s">
        <v>4000</v>
      </c>
      <c r="E4079">
        <v>4100</v>
      </c>
    </row>
    <row r="4080" spans="1:5">
      <c r="A4080" t="s">
        <v>13015</v>
      </c>
      <c r="B4080" t="s">
        <v>3998</v>
      </c>
      <c r="C4080" t="s">
        <v>13016</v>
      </c>
      <c r="D4080" s="90" t="s">
        <v>4000</v>
      </c>
      <c r="E4080">
        <v>4100</v>
      </c>
    </row>
    <row r="4081" spans="1:5">
      <c r="A4081" t="s">
        <v>13017</v>
      </c>
      <c r="B4081" t="s">
        <v>5907</v>
      </c>
      <c r="C4081" t="s">
        <v>13018</v>
      </c>
      <c r="D4081" s="90" t="s">
        <v>3056</v>
      </c>
      <c r="E4081">
        <v>4100</v>
      </c>
    </row>
    <row r="4082" spans="1:5">
      <c r="A4082" t="s">
        <v>13019</v>
      </c>
      <c r="B4082" t="s">
        <v>3998</v>
      </c>
      <c r="C4082" t="s">
        <v>13020</v>
      </c>
      <c r="D4082" s="90" t="s">
        <v>4000</v>
      </c>
      <c r="E4082">
        <v>4120</v>
      </c>
    </row>
    <row r="4083" spans="1:5">
      <c r="A4083" t="s">
        <v>13021</v>
      </c>
      <c r="B4083" t="s">
        <v>8108</v>
      </c>
      <c r="C4083" t="s">
        <v>13022</v>
      </c>
      <c r="D4083" s="90" t="s">
        <v>3056</v>
      </c>
      <c r="E4083">
        <v>4120</v>
      </c>
    </row>
    <row r="4084" spans="1:5">
      <c r="A4084" t="s">
        <v>13023</v>
      </c>
      <c r="B4084" t="s">
        <v>8108</v>
      </c>
      <c r="C4084" t="s">
        <v>13024</v>
      </c>
      <c r="D4084" s="90" t="s">
        <v>13025</v>
      </c>
      <c r="E4084">
        <v>4120</v>
      </c>
    </row>
    <row r="4085" spans="1:5">
      <c r="A4085" t="s">
        <v>13026</v>
      </c>
      <c r="B4085" t="s">
        <v>3998</v>
      </c>
      <c r="C4085" t="s">
        <v>13027</v>
      </c>
      <c r="D4085" s="90" t="s">
        <v>4000</v>
      </c>
      <c r="E4085">
        <v>4120</v>
      </c>
    </row>
    <row r="4086" spans="1:5">
      <c r="A4086" t="s">
        <v>13028</v>
      </c>
      <c r="B4086" t="s">
        <v>8108</v>
      </c>
      <c r="C4086" t="s">
        <v>13029</v>
      </c>
      <c r="D4086" s="90" t="s">
        <v>13030</v>
      </c>
      <c r="E4086">
        <v>4120</v>
      </c>
    </row>
    <row r="4087" spans="1:5">
      <c r="A4087" t="s">
        <v>13031</v>
      </c>
      <c r="B4087" t="s">
        <v>5907</v>
      </c>
      <c r="C4087" t="s">
        <v>13032</v>
      </c>
      <c r="D4087" s="90" t="s">
        <v>3056</v>
      </c>
      <c r="E4087">
        <v>4120</v>
      </c>
    </row>
    <row r="4088" spans="1:5">
      <c r="A4088" t="s">
        <v>13033</v>
      </c>
      <c r="B4088" t="s">
        <v>5907</v>
      </c>
      <c r="C4088" t="s">
        <v>13034</v>
      </c>
      <c r="D4088" s="90" t="s">
        <v>3056</v>
      </c>
      <c r="E4088">
        <v>4120</v>
      </c>
    </row>
    <row r="4089" spans="1:5">
      <c r="A4089" t="s">
        <v>13035</v>
      </c>
      <c r="B4089" t="s">
        <v>3998</v>
      </c>
      <c r="C4089" t="s">
        <v>13036</v>
      </c>
      <c r="D4089" s="90" t="s">
        <v>4000</v>
      </c>
      <c r="E4089">
        <v>4120</v>
      </c>
    </row>
    <row r="4090" spans="1:5">
      <c r="A4090" t="s">
        <v>13037</v>
      </c>
      <c r="B4090" t="s">
        <v>3998</v>
      </c>
      <c r="C4090" t="s">
        <v>13038</v>
      </c>
      <c r="D4090" s="90" t="s">
        <v>4000</v>
      </c>
      <c r="E4090">
        <v>4120</v>
      </c>
    </row>
    <row r="4091" spans="1:5">
      <c r="A4091" t="s">
        <v>13039</v>
      </c>
      <c r="B4091" t="s">
        <v>3998</v>
      </c>
      <c r="C4091" t="s">
        <v>13040</v>
      </c>
      <c r="D4091" s="90" t="s">
        <v>4000</v>
      </c>
      <c r="E4091">
        <v>4120</v>
      </c>
    </row>
    <row r="4092" spans="1:5">
      <c r="A4092" t="s">
        <v>13041</v>
      </c>
      <c r="B4092" t="s">
        <v>3998</v>
      </c>
      <c r="C4092" t="s">
        <v>13042</v>
      </c>
      <c r="D4092" s="90" t="s">
        <v>4000</v>
      </c>
      <c r="E4092">
        <v>4120</v>
      </c>
    </row>
    <row r="4093" spans="1:5">
      <c r="A4093" t="s">
        <v>13043</v>
      </c>
      <c r="B4093" t="s">
        <v>3998</v>
      </c>
      <c r="C4093" t="s">
        <v>13044</v>
      </c>
      <c r="D4093" s="90" t="s">
        <v>4000</v>
      </c>
      <c r="E4093">
        <v>4120</v>
      </c>
    </row>
    <row r="4094" spans="1:5">
      <c r="A4094" t="s">
        <v>13045</v>
      </c>
      <c r="B4094" t="s">
        <v>3998</v>
      </c>
      <c r="C4094" t="s">
        <v>13046</v>
      </c>
      <c r="D4094" s="90" t="s">
        <v>4000</v>
      </c>
      <c r="E4094">
        <v>4120</v>
      </c>
    </row>
    <row r="4095" spans="1:5">
      <c r="A4095" t="s">
        <v>13047</v>
      </c>
      <c r="B4095" t="s">
        <v>3998</v>
      </c>
      <c r="C4095" t="s">
        <v>13048</v>
      </c>
      <c r="D4095" s="90" t="s">
        <v>4000</v>
      </c>
      <c r="E4095">
        <v>4120</v>
      </c>
    </row>
    <row r="4096" spans="1:5">
      <c r="A4096" t="s">
        <v>13049</v>
      </c>
      <c r="B4096" t="s">
        <v>3998</v>
      </c>
      <c r="C4096" t="s">
        <v>13050</v>
      </c>
      <c r="D4096" s="90" t="s">
        <v>4000</v>
      </c>
      <c r="E4096">
        <v>4120</v>
      </c>
    </row>
    <row r="4097" spans="1:5">
      <c r="A4097" t="s">
        <v>13051</v>
      </c>
      <c r="B4097" t="s">
        <v>3998</v>
      </c>
      <c r="D4097" s="90" t="s">
        <v>4000</v>
      </c>
      <c r="E4097">
        <v>4120</v>
      </c>
    </row>
    <row r="4098" spans="1:5">
      <c r="A4098" t="s">
        <v>13052</v>
      </c>
      <c r="B4098" t="s">
        <v>3998</v>
      </c>
      <c r="C4098" t="s">
        <v>13053</v>
      </c>
      <c r="D4098" s="90" t="s">
        <v>4000</v>
      </c>
      <c r="E4098">
        <v>4120</v>
      </c>
    </row>
    <row r="4099" spans="1:5">
      <c r="A4099" t="s">
        <v>13054</v>
      </c>
      <c r="B4099" t="s">
        <v>3998</v>
      </c>
      <c r="C4099" t="s">
        <v>13055</v>
      </c>
      <c r="D4099" s="90" t="s">
        <v>4000</v>
      </c>
      <c r="E4099">
        <v>4120</v>
      </c>
    </row>
    <row r="4100" spans="1:5">
      <c r="A4100" t="s">
        <v>13056</v>
      </c>
      <c r="B4100" t="s">
        <v>3998</v>
      </c>
      <c r="C4100" t="s">
        <v>13057</v>
      </c>
      <c r="D4100" s="90" t="s">
        <v>4000</v>
      </c>
      <c r="E4100">
        <v>4120</v>
      </c>
    </row>
    <row r="4101" spans="1:5">
      <c r="A4101" t="s">
        <v>13058</v>
      </c>
      <c r="B4101" t="s">
        <v>3998</v>
      </c>
      <c r="D4101" s="90" t="s">
        <v>4000</v>
      </c>
      <c r="E4101">
        <v>4120</v>
      </c>
    </row>
    <row r="4102" spans="1:5">
      <c r="A4102" t="s">
        <v>13059</v>
      </c>
      <c r="B4102" t="s">
        <v>3998</v>
      </c>
      <c r="C4102" t="s">
        <v>13060</v>
      </c>
      <c r="D4102" s="90" t="s">
        <v>4000</v>
      </c>
      <c r="E4102">
        <v>4140</v>
      </c>
    </row>
    <row r="4103" spans="1:5">
      <c r="A4103" t="s">
        <v>13061</v>
      </c>
      <c r="B4103" t="s">
        <v>3998</v>
      </c>
      <c r="C4103" t="s">
        <v>13062</v>
      </c>
      <c r="D4103" s="90" t="s">
        <v>4000</v>
      </c>
      <c r="E4103">
        <v>4140</v>
      </c>
    </row>
    <row r="4104" spans="1:5">
      <c r="A4104" t="s">
        <v>13063</v>
      </c>
      <c r="B4104" t="s">
        <v>3998</v>
      </c>
      <c r="C4104" t="s">
        <v>13064</v>
      </c>
      <c r="D4104" s="90" t="s">
        <v>4000</v>
      </c>
      <c r="E4104">
        <v>4140</v>
      </c>
    </row>
    <row r="4105" spans="1:5">
      <c r="A4105" t="s">
        <v>13065</v>
      </c>
      <c r="B4105" t="s">
        <v>3998</v>
      </c>
      <c r="C4105" t="s">
        <v>13066</v>
      </c>
      <c r="D4105" s="90" t="s">
        <v>4000</v>
      </c>
      <c r="E4105">
        <v>4140</v>
      </c>
    </row>
    <row r="4106" spans="1:5">
      <c r="A4106" t="s">
        <v>13067</v>
      </c>
      <c r="B4106" t="s">
        <v>5907</v>
      </c>
      <c r="C4106" t="s">
        <v>13068</v>
      </c>
      <c r="D4106" s="90" t="s">
        <v>3056</v>
      </c>
      <c r="E4106">
        <v>4140</v>
      </c>
    </row>
    <row r="4107" spans="1:5">
      <c r="A4107" t="s">
        <v>13069</v>
      </c>
      <c r="B4107" t="s">
        <v>5907</v>
      </c>
      <c r="C4107" t="s">
        <v>13070</v>
      </c>
      <c r="D4107" s="90" t="s">
        <v>3056</v>
      </c>
      <c r="E4107">
        <v>4140</v>
      </c>
    </row>
    <row r="4108" spans="1:5">
      <c r="A4108" t="s">
        <v>13071</v>
      </c>
      <c r="B4108" t="s">
        <v>3998</v>
      </c>
      <c r="C4108" t="s">
        <v>13072</v>
      </c>
      <c r="D4108" s="90" t="s">
        <v>4000</v>
      </c>
      <c r="E4108">
        <v>4140</v>
      </c>
    </row>
    <row r="4109" spans="1:5">
      <c r="A4109" t="s">
        <v>13073</v>
      </c>
      <c r="B4109" t="s">
        <v>3998</v>
      </c>
      <c r="C4109" t="s">
        <v>13074</v>
      </c>
      <c r="D4109" s="90" t="s">
        <v>4000</v>
      </c>
      <c r="E4109">
        <v>4140</v>
      </c>
    </row>
    <row r="4110" spans="1:5">
      <c r="A4110" t="s">
        <v>13075</v>
      </c>
      <c r="B4110" t="s">
        <v>3998</v>
      </c>
      <c r="C4110" t="s">
        <v>13076</v>
      </c>
      <c r="D4110" s="90" t="s">
        <v>4000</v>
      </c>
      <c r="E4110">
        <v>4140</v>
      </c>
    </row>
    <row r="4111" spans="1:5">
      <c r="A4111" t="s">
        <v>13077</v>
      </c>
      <c r="B4111" t="s">
        <v>3998</v>
      </c>
      <c r="C4111" t="s">
        <v>13078</v>
      </c>
      <c r="D4111" s="90" t="s">
        <v>4000</v>
      </c>
      <c r="E4111">
        <v>4140</v>
      </c>
    </row>
    <row r="4112" spans="1:5">
      <c r="A4112" t="s">
        <v>13079</v>
      </c>
      <c r="B4112" t="s">
        <v>3998</v>
      </c>
      <c r="C4112" t="s">
        <v>13080</v>
      </c>
      <c r="D4112" s="90" t="s">
        <v>4000</v>
      </c>
      <c r="E4112">
        <v>4140</v>
      </c>
    </row>
    <row r="4113" spans="1:5">
      <c r="A4113" t="s">
        <v>13081</v>
      </c>
      <c r="B4113" t="s">
        <v>3998</v>
      </c>
      <c r="C4113" t="s">
        <v>13082</v>
      </c>
      <c r="D4113" s="90" t="s">
        <v>4000</v>
      </c>
      <c r="E4113">
        <v>4140</v>
      </c>
    </row>
    <row r="4114" spans="1:5">
      <c r="A4114" t="s">
        <v>13083</v>
      </c>
      <c r="B4114" t="s">
        <v>3998</v>
      </c>
      <c r="C4114" t="s">
        <v>13084</v>
      </c>
      <c r="D4114" s="90" t="s">
        <v>13085</v>
      </c>
      <c r="E4114">
        <v>4140</v>
      </c>
    </row>
    <row r="4115" spans="1:5">
      <c r="A4115" t="s">
        <v>13086</v>
      </c>
      <c r="B4115" t="s">
        <v>3998</v>
      </c>
      <c r="C4115" t="s">
        <v>13087</v>
      </c>
      <c r="D4115" s="90" t="s">
        <v>4000</v>
      </c>
      <c r="E4115">
        <v>4140</v>
      </c>
    </row>
    <row r="4116" spans="1:5">
      <c r="A4116" t="s">
        <v>13088</v>
      </c>
      <c r="B4116" t="s">
        <v>3998</v>
      </c>
      <c r="C4116" t="s">
        <v>13089</v>
      </c>
      <c r="D4116" s="90" t="s">
        <v>13090</v>
      </c>
      <c r="E4116">
        <v>4140</v>
      </c>
    </row>
    <row r="4117" spans="1:5">
      <c r="A4117" t="s">
        <v>13091</v>
      </c>
      <c r="B4117" t="s">
        <v>5907</v>
      </c>
      <c r="C4117" t="s">
        <v>13092</v>
      </c>
      <c r="D4117" s="90" t="s">
        <v>3056</v>
      </c>
      <c r="E4117">
        <v>4140</v>
      </c>
    </row>
    <row r="4118" spans="1:5">
      <c r="A4118" t="s">
        <v>13093</v>
      </c>
      <c r="B4118" t="s">
        <v>3998</v>
      </c>
      <c r="C4118" t="s">
        <v>13094</v>
      </c>
      <c r="D4118" s="90" t="s">
        <v>4000</v>
      </c>
      <c r="E4118">
        <v>4140</v>
      </c>
    </row>
    <row r="4119" spans="1:5">
      <c r="A4119" t="s">
        <v>13095</v>
      </c>
      <c r="B4119" t="s">
        <v>12016</v>
      </c>
      <c r="C4119" t="s">
        <v>13096</v>
      </c>
      <c r="D4119" s="90" t="s">
        <v>13097</v>
      </c>
      <c r="E4119">
        <v>4140</v>
      </c>
    </row>
    <row r="4120" spans="1:5">
      <c r="A4120" t="s">
        <v>13098</v>
      </c>
      <c r="B4120" t="s">
        <v>12016</v>
      </c>
      <c r="C4120" t="s">
        <v>13099</v>
      </c>
      <c r="D4120" s="90" t="s">
        <v>3056</v>
      </c>
      <c r="E4120">
        <v>4140</v>
      </c>
    </row>
    <row r="4121" spans="1:5">
      <c r="A4121" t="s">
        <v>13100</v>
      </c>
      <c r="B4121" t="s">
        <v>12016</v>
      </c>
      <c r="C4121" t="s">
        <v>13099</v>
      </c>
      <c r="D4121" s="90" t="s">
        <v>13101</v>
      </c>
      <c r="E4121">
        <v>4140</v>
      </c>
    </row>
    <row r="4122" spans="1:5">
      <c r="A4122" t="s">
        <v>13102</v>
      </c>
      <c r="B4122" t="s">
        <v>12016</v>
      </c>
      <c r="C4122" t="s">
        <v>13103</v>
      </c>
      <c r="D4122" s="90" t="s">
        <v>13104</v>
      </c>
      <c r="E4122">
        <v>4160</v>
      </c>
    </row>
    <row r="4123" spans="1:5">
      <c r="A4123" t="s">
        <v>13105</v>
      </c>
      <c r="B4123" t="s">
        <v>12016</v>
      </c>
      <c r="C4123" t="s">
        <v>13106</v>
      </c>
      <c r="D4123" s="90" t="s">
        <v>13107</v>
      </c>
      <c r="E4123">
        <v>4160</v>
      </c>
    </row>
    <row r="4124" spans="1:5">
      <c r="A4124" t="s">
        <v>13108</v>
      </c>
      <c r="B4124" t="s">
        <v>8138</v>
      </c>
      <c r="C4124" t="s">
        <v>13109</v>
      </c>
      <c r="D4124" s="90" t="s">
        <v>3056</v>
      </c>
      <c r="E4124">
        <v>4160</v>
      </c>
    </row>
    <row r="4125" spans="1:5">
      <c r="A4125" t="s">
        <v>13110</v>
      </c>
      <c r="B4125" t="s">
        <v>8138</v>
      </c>
      <c r="C4125" t="s">
        <v>8151</v>
      </c>
      <c r="D4125" s="90" t="s">
        <v>13111</v>
      </c>
      <c r="E4125">
        <v>4160</v>
      </c>
    </row>
    <row r="4126" spans="1:5">
      <c r="A4126" t="s">
        <v>13112</v>
      </c>
      <c r="B4126" t="s">
        <v>8138</v>
      </c>
      <c r="C4126" t="s">
        <v>13113</v>
      </c>
      <c r="D4126" s="90" t="s">
        <v>3056</v>
      </c>
      <c r="E4126">
        <v>4160</v>
      </c>
    </row>
    <row r="4127" spans="1:5">
      <c r="A4127" t="s">
        <v>13114</v>
      </c>
      <c r="B4127" t="s">
        <v>8138</v>
      </c>
      <c r="C4127" t="s">
        <v>13115</v>
      </c>
      <c r="D4127" s="90" t="s">
        <v>13116</v>
      </c>
      <c r="E4127">
        <v>4160</v>
      </c>
    </row>
    <row r="4128" spans="1:5">
      <c r="A4128" t="s">
        <v>13117</v>
      </c>
      <c r="B4128" t="s">
        <v>8138</v>
      </c>
      <c r="C4128" t="s">
        <v>13118</v>
      </c>
      <c r="D4128" s="90" t="s">
        <v>3056</v>
      </c>
      <c r="E4128">
        <v>4160</v>
      </c>
    </row>
    <row r="4129" spans="1:5">
      <c r="A4129" t="s">
        <v>13119</v>
      </c>
      <c r="B4129" t="s">
        <v>8138</v>
      </c>
      <c r="C4129" t="s">
        <v>8151</v>
      </c>
      <c r="D4129" s="90" t="s">
        <v>13120</v>
      </c>
      <c r="E4129">
        <v>4160</v>
      </c>
    </row>
    <row r="4130" spans="1:5">
      <c r="A4130" t="s">
        <v>13121</v>
      </c>
      <c r="B4130" t="s">
        <v>8138</v>
      </c>
      <c r="C4130" t="s">
        <v>13122</v>
      </c>
      <c r="D4130" s="90" t="s">
        <v>3056</v>
      </c>
      <c r="E4130">
        <v>4160</v>
      </c>
    </row>
    <row r="4131" spans="1:5">
      <c r="A4131" t="s">
        <v>13123</v>
      </c>
      <c r="B4131" t="s">
        <v>8138</v>
      </c>
      <c r="C4131" t="s">
        <v>13124</v>
      </c>
      <c r="D4131" s="90" t="s">
        <v>13125</v>
      </c>
      <c r="E4131">
        <v>4160</v>
      </c>
    </row>
    <row r="4132" spans="1:5">
      <c r="A4132" t="s">
        <v>13126</v>
      </c>
      <c r="B4132" t="s">
        <v>8138</v>
      </c>
      <c r="C4132" t="s">
        <v>13127</v>
      </c>
      <c r="D4132" s="90" t="s">
        <v>3056</v>
      </c>
      <c r="E4132">
        <v>4160</v>
      </c>
    </row>
    <row r="4133" spans="1:5">
      <c r="A4133" t="s">
        <v>13128</v>
      </c>
      <c r="B4133" t="s">
        <v>8138</v>
      </c>
      <c r="C4133" t="s">
        <v>13129</v>
      </c>
      <c r="D4133" s="90" t="s">
        <v>13130</v>
      </c>
      <c r="E4133">
        <v>4160</v>
      </c>
    </row>
    <row r="4134" spans="1:5">
      <c r="A4134" t="s">
        <v>13131</v>
      </c>
      <c r="B4134" t="s">
        <v>8138</v>
      </c>
      <c r="C4134" t="s">
        <v>13132</v>
      </c>
      <c r="D4134" s="90" t="s">
        <v>3056</v>
      </c>
      <c r="E4134">
        <v>4160</v>
      </c>
    </row>
    <row r="4135" spans="1:5">
      <c r="A4135" t="s">
        <v>13133</v>
      </c>
      <c r="B4135" t="s">
        <v>8138</v>
      </c>
      <c r="C4135" t="s">
        <v>13134</v>
      </c>
      <c r="D4135" s="90" t="s">
        <v>13135</v>
      </c>
      <c r="E4135">
        <v>4160</v>
      </c>
    </row>
    <row r="4136" spans="1:5">
      <c r="A4136" t="s">
        <v>13136</v>
      </c>
      <c r="B4136" t="s">
        <v>8138</v>
      </c>
      <c r="C4136" t="s">
        <v>13137</v>
      </c>
      <c r="D4136" s="90" t="s">
        <v>3056</v>
      </c>
      <c r="E4136">
        <v>4160</v>
      </c>
    </row>
    <row r="4137" spans="1:5">
      <c r="A4137" t="s">
        <v>13138</v>
      </c>
      <c r="B4137" t="s">
        <v>8138</v>
      </c>
      <c r="C4137" t="s">
        <v>8151</v>
      </c>
      <c r="D4137" s="90" t="s">
        <v>13139</v>
      </c>
      <c r="E4137">
        <v>4160</v>
      </c>
    </row>
    <row r="4138" spans="1:5">
      <c r="A4138" t="s">
        <v>13140</v>
      </c>
      <c r="B4138" t="s">
        <v>8138</v>
      </c>
      <c r="C4138" t="s">
        <v>13132</v>
      </c>
      <c r="D4138" s="90" t="s">
        <v>3056</v>
      </c>
      <c r="E4138">
        <v>4160</v>
      </c>
    </row>
    <row r="4139" spans="1:5">
      <c r="A4139" t="s">
        <v>13141</v>
      </c>
      <c r="B4139" t="s">
        <v>8138</v>
      </c>
      <c r="C4139" t="s">
        <v>13142</v>
      </c>
      <c r="D4139" s="90" t="s">
        <v>13143</v>
      </c>
      <c r="E4139">
        <v>4160</v>
      </c>
    </row>
    <row r="4140" spans="1:5">
      <c r="A4140" t="s">
        <v>1428</v>
      </c>
      <c r="B4140" t="s">
        <v>11946</v>
      </c>
      <c r="C4140" t="s">
        <v>13144</v>
      </c>
      <c r="D4140" s="90" t="s">
        <v>3056</v>
      </c>
      <c r="E4140">
        <v>4160</v>
      </c>
    </row>
    <row r="4141" spans="1:5">
      <c r="A4141" t="s">
        <v>13145</v>
      </c>
      <c r="B4141" t="s">
        <v>8078</v>
      </c>
      <c r="C4141" t="s">
        <v>13146</v>
      </c>
      <c r="D4141" s="90" t="s">
        <v>13147</v>
      </c>
      <c r="E4141">
        <v>4160</v>
      </c>
    </row>
    <row r="4142" spans="1:5">
      <c r="A4142" t="s">
        <v>13148</v>
      </c>
      <c r="B4142" t="s">
        <v>8078</v>
      </c>
      <c r="C4142" t="s">
        <v>13149</v>
      </c>
      <c r="D4142" s="90" t="s">
        <v>13150</v>
      </c>
      <c r="E4142">
        <v>4180</v>
      </c>
    </row>
    <row r="4143" spans="1:5">
      <c r="A4143" t="s">
        <v>13151</v>
      </c>
      <c r="B4143" t="s">
        <v>3330</v>
      </c>
      <c r="C4143" t="s">
        <v>13152</v>
      </c>
      <c r="D4143" s="90" t="s">
        <v>13153</v>
      </c>
      <c r="E4143">
        <v>4180</v>
      </c>
    </row>
    <row r="4144" spans="1:5">
      <c r="A4144" t="s">
        <v>13154</v>
      </c>
      <c r="B4144" t="s">
        <v>8078</v>
      </c>
      <c r="C4144" t="s">
        <v>13155</v>
      </c>
      <c r="D4144" s="90" t="s">
        <v>3056</v>
      </c>
      <c r="E4144">
        <v>4180</v>
      </c>
    </row>
    <row r="4145" spans="1:5">
      <c r="A4145" t="s">
        <v>13156</v>
      </c>
      <c r="B4145" t="s">
        <v>8078</v>
      </c>
      <c r="C4145" t="s">
        <v>13157</v>
      </c>
      <c r="D4145" s="90" t="s">
        <v>3056</v>
      </c>
      <c r="E4145">
        <v>4180</v>
      </c>
    </row>
    <row r="4146" spans="1:5">
      <c r="A4146" t="s">
        <v>13158</v>
      </c>
      <c r="B4146" t="s">
        <v>8078</v>
      </c>
      <c r="C4146" t="s">
        <v>13159</v>
      </c>
      <c r="D4146" s="90" t="s">
        <v>13160</v>
      </c>
      <c r="E4146">
        <v>4180</v>
      </c>
    </row>
    <row r="4147" spans="1:5">
      <c r="A4147" t="s">
        <v>13161</v>
      </c>
      <c r="B4147" t="s">
        <v>4020</v>
      </c>
      <c r="C4147" t="s">
        <v>13162</v>
      </c>
      <c r="D4147" s="90" t="s">
        <v>4051</v>
      </c>
      <c r="E4147">
        <v>4180</v>
      </c>
    </row>
    <row r="4148" spans="1:5">
      <c r="A4148" t="s">
        <v>1802</v>
      </c>
      <c r="B4148" t="s">
        <v>7363</v>
      </c>
      <c r="C4148" t="s">
        <v>1730</v>
      </c>
      <c r="D4148" s="90" t="s">
        <v>13163</v>
      </c>
      <c r="E4148">
        <v>4180</v>
      </c>
    </row>
    <row r="4149" spans="1:5">
      <c r="A4149" t="s">
        <v>1448</v>
      </c>
      <c r="B4149" t="s">
        <v>8078</v>
      </c>
      <c r="C4149" t="s">
        <v>13164</v>
      </c>
      <c r="D4149" s="90" t="s">
        <v>13165</v>
      </c>
      <c r="E4149">
        <v>4180</v>
      </c>
    </row>
    <row r="4150" spans="1:5">
      <c r="A4150" t="s">
        <v>13166</v>
      </c>
      <c r="B4150" t="s">
        <v>8078</v>
      </c>
      <c r="C4150" t="s">
        <v>13167</v>
      </c>
      <c r="D4150" s="90" t="s">
        <v>13168</v>
      </c>
      <c r="E4150">
        <v>4180</v>
      </c>
    </row>
    <row r="4151" spans="1:5">
      <c r="A4151" t="s">
        <v>13169</v>
      </c>
      <c r="B4151" t="s">
        <v>8078</v>
      </c>
      <c r="C4151" t="s">
        <v>13170</v>
      </c>
      <c r="D4151" s="90" t="s">
        <v>3056</v>
      </c>
      <c r="E4151">
        <v>4180</v>
      </c>
    </row>
    <row r="4152" spans="1:5">
      <c r="A4152" t="s">
        <v>1481</v>
      </c>
      <c r="B4152" t="s">
        <v>8078</v>
      </c>
      <c r="C4152" t="s">
        <v>13171</v>
      </c>
      <c r="D4152" s="90" t="s">
        <v>13172</v>
      </c>
      <c r="E4152">
        <v>4180</v>
      </c>
    </row>
    <row r="4153" spans="1:5">
      <c r="A4153" t="s">
        <v>13173</v>
      </c>
      <c r="B4153" t="s">
        <v>8078</v>
      </c>
      <c r="C4153" t="s">
        <v>13174</v>
      </c>
      <c r="D4153" s="90" t="s">
        <v>3056</v>
      </c>
      <c r="E4153">
        <v>4180</v>
      </c>
    </row>
    <row r="4154" spans="1:5">
      <c r="A4154" t="s">
        <v>1467</v>
      </c>
      <c r="B4154" t="s">
        <v>8078</v>
      </c>
      <c r="C4154" t="s">
        <v>13175</v>
      </c>
      <c r="D4154" s="90" t="s">
        <v>3056</v>
      </c>
      <c r="E4154">
        <v>4180</v>
      </c>
    </row>
    <row r="4155" spans="1:5">
      <c r="A4155" t="s">
        <v>13176</v>
      </c>
      <c r="B4155" t="s">
        <v>8078</v>
      </c>
      <c r="C4155" t="s">
        <v>13177</v>
      </c>
      <c r="D4155" s="90" t="s">
        <v>13178</v>
      </c>
      <c r="E4155">
        <v>4180</v>
      </c>
    </row>
    <row r="4156" spans="1:5">
      <c r="A4156" t="s">
        <v>13179</v>
      </c>
      <c r="B4156" t="s">
        <v>8078</v>
      </c>
      <c r="C4156" t="s">
        <v>13180</v>
      </c>
      <c r="D4156" s="90" t="s">
        <v>13181</v>
      </c>
      <c r="E4156">
        <v>4180</v>
      </c>
    </row>
    <row r="4157" spans="1:5">
      <c r="A4157" t="s">
        <v>13182</v>
      </c>
      <c r="B4157" t="s">
        <v>8078</v>
      </c>
      <c r="C4157" t="s">
        <v>13183</v>
      </c>
      <c r="D4157" s="90" t="s">
        <v>3056</v>
      </c>
      <c r="E4157">
        <v>4180</v>
      </c>
    </row>
    <row r="4158" spans="1:5">
      <c r="A4158" t="s">
        <v>13184</v>
      </c>
      <c r="B4158" t="s">
        <v>8078</v>
      </c>
      <c r="C4158" t="s">
        <v>13185</v>
      </c>
      <c r="D4158" s="90" t="s">
        <v>3056</v>
      </c>
      <c r="E4158">
        <v>4180</v>
      </c>
    </row>
    <row r="4159" spans="1:5">
      <c r="A4159" t="s">
        <v>1363</v>
      </c>
      <c r="B4159" t="s">
        <v>8078</v>
      </c>
      <c r="C4159" t="s">
        <v>13186</v>
      </c>
      <c r="D4159" s="90" t="s">
        <v>13187</v>
      </c>
      <c r="E4159">
        <v>4180</v>
      </c>
    </row>
    <row r="4160" spans="1:5">
      <c r="A4160" t="s">
        <v>13188</v>
      </c>
      <c r="B4160" t="s">
        <v>3058</v>
      </c>
      <c r="C4160" t="s">
        <v>13189</v>
      </c>
      <c r="D4160" s="90" t="s">
        <v>3167</v>
      </c>
      <c r="E4160">
        <v>4180</v>
      </c>
    </row>
    <row r="4161" spans="1:5">
      <c r="A4161" t="s">
        <v>13190</v>
      </c>
      <c r="B4161" t="s">
        <v>8078</v>
      </c>
      <c r="C4161" t="s">
        <v>13191</v>
      </c>
      <c r="D4161" s="90" t="s">
        <v>13192</v>
      </c>
      <c r="E4161">
        <v>4180</v>
      </c>
    </row>
    <row r="4162" spans="1:5">
      <c r="A4162" t="s">
        <v>13193</v>
      </c>
      <c r="B4162" t="s">
        <v>8078</v>
      </c>
      <c r="C4162" t="s">
        <v>13194</v>
      </c>
      <c r="D4162" s="90" t="s">
        <v>13195</v>
      </c>
      <c r="E4162">
        <v>4200</v>
      </c>
    </row>
    <row r="4163" spans="1:5">
      <c r="A4163" t="s">
        <v>13196</v>
      </c>
      <c r="B4163" t="s">
        <v>13197</v>
      </c>
      <c r="C4163" t="s">
        <v>13198</v>
      </c>
      <c r="D4163" s="90" t="s">
        <v>13199</v>
      </c>
      <c r="E4163">
        <v>4200</v>
      </c>
    </row>
    <row r="4164" spans="1:5">
      <c r="A4164" t="s">
        <v>13200</v>
      </c>
      <c r="B4164" t="s">
        <v>8078</v>
      </c>
      <c r="C4164" t="s">
        <v>13201</v>
      </c>
      <c r="D4164" s="90" t="s">
        <v>3056</v>
      </c>
      <c r="E4164">
        <v>4200</v>
      </c>
    </row>
    <row r="4165" spans="1:5">
      <c r="A4165" t="s">
        <v>13202</v>
      </c>
      <c r="B4165" t="s">
        <v>8078</v>
      </c>
      <c r="C4165" t="s">
        <v>13203</v>
      </c>
      <c r="D4165" s="90" t="s">
        <v>13204</v>
      </c>
      <c r="E4165">
        <v>4200</v>
      </c>
    </row>
    <row r="4166" spans="1:5">
      <c r="A4166" t="s">
        <v>13205</v>
      </c>
      <c r="B4166" t="s">
        <v>8078</v>
      </c>
      <c r="C4166" t="s">
        <v>13206</v>
      </c>
      <c r="D4166" s="90" t="s">
        <v>13207</v>
      </c>
      <c r="E4166">
        <v>4200</v>
      </c>
    </row>
    <row r="4167" spans="1:5">
      <c r="A4167" t="s">
        <v>13208</v>
      </c>
      <c r="B4167" t="s">
        <v>5904</v>
      </c>
      <c r="C4167" t="s">
        <v>13209</v>
      </c>
      <c r="D4167" s="90" t="s">
        <v>13210</v>
      </c>
      <c r="E4167">
        <v>4200</v>
      </c>
    </row>
    <row r="4168" spans="1:5">
      <c r="A4168" t="s">
        <v>13211</v>
      </c>
      <c r="B4168" t="s">
        <v>11903</v>
      </c>
      <c r="C4168" t="s">
        <v>13212</v>
      </c>
      <c r="D4168" s="90" t="s">
        <v>13213</v>
      </c>
      <c r="E4168">
        <v>4200</v>
      </c>
    </row>
    <row r="4169" spans="1:5">
      <c r="A4169" t="s">
        <v>13214</v>
      </c>
      <c r="B4169" t="s">
        <v>8078</v>
      </c>
      <c r="C4169" t="s">
        <v>13215</v>
      </c>
      <c r="D4169" s="90" t="s">
        <v>13216</v>
      </c>
      <c r="E4169">
        <v>4200</v>
      </c>
    </row>
    <row r="4170" spans="1:5">
      <c r="A4170" t="s">
        <v>13217</v>
      </c>
      <c r="B4170" t="s">
        <v>8078</v>
      </c>
      <c r="C4170" t="s">
        <v>13206</v>
      </c>
      <c r="D4170" s="90" t="s">
        <v>13218</v>
      </c>
      <c r="E4170">
        <v>4200</v>
      </c>
    </row>
    <row r="4171" spans="1:5">
      <c r="A4171" t="s">
        <v>1460</v>
      </c>
      <c r="B4171" t="s">
        <v>8078</v>
      </c>
      <c r="C4171" t="s">
        <v>13219</v>
      </c>
      <c r="D4171" s="90" t="s">
        <v>13220</v>
      </c>
      <c r="E4171">
        <v>4200</v>
      </c>
    </row>
    <row r="4172" spans="1:5">
      <c r="A4172" t="s">
        <v>13221</v>
      </c>
      <c r="B4172" t="s">
        <v>8078</v>
      </c>
      <c r="C4172" t="s">
        <v>13222</v>
      </c>
      <c r="D4172" s="90" t="s">
        <v>3056</v>
      </c>
      <c r="E4172">
        <v>4200</v>
      </c>
    </row>
    <row r="4173" spans="1:5">
      <c r="A4173" t="s">
        <v>13223</v>
      </c>
      <c r="B4173" t="s">
        <v>4135</v>
      </c>
      <c r="C4173" t="s">
        <v>4219</v>
      </c>
      <c r="D4173" s="90" t="s">
        <v>4212</v>
      </c>
      <c r="E4173">
        <v>4200</v>
      </c>
    </row>
    <row r="4174" spans="1:5">
      <c r="A4174" t="s">
        <v>1453</v>
      </c>
      <c r="B4174" t="s">
        <v>8078</v>
      </c>
      <c r="C4174" t="s">
        <v>13224</v>
      </c>
      <c r="D4174" s="90" t="s">
        <v>13225</v>
      </c>
      <c r="E4174">
        <v>4200</v>
      </c>
    </row>
    <row r="4175" spans="1:5">
      <c r="A4175" t="s">
        <v>13226</v>
      </c>
      <c r="B4175" t="s">
        <v>8078</v>
      </c>
      <c r="C4175" t="s">
        <v>13227</v>
      </c>
      <c r="D4175" s="90" t="s">
        <v>13228</v>
      </c>
      <c r="E4175">
        <v>4200</v>
      </c>
    </row>
    <row r="4176" spans="1:5">
      <c r="A4176" t="s">
        <v>13229</v>
      </c>
      <c r="B4176" t="s">
        <v>1656</v>
      </c>
      <c r="C4176" t="s">
        <v>13230</v>
      </c>
      <c r="D4176" s="90" t="s">
        <v>13231</v>
      </c>
      <c r="E4176">
        <v>4200</v>
      </c>
    </row>
    <row r="4177" spans="1:5">
      <c r="A4177" t="s">
        <v>13232</v>
      </c>
      <c r="B4177" t="s">
        <v>1656</v>
      </c>
      <c r="C4177" t="s">
        <v>13233</v>
      </c>
      <c r="D4177" s="90" t="s">
        <v>13234</v>
      </c>
      <c r="E4177">
        <v>4200</v>
      </c>
    </row>
    <row r="4178" spans="1:5">
      <c r="A4178" t="s">
        <v>13235</v>
      </c>
      <c r="B4178" t="s">
        <v>1656</v>
      </c>
      <c r="C4178" t="s">
        <v>13233</v>
      </c>
      <c r="D4178" s="90" t="s">
        <v>13236</v>
      </c>
      <c r="E4178">
        <v>4200</v>
      </c>
    </row>
    <row r="4179" spans="1:5">
      <c r="A4179" t="s">
        <v>13237</v>
      </c>
      <c r="B4179" t="s">
        <v>3058</v>
      </c>
      <c r="C4179" t="s">
        <v>13233</v>
      </c>
      <c r="D4179" s="90" t="s">
        <v>13238</v>
      </c>
      <c r="E4179">
        <v>4200</v>
      </c>
    </row>
    <row r="4180" spans="1:5">
      <c r="A4180" t="s">
        <v>13239</v>
      </c>
      <c r="B4180" t="s">
        <v>8078</v>
      </c>
      <c r="C4180" t="s">
        <v>13240</v>
      </c>
      <c r="D4180" s="90" t="s">
        <v>3056</v>
      </c>
      <c r="E4180">
        <v>4200</v>
      </c>
    </row>
    <row r="4181" spans="1:5">
      <c r="A4181" t="s">
        <v>13241</v>
      </c>
      <c r="B4181" t="s">
        <v>11946</v>
      </c>
      <c r="C4181" t="s">
        <v>13242</v>
      </c>
      <c r="D4181" s="90" t="s">
        <v>13243</v>
      </c>
      <c r="E4181">
        <v>4200</v>
      </c>
    </row>
    <row r="4182" spans="1:5">
      <c r="A4182" t="s">
        <v>13244</v>
      </c>
      <c r="B4182" t="s">
        <v>8078</v>
      </c>
      <c r="C4182" t="s">
        <v>13245</v>
      </c>
      <c r="D4182" s="90" t="s">
        <v>13246</v>
      </c>
      <c r="E4182">
        <v>4220</v>
      </c>
    </row>
    <row r="4183" spans="1:5">
      <c r="A4183" t="s">
        <v>13247</v>
      </c>
      <c r="B4183" t="s">
        <v>11995</v>
      </c>
      <c r="C4183" t="s">
        <v>13248</v>
      </c>
      <c r="D4183" s="90" t="s">
        <v>11997</v>
      </c>
      <c r="E4183">
        <v>4220</v>
      </c>
    </row>
    <row r="4184" spans="1:5">
      <c r="A4184" t="s">
        <v>13249</v>
      </c>
      <c r="B4184" t="s">
        <v>11946</v>
      </c>
      <c r="C4184" t="s">
        <v>13250</v>
      </c>
      <c r="D4184" s="90" t="s">
        <v>13251</v>
      </c>
      <c r="E4184">
        <v>4220</v>
      </c>
    </row>
    <row r="4185" spans="1:5">
      <c r="A4185" t="s">
        <v>1434</v>
      </c>
      <c r="B4185" t="s">
        <v>8078</v>
      </c>
      <c r="C4185" t="s">
        <v>13252</v>
      </c>
      <c r="D4185" s="90" t="s">
        <v>3056</v>
      </c>
      <c r="E4185">
        <v>4220</v>
      </c>
    </row>
    <row r="4186" spans="1:5">
      <c r="A4186" t="s">
        <v>1433</v>
      </c>
      <c r="B4186" t="s">
        <v>8415</v>
      </c>
      <c r="C4186" t="s">
        <v>13253</v>
      </c>
      <c r="D4186" s="90" t="s">
        <v>3056</v>
      </c>
      <c r="E4186">
        <v>4220</v>
      </c>
    </row>
    <row r="4187" spans="1:5">
      <c r="A4187" t="s">
        <v>13254</v>
      </c>
      <c r="B4187" t="s">
        <v>11995</v>
      </c>
      <c r="C4187" t="s">
        <v>13255</v>
      </c>
      <c r="D4187" s="90" t="s">
        <v>11997</v>
      </c>
      <c r="E4187">
        <v>4220</v>
      </c>
    </row>
    <row r="4188" spans="1:5">
      <c r="A4188" t="s">
        <v>1244</v>
      </c>
      <c r="B4188" t="s">
        <v>11946</v>
      </c>
      <c r="C4188" t="s">
        <v>13256</v>
      </c>
      <c r="D4188" s="90" t="s">
        <v>13257</v>
      </c>
      <c r="E4188">
        <v>4220</v>
      </c>
    </row>
    <row r="4189" spans="1:5">
      <c r="A4189" t="s">
        <v>13258</v>
      </c>
      <c r="B4189" t="s">
        <v>8078</v>
      </c>
      <c r="C4189" t="s">
        <v>13259</v>
      </c>
      <c r="D4189" s="90" t="s">
        <v>3056</v>
      </c>
      <c r="E4189">
        <v>4220</v>
      </c>
    </row>
    <row r="4190" spans="1:5">
      <c r="A4190" t="s">
        <v>13260</v>
      </c>
      <c r="B4190" t="s">
        <v>8078</v>
      </c>
      <c r="C4190" t="s">
        <v>13261</v>
      </c>
      <c r="D4190" s="90" t="s">
        <v>13262</v>
      </c>
      <c r="E4190">
        <v>4220</v>
      </c>
    </row>
    <row r="4191" spans="1:5">
      <c r="A4191" t="s">
        <v>13263</v>
      </c>
      <c r="B4191" t="s">
        <v>8078</v>
      </c>
      <c r="C4191" t="s">
        <v>13264</v>
      </c>
      <c r="D4191" s="90" t="s">
        <v>3056</v>
      </c>
      <c r="E4191">
        <v>4220</v>
      </c>
    </row>
    <row r="4192" spans="1:5">
      <c r="A4192" t="s">
        <v>1303</v>
      </c>
      <c r="B4192" t="s">
        <v>11946</v>
      </c>
      <c r="C4192" t="s">
        <v>13265</v>
      </c>
      <c r="D4192" s="90" t="s">
        <v>13266</v>
      </c>
      <c r="E4192">
        <v>4220</v>
      </c>
    </row>
    <row r="4193" spans="1:5">
      <c r="A4193" t="s">
        <v>13267</v>
      </c>
      <c r="B4193" t="s">
        <v>8078</v>
      </c>
      <c r="C4193" t="s">
        <v>13268</v>
      </c>
      <c r="D4193" s="90" t="s">
        <v>13269</v>
      </c>
      <c r="E4193">
        <v>4220</v>
      </c>
    </row>
    <row r="4194" spans="1:5">
      <c r="A4194" t="s">
        <v>1242</v>
      </c>
      <c r="B4194" t="s">
        <v>11946</v>
      </c>
      <c r="C4194" t="s">
        <v>13270</v>
      </c>
      <c r="D4194" s="90" t="s">
        <v>13271</v>
      </c>
      <c r="E4194">
        <v>4220</v>
      </c>
    </row>
    <row r="4195" spans="1:5">
      <c r="A4195" t="s">
        <v>13272</v>
      </c>
      <c r="B4195" t="s">
        <v>11946</v>
      </c>
      <c r="C4195" t="s">
        <v>13273</v>
      </c>
      <c r="D4195" s="90" t="s">
        <v>3056</v>
      </c>
      <c r="E4195">
        <v>4220</v>
      </c>
    </row>
    <row r="4196" spans="1:5">
      <c r="A4196" t="s">
        <v>13274</v>
      </c>
      <c r="B4196" t="s">
        <v>8078</v>
      </c>
      <c r="C4196" t="s">
        <v>13275</v>
      </c>
      <c r="D4196" s="90" t="s">
        <v>13276</v>
      </c>
      <c r="E4196">
        <v>4220</v>
      </c>
    </row>
    <row r="4197" spans="1:5">
      <c r="A4197" t="s">
        <v>13277</v>
      </c>
      <c r="B4197" t="s">
        <v>8415</v>
      </c>
      <c r="C4197" t="s">
        <v>13278</v>
      </c>
      <c r="D4197" s="90" t="s">
        <v>3056</v>
      </c>
      <c r="E4197">
        <v>4220</v>
      </c>
    </row>
    <row r="4198" spans="1:5">
      <c r="A4198" t="s">
        <v>13279</v>
      </c>
      <c r="B4198" t="s">
        <v>3330</v>
      </c>
      <c r="C4198" t="s">
        <v>13280</v>
      </c>
      <c r="D4198" s="90" t="s">
        <v>13281</v>
      </c>
      <c r="E4198">
        <v>4220</v>
      </c>
    </row>
    <row r="4199" spans="1:5">
      <c r="A4199" t="s">
        <v>13282</v>
      </c>
      <c r="B4199" t="s">
        <v>3330</v>
      </c>
      <c r="C4199" t="s">
        <v>13280</v>
      </c>
      <c r="D4199" s="90" t="s">
        <v>13283</v>
      </c>
      <c r="E4199">
        <v>4220</v>
      </c>
    </row>
    <row r="4200" spans="1:5">
      <c r="A4200" t="s">
        <v>13284</v>
      </c>
      <c r="B4200" t="s">
        <v>3330</v>
      </c>
      <c r="C4200" t="s">
        <v>13280</v>
      </c>
      <c r="D4200" s="90" t="s">
        <v>13285</v>
      </c>
      <c r="E4200">
        <v>4220</v>
      </c>
    </row>
    <row r="4201" spans="1:5">
      <c r="A4201" t="s">
        <v>13286</v>
      </c>
      <c r="B4201" t="s">
        <v>3330</v>
      </c>
      <c r="C4201" t="s">
        <v>13280</v>
      </c>
      <c r="D4201" s="90" t="s">
        <v>13287</v>
      </c>
      <c r="E4201">
        <v>4220</v>
      </c>
    </row>
    <row r="4202" spans="1:5">
      <c r="A4202" t="s">
        <v>13288</v>
      </c>
      <c r="B4202" t="s">
        <v>8078</v>
      </c>
      <c r="C4202" t="s">
        <v>13289</v>
      </c>
      <c r="D4202" s="90" t="s">
        <v>3056</v>
      </c>
      <c r="E4202">
        <v>4240</v>
      </c>
    </row>
    <row r="4203" spans="1:5">
      <c r="A4203" t="s">
        <v>13290</v>
      </c>
      <c r="B4203" t="s">
        <v>8078</v>
      </c>
      <c r="C4203" t="s">
        <v>13291</v>
      </c>
      <c r="D4203" s="90" t="s">
        <v>13292</v>
      </c>
      <c r="E4203">
        <v>4240</v>
      </c>
    </row>
    <row r="4204" spans="1:5">
      <c r="A4204" t="s">
        <v>1241</v>
      </c>
      <c r="B4204" t="s">
        <v>11946</v>
      </c>
      <c r="C4204" t="s">
        <v>13293</v>
      </c>
      <c r="D4204" s="90" t="s">
        <v>13294</v>
      </c>
      <c r="E4204">
        <v>4240</v>
      </c>
    </row>
    <row r="4205" spans="1:5">
      <c r="A4205" t="s">
        <v>1240</v>
      </c>
      <c r="B4205" t="s">
        <v>11946</v>
      </c>
      <c r="C4205" t="s">
        <v>13295</v>
      </c>
      <c r="D4205" s="90" t="s">
        <v>13296</v>
      </c>
      <c r="E4205">
        <v>4240</v>
      </c>
    </row>
    <row r="4206" spans="1:5">
      <c r="A4206" t="s">
        <v>13297</v>
      </c>
      <c r="B4206" t="s">
        <v>8078</v>
      </c>
      <c r="C4206" t="s">
        <v>13298</v>
      </c>
      <c r="D4206" s="90" t="s">
        <v>13299</v>
      </c>
      <c r="E4206">
        <v>4240</v>
      </c>
    </row>
    <row r="4207" spans="1:5">
      <c r="A4207" t="s">
        <v>13300</v>
      </c>
      <c r="B4207" t="s">
        <v>13301</v>
      </c>
      <c r="C4207" t="s">
        <v>13302</v>
      </c>
      <c r="D4207" s="90" t="s">
        <v>3215</v>
      </c>
      <c r="E4207">
        <v>4240</v>
      </c>
    </row>
    <row r="4208" spans="1:5">
      <c r="A4208" t="s">
        <v>13303</v>
      </c>
      <c r="B4208" t="s">
        <v>8078</v>
      </c>
      <c r="C4208" t="s">
        <v>13304</v>
      </c>
      <c r="D4208" s="90" t="s">
        <v>3056</v>
      </c>
      <c r="E4208">
        <v>4240</v>
      </c>
    </row>
    <row r="4209" spans="1:5">
      <c r="A4209" t="s">
        <v>13305</v>
      </c>
      <c r="B4209" t="s">
        <v>8078</v>
      </c>
      <c r="C4209" t="s">
        <v>13306</v>
      </c>
      <c r="D4209" s="90" t="s">
        <v>3056</v>
      </c>
      <c r="E4209">
        <v>4240</v>
      </c>
    </row>
    <row r="4210" spans="1:5">
      <c r="A4210" t="s">
        <v>13307</v>
      </c>
      <c r="B4210" t="s">
        <v>3529</v>
      </c>
      <c r="C4210" t="s">
        <v>13308</v>
      </c>
      <c r="D4210" s="90" t="s">
        <v>3531</v>
      </c>
      <c r="E4210">
        <v>4240</v>
      </c>
    </row>
    <row r="4211" spans="1:5">
      <c r="A4211" t="s">
        <v>13309</v>
      </c>
      <c r="B4211" t="s">
        <v>6566</v>
      </c>
      <c r="C4211" t="s">
        <v>13310</v>
      </c>
      <c r="D4211" s="90" t="s">
        <v>3056</v>
      </c>
      <c r="E4211">
        <v>4240</v>
      </c>
    </row>
    <row r="4212" spans="1:5">
      <c r="A4212" t="s">
        <v>13311</v>
      </c>
      <c r="B4212" t="s">
        <v>6566</v>
      </c>
      <c r="C4212" t="s">
        <v>13310</v>
      </c>
      <c r="D4212" s="90" t="s">
        <v>3056</v>
      </c>
      <c r="E4212">
        <v>4240</v>
      </c>
    </row>
    <row r="4213" spans="1:5">
      <c r="A4213" t="s">
        <v>13312</v>
      </c>
      <c r="B4213" t="s">
        <v>3058</v>
      </c>
      <c r="C4213" t="s">
        <v>13313</v>
      </c>
      <c r="D4213" s="90" t="s">
        <v>3167</v>
      </c>
      <c r="E4213">
        <v>4240</v>
      </c>
    </row>
    <row r="4214" spans="1:5">
      <c r="A4214" t="s">
        <v>13314</v>
      </c>
      <c r="B4214" t="s">
        <v>3058</v>
      </c>
      <c r="C4214" t="s">
        <v>13315</v>
      </c>
      <c r="D4214" s="90" t="s">
        <v>3167</v>
      </c>
      <c r="E4214">
        <v>4240</v>
      </c>
    </row>
    <row r="4215" spans="1:5">
      <c r="A4215" t="s">
        <v>13316</v>
      </c>
      <c r="B4215" t="s">
        <v>3220</v>
      </c>
      <c r="C4215" t="s">
        <v>13317</v>
      </c>
      <c r="D4215" s="90" t="s">
        <v>3056</v>
      </c>
      <c r="E4215">
        <v>4240</v>
      </c>
    </row>
    <row r="4216" spans="1:5">
      <c r="A4216" t="s">
        <v>13318</v>
      </c>
      <c r="B4216" t="s">
        <v>8078</v>
      </c>
      <c r="C4216" t="s">
        <v>13319</v>
      </c>
      <c r="D4216" s="90" t="s">
        <v>3056</v>
      </c>
      <c r="E4216">
        <v>4240</v>
      </c>
    </row>
    <row r="4217" spans="1:5">
      <c r="A4217" t="s">
        <v>13320</v>
      </c>
      <c r="B4217" t="s">
        <v>13197</v>
      </c>
      <c r="C4217" t="s">
        <v>13321</v>
      </c>
      <c r="D4217" s="90" t="s">
        <v>13322</v>
      </c>
      <c r="E4217">
        <v>4240</v>
      </c>
    </row>
    <row r="4218" spans="1:5">
      <c r="A4218" t="s">
        <v>13323</v>
      </c>
      <c r="B4218" t="s">
        <v>13197</v>
      </c>
      <c r="C4218" t="s">
        <v>13324</v>
      </c>
      <c r="D4218" s="90" t="s">
        <v>13325</v>
      </c>
      <c r="E4218">
        <v>4240</v>
      </c>
    </row>
    <row r="4219" spans="1:5">
      <c r="A4219" t="s">
        <v>13326</v>
      </c>
      <c r="B4219" t="s">
        <v>13197</v>
      </c>
      <c r="C4219" t="s">
        <v>13327</v>
      </c>
      <c r="D4219" s="90" t="s">
        <v>3056</v>
      </c>
      <c r="E4219">
        <v>4240</v>
      </c>
    </row>
    <row r="4220" spans="1:5">
      <c r="A4220" t="s">
        <v>13328</v>
      </c>
      <c r="B4220" t="s">
        <v>13197</v>
      </c>
      <c r="C4220" t="s">
        <v>13329</v>
      </c>
      <c r="D4220" s="90" t="s">
        <v>13330</v>
      </c>
      <c r="E4220">
        <v>4240</v>
      </c>
    </row>
    <row r="4221" spans="1:5">
      <c r="A4221" t="s">
        <v>13331</v>
      </c>
      <c r="B4221" t="s">
        <v>13197</v>
      </c>
      <c r="C4221" t="s">
        <v>13332</v>
      </c>
      <c r="D4221" s="90" t="s">
        <v>13333</v>
      </c>
      <c r="E4221">
        <v>4240</v>
      </c>
    </row>
    <row r="4222" spans="1:5">
      <c r="A4222" t="s">
        <v>13334</v>
      </c>
      <c r="B4222" t="s">
        <v>8078</v>
      </c>
      <c r="C4222" t="s">
        <v>13335</v>
      </c>
      <c r="D4222" s="90" t="s">
        <v>3056</v>
      </c>
      <c r="E4222">
        <v>4260</v>
      </c>
    </row>
    <row r="4223" spans="1:5">
      <c r="A4223" t="s">
        <v>13336</v>
      </c>
      <c r="B4223" t="s">
        <v>12035</v>
      </c>
      <c r="C4223" t="s">
        <v>13337</v>
      </c>
      <c r="D4223" s="90" t="s">
        <v>13338</v>
      </c>
      <c r="E4223">
        <v>4260</v>
      </c>
    </row>
    <row r="4224" spans="1:5">
      <c r="A4224" t="s">
        <v>13339</v>
      </c>
      <c r="B4224" t="s">
        <v>8078</v>
      </c>
      <c r="C4224" t="s">
        <v>13340</v>
      </c>
      <c r="D4224" s="90" t="s">
        <v>3056</v>
      </c>
      <c r="E4224">
        <v>4260</v>
      </c>
    </row>
    <row r="4225" spans="1:5">
      <c r="A4225" t="s">
        <v>13341</v>
      </c>
      <c r="B4225" t="s">
        <v>8078</v>
      </c>
      <c r="C4225" t="s">
        <v>13342</v>
      </c>
      <c r="D4225" s="90" t="s">
        <v>13343</v>
      </c>
      <c r="E4225">
        <v>4260</v>
      </c>
    </row>
    <row r="4226" spans="1:5">
      <c r="A4226" t="s">
        <v>13344</v>
      </c>
      <c r="B4226" t="s">
        <v>8078</v>
      </c>
      <c r="C4226" t="s">
        <v>13345</v>
      </c>
      <c r="D4226" s="90" t="s">
        <v>13346</v>
      </c>
      <c r="E4226">
        <v>4260</v>
      </c>
    </row>
    <row r="4227" spans="1:5">
      <c r="A4227" t="s">
        <v>13347</v>
      </c>
      <c r="B4227" t="s">
        <v>8078</v>
      </c>
      <c r="C4227" t="s">
        <v>13348</v>
      </c>
      <c r="D4227" s="90" t="s">
        <v>3056</v>
      </c>
      <c r="E4227">
        <v>4260</v>
      </c>
    </row>
    <row r="4228" spans="1:5">
      <c r="A4228" t="s">
        <v>13349</v>
      </c>
      <c r="B4228" t="s">
        <v>8138</v>
      </c>
      <c r="C4228" t="s">
        <v>13350</v>
      </c>
      <c r="D4228" s="90" t="s">
        <v>13351</v>
      </c>
      <c r="E4228">
        <v>4260</v>
      </c>
    </row>
    <row r="4229" spans="1:5">
      <c r="A4229" t="s">
        <v>13352</v>
      </c>
      <c r="B4229" t="s">
        <v>8138</v>
      </c>
      <c r="C4229" t="s">
        <v>13353</v>
      </c>
      <c r="D4229" s="90" t="s">
        <v>13354</v>
      </c>
      <c r="E4229">
        <v>4260</v>
      </c>
    </row>
    <row r="4230" spans="1:5">
      <c r="A4230" t="s">
        <v>13355</v>
      </c>
      <c r="B4230" t="s">
        <v>8138</v>
      </c>
      <c r="C4230" t="s">
        <v>13356</v>
      </c>
      <c r="D4230" s="90" t="s">
        <v>3056</v>
      </c>
      <c r="E4230">
        <v>4260</v>
      </c>
    </row>
    <row r="4231" spans="1:5">
      <c r="A4231" t="s">
        <v>13357</v>
      </c>
      <c r="B4231" t="s">
        <v>8138</v>
      </c>
      <c r="C4231" t="s">
        <v>13358</v>
      </c>
      <c r="D4231" s="90" t="s">
        <v>13359</v>
      </c>
      <c r="E4231">
        <v>4260</v>
      </c>
    </row>
    <row r="4232" spans="1:5">
      <c r="A4232" t="s">
        <v>13360</v>
      </c>
      <c r="B4232" t="s">
        <v>8138</v>
      </c>
      <c r="C4232" t="s">
        <v>13361</v>
      </c>
      <c r="D4232" s="90" t="s">
        <v>13362</v>
      </c>
      <c r="E4232">
        <v>4260</v>
      </c>
    </row>
    <row r="4233" spans="1:5">
      <c r="A4233" t="s">
        <v>13363</v>
      </c>
      <c r="B4233" t="s">
        <v>8138</v>
      </c>
      <c r="C4233" t="s">
        <v>13364</v>
      </c>
      <c r="D4233" s="90" t="s">
        <v>13365</v>
      </c>
      <c r="E4233">
        <v>4260</v>
      </c>
    </row>
    <row r="4234" spans="1:5">
      <c r="A4234" t="s">
        <v>13366</v>
      </c>
      <c r="B4234" t="s">
        <v>8138</v>
      </c>
      <c r="C4234" t="s">
        <v>13367</v>
      </c>
      <c r="D4234" s="90" t="s">
        <v>13368</v>
      </c>
      <c r="E4234">
        <v>4260</v>
      </c>
    </row>
    <row r="4235" spans="1:5">
      <c r="A4235" t="s">
        <v>13369</v>
      </c>
      <c r="B4235" t="s">
        <v>8138</v>
      </c>
      <c r="C4235" t="s">
        <v>13370</v>
      </c>
      <c r="D4235" s="90" t="s">
        <v>13371</v>
      </c>
      <c r="E4235">
        <v>4260</v>
      </c>
    </row>
    <row r="4236" spans="1:5">
      <c r="A4236" t="s">
        <v>13372</v>
      </c>
      <c r="B4236" t="s">
        <v>8138</v>
      </c>
      <c r="C4236" t="s">
        <v>13373</v>
      </c>
      <c r="D4236" s="90" t="s">
        <v>13374</v>
      </c>
      <c r="E4236">
        <v>4260</v>
      </c>
    </row>
    <row r="4237" spans="1:5">
      <c r="A4237" t="s">
        <v>13375</v>
      </c>
      <c r="B4237" t="s">
        <v>8138</v>
      </c>
      <c r="C4237" t="s">
        <v>13376</v>
      </c>
      <c r="D4237" s="90" t="s">
        <v>13377</v>
      </c>
      <c r="E4237">
        <v>4260</v>
      </c>
    </row>
    <row r="4238" spans="1:5">
      <c r="A4238" t="s">
        <v>13378</v>
      </c>
      <c r="B4238" t="s">
        <v>8138</v>
      </c>
      <c r="C4238" t="s">
        <v>13379</v>
      </c>
      <c r="D4238" s="90" t="s">
        <v>13380</v>
      </c>
      <c r="E4238">
        <v>4260</v>
      </c>
    </row>
    <row r="4239" spans="1:5">
      <c r="A4239" t="s">
        <v>13381</v>
      </c>
      <c r="B4239" t="s">
        <v>8138</v>
      </c>
      <c r="C4239" t="s">
        <v>13382</v>
      </c>
      <c r="D4239" s="90" t="s">
        <v>13383</v>
      </c>
      <c r="E4239">
        <v>4260</v>
      </c>
    </row>
    <row r="4240" spans="1:5">
      <c r="A4240" t="s">
        <v>13384</v>
      </c>
      <c r="B4240" t="s">
        <v>8138</v>
      </c>
      <c r="C4240" t="s">
        <v>13385</v>
      </c>
      <c r="D4240" s="90" t="s">
        <v>13386</v>
      </c>
      <c r="E4240">
        <v>4260</v>
      </c>
    </row>
    <row r="4241" spans="1:5">
      <c r="A4241" t="s">
        <v>13387</v>
      </c>
      <c r="B4241" t="s">
        <v>8138</v>
      </c>
      <c r="C4241" t="s">
        <v>13388</v>
      </c>
      <c r="D4241" s="90" t="s">
        <v>13389</v>
      </c>
      <c r="E4241">
        <v>4260</v>
      </c>
    </row>
    <row r="4242" spans="1:5">
      <c r="A4242" t="s">
        <v>13390</v>
      </c>
      <c r="B4242" t="s">
        <v>8138</v>
      </c>
      <c r="C4242" t="s">
        <v>13391</v>
      </c>
      <c r="D4242" s="90" t="s">
        <v>13392</v>
      </c>
      <c r="E4242">
        <v>4280</v>
      </c>
    </row>
    <row r="4243" spans="1:5">
      <c r="A4243" t="s">
        <v>13393</v>
      </c>
      <c r="B4243" t="s">
        <v>8138</v>
      </c>
      <c r="C4243" t="s">
        <v>13394</v>
      </c>
      <c r="D4243" s="90" t="s">
        <v>13395</v>
      </c>
      <c r="E4243">
        <v>4280</v>
      </c>
    </row>
    <row r="4244" spans="1:5">
      <c r="A4244" t="s">
        <v>13396</v>
      </c>
      <c r="B4244" t="s">
        <v>12016</v>
      </c>
      <c r="C4244" t="s">
        <v>13397</v>
      </c>
      <c r="D4244" s="90" t="s">
        <v>13398</v>
      </c>
      <c r="E4244">
        <v>4280</v>
      </c>
    </row>
    <row r="4245" spans="1:5">
      <c r="A4245" t="s">
        <v>13399</v>
      </c>
      <c r="B4245" t="s">
        <v>8415</v>
      </c>
      <c r="C4245" t="s">
        <v>13400</v>
      </c>
      <c r="D4245" s="90" t="s">
        <v>13401</v>
      </c>
      <c r="E4245">
        <v>4280</v>
      </c>
    </row>
    <row r="4246" spans="1:5">
      <c r="A4246" t="s">
        <v>13402</v>
      </c>
      <c r="B4246" t="s">
        <v>12016</v>
      </c>
      <c r="C4246" t="s">
        <v>13403</v>
      </c>
      <c r="D4246" s="90" t="s">
        <v>3056</v>
      </c>
      <c r="E4246">
        <v>4280</v>
      </c>
    </row>
    <row r="4247" spans="1:5">
      <c r="A4247" t="s">
        <v>13404</v>
      </c>
      <c r="B4247" t="s">
        <v>12016</v>
      </c>
      <c r="C4247" t="s">
        <v>13405</v>
      </c>
      <c r="D4247" s="90" t="s">
        <v>3056</v>
      </c>
      <c r="E4247">
        <v>4280</v>
      </c>
    </row>
    <row r="4248" spans="1:5">
      <c r="A4248" t="s">
        <v>13406</v>
      </c>
      <c r="B4248" t="s">
        <v>12016</v>
      </c>
      <c r="C4248" t="s">
        <v>13407</v>
      </c>
      <c r="D4248" s="90" t="s">
        <v>3056</v>
      </c>
      <c r="E4248">
        <v>4280</v>
      </c>
    </row>
    <row r="4249" spans="1:5">
      <c r="A4249" t="s">
        <v>13408</v>
      </c>
      <c r="B4249" t="s">
        <v>12016</v>
      </c>
      <c r="C4249" t="s">
        <v>13409</v>
      </c>
      <c r="D4249" s="90" t="s">
        <v>3056</v>
      </c>
      <c r="E4249">
        <v>4280</v>
      </c>
    </row>
    <row r="4250" spans="1:5">
      <c r="A4250" t="s">
        <v>13410</v>
      </c>
      <c r="B4250" t="s">
        <v>12016</v>
      </c>
      <c r="C4250" t="s">
        <v>13411</v>
      </c>
      <c r="D4250" s="90" t="s">
        <v>3056</v>
      </c>
      <c r="E4250">
        <v>4280</v>
      </c>
    </row>
    <row r="4251" spans="1:5">
      <c r="A4251" t="s">
        <v>13412</v>
      </c>
      <c r="B4251" t="s">
        <v>12016</v>
      </c>
      <c r="C4251" t="s">
        <v>13413</v>
      </c>
      <c r="D4251" s="90" t="s">
        <v>3056</v>
      </c>
      <c r="E4251">
        <v>4280</v>
      </c>
    </row>
    <row r="4252" spans="1:5">
      <c r="A4252" t="s">
        <v>13414</v>
      </c>
      <c r="B4252" t="s">
        <v>12016</v>
      </c>
      <c r="C4252" t="s">
        <v>13415</v>
      </c>
      <c r="D4252" s="90" t="s">
        <v>3056</v>
      </c>
      <c r="E4252">
        <v>4280</v>
      </c>
    </row>
    <row r="4253" spans="1:5">
      <c r="A4253" t="s">
        <v>13416</v>
      </c>
      <c r="B4253" t="s">
        <v>12016</v>
      </c>
      <c r="C4253" t="s">
        <v>13417</v>
      </c>
      <c r="D4253" s="90" t="s">
        <v>3056</v>
      </c>
      <c r="E4253">
        <v>4280</v>
      </c>
    </row>
    <row r="4254" spans="1:5">
      <c r="A4254" t="s">
        <v>13418</v>
      </c>
      <c r="B4254" t="s">
        <v>12016</v>
      </c>
      <c r="C4254" t="s">
        <v>13419</v>
      </c>
      <c r="D4254" s="90" t="s">
        <v>3056</v>
      </c>
      <c r="E4254">
        <v>4280</v>
      </c>
    </row>
    <row r="4255" spans="1:5">
      <c r="A4255" t="s">
        <v>13420</v>
      </c>
      <c r="B4255" t="s">
        <v>12016</v>
      </c>
      <c r="C4255" t="s">
        <v>13421</v>
      </c>
      <c r="D4255" s="90" t="s">
        <v>3056</v>
      </c>
      <c r="E4255">
        <v>4280</v>
      </c>
    </row>
    <row r="4256" spans="1:5">
      <c r="A4256" t="s">
        <v>13422</v>
      </c>
      <c r="B4256" t="s">
        <v>12016</v>
      </c>
      <c r="C4256" t="s">
        <v>13423</v>
      </c>
      <c r="D4256" s="90" t="s">
        <v>3056</v>
      </c>
      <c r="E4256">
        <v>4280</v>
      </c>
    </row>
    <row r="4257" spans="1:5">
      <c r="A4257" t="s">
        <v>13424</v>
      </c>
      <c r="B4257" t="s">
        <v>12016</v>
      </c>
      <c r="C4257" t="s">
        <v>13425</v>
      </c>
      <c r="D4257" s="90" t="s">
        <v>3056</v>
      </c>
      <c r="E4257">
        <v>4280</v>
      </c>
    </row>
    <row r="4258" spans="1:5">
      <c r="A4258" t="s">
        <v>13426</v>
      </c>
      <c r="B4258" t="s">
        <v>12035</v>
      </c>
      <c r="C4258" t="s">
        <v>13427</v>
      </c>
      <c r="D4258" s="90" t="s">
        <v>13428</v>
      </c>
      <c r="E4258">
        <v>4280</v>
      </c>
    </row>
    <row r="4259" spans="1:5">
      <c r="A4259" t="s">
        <v>13429</v>
      </c>
      <c r="B4259" t="s">
        <v>8078</v>
      </c>
      <c r="C4259" t="s">
        <v>13291</v>
      </c>
      <c r="D4259" s="90" t="s">
        <v>13430</v>
      </c>
      <c r="E4259">
        <v>4280</v>
      </c>
    </row>
    <row r="4260" spans="1:5">
      <c r="A4260" t="s">
        <v>13431</v>
      </c>
      <c r="B4260" t="s">
        <v>8078</v>
      </c>
      <c r="C4260" t="s">
        <v>13432</v>
      </c>
      <c r="D4260" s="90" t="s">
        <v>13433</v>
      </c>
      <c r="E4260">
        <v>4280</v>
      </c>
    </row>
    <row r="4261" spans="1:5">
      <c r="A4261" t="s">
        <v>13434</v>
      </c>
      <c r="B4261" t="s">
        <v>8078</v>
      </c>
      <c r="C4261" t="s">
        <v>13435</v>
      </c>
      <c r="D4261" s="90" t="s">
        <v>13436</v>
      </c>
      <c r="E4261">
        <v>4280</v>
      </c>
    </row>
    <row r="4262" spans="1:5">
      <c r="A4262" t="s">
        <v>13437</v>
      </c>
      <c r="B4262" t="s">
        <v>8078</v>
      </c>
      <c r="C4262" t="s">
        <v>13438</v>
      </c>
      <c r="D4262" s="90" t="s">
        <v>13439</v>
      </c>
      <c r="E4262">
        <v>4300</v>
      </c>
    </row>
    <row r="4263" spans="1:5">
      <c r="A4263" t="s">
        <v>13440</v>
      </c>
      <c r="B4263" t="s">
        <v>8078</v>
      </c>
      <c r="C4263" t="s">
        <v>13441</v>
      </c>
      <c r="D4263" s="90" t="s">
        <v>13442</v>
      </c>
      <c r="E4263">
        <v>4300</v>
      </c>
    </row>
    <row r="4264" spans="1:5">
      <c r="A4264" t="s">
        <v>13443</v>
      </c>
      <c r="B4264" t="s">
        <v>8138</v>
      </c>
      <c r="C4264" t="s">
        <v>13444</v>
      </c>
      <c r="D4264" s="90" t="s">
        <v>13445</v>
      </c>
      <c r="E4264">
        <v>4300</v>
      </c>
    </row>
    <row r="4265" spans="1:5">
      <c r="A4265" t="s">
        <v>13446</v>
      </c>
      <c r="B4265" t="s">
        <v>8138</v>
      </c>
      <c r="C4265" t="s">
        <v>13447</v>
      </c>
      <c r="D4265" s="90" t="s">
        <v>13448</v>
      </c>
      <c r="E4265">
        <v>4300</v>
      </c>
    </row>
    <row r="4266" spans="1:5">
      <c r="A4266" t="s">
        <v>13449</v>
      </c>
      <c r="B4266" t="s">
        <v>8138</v>
      </c>
      <c r="C4266" t="s">
        <v>13450</v>
      </c>
      <c r="D4266" s="90" t="s">
        <v>13451</v>
      </c>
      <c r="E4266">
        <v>4300</v>
      </c>
    </row>
    <row r="4267" spans="1:5">
      <c r="A4267" t="s">
        <v>13452</v>
      </c>
      <c r="B4267" t="s">
        <v>8138</v>
      </c>
      <c r="C4267" t="s">
        <v>13453</v>
      </c>
      <c r="D4267" s="90" t="s">
        <v>13454</v>
      </c>
      <c r="E4267">
        <v>4300</v>
      </c>
    </row>
    <row r="4268" spans="1:5">
      <c r="A4268" t="s">
        <v>13455</v>
      </c>
      <c r="B4268" t="s">
        <v>8138</v>
      </c>
      <c r="C4268" t="s">
        <v>13456</v>
      </c>
      <c r="D4268" s="90" t="s">
        <v>13457</v>
      </c>
      <c r="E4268">
        <v>4300</v>
      </c>
    </row>
    <row r="4269" spans="1:5">
      <c r="A4269" t="s">
        <v>13458</v>
      </c>
      <c r="B4269" t="s">
        <v>8138</v>
      </c>
      <c r="C4269" t="s">
        <v>13459</v>
      </c>
      <c r="D4269" s="90" t="s">
        <v>13460</v>
      </c>
      <c r="E4269">
        <v>4300</v>
      </c>
    </row>
    <row r="4270" spans="1:5">
      <c r="A4270" t="s">
        <v>13461</v>
      </c>
      <c r="B4270" t="s">
        <v>8138</v>
      </c>
      <c r="C4270" t="s">
        <v>13462</v>
      </c>
      <c r="D4270" s="90" t="s">
        <v>13463</v>
      </c>
      <c r="E4270">
        <v>4300</v>
      </c>
    </row>
    <row r="4271" spans="1:5">
      <c r="A4271" t="s">
        <v>13464</v>
      </c>
      <c r="B4271" t="s">
        <v>8138</v>
      </c>
      <c r="C4271" t="s">
        <v>489</v>
      </c>
      <c r="D4271" s="90" t="s">
        <v>13465</v>
      </c>
      <c r="E4271">
        <v>4300</v>
      </c>
    </row>
    <row r="4272" spans="1:5">
      <c r="A4272" t="s">
        <v>13466</v>
      </c>
      <c r="B4272" t="s">
        <v>8138</v>
      </c>
      <c r="C4272" t="s">
        <v>13467</v>
      </c>
      <c r="D4272" s="90" t="s">
        <v>13468</v>
      </c>
      <c r="E4272">
        <v>4300</v>
      </c>
    </row>
    <row r="4273" spans="1:5">
      <c r="A4273" t="s">
        <v>13469</v>
      </c>
      <c r="B4273" t="s">
        <v>8138</v>
      </c>
      <c r="C4273" t="s">
        <v>13470</v>
      </c>
      <c r="D4273" s="90" t="s">
        <v>13471</v>
      </c>
      <c r="E4273">
        <v>4300</v>
      </c>
    </row>
    <row r="4274" spans="1:5">
      <c r="A4274" t="s">
        <v>13472</v>
      </c>
      <c r="B4274" t="s">
        <v>8138</v>
      </c>
      <c r="C4274" t="s">
        <v>13473</v>
      </c>
      <c r="D4274" s="90" t="s">
        <v>13474</v>
      </c>
      <c r="E4274">
        <v>4300</v>
      </c>
    </row>
    <row r="4275" spans="1:5">
      <c r="A4275" t="s">
        <v>13475</v>
      </c>
      <c r="B4275" t="s">
        <v>8138</v>
      </c>
      <c r="C4275" t="s">
        <v>13476</v>
      </c>
      <c r="D4275" s="90" t="s">
        <v>13477</v>
      </c>
      <c r="E4275">
        <v>4300</v>
      </c>
    </row>
    <row r="4276" spans="1:5">
      <c r="A4276" t="s">
        <v>13478</v>
      </c>
      <c r="B4276" t="s">
        <v>8138</v>
      </c>
      <c r="C4276" t="s">
        <v>13479</v>
      </c>
      <c r="D4276" s="90" t="s">
        <v>13480</v>
      </c>
      <c r="E4276">
        <v>4300</v>
      </c>
    </row>
    <row r="4277" spans="1:5">
      <c r="A4277" t="s">
        <v>13481</v>
      </c>
      <c r="B4277" t="s">
        <v>8138</v>
      </c>
      <c r="C4277" t="s">
        <v>13482</v>
      </c>
      <c r="D4277" s="90" t="s">
        <v>13483</v>
      </c>
      <c r="E4277">
        <v>4300</v>
      </c>
    </row>
    <row r="4278" spans="1:5">
      <c r="A4278" t="s">
        <v>13484</v>
      </c>
      <c r="B4278" t="s">
        <v>8138</v>
      </c>
      <c r="C4278" t="s">
        <v>13485</v>
      </c>
      <c r="D4278" s="90" t="s">
        <v>13486</v>
      </c>
      <c r="E4278">
        <v>4300</v>
      </c>
    </row>
    <row r="4279" spans="1:5">
      <c r="A4279" t="s">
        <v>13487</v>
      </c>
      <c r="B4279" t="s">
        <v>8138</v>
      </c>
      <c r="C4279" t="s">
        <v>13488</v>
      </c>
      <c r="D4279" s="90" t="s">
        <v>3056</v>
      </c>
      <c r="E4279">
        <v>4300</v>
      </c>
    </row>
    <row r="4280" spans="1:5">
      <c r="A4280" t="s">
        <v>13489</v>
      </c>
      <c r="B4280" t="s">
        <v>8138</v>
      </c>
      <c r="C4280" t="s">
        <v>13490</v>
      </c>
      <c r="D4280" s="90" t="s">
        <v>13491</v>
      </c>
      <c r="E4280">
        <v>4300</v>
      </c>
    </row>
    <row r="4281" spans="1:5">
      <c r="A4281" t="s">
        <v>13492</v>
      </c>
      <c r="B4281" t="s">
        <v>8138</v>
      </c>
      <c r="C4281" t="s">
        <v>13493</v>
      </c>
      <c r="D4281" s="90" t="s">
        <v>13494</v>
      </c>
      <c r="E4281">
        <v>4300</v>
      </c>
    </row>
    <row r="4282" spans="1:5">
      <c r="A4282" t="s">
        <v>13495</v>
      </c>
      <c r="B4282" t="s">
        <v>8138</v>
      </c>
      <c r="C4282" t="s">
        <v>13496</v>
      </c>
      <c r="D4282" s="90" t="s">
        <v>13497</v>
      </c>
      <c r="E4282">
        <v>4320</v>
      </c>
    </row>
    <row r="4283" spans="1:5">
      <c r="A4283" t="s">
        <v>13498</v>
      </c>
      <c r="B4283" t="s">
        <v>8138</v>
      </c>
      <c r="C4283" t="s">
        <v>13499</v>
      </c>
      <c r="D4283" s="90" t="s">
        <v>13500</v>
      </c>
      <c r="E4283">
        <v>4320</v>
      </c>
    </row>
    <row r="4284" spans="1:5">
      <c r="A4284" t="s">
        <v>13501</v>
      </c>
      <c r="B4284" t="s">
        <v>8138</v>
      </c>
      <c r="C4284" t="s">
        <v>13502</v>
      </c>
      <c r="D4284" s="90" t="s">
        <v>3056</v>
      </c>
      <c r="E4284">
        <v>4320</v>
      </c>
    </row>
    <row r="4285" spans="1:5">
      <c r="A4285" t="s">
        <v>13503</v>
      </c>
      <c r="B4285" t="s">
        <v>8138</v>
      </c>
      <c r="C4285" t="s">
        <v>13504</v>
      </c>
      <c r="D4285" s="90" t="s">
        <v>13505</v>
      </c>
      <c r="E4285">
        <v>4320</v>
      </c>
    </row>
    <row r="4286" spans="1:5">
      <c r="A4286" t="s">
        <v>13506</v>
      </c>
      <c r="B4286" t="s">
        <v>8138</v>
      </c>
      <c r="C4286" t="s">
        <v>13507</v>
      </c>
      <c r="D4286" s="90" t="s">
        <v>13508</v>
      </c>
      <c r="E4286">
        <v>4320</v>
      </c>
    </row>
    <row r="4287" spans="1:5">
      <c r="A4287" t="s">
        <v>13509</v>
      </c>
      <c r="B4287" t="s">
        <v>8138</v>
      </c>
      <c r="C4287" t="s">
        <v>13510</v>
      </c>
      <c r="D4287" s="90" t="s">
        <v>13511</v>
      </c>
      <c r="E4287">
        <v>4320</v>
      </c>
    </row>
    <row r="4288" spans="1:5">
      <c r="A4288" t="s">
        <v>13512</v>
      </c>
      <c r="B4288" t="s">
        <v>8138</v>
      </c>
      <c r="C4288" t="s">
        <v>13513</v>
      </c>
      <c r="D4288" s="90" t="s">
        <v>13514</v>
      </c>
      <c r="E4288">
        <v>4320</v>
      </c>
    </row>
    <row r="4289" spans="1:5">
      <c r="A4289" t="s">
        <v>13515</v>
      </c>
      <c r="C4289" t="s">
        <v>13516</v>
      </c>
      <c r="D4289" s="90" t="s">
        <v>4000</v>
      </c>
      <c r="E4289">
        <v>4320</v>
      </c>
    </row>
    <row r="4290" spans="1:5">
      <c r="A4290" t="s">
        <v>13517</v>
      </c>
      <c r="B4290" t="s">
        <v>12035</v>
      </c>
      <c r="C4290" t="s">
        <v>13518</v>
      </c>
      <c r="D4290" s="90" t="s">
        <v>13519</v>
      </c>
      <c r="E4290">
        <v>4320</v>
      </c>
    </row>
    <row r="4291" spans="1:5">
      <c r="A4291" t="s">
        <v>13520</v>
      </c>
      <c r="B4291" t="s">
        <v>12016</v>
      </c>
      <c r="C4291" t="s">
        <v>13521</v>
      </c>
      <c r="D4291" s="90" t="s">
        <v>13522</v>
      </c>
      <c r="E4291">
        <v>4320</v>
      </c>
    </row>
    <row r="4292" spans="1:5">
      <c r="A4292" t="s">
        <v>13523</v>
      </c>
      <c r="B4292" t="s">
        <v>12016</v>
      </c>
      <c r="C4292" t="s">
        <v>13524</v>
      </c>
      <c r="D4292" s="90" t="s">
        <v>13525</v>
      </c>
      <c r="E4292">
        <v>4320</v>
      </c>
    </row>
    <row r="4293" spans="1:5">
      <c r="A4293" t="s">
        <v>1801</v>
      </c>
      <c r="B4293" t="s">
        <v>13526</v>
      </c>
      <c r="C4293" t="s">
        <v>13527</v>
      </c>
      <c r="D4293" s="90" t="s">
        <v>13528</v>
      </c>
      <c r="E4293">
        <v>4320</v>
      </c>
    </row>
    <row r="4294" spans="1:5">
      <c r="A4294" t="s">
        <v>13529</v>
      </c>
      <c r="B4294" t="s">
        <v>8078</v>
      </c>
      <c r="C4294" t="s">
        <v>13530</v>
      </c>
      <c r="D4294" s="90" t="s">
        <v>13531</v>
      </c>
      <c r="E4294">
        <v>4320</v>
      </c>
    </row>
    <row r="4295" spans="1:5">
      <c r="A4295" t="s">
        <v>13532</v>
      </c>
      <c r="B4295" t="s">
        <v>8158</v>
      </c>
      <c r="C4295" t="s">
        <v>13533</v>
      </c>
      <c r="D4295" s="90" t="s">
        <v>13534</v>
      </c>
      <c r="E4295">
        <v>4320</v>
      </c>
    </row>
    <row r="4296" spans="1:5">
      <c r="A4296" t="s">
        <v>13535</v>
      </c>
      <c r="B4296" t="s">
        <v>8158</v>
      </c>
      <c r="C4296" t="s">
        <v>13536</v>
      </c>
      <c r="D4296" s="90" t="s">
        <v>13537</v>
      </c>
      <c r="E4296">
        <v>4320</v>
      </c>
    </row>
    <row r="4297" spans="1:5">
      <c r="A4297" t="s">
        <v>13538</v>
      </c>
      <c r="B4297" t="s">
        <v>8158</v>
      </c>
      <c r="C4297" t="s">
        <v>13539</v>
      </c>
      <c r="D4297" s="90" t="s">
        <v>13540</v>
      </c>
      <c r="E4297">
        <v>4320</v>
      </c>
    </row>
    <row r="4298" spans="1:5">
      <c r="A4298" t="s">
        <v>13541</v>
      </c>
      <c r="B4298" t="s">
        <v>3998</v>
      </c>
      <c r="C4298" t="s">
        <v>13542</v>
      </c>
      <c r="D4298" s="90" t="s">
        <v>4000</v>
      </c>
      <c r="E4298">
        <v>4320</v>
      </c>
    </row>
    <row r="4299" spans="1:5">
      <c r="A4299" t="s">
        <v>13543</v>
      </c>
      <c r="B4299" t="s">
        <v>8158</v>
      </c>
      <c r="C4299" t="s">
        <v>13544</v>
      </c>
      <c r="D4299" s="90" t="s">
        <v>13545</v>
      </c>
      <c r="E4299">
        <v>4320</v>
      </c>
    </row>
    <row r="4300" spans="1:5">
      <c r="A4300" t="s">
        <v>13546</v>
      </c>
      <c r="B4300" t="s">
        <v>8158</v>
      </c>
      <c r="C4300" t="s">
        <v>13547</v>
      </c>
      <c r="D4300" s="90" t="s">
        <v>13548</v>
      </c>
      <c r="E4300">
        <v>4320</v>
      </c>
    </row>
    <row r="4301" spans="1:5">
      <c r="A4301" t="s">
        <v>13549</v>
      </c>
      <c r="B4301" t="s">
        <v>8158</v>
      </c>
      <c r="C4301" t="s">
        <v>13550</v>
      </c>
      <c r="D4301" s="90" t="s">
        <v>13551</v>
      </c>
      <c r="E4301">
        <v>4320</v>
      </c>
    </row>
    <row r="4302" spans="1:5">
      <c r="A4302" t="s">
        <v>13552</v>
      </c>
      <c r="B4302" t="s">
        <v>8078</v>
      </c>
      <c r="C4302" t="s">
        <v>13553</v>
      </c>
      <c r="D4302" s="90" t="s">
        <v>3056</v>
      </c>
      <c r="E4302">
        <v>4340</v>
      </c>
    </row>
    <row r="4303" spans="1:5">
      <c r="A4303" t="s">
        <v>13554</v>
      </c>
      <c r="B4303" t="s">
        <v>8158</v>
      </c>
      <c r="C4303" t="s">
        <v>13555</v>
      </c>
      <c r="D4303" s="90" t="s">
        <v>13556</v>
      </c>
      <c r="E4303">
        <v>4340</v>
      </c>
    </row>
    <row r="4304" spans="1:5">
      <c r="A4304" t="s">
        <v>13557</v>
      </c>
      <c r="B4304" t="s">
        <v>8158</v>
      </c>
      <c r="C4304" t="s">
        <v>13558</v>
      </c>
      <c r="D4304" s="90" t="s">
        <v>13559</v>
      </c>
      <c r="E4304">
        <v>4340</v>
      </c>
    </row>
    <row r="4305" spans="1:5">
      <c r="A4305" t="s">
        <v>13560</v>
      </c>
      <c r="B4305" t="s">
        <v>8158</v>
      </c>
      <c r="C4305" t="s">
        <v>13561</v>
      </c>
      <c r="D4305" s="90" t="s">
        <v>13562</v>
      </c>
      <c r="E4305">
        <v>4340</v>
      </c>
    </row>
    <row r="4306" spans="1:5">
      <c r="A4306" t="s">
        <v>1411</v>
      </c>
      <c r="B4306" t="s">
        <v>5904</v>
      </c>
      <c r="C4306" t="s">
        <v>13563</v>
      </c>
      <c r="D4306" s="90" t="s">
        <v>3056</v>
      </c>
      <c r="E4306">
        <v>4340</v>
      </c>
    </row>
    <row r="4307" spans="1:5">
      <c r="A4307" t="s">
        <v>13564</v>
      </c>
      <c r="B4307" t="s">
        <v>5904</v>
      </c>
      <c r="C4307" t="s">
        <v>13565</v>
      </c>
      <c r="D4307" s="90" t="s">
        <v>13566</v>
      </c>
      <c r="E4307">
        <v>4340</v>
      </c>
    </row>
    <row r="4308" spans="1:5">
      <c r="A4308" t="s">
        <v>13567</v>
      </c>
      <c r="B4308" t="s">
        <v>8158</v>
      </c>
      <c r="C4308" t="s">
        <v>13568</v>
      </c>
      <c r="D4308" s="90" t="s">
        <v>13569</v>
      </c>
      <c r="E4308">
        <v>4340</v>
      </c>
    </row>
    <row r="4309" spans="1:5">
      <c r="A4309" t="s">
        <v>13570</v>
      </c>
      <c r="B4309" t="s">
        <v>8158</v>
      </c>
      <c r="C4309" t="s">
        <v>13571</v>
      </c>
      <c r="D4309" s="90" t="s">
        <v>13572</v>
      </c>
      <c r="E4309">
        <v>4340</v>
      </c>
    </row>
    <row r="4310" spans="1:5">
      <c r="A4310" t="s">
        <v>13573</v>
      </c>
      <c r="B4310" t="s">
        <v>8138</v>
      </c>
      <c r="C4310" t="s">
        <v>13574</v>
      </c>
      <c r="D4310" s="90" t="s">
        <v>13575</v>
      </c>
      <c r="E4310">
        <v>4340</v>
      </c>
    </row>
    <row r="4311" spans="1:5">
      <c r="A4311" t="s">
        <v>13576</v>
      </c>
      <c r="B4311" t="s">
        <v>8138</v>
      </c>
      <c r="C4311" t="s">
        <v>13577</v>
      </c>
      <c r="D4311" s="90" t="s">
        <v>13578</v>
      </c>
      <c r="E4311">
        <v>4340</v>
      </c>
    </row>
    <row r="4312" spans="1:5">
      <c r="A4312" t="s">
        <v>13579</v>
      </c>
      <c r="B4312" t="s">
        <v>8138</v>
      </c>
      <c r="C4312" t="s">
        <v>13580</v>
      </c>
      <c r="D4312" s="90" t="s">
        <v>13581</v>
      </c>
      <c r="E4312">
        <v>4340</v>
      </c>
    </row>
    <row r="4313" spans="1:5">
      <c r="A4313" t="s">
        <v>13582</v>
      </c>
      <c r="B4313" t="s">
        <v>8138</v>
      </c>
      <c r="C4313" t="s">
        <v>13583</v>
      </c>
      <c r="D4313" s="90" t="s">
        <v>13584</v>
      </c>
      <c r="E4313">
        <v>4340</v>
      </c>
    </row>
    <row r="4314" spans="1:5">
      <c r="A4314" t="s">
        <v>13585</v>
      </c>
      <c r="B4314" t="s">
        <v>12016</v>
      </c>
      <c r="C4314" t="s">
        <v>13586</v>
      </c>
      <c r="D4314" s="90" t="s">
        <v>3056</v>
      </c>
      <c r="E4314">
        <v>4340</v>
      </c>
    </row>
    <row r="4315" spans="1:5">
      <c r="A4315" t="s">
        <v>13587</v>
      </c>
      <c r="B4315" t="s">
        <v>8138</v>
      </c>
      <c r="C4315" t="s">
        <v>13588</v>
      </c>
      <c r="D4315" s="90" t="s">
        <v>13589</v>
      </c>
      <c r="E4315">
        <v>4340</v>
      </c>
    </row>
    <row r="4316" spans="1:5">
      <c r="A4316" t="s">
        <v>13590</v>
      </c>
      <c r="B4316" t="s">
        <v>8138</v>
      </c>
      <c r="C4316" t="s">
        <v>13591</v>
      </c>
      <c r="D4316" s="90" t="s">
        <v>13592</v>
      </c>
      <c r="E4316">
        <v>4340</v>
      </c>
    </row>
    <row r="4317" spans="1:5">
      <c r="A4317" t="s">
        <v>13593</v>
      </c>
      <c r="B4317" t="s">
        <v>8138</v>
      </c>
      <c r="C4317" t="s">
        <v>13594</v>
      </c>
      <c r="D4317" s="90" t="s">
        <v>13595</v>
      </c>
      <c r="E4317">
        <v>4340</v>
      </c>
    </row>
    <row r="4318" spans="1:5">
      <c r="A4318" t="s">
        <v>13596</v>
      </c>
      <c r="B4318" t="s">
        <v>8138</v>
      </c>
      <c r="C4318" t="s">
        <v>13597</v>
      </c>
      <c r="D4318" s="90" t="s">
        <v>13598</v>
      </c>
      <c r="E4318">
        <v>4340</v>
      </c>
    </row>
    <row r="4319" spans="1:5">
      <c r="A4319" t="s">
        <v>13599</v>
      </c>
      <c r="B4319" t="s">
        <v>12016</v>
      </c>
      <c r="C4319" t="s">
        <v>13600</v>
      </c>
      <c r="D4319" s="90" t="s">
        <v>3056</v>
      </c>
      <c r="E4319">
        <v>4340</v>
      </c>
    </row>
    <row r="4320" spans="1:5">
      <c r="A4320" t="s">
        <v>13601</v>
      </c>
      <c r="B4320" t="s">
        <v>8158</v>
      </c>
      <c r="C4320" t="s">
        <v>13602</v>
      </c>
      <c r="D4320" s="90" t="s">
        <v>3056</v>
      </c>
      <c r="E4320">
        <v>4340</v>
      </c>
    </row>
    <row r="4321" spans="1:5">
      <c r="A4321" t="s">
        <v>13603</v>
      </c>
      <c r="B4321" t="s">
        <v>8158</v>
      </c>
      <c r="C4321" t="s">
        <v>13604</v>
      </c>
      <c r="D4321" s="90" t="s">
        <v>13605</v>
      </c>
      <c r="E4321">
        <v>4340</v>
      </c>
    </row>
    <row r="4322" spans="1:5">
      <c r="A4322" t="s">
        <v>13606</v>
      </c>
      <c r="B4322" t="s">
        <v>8158</v>
      </c>
      <c r="C4322" t="s">
        <v>13607</v>
      </c>
      <c r="D4322" s="90" t="s">
        <v>13608</v>
      </c>
      <c r="E4322">
        <v>4360</v>
      </c>
    </row>
    <row r="4323" spans="1:5">
      <c r="A4323" t="s">
        <v>13609</v>
      </c>
      <c r="B4323" t="s">
        <v>8158</v>
      </c>
      <c r="C4323" t="s">
        <v>13610</v>
      </c>
      <c r="D4323" s="90" t="s">
        <v>13611</v>
      </c>
      <c r="E4323">
        <v>4360</v>
      </c>
    </row>
    <row r="4324" spans="1:5">
      <c r="A4324" t="s">
        <v>13612</v>
      </c>
      <c r="B4324" t="s">
        <v>5892</v>
      </c>
      <c r="C4324" t="s">
        <v>13613</v>
      </c>
      <c r="D4324" s="90" t="s">
        <v>3056</v>
      </c>
      <c r="E4324">
        <v>4360</v>
      </c>
    </row>
    <row r="4325" spans="1:5">
      <c r="A4325" t="s">
        <v>13614</v>
      </c>
      <c r="B4325" t="s">
        <v>5892</v>
      </c>
      <c r="C4325" t="s">
        <v>8171</v>
      </c>
      <c r="D4325" s="90" t="s">
        <v>13615</v>
      </c>
      <c r="E4325">
        <v>4360</v>
      </c>
    </row>
    <row r="4326" spans="1:5">
      <c r="A4326" t="s">
        <v>13616</v>
      </c>
      <c r="B4326" t="s">
        <v>5892</v>
      </c>
      <c r="C4326" t="s">
        <v>13617</v>
      </c>
      <c r="D4326" s="90" t="s">
        <v>3056</v>
      </c>
      <c r="E4326">
        <v>4360</v>
      </c>
    </row>
    <row r="4327" spans="1:5">
      <c r="A4327" t="s">
        <v>13618</v>
      </c>
      <c r="B4327" t="s">
        <v>5892</v>
      </c>
      <c r="C4327" t="s">
        <v>13619</v>
      </c>
      <c r="D4327" s="90" t="s">
        <v>13620</v>
      </c>
      <c r="E4327">
        <v>4360</v>
      </c>
    </row>
    <row r="4328" spans="1:5">
      <c r="A4328" t="s">
        <v>13621</v>
      </c>
      <c r="B4328" t="s">
        <v>5892</v>
      </c>
      <c r="C4328" t="s">
        <v>13622</v>
      </c>
      <c r="D4328" s="90" t="s">
        <v>13623</v>
      </c>
      <c r="E4328">
        <v>4360</v>
      </c>
    </row>
    <row r="4329" spans="1:5">
      <c r="A4329" t="s">
        <v>13624</v>
      </c>
      <c r="B4329" t="s">
        <v>5892</v>
      </c>
      <c r="C4329" t="s">
        <v>13622</v>
      </c>
      <c r="D4329" s="90" t="s">
        <v>13625</v>
      </c>
      <c r="E4329">
        <v>4360</v>
      </c>
    </row>
    <row r="4330" spans="1:5">
      <c r="A4330" t="s">
        <v>13626</v>
      </c>
      <c r="B4330" t="s">
        <v>5892</v>
      </c>
      <c r="C4330" t="s">
        <v>13613</v>
      </c>
      <c r="D4330" s="90" t="s">
        <v>13627</v>
      </c>
      <c r="E4330">
        <v>4360</v>
      </c>
    </row>
    <row r="4331" spans="1:5">
      <c r="A4331" t="s">
        <v>13628</v>
      </c>
      <c r="B4331" t="s">
        <v>5892</v>
      </c>
      <c r="C4331" t="s">
        <v>13629</v>
      </c>
      <c r="D4331" s="90" t="s">
        <v>13630</v>
      </c>
      <c r="E4331">
        <v>4360</v>
      </c>
    </row>
    <row r="4332" spans="1:5">
      <c r="A4332" t="s">
        <v>13631</v>
      </c>
      <c r="B4332" t="s">
        <v>5892</v>
      </c>
      <c r="C4332" t="s">
        <v>13632</v>
      </c>
      <c r="D4332" s="90" t="s">
        <v>13633</v>
      </c>
      <c r="E4332">
        <v>4360</v>
      </c>
    </row>
    <row r="4333" spans="1:5">
      <c r="A4333" t="s">
        <v>13634</v>
      </c>
      <c r="B4333" t="s">
        <v>5892</v>
      </c>
      <c r="C4333" t="s">
        <v>13632</v>
      </c>
      <c r="D4333" s="90" t="s">
        <v>13635</v>
      </c>
      <c r="E4333">
        <v>4360</v>
      </c>
    </row>
    <row r="4334" spans="1:5">
      <c r="A4334" t="s">
        <v>13636</v>
      </c>
      <c r="B4334" t="s">
        <v>5892</v>
      </c>
      <c r="C4334" t="s">
        <v>13637</v>
      </c>
      <c r="D4334" s="90" t="s">
        <v>3056</v>
      </c>
      <c r="E4334">
        <v>4360</v>
      </c>
    </row>
    <row r="4335" spans="1:5">
      <c r="A4335" t="s">
        <v>13638</v>
      </c>
      <c r="B4335" t="s">
        <v>5892</v>
      </c>
      <c r="C4335" t="s">
        <v>13639</v>
      </c>
      <c r="D4335" s="90" t="s">
        <v>13640</v>
      </c>
      <c r="E4335">
        <v>4360</v>
      </c>
    </row>
    <row r="4336" spans="1:5">
      <c r="A4336" t="s">
        <v>13641</v>
      </c>
      <c r="B4336" t="s">
        <v>5892</v>
      </c>
      <c r="C4336" t="s">
        <v>13642</v>
      </c>
      <c r="D4336" s="90" t="s">
        <v>13643</v>
      </c>
      <c r="E4336">
        <v>4360</v>
      </c>
    </row>
    <row r="4337" spans="1:5">
      <c r="A4337" t="s">
        <v>13644</v>
      </c>
      <c r="B4337" t="s">
        <v>5892</v>
      </c>
      <c r="C4337" t="s">
        <v>13645</v>
      </c>
      <c r="D4337" s="90" t="s">
        <v>13646</v>
      </c>
      <c r="E4337">
        <v>4360</v>
      </c>
    </row>
    <row r="4338" spans="1:5">
      <c r="A4338" t="s">
        <v>13647</v>
      </c>
      <c r="B4338" t="s">
        <v>5892</v>
      </c>
      <c r="C4338" t="s">
        <v>8166</v>
      </c>
      <c r="D4338" s="90" t="s">
        <v>13648</v>
      </c>
      <c r="E4338">
        <v>4360</v>
      </c>
    </row>
    <row r="4339" spans="1:5">
      <c r="A4339" t="s">
        <v>13649</v>
      </c>
      <c r="B4339" t="s">
        <v>5892</v>
      </c>
      <c r="D4339" s="90" t="s">
        <v>13650</v>
      </c>
      <c r="E4339">
        <v>4360</v>
      </c>
    </row>
    <row r="4340" spans="1:5">
      <c r="A4340" t="s">
        <v>13651</v>
      </c>
      <c r="B4340" t="s">
        <v>5892</v>
      </c>
      <c r="C4340" t="s">
        <v>13652</v>
      </c>
      <c r="D4340" s="90" t="s">
        <v>13653</v>
      </c>
      <c r="E4340">
        <v>4360</v>
      </c>
    </row>
    <row r="4341" spans="1:5">
      <c r="A4341" t="s">
        <v>13654</v>
      </c>
      <c r="B4341" t="s">
        <v>8138</v>
      </c>
      <c r="C4341" t="s">
        <v>13655</v>
      </c>
      <c r="D4341" s="90" t="s">
        <v>3056</v>
      </c>
      <c r="E4341">
        <v>4360</v>
      </c>
    </row>
    <row r="4342" spans="1:5">
      <c r="A4342" t="s">
        <v>13656</v>
      </c>
      <c r="B4342" t="s">
        <v>8138</v>
      </c>
      <c r="C4342" t="s">
        <v>13657</v>
      </c>
      <c r="D4342" s="90" t="s">
        <v>3056</v>
      </c>
      <c r="E4342">
        <v>4380</v>
      </c>
    </row>
    <row r="4343" spans="1:5">
      <c r="A4343" t="s">
        <v>13658</v>
      </c>
      <c r="B4343" t="s">
        <v>8138</v>
      </c>
      <c r="C4343" t="s">
        <v>13659</v>
      </c>
      <c r="D4343" s="90" t="s">
        <v>3056</v>
      </c>
      <c r="E4343">
        <v>4380</v>
      </c>
    </row>
    <row r="4344" spans="1:5">
      <c r="A4344" t="s">
        <v>13660</v>
      </c>
      <c r="B4344" t="s">
        <v>8138</v>
      </c>
      <c r="C4344" t="s">
        <v>13661</v>
      </c>
      <c r="D4344" s="90" t="s">
        <v>3056</v>
      </c>
      <c r="E4344">
        <v>4380</v>
      </c>
    </row>
    <row r="4345" spans="1:5">
      <c r="A4345" t="s">
        <v>13662</v>
      </c>
      <c r="B4345" t="s">
        <v>8138</v>
      </c>
      <c r="C4345" t="s">
        <v>13663</v>
      </c>
      <c r="D4345" s="90" t="s">
        <v>3056</v>
      </c>
      <c r="E4345">
        <v>4380</v>
      </c>
    </row>
    <row r="4346" spans="1:5">
      <c r="A4346" t="s">
        <v>13664</v>
      </c>
      <c r="B4346" t="s">
        <v>8138</v>
      </c>
      <c r="C4346" t="s">
        <v>13665</v>
      </c>
      <c r="D4346" s="90" t="s">
        <v>3056</v>
      </c>
      <c r="E4346">
        <v>4380</v>
      </c>
    </row>
    <row r="4347" spans="1:5">
      <c r="A4347" t="s">
        <v>13666</v>
      </c>
      <c r="B4347" t="s">
        <v>8138</v>
      </c>
      <c r="C4347" t="s">
        <v>13667</v>
      </c>
      <c r="D4347" s="90" t="s">
        <v>3056</v>
      </c>
      <c r="E4347">
        <v>4380</v>
      </c>
    </row>
    <row r="4348" spans="1:5">
      <c r="A4348" t="s">
        <v>13668</v>
      </c>
      <c r="B4348" t="s">
        <v>8138</v>
      </c>
      <c r="C4348" t="s">
        <v>13669</v>
      </c>
      <c r="D4348" s="90" t="s">
        <v>3056</v>
      </c>
      <c r="E4348">
        <v>4380</v>
      </c>
    </row>
    <row r="4349" spans="1:5">
      <c r="A4349" t="s">
        <v>13670</v>
      </c>
      <c r="B4349" t="s">
        <v>8138</v>
      </c>
      <c r="C4349" t="s">
        <v>13671</v>
      </c>
      <c r="D4349" s="90" t="s">
        <v>3056</v>
      </c>
      <c r="E4349">
        <v>4380</v>
      </c>
    </row>
    <row r="4350" spans="1:5">
      <c r="A4350" t="s">
        <v>13672</v>
      </c>
      <c r="B4350" t="s">
        <v>5892</v>
      </c>
      <c r="D4350" s="90" t="s">
        <v>13673</v>
      </c>
      <c r="E4350">
        <v>4380</v>
      </c>
    </row>
    <row r="4351" spans="1:5">
      <c r="A4351" t="s">
        <v>13674</v>
      </c>
      <c r="B4351" t="s">
        <v>5892</v>
      </c>
      <c r="D4351" s="90" t="s">
        <v>13675</v>
      </c>
      <c r="E4351">
        <v>4380</v>
      </c>
    </row>
    <row r="4352" spans="1:5">
      <c r="A4352" t="s">
        <v>13676</v>
      </c>
      <c r="B4352" t="s">
        <v>5892</v>
      </c>
      <c r="C4352" t="s">
        <v>13677</v>
      </c>
      <c r="D4352" s="90" t="s">
        <v>3056</v>
      </c>
      <c r="E4352">
        <v>4380</v>
      </c>
    </row>
    <row r="4353" spans="1:5">
      <c r="A4353" t="s">
        <v>13678</v>
      </c>
      <c r="B4353" t="s">
        <v>5892</v>
      </c>
      <c r="C4353" t="s">
        <v>13679</v>
      </c>
      <c r="D4353" s="90" t="s">
        <v>13680</v>
      </c>
      <c r="E4353">
        <v>4380</v>
      </c>
    </row>
    <row r="4354" spans="1:5">
      <c r="A4354" t="s">
        <v>13681</v>
      </c>
      <c r="B4354" t="s">
        <v>3535</v>
      </c>
      <c r="C4354" t="s">
        <v>13682</v>
      </c>
      <c r="D4354" s="90" t="s">
        <v>3537</v>
      </c>
      <c r="E4354">
        <v>4380</v>
      </c>
    </row>
    <row r="4355" spans="1:5">
      <c r="A4355" t="s">
        <v>13683</v>
      </c>
      <c r="B4355" t="s">
        <v>12016</v>
      </c>
      <c r="C4355" t="s">
        <v>13684</v>
      </c>
      <c r="D4355" s="90" t="s">
        <v>13685</v>
      </c>
      <c r="E4355">
        <v>4380</v>
      </c>
    </row>
    <row r="4356" spans="1:5">
      <c r="A4356" t="s">
        <v>13686</v>
      </c>
      <c r="B4356" t="s">
        <v>3791</v>
      </c>
      <c r="C4356" t="s">
        <v>13687</v>
      </c>
      <c r="D4356" s="90" t="s">
        <v>13688</v>
      </c>
      <c r="E4356">
        <v>4380</v>
      </c>
    </row>
    <row r="4357" spans="1:5">
      <c r="A4357" t="s">
        <v>13689</v>
      </c>
      <c r="B4357" t="s">
        <v>6566</v>
      </c>
      <c r="C4357" t="s">
        <v>13690</v>
      </c>
      <c r="D4357" s="90" t="s">
        <v>3056</v>
      </c>
      <c r="E4357">
        <v>4380</v>
      </c>
    </row>
    <row r="4358" spans="1:5">
      <c r="A4358" t="s">
        <v>13691</v>
      </c>
      <c r="B4358" t="s">
        <v>13692</v>
      </c>
      <c r="C4358" t="s">
        <v>13693</v>
      </c>
      <c r="D4358" s="90" t="s">
        <v>13694</v>
      </c>
      <c r="E4358">
        <v>4380</v>
      </c>
    </row>
    <row r="4359" spans="1:5">
      <c r="A4359" t="s">
        <v>13695</v>
      </c>
      <c r="B4359" t="s">
        <v>13696</v>
      </c>
      <c r="C4359" t="s">
        <v>13697</v>
      </c>
      <c r="D4359" s="90" t="s">
        <v>13698</v>
      </c>
      <c r="E4359">
        <v>4380</v>
      </c>
    </row>
    <row r="4360" spans="1:5">
      <c r="A4360" t="s">
        <v>13699</v>
      </c>
      <c r="B4360" t="s">
        <v>13696</v>
      </c>
      <c r="C4360" t="s">
        <v>13700</v>
      </c>
      <c r="D4360" s="90" t="s">
        <v>13698</v>
      </c>
      <c r="E4360">
        <v>4380</v>
      </c>
    </row>
    <row r="4361" spans="1:5">
      <c r="A4361" t="s">
        <v>13701</v>
      </c>
      <c r="B4361" t="s">
        <v>13696</v>
      </c>
      <c r="C4361" t="s">
        <v>13702</v>
      </c>
      <c r="D4361" s="90" t="s">
        <v>13698</v>
      </c>
      <c r="E4361">
        <v>4380</v>
      </c>
    </row>
    <row r="4362" spans="1:5">
      <c r="A4362" t="s">
        <v>13703</v>
      </c>
      <c r="B4362" t="s">
        <v>13696</v>
      </c>
      <c r="C4362" t="s">
        <v>13704</v>
      </c>
      <c r="D4362" s="90" t="s">
        <v>13688</v>
      </c>
      <c r="E4362">
        <v>4420</v>
      </c>
    </row>
    <row r="4363" spans="1:5">
      <c r="A4363" t="s">
        <v>13705</v>
      </c>
      <c r="B4363" t="s">
        <v>13696</v>
      </c>
      <c r="C4363" t="s">
        <v>13706</v>
      </c>
      <c r="D4363" s="90" t="s">
        <v>13688</v>
      </c>
      <c r="E4363">
        <v>4420</v>
      </c>
    </row>
    <row r="4364" spans="1:5">
      <c r="A4364" t="s">
        <v>13707</v>
      </c>
      <c r="B4364" t="s">
        <v>13696</v>
      </c>
      <c r="C4364" t="s">
        <v>13708</v>
      </c>
      <c r="D4364" s="90" t="s">
        <v>13688</v>
      </c>
      <c r="E4364">
        <v>4420</v>
      </c>
    </row>
    <row r="4365" spans="1:5">
      <c r="A4365" t="s">
        <v>13709</v>
      </c>
      <c r="B4365" t="s">
        <v>3998</v>
      </c>
      <c r="C4365" t="s">
        <v>13710</v>
      </c>
      <c r="D4365" s="90" t="s">
        <v>13711</v>
      </c>
      <c r="E4365">
        <v>4420</v>
      </c>
    </row>
    <row r="4366" spans="1:5">
      <c r="A4366" t="s">
        <v>13712</v>
      </c>
      <c r="B4366" t="s">
        <v>3998</v>
      </c>
      <c r="C4366" t="s">
        <v>13713</v>
      </c>
      <c r="D4366" s="90" t="s">
        <v>13714</v>
      </c>
      <c r="E4366">
        <v>4420</v>
      </c>
    </row>
    <row r="4367" spans="1:5">
      <c r="A4367" t="s">
        <v>13715</v>
      </c>
      <c r="B4367" t="s">
        <v>13696</v>
      </c>
      <c r="C4367" t="s">
        <v>13716</v>
      </c>
      <c r="D4367" s="90" t="s">
        <v>13711</v>
      </c>
      <c r="E4367">
        <v>4420</v>
      </c>
    </row>
    <row r="4368" spans="1:5">
      <c r="A4368" t="s">
        <v>13717</v>
      </c>
      <c r="B4368" t="s">
        <v>3791</v>
      </c>
      <c r="C4368" t="s">
        <v>13718</v>
      </c>
      <c r="D4368" s="90" t="s">
        <v>3056</v>
      </c>
      <c r="E4368">
        <v>4420</v>
      </c>
    </row>
    <row r="4369" spans="1:5">
      <c r="A4369" t="s">
        <v>13719</v>
      </c>
      <c r="B4369" t="s">
        <v>13720</v>
      </c>
      <c r="C4369" t="s">
        <v>13721</v>
      </c>
      <c r="D4369" s="90" t="s">
        <v>3056</v>
      </c>
      <c r="E4369">
        <v>4420</v>
      </c>
    </row>
    <row r="4370" spans="1:5">
      <c r="A4370" t="s">
        <v>13722</v>
      </c>
      <c r="B4370" t="s">
        <v>3791</v>
      </c>
      <c r="C4370" t="s">
        <v>13723</v>
      </c>
      <c r="D4370" s="90" t="s">
        <v>3056</v>
      </c>
      <c r="E4370">
        <v>4420</v>
      </c>
    </row>
    <row r="4371" spans="1:5">
      <c r="A4371" t="s">
        <v>13724</v>
      </c>
      <c r="B4371" t="s">
        <v>13696</v>
      </c>
      <c r="C4371" t="s">
        <v>13725</v>
      </c>
      <c r="D4371" s="90" t="s">
        <v>13711</v>
      </c>
      <c r="E4371">
        <v>4420</v>
      </c>
    </row>
    <row r="4372" spans="1:5">
      <c r="A4372" t="s">
        <v>13726</v>
      </c>
      <c r="B4372" t="s">
        <v>13696</v>
      </c>
      <c r="C4372" t="s">
        <v>13727</v>
      </c>
      <c r="D4372" s="90" t="s">
        <v>13714</v>
      </c>
      <c r="E4372">
        <v>4420</v>
      </c>
    </row>
    <row r="4373" spans="1:5">
      <c r="A4373" t="s">
        <v>13728</v>
      </c>
      <c r="B4373" t="s">
        <v>13696</v>
      </c>
      <c r="C4373" t="s">
        <v>13729</v>
      </c>
      <c r="D4373" s="90" t="s">
        <v>13711</v>
      </c>
      <c r="E4373">
        <v>4420</v>
      </c>
    </row>
    <row r="4374" spans="1:5">
      <c r="A4374" t="s">
        <v>13730</v>
      </c>
      <c r="B4374" t="s">
        <v>3791</v>
      </c>
      <c r="C4374" t="s">
        <v>13731</v>
      </c>
      <c r="D4374" s="90" t="s">
        <v>3056</v>
      </c>
      <c r="E4374">
        <v>4420</v>
      </c>
    </row>
    <row r="4375" spans="1:5">
      <c r="A4375" t="s">
        <v>13732</v>
      </c>
      <c r="B4375" t="s">
        <v>13720</v>
      </c>
      <c r="C4375" t="s">
        <v>13733</v>
      </c>
      <c r="D4375" s="90" t="s">
        <v>3056</v>
      </c>
      <c r="E4375">
        <v>4420</v>
      </c>
    </row>
    <row r="4376" spans="1:5">
      <c r="A4376" t="s">
        <v>13734</v>
      </c>
      <c r="B4376" t="s">
        <v>3791</v>
      </c>
      <c r="C4376" t="s">
        <v>13735</v>
      </c>
      <c r="D4376" s="90" t="s">
        <v>3056</v>
      </c>
      <c r="E4376">
        <v>4420</v>
      </c>
    </row>
    <row r="4377" spans="1:5">
      <c r="A4377" t="s">
        <v>13736</v>
      </c>
      <c r="B4377" t="s">
        <v>13696</v>
      </c>
      <c r="C4377" t="s">
        <v>13737</v>
      </c>
      <c r="D4377" s="90" t="s">
        <v>13688</v>
      </c>
      <c r="E4377">
        <v>4420</v>
      </c>
    </row>
    <row r="4378" spans="1:5">
      <c r="A4378" t="s">
        <v>13738</v>
      </c>
      <c r="B4378" t="s">
        <v>13696</v>
      </c>
      <c r="C4378" t="s">
        <v>13739</v>
      </c>
      <c r="D4378" s="90" t="s">
        <v>13688</v>
      </c>
      <c r="E4378">
        <v>4420</v>
      </c>
    </row>
    <row r="4379" spans="1:5">
      <c r="A4379" t="s">
        <v>13740</v>
      </c>
      <c r="B4379" t="s">
        <v>13696</v>
      </c>
      <c r="C4379" t="s">
        <v>13741</v>
      </c>
      <c r="D4379" s="90" t="s">
        <v>13688</v>
      </c>
      <c r="E4379">
        <v>4420</v>
      </c>
    </row>
    <row r="4380" spans="1:5">
      <c r="A4380" t="s">
        <v>13742</v>
      </c>
      <c r="B4380" t="s">
        <v>3791</v>
      </c>
      <c r="C4380" t="s">
        <v>13743</v>
      </c>
      <c r="D4380" s="90" t="s">
        <v>13688</v>
      </c>
      <c r="E4380">
        <v>4420</v>
      </c>
    </row>
    <row r="4381" spans="1:5">
      <c r="A4381" t="s">
        <v>13744</v>
      </c>
      <c r="B4381" t="s">
        <v>13720</v>
      </c>
      <c r="C4381" t="s">
        <v>13745</v>
      </c>
      <c r="D4381" s="90" t="s">
        <v>13688</v>
      </c>
      <c r="E4381">
        <v>4420</v>
      </c>
    </row>
    <row r="4382" spans="1:5">
      <c r="A4382" t="s">
        <v>13746</v>
      </c>
      <c r="B4382" t="s">
        <v>3791</v>
      </c>
      <c r="C4382" t="s">
        <v>13747</v>
      </c>
      <c r="D4382" s="90" t="s">
        <v>3056</v>
      </c>
      <c r="E4382">
        <v>4440</v>
      </c>
    </row>
    <row r="4383" spans="1:5">
      <c r="A4383" t="s">
        <v>13748</v>
      </c>
      <c r="B4383" t="s">
        <v>13720</v>
      </c>
      <c r="C4383" t="s">
        <v>13749</v>
      </c>
      <c r="D4383" s="90" t="s">
        <v>3056</v>
      </c>
      <c r="E4383">
        <v>4440</v>
      </c>
    </row>
    <row r="4384" spans="1:5">
      <c r="A4384" t="s">
        <v>13750</v>
      </c>
      <c r="B4384" t="s">
        <v>3791</v>
      </c>
      <c r="C4384" t="s">
        <v>13751</v>
      </c>
      <c r="D4384" s="90" t="s">
        <v>3056</v>
      </c>
      <c r="E4384">
        <v>4440</v>
      </c>
    </row>
    <row r="4385" spans="1:5">
      <c r="A4385" t="s">
        <v>13752</v>
      </c>
      <c r="B4385" t="s">
        <v>3058</v>
      </c>
      <c r="C4385" t="s">
        <v>13753</v>
      </c>
      <c r="D4385" s="90" t="s">
        <v>3167</v>
      </c>
      <c r="E4385">
        <v>4440</v>
      </c>
    </row>
    <row r="4386" spans="1:5">
      <c r="A4386" t="s">
        <v>13754</v>
      </c>
      <c r="B4386" t="s">
        <v>13755</v>
      </c>
      <c r="C4386" t="s">
        <v>13756</v>
      </c>
      <c r="D4386" s="90" t="s">
        <v>13757</v>
      </c>
      <c r="E4386">
        <v>4440</v>
      </c>
    </row>
    <row r="4387" spans="1:5">
      <c r="A4387" t="s">
        <v>13758</v>
      </c>
      <c r="B4387" t="s">
        <v>13755</v>
      </c>
      <c r="C4387" t="s">
        <v>13759</v>
      </c>
      <c r="D4387" s="90" t="s">
        <v>13757</v>
      </c>
      <c r="E4387">
        <v>4440</v>
      </c>
    </row>
    <row r="4388" spans="1:5">
      <c r="A4388" t="s">
        <v>13760</v>
      </c>
      <c r="B4388" t="s">
        <v>13755</v>
      </c>
      <c r="C4388" t="s">
        <v>13761</v>
      </c>
      <c r="D4388" s="90" t="s">
        <v>13757</v>
      </c>
      <c r="E4388">
        <v>4440</v>
      </c>
    </row>
    <row r="4389" spans="1:5">
      <c r="A4389" t="s">
        <v>13762</v>
      </c>
      <c r="B4389" t="s">
        <v>13755</v>
      </c>
      <c r="C4389" t="s">
        <v>13763</v>
      </c>
      <c r="D4389" s="90" t="s">
        <v>13757</v>
      </c>
      <c r="E4389">
        <v>4440</v>
      </c>
    </row>
    <row r="4390" spans="1:5">
      <c r="A4390" t="s">
        <v>13764</v>
      </c>
      <c r="B4390" t="s">
        <v>13765</v>
      </c>
      <c r="C4390" t="s">
        <v>13766</v>
      </c>
      <c r="D4390" s="90" t="s">
        <v>13767</v>
      </c>
      <c r="E4390">
        <v>4440</v>
      </c>
    </row>
    <row r="4391" spans="1:5">
      <c r="A4391" t="s">
        <v>13768</v>
      </c>
      <c r="B4391" t="s">
        <v>13765</v>
      </c>
      <c r="C4391" t="s">
        <v>13769</v>
      </c>
      <c r="D4391" s="90" t="s">
        <v>13770</v>
      </c>
      <c r="E4391">
        <v>4440</v>
      </c>
    </row>
    <row r="4392" spans="1:5">
      <c r="A4392" t="s">
        <v>13771</v>
      </c>
      <c r="B4392" t="s">
        <v>13772</v>
      </c>
      <c r="C4392" t="s">
        <v>13773</v>
      </c>
      <c r="D4392" s="90" t="s">
        <v>13774</v>
      </c>
      <c r="E4392">
        <v>4440</v>
      </c>
    </row>
    <row r="4393" spans="1:5">
      <c r="A4393" t="s">
        <v>13775</v>
      </c>
      <c r="B4393" t="s">
        <v>13772</v>
      </c>
      <c r="C4393" t="s">
        <v>13776</v>
      </c>
      <c r="D4393" s="90" t="s">
        <v>13777</v>
      </c>
      <c r="E4393">
        <v>4440</v>
      </c>
    </row>
    <row r="4394" spans="1:5">
      <c r="A4394" t="s">
        <v>13778</v>
      </c>
      <c r="B4394" t="s">
        <v>13772</v>
      </c>
      <c r="C4394" t="s">
        <v>13779</v>
      </c>
      <c r="D4394" s="90" t="s">
        <v>13780</v>
      </c>
      <c r="E4394">
        <v>4440</v>
      </c>
    </row>
    <row r="4395" spans="1:5">
      <c r="A4395" t="s">
        <v>13781</v>
      </c>
      <c r="B4395" t="s">
        <v>13772</v>
      </c>
      <c r="C4395" t="s">
        <v>13782</v>
      </c>
      <c r="D4395" s="90" t="s">
        <v>13783</v>
      </c>
      <c r="E4395">
        <v>4440</v>
      </c>
    </row>
    <row r="4396" spans="1:5">
      <c r="A4396" t="s">
        <v>13784</v>
      </c>
      <c r="B4396" t="s">
        <v>13772</v>
      </c>
      <c r="C4396" t="s">
        <v>13785</v>
      </c>
      <c r="D4396" s="90" t="s">
        <v>13774</v>
      </c>
      <c r="E4396">
        <v>4440</v>
      </c>
    </row>
    <row r="4397" spans="1:5">
      <c r="A4397" t="s">
        <v>13786</v>
      </c>
      <c r="B4397" t="s">
        <v>13772</v>
      </c>
      <c r="C4397" t="s">
        <v>13787</v>
      </c>
      <c r="D4397" s="90" t="s">
        <v>13777</v>
      </c>
      <c r="E4397">
        <v>4440</v>
      </c>
    </row>
    <row r="4398" spans="1:5">
      <c r="A4398" t="s">
        <v>13788</v>
      </c>
      <c r="B4398" t="s">
        <v>13772</v>
      </c>
      <c r="C4398" t="s">
        <v>13789</v>
      </c>
      <c r="D4398" s="90" t="s">
        <v>13780</v>
      </c>
      <c r="E4398">
        <v>4440</v>
      </c>
    </row>
    <row r="4399" spans="1:5">
      <c r="A4399" t="s">
        <v>13790</v>
      </c>
      <c r="B4399" t="s">
        <v>13772</v>
      </c>
      <c r="C4399" t="s">
        <v>13791</v>
      </c>
      <c r="D4399" s="90" t="s">
        <v>13783</v>
      </c>
      <c r="E4399">
        <v>4440</v>
      </c>
    </row>
    <row r="4400" spans="1:5">
      <c r="A4400" t="s">
        <v>13792</v>
      </c>
      <c r="B4400" t="s">
        <v>13772</v>
      </c>
      <c r="C4400" t="s">
        <v>13793</v>
      </c>
      <c r="D4400" s="90" t="s">
        <v>13794</v>
      </c>
      <c r="E4400">
        <v>4440</v>
      </c>
    </row>
    <row r="4401" spans="1:5">
      <c r="A4401" t="s">
        <v>13795</v>
      </c>
      <c r="B4401" t="s">
        <v>13772</v>
      </c>
      <c r="C4401" t="s">
        <v>13796</v>
      </c>
      <c r="D4401" s="90" t="s">
        <v>13797</v>
      </c>
      <c r="E4401">
        <v>4440</v>
      </c>
    </row>
    <row r="4402" spans="1:5">
      <c r="A4402" t="s">
        <v>13798</v>
      </c>
      <c r="B4402" t="s">
        <v>13772</v>
      </c>
      <c r="C4402" t="s">
        <v>13799</v>
      </c>
      <c r="D4402" s="90" t="s">
        <v>13800</v>
      </c>
      <c r="E4402">
        <v>4460</v>
      </c>
    </row>
    <row r="4403" spans="1:5">
      <c r="A4403" t="s">
        <v>13801</v>
      </c>
      <c r="B4403" t="s">
        <v>13772</v>
      </c>
      <c r="C4403" t="s">
        <v>13802</v>
      </c>
      <c r="D4403" s="90" t="s">
        <v>13803</v>
      </c>
      <c r="E4403">
        <v>4460</v>
      </c>
    </row>
    <row r="4404" spans="1:5">
      <c r="A4404" t="s">
        <v>13804</v>
      </c>
      <c r="B4404" t="s">
        <v>7792</v>
      </c>
      <c r="C4404" t="s">
        <v>13805</v>
      </c>
      <c r="D4404" s="90" t="s">
        <v>7794</v>
      </c>
      <c r="E4404">
        <v>4460</v>
      </c>
    </row>
    <row r="4405" spans="1:5">
      <c r="A4405" t="s">
        <v>13806</v>
      </c>
      <c r="B4405" t="s">
        <v>7792</v>
      </c>
      <c r="C4405" t="s">
        <v>13807</v>
      </c>
      <c r="D4405" s="90" t="s">
        <v>7794</v>
      </c>
      <c r="E4405">
        <v>4460</v>
      </c>
    </row>
    <row r="4406" spans="1:5">
      <c r="A4406" t="s">
        <v>13808</v>
      </c>
      <c r="B4406" t="s">
        <v>13772</v>
      </c>
      <c r="C4406" t="s">
        <v>13809</v>
      </c>
      <c r="D4406" s="90" t="s">
        <v>13794</v>
      </c>
      <c r="E4406">
        <v>4460</v>
      </c>
    </row>
    <row r="4407" spans="1:5">
      <c r="A4407" t="s">
        <v>13810</v>
      </c>
      <c r="B4407" t="s">
        <v>13772</v>
      </c>
      <c r="C4407" t="s">
        <v>13811</v>
      </c>
      <c r="D4407" s="90" t="s">
        <v>13797</v>
      </c>
      <c r="E4407">
        <v>4460</v>
      </c>
    </row>
    <row r="4408" spans="1:5">
      <c r="A4408" t="s">
        <v>13812</v>
      </c>
      <c r="B4408" t="s">
        <v>13772</v>
      </c>
      <c r="C4408" t="s">
        <v>13813</v>
      </c>
      <c r="D4408" s="90" t="s">
        <v>13800</v>
      </c>
      <c r="E4408">
        <v>4460</v>
      </c>
    </row>
    <row r="4409" spans="1:5">
      <c r="A4409" t="s">
        <v>13814</v>
      </c>
      <c r="B4409" t="s">
        <v>13772</v>
      </c>
      <c r="C4409" t="s">
        <v>13815</v>
      </c>
      <c r="D4409" s="90" t="s">
        <v>13803</v>
      </c>
      <c r="E4409">
        <v>4460</v>
      </c>
    </row>
    <row r="4410" spans="1:5">
      <c r="A4410" t="s">
        <v>13816</v>
      </c>
      <c r="B4410" t="s">
        <v>11903</v>
      </c>
      <c r="C4410" t="s">
        <v>13817</v>
      </c>
      <c r="D4410" s="90" t="s">
        <v>11963</v>
      </c>
      <c r="E4410">
        <v>4460</v>
      </c>
    </row>
    <row r="4411" spans="1:5">
      <c r="A4411" t="s">
        <v>13818</v>
      </c>
      <c r="B4411" t="s">
        <v>13765</v>
      </c>
      <c r="C4411" t="s">
        <v>13819</v>
      </c>
      <c r="D4411" s="90" t="s">
        <v>13820</v>
      </c>
      <c r="E4411">
        <v>4460</v>
      </c>
    </row>
    <row r="4412" spans="1:5">
      <c r="A4412" t="s">
        <v>13821</v>
      </c>
      <c r="B4412" t="s">
        <v>13765</v>
      </c>
      <c r="C4412" t="s">
        <v>13822</v>
      </c>
      <c r="D4412" s="90" t="s">
        <v>13820</v>
      </c>
      <c r="E4412">
        <v>4460</v>
      </c>
    </row>
    <row r="4413" spans="1:5">
      <c r="A4413" t="s">
        <v>13823</v>
      </c>
      <c r="B4413" t="s">
        <v>11917</v>
      </c>
      <c r="C4413" t="s">
        <v>13824</v>
      </c>
      <c r="D4413" s="90" t="s">
        <v>13825</v>
      </c>
      <c r="E4413">
        <v>4460</v>
      </c>
    </row>
    <row r="4414" spans="1:5">
      <c r="A4414" t="s">
        <v>13826</v>
      </c>
      <c r="B4414" t="s">
        <v>11917</v>
      </c>
      <c r="C4414" t="s">
        <v>13827</v>
      </c>
      <c r="D4414" s="90" t="s">
        <v>13825</v>
      </c>
      <c r="E4414">
        <v>4460</v>
      </c>
    </row>
    <row r="4415" spans="1:5">
      <c r="A4415" t="s">
        <v>13828</v>
      </c>
      <c r="B4415" t="s">
        <v>11917</v>
      </c>
      <c r="C4415" t="s">
        <v>13829</v>
      </c>
      <c r="D4415" s="90" t="s">
        <v>13825</v>
      </c>
      <c r="E4415">
        <v>4460</v>
      </c>
    </row>
    <row r="4416" spans="1:5">
      <c r="A4416" t="s">
        <v>13830</v>
      </c>
      <c r="B4416" t="s">
        <v>11917</v>
      </c>
      <c r="C4416" t="s">
        <v>13831</v>
      </c>
      <c r="D4416" s="90" t="s">
        <v>13825</v>
      </c>
      <c r="E4416">
        <v>4460</v>
      </c>
    </row>
    <row r="4417" spans="1:5">
      <c r="A4417" t="s">
        <v>13832</v>
      </c>
      <c r="B4417" t="s">
        <v>11917</v>
      </c>
      <c r="C4417" t="s">
        <v>13833</v>
      </c>
      <c r="D4417" s="90" t="s">
        <v>13825</v>
      </c>
      <c r="E4417">
        <v>4460</v>
      </c>
    </row>
    <row r="4418" spans="1:5">
      <c r="A4418" t="s">
        <v>13834</v>
      </c>
      <c r="B4418" t="s">
        <v>8078</v>
      </c>
      <c r="C4418" t="s">
        <v>13835</v>
      </c>
      <c r="D4418" s="90" t="s">
        <v>3056</v>
      </c>
      <c r="E4418">
        <v>4460</v>
      </c>
    </row>
    <row r="4419" spans="1:5">
      <c r="A4419" t="s">
        <v>13836</v>
      </c>
      <c r="B4419" t="s">
        <v>8078</v>
      </c>
      <c r="C4419" t="s">
        <v>13837</v>
      </c>
      <c r="D4419" s="90" t="s">
        <v>3056</v>
      </c>
      <c r="E4419">
        <v>4460</v>
      </c>
    </row>
    <row r="4420" spans="1:5">
      <c r="A4420" t="s">
        <v>13838</v>
      </c>
      <c r="B4420" t="s">
        <v>8078</v>
      </c>
      <c r="C4420" t="s">
        <v>13839</v>
      </c>
      <c r="D4420" s="90" t="s">
        <v>3056</v>
      </c>
      <c r="E4420">
        <v>4460</v>
      </c>
    </row>
    <row r="4421" spans="1:5">
      <c r="A4421" t="s">
        <v>13840</v>
      </c>
      <c r="B4421" t="s">
        <v>7792</v>
      </c>
      <c r="C4421" t="s">
        <v>13841</v>
      </c>
      <c r="D4421" s="90" t="s">
        <v>7794</v>
      </c>
      <c r="E4421">
        <v>4460</v>
      </c>
    </row>
    <row r="4422" spans="1:5">
      <c r="A4422" t="s">
        <v>13842</v>
      </c>
      <c r="B4422" t="s">
        <v>7792</v>
      </c>
      <c r="C4422" t="s">
        <v>13843</v>
      </c>
      <c r="D4422" s="90" t="s">
        <v>7794</v>
      </c>
      <c r="E4422">
        <v>4480</v>
      </c>
    </row>
    <row r="4423" spans="1:5">
      <c r="A4423" t="s">
        <v>13844</v>
      </c>
      <c r="B4423" t="s">
        <v>13845</v>
      </c>
      <c r="C4423" t="s">
        <v>13846</v>
      </c>
      <c r="D4423" s="90" t="s">
        <v>13847</v>
      </c>
      <c r="E4423">
        <v>4480</v>
      </c>
    </row>
    <row r="4424" spans="1:5">
      <c r="A4424" t="s">
        <v>13848</v>
      </c>
      <c r="B4424" t="s">
        <v>11995</v>
      </c>
      <c r="C4424" t="s">
        <v>13849</v>
      </c>
      <c r="D4424" s="90" t="s">
        <v>11997</v>
      </c>
      <c r="E4424">
        <v>4480</v>
      </c>
    </row>
    <row r="4425" spans="1:5">
      <c r="A4425" t="s">
        <v>13850</v>
      </c>
      <c r="B4425" t="s">
        <v>8078</v>
      </c>
      <c r="C4425" t="s">
        <v>13851</v>
      </c>
      <c r="D4425" s="90" t="s">
        <v>3056</v>
      </c>
      <c r="E4425">
        <v>4480</v>
      </c>
    </row>
    <row r="4426" spans="1:5">
      <c r="A4426" t="s">
        <v>13852</v>
      </c>
      <c r="B4426" t="s">
        <v>8078</v>
      </c>
      <c r="C4426" t="s">
        <v>13853</v>
      </c>
      <c r="D4426" s="90" t="s">
        <v>3056</v>
      </c>
      <c r="E4426">
        <v>4480</v>
      </c>
    </row>
    <row r="4427" spans="1:5">
      <c r="A4427" t="s">
        <v>13854</v>
      </c>
      <c r="B4427" t="s">
        <v>8078</v>
      </c>
      <c r="C4427" t="s">
        <v>13855</v>
      </c>
      <c r="D4427" s="90" t="s">
        <v>3056</v>
      </c>
      <c r="E4427">
        <v>4480</v>
      </c>
    </row>
    <row r="4428" spans="1:5">
      <c r="A4428" t="s">
        <v>13856</v>
      </c>
      <c r="B4428" t="s">
        <v>13765</v>
      </c>
      <c r="C4428" t="s">
        <v>13857</v>
      </c>
      <c r="D4428" s="90" t="s">
        <v>13858</v>
      </c>
      <c r="E4428">
        <v>4480</v>
      </c>
    </row>
    <row r="4429" spans="1:5">
      <c r="A4429" t="s">
        <v>13859</v>
      </c>
      <c r="B4429" t="s">
        <v>8078</v>
      </c>
      <c r="C4429" t="s">
        <v>13860</v>
      </c>
      <c r="D4429" s="90" t="s">
        <v>3056</v>
      </c>
      <c r="E4429">
        <v>4480</v>
      </c>
    </row>
    <row r="4430" spans="1:5">
      <c r="A4430" t="s">
        <v>13861</v>
      </c>
      <c r="B4430" t="s">
        <v>11903</v>
      </c>
      <c r="C4430" t="s">
        <v>13862</v>
      </c>
      <c r="D4430" s="90" t="s">
        <v>11963</v>
      </c>
      <c r="E4430">
        <v>4480</v>
      </c>
    </row>
    <row r="4431" spans="1:5">
      <c r="A4431" t="s">
        <v>13863</v>
      </c>
      <c r="B4431" t="s">
        <v>11903</v>
      </c>
      <c r="C4431" t="s">
        <v>13864</v>
      </c>
      <c r="D4431" s="90" t="s">
        <v>11963</v>
      </c>
      <c r="E4431">
        <v>4480</v>
      </c>
    </row>
    <row r="4432" spans="1:5">
      <c r="A4432" t="s">
        <v>13865</v>
      </c>
      <c r="B4432" t="s">
        <v>13765</v>
      </c>
      <c r="C4432" t="s">
        <v>13866</v>
      </c>
      <c r="D4432" s="90" t="s">
        <v>13867</v>
      </c>
      <c r="E4432">
        <v>4480</v>
      </c>
    </row>
    <row r="4433" spans="1:5">
      <c r="A4433" t="s">
        <v>13868</v>
      </c>
      <c r="B4433" t="s">
        <v>13765</v>
      </c>
      <c r="C4433" t="s">
        <v>13869</v>
      </c>
      <c r="D4433" s="90" t="s">
        <v>13870</v>
      </c>
      <c r="E4433">
        <v>4480</v>
      </c>
    </row>
    <row r="4434" spans="1:5">
      <c r="A4434" t="s">
        <v>13871</v>
      </c>
      <c r="B4434" t="s">
        <v>13765</v>
      </c>
      <c r="C4434" t="s">
        <v>13872</v>
      </c>
      <c r="D4434" s="90" t="s">
        <v>13820</v>
      </c>
      <c r="E4434">
        <v>4480</v>
      </c>
    </row>
    <row r="4435" spans="1:5">
      <c r="A4435" t="s">
        <v>13873</v>
      </c>
      <c r="B4435" t="s">
        <v>13765</v>
      </c>
      <c r="C4435" t="s">
        <v>13874</v>
      </c>
      <c r="D4435" s="90" t="s">
        <v>13820</v>
      </c>
      <c r="E4435">
        <v>4480</v>
      </c>
    </row>
    <row r="4436" spans="1:5">
      <c r="A4436" t="s">
        <v>13875</v>
      </c>
      <c r="B4436" t="s">
        <v>13765</v>
      </c>
      <c r="C4436" t="s">
        <v>13876</v>
      </c>
      <c r="D4436" s="90" t="s">
        <v>13877</v>
      </c>
      <c r="E4436">
        <v>4480</v>
      </c>
    </row>
    <row r="4437" spans="1:5">
      <c r="A4437" t="s">
        <v>13878</v>
      </c>
      <c r="B4437" t="s">
        <v>13765</v>
      </c>
      <c r="C4437" t="s">
        <v>13879</v>
      </c>
      <c r="D4437" s="90" t="s">
        <v>13880</v>
      </c>
      <c r="E4437">
        <v>4480</v>
      </c>
    </row>
    <row r="4438" spans="1:5">
      <c r="A4438" t="s">
        <v>13881</v>
      </c>
      <c r="B4438" t="s">
        <v>13765</v>
      </c>
      <c r="C4438" t="s">
        <v>13882</v>
      </c>
      <c r="D4438" s="90" t="s">
        <v>13883</v>
      </c>
      <c r="E4438">
        <v>4480</v>
      </c>
    </row>
    <row r="4439" spans="1:5">
      <c r="A4439" t="s">
        <v>13884</v>
      </c>
      <c r="B4439" t="s">
        <v>13765</v>
      </c>
      <c r="C4439" t="s">
        <v>13885</v>
      </c>
      <c r="D4439" s="90" t="s">
        <v>13858</v>
      </c>
      <c r="E4439">
        <v>4480</v>
      </c>
    </row>
    <row r="4440" spans="1:5">
      <c r="A4440" t="s">
        <v>13886</v>
      </c>
      <c r="B4440" t="s">
        <v>13765</v>
      </c>
      <c r="C4440" t="s">
        <v>13887</v>
      </c>
      <c r="D4440" s="90" t="s">
        <v>13877</v>
      </c>
      <c r="E4440">
        <v>4480</v>
      </c>
    </row>
    <row r="4441" spans="1:5">
      <c r="A4441" t="s">
        <v>13888</v>
      </c>
      <c r="B4441" t="s">
        <v>13765</v>
      </c>
      <c r="C4441" t="s">
        <v>13889</v>
      </c>
      <c r="D4441" s="90" t="s">
        <v>13880</v>
      </c>
      <c r="E4441">
        <v>4480</v>
      </c>
    </row>
    <row r="4442" spans="1:5">
      <c r="A4442" t="s">
        <v>13890</v>
      </c>
      <c r="B4442" t="s">
        <v>13765</v>
      </c>
      <c r="C4442" t="s">
        <v>13891</v>
      </c>
      <c r="D4442" s="90" t="s">
        <v>13820</v>
      </c>
      <c r="E4442">
        <v>4500</v>
      </c>
    </row>
    <row r="4443" spans="1:5">
      <c r="A4443" t="s">
        <v>13892</v>
      </c>
      <c r="B4443" t="s">
        <v>13765</v>
      </c>
      <c r="C4443" t="s">
        <v>13893</v>
      </c>
      <c r="D4443" s="90" t="s">
        <v>13883</v>
      </c>
      <c r="E4443">
        <v>4500</v>
      </c>
    </row>
    <row r="4444" spans="1:5">
      <c r="A4444" t="s">
        <v>13894</v>
      </c>
      <c r="B4444" t="s">
        <v>11995</v>
      </c>
      <c r="C4444" t="s">
        <v>13895</v>
      </c>
      <c r="D4444" s="90" t="s">
        <v>11997</v>
      </c>
      <c r="E4444">
        <v>4500</v>
      </c>
    </row>
    <row r="4445" spans="1:5">
      <c r="A4445" t="s">
        <v>13896</v>
      </c>
      <c r="B4445" t="s">
        <v>11995</v>
      </c>
      <c r="C4445" t="s">
        <v>13897</v>
      </c>
      <c r="D4445" s="90" t="s">
        <v>11997</v>
      </c>
      <c r="E4445">
        <v>4500</v>
      </c>
    </row>
    <row r="4446" spans="1:5">
      <c r="A4446" t="s">
        <v>13898</v>
      </c>
      <c r="B4446" t="s">
        <v>11995</v>
      </c>
      <c r="C4446" t="s">
        <v>13899</v>
      </c>
      <c r="D4446" s="90" t="s">
        <v>11997</v>
      </c>
      <c r="E4446">
        <v>4500</v>
      </c>
    </row>
    <row r="4447" spans="1:5">
      <c r="A4447" t="s">
        <v>13900</v>
      </c>
      <c r="B4447" t="s">
        <v>8078</v>
      </c>
      <c r="C4447" t="s">
        <v>13901</v>
      </c>
      <c r="D4447" s="90" t="s">
        <v>3056</v>
      </c>
      <c r="E4447">
        <v>4500</v>
      </c>
    </row>
    <row r="4448" spans="1:5">
      <c r="A4448" t="s">
        <v>13902</v>
      </c>
      <c r="B4448" t="s">
        <v>8078</v>
      </c>
      <c r="C4448" t="s">
        <v>13903</v>
      </c>
      <c r="D4448" s="90" t="s">
        <v>3056</v>
      </c>
      <c r="E4448">
        <v>4500</v>
      </c>
    </row>
    <row r="4449" spans="1:5">
      <c r="A4449" t="s">
        <v>13904</v>
      </c>
      <c r="B4449" t="s">
        <v>8078</v>
      </c>
      <c r="C4449" t="s">
        <v>13905</v>
      </c>
      <c r="D4449" s="90" t="s">
        <v>3056</v>
      </c>
      <c r="E4449">
        <v>4500</v>
      </c>
    </row>
    <row r="4450" spans="1:5">
      <c r="A4450" t="s">
        <v>13906</v>
      </c>
      <c r="B4450" t="s">
        <v>5907</v>
      </c>
      <c r="C4450" t="s">
        <v>13907</v>
      </c>
      <c r="D4450" s="90" t="s">
        <v>3056</v>
      </c>
      <c r="E4450">
        <v>4500</v>
      </c>
    </row>
    <row r="4451" spans="1:5">
      <c r="A4451" t="s">
        <v>13908</v>
      </c>
      <c r="B4451" t="s">
        <v>13755</v>
      </c>
      <c r="C4451" t="s">
        <v>13909</v>
      </c>
      <c r="D4451" s="90" t="s">
        <v>13757</v>
      </c>
      <c r="E4451">
        <v>4500</v>
      </c>
    </row>
    <row r="4452" spans="1:5">
      <c r="A4452" t="s">
        <v>13910</v>
      </c>
      <c r="B4452" t="s">
        <v>13755</v>
      </c>
      <c r="C4452" t="s">
        <v>13911</v>
      </c>
      <c r="D4452" s="90" t="s">
        <v>13757</v>
      </c>
      <c r="E4452">
        <v>4500</v>
      </c>
    </row>
    <row r="4453" spans="1:5">
      <c r="A4453" t="s">
        <v>13912</v>
      </c>
      <c r="B4453" t="s">
        <v>13755</v>
      </c>
      <c r="C4453" t="s">
        <v>13913</v>
      </c>
      <c r="D4453" s="90" t="s">
        <v>13757</v>
      </c>
      <c r="E4453">
        <v>4500</v>
      </c>
    </row>
    <row r="4454" spans="1:5">
      <c r="A4454" t="s">
        <v>13914</v>
      </c>
      <c r="B4454" t="s">
        <v>13755</v>
      </c>
      <c r="C4454" t="s">
        <v>13915</v>
      </c>
      <c r="D4454" s="90" t="s">
        <v>13757</v>
      </c>
      <c r="E4454">
        <v>4500</v>
      </c>
    </row>
    <row r="4455" spans="1:5">
      <c r="A4455" t="s">
        <v>13916</v>
      </c>
      <c r="B4455" t="s">
        <v>11995</v>
      </c>
      <c r="C4455" t="s">
        <v>13917</v>
      </c>
      <c r="D4455" s="90" t="s">
        <v>11997</v>
      </c>
      <c r="E4455">
        <v>4500</v>
      </c>
    </row>
    <row r="4456" spans="1:5">
      <c r="A4456" t="s">
        <v>13918</v>
      </c>
      <c r="B4456" t="s">
        <v>11995</v>
      </c>
      <c r="C4456" t="s">
        <v>13919</v>
      </c>
      <c r="D4456" s="90" t="s">
        <v>11997</v>
      </c>
      <c r="E4456">
        <v>4500</v>
      </c>
    </row>
    <row r="4457" spans="1:5">
      <c r="A4457" t="s">
        <v>13920</v>
      </c>
      <c r="B4457" t="s">
        <v>11995</v>
      </c>
      <c r="C4457" t="s">
        <v>13921</v>
      </c>
      <c r="D4457" s="90" t="s">
        <v>11997</v>
      </c>
      <c r="E4457">
        <v>4500</v>
      </c>
    </row>
    <row r="4458" spans="1:5">
      <c r="A4458" t="s">
        <v>13922</v>
      </c>
      <c r="B4458" t="s">
        <v>11995</v>
      </c>
      <c r="C4458" t="s">
        <v>13923</v>
      </c>
      <c r="D4458" s="90" t="s">
        <v>11997</v>
      </c>
      <c r="E4458">
        <v>4500</v>
      </c>
    </row>
    <row r="4459" spans="1:5">
      <c r="A4459" t="s">
        <v>13924</v>
      </c>
      <c r="B4459" t="s">
        <v>11995</v>
      </c>
      <c r="C4459" t="s">
        <v>13925</v>
      </c>
      <c r="D4459" s="90" t="s">
        <v>11997</v>
      </c>
      <c r="E4459">
        <v>4500</v>
      </c>
    </row>
    <row r="4460" spans="1:5">
      <c r="A4460" t="s">
        <v>13926</v>
      </c>
      <c r="B4460" t="s">
        <v>11995</v>
      </c>
      <c r="C4460" t="s">
        <v>13927</v>
      </c>
      <c r="D4460" s="90" t="s">
        <v>11997</v>
      </c>
      <c r="E4460">
        <v>4500</v>
      </c>
    </row>
    <row r="4461" spans="1:5">
      <c r="A4461" t="s">
        <v>13928</v>
      </c>
      <c r="B4461" t="s">
        <v>11995</v>
      </c>
      <c r="C4461" t="s">
        <v>13929</v>
      </c>
      <c r="D4461" s="90" t="s">
        <v>11997</v>
      </c>
      <c r="E4461">
        <v>4500</v>
      </c>
    </row>
    <row r="4462" spans="1:5">
      <c r="A4462" t="s">
        <v>13930</v>
      </c>
      <c r="B4462" t="s">
        <v>7792</v>
      </c>
      <c r="C4462" t="s">
        <v>13931</v>
      </c>
      <c r="D4462" s="90" t="s">
        <v>7794</v>
      </c>
      <c r="E4462">
        <v>4520</v>
      </c>
    </row>
    <row r="4463" spans="1:5">
      <c r="A4463" t="s">
        <v>13932</v>
      </c>
      <c r="B4463" t="s">
        <v>7792</v>
      </c>
      <c r="C4463" t="s">
        <v>13933</v>
      </c>
      <c r="D4463" s="90" t="s">
        <v>7794</v>
      </c>
      <c r="E4463">
        <v>4520</v>
      </c>
    </row>
    <row r="4464" spans="1:5">
      <c r="A4464" t="s">
        <v>13934</v>
      </c>
      <c r="B4464" t="s">
        <v>8078</v>
      </c>
      <c r="C4464" t="s">
        <v>13935</v>
      </c>
      <c r="D4464" s="90" t="s">
        <v>3056</v>
      </c>
      <c r="E4464">
        <v>4520</v>
      </c>
    </row>
    <row r="4465" spans="1:5">
      <c r="A4465" t="s">
        <v>1350</v>
      </c>
      <c r="B4465" t="s">
        <v>11939</v>
      </c>
      <c r="C4465" t="s">
        <v>13936</v>
      </c>
      <c r="D4465" s="90" t="s">
        <v>13937</v>
      </c>
      <c r="E4465">
        <v>4520</v>
      </c>
    </row>
    <row r="4466" spans="1:5">
      <c r="A4466" t="s">
        <v>13938</v>
      </c>
      <c r="B4466" t="s">
        <v>11939</v>
      </c>
      <c r="C4466" t="s">
        <v>13939</v>
      </c>
      <c r="D4466" s="90" t="s">
        <v>13937</v>
      </c>
      <c r="E4466">
        <v>4520</v>
      </c>
    </row>
    <row r="4467" spans="1:5">
      <c r="A4467" t="s">
        <v>13940</v>
      </c>
      <c r="B4467" t="s">
        <v>11939</v>
      </c>
      <c r="C4467" t="s">
        <v>13941</v>
      </c>
      <c r="D4467" s="90" t="s">
        <v>13937</v>
      </c>
      <c r="E4467">
        <v>4520</v>
      </c>
    </row>
    <row r="4468" spans="1:5">
      <c r="A4468" t="s">
        <v>13942</v>
      </c>
      <c r="B4468" t="s">
        <v>11939</v>
      </c>
      <c r="C4468" t="s">
        <v>13943</v>
      </c>
      <c r="D4468" s="90" t="s">
        <v>13937</v>
      </c>
      <c r="E4468">
        <v>4520</v>
      </c>
    </row>
    <row r="4469" spans="1:5">
      <c r="A4469" t="s">
        <v>13944</v>
      </c>
      <c r="B4469" t="s">
        <v>11939</v>
      </c>
      <c r="C4469" t="s">
        <v>13945</v>
      </c>
      <c r="D4469" s="90" t="s">
        <v>13937</v>
      </c>
      <c r="E4469">
        <v>4520</v>
      </c>
    </row>
    <row r="4470" spans="1:5">
      <c r="A4470" t="s">
        <v>13946</v>
      </c>
      <c r="B4470" t="s">
        <v>11939</v>
      </c>
      <c r="C4470" t="s">
        <v>13947</v>
      </c>
      <c r="D4470" s="90" t="s">
        <v>13937</v>
      </c>
      <c r="E4470">
        <v>4520</v>
      </c>
    </row>
    <row r="4471" spans="1:5">
      <c r="A4471" t="s">
        <v>13948</v>
      </c>
      <c r="B4471" t="s">
        <v>8078</v>
      </c>
      <c r="C4471" t="s">
        <v>13949</v>
      </c>
      <c r="D4471" s="90" t="s">
        <v>3056</v>
      </c>
      <c r="E4471">
        <v>4520</v>
      </c>
    </row>
    <row r="4472" spans="1:5">
      <c r="A4472" t="s">
        <v>13950</v>
      </c>
      <c r="B4472" t="s">
        <v>13845</v>
      </c>
      <c r="C4472" t="s">
        <v>13951</v>
      </c>
      <c r="D4472" s="90" t="s">
        <v>13847</v>
      </c>
      <c r="E4472">
        <v>4520</v>
      </c>
    </row>
    <row r="4473" spans="1:5">
      <c r="A4473" t="s">
        <v>13952</v>
      </c>
      <c r="B4473" t="s">
        <v>13845</v>
      </c>
      <c r="C4473" t="s">
        <v>13953</v>
      </c>
      <c r="D4473" s="90" t="s">
        <v>13847</v>
      </c>
      <c r="E4473">
        <v>4520</v>
      </c>
    </row>
    <row r="4474" spans="1:5">
      <c r="A4474" t="s">
        <v>13954</v>
      </c>
      <c r="B4474" t="s">
        <v>13955</v>
      </c>
      <c r="C4474" t="s">
        <v>13956</v>
      </c>
      <c r="D4474" s="90" t="s">
        <v>13957</v>
      </c>
      <c r="E4474">
        <v>4520</v>
      </c>
    </row>
    <row r="4475" spans="1:5">
      <c r="A4475" t="s">
        <v>1230</v>
      </c>
      <c r="B4475" t="s">
        <v>13958</v>
      </c>
      <c r="C4475" t="s">
        <v>854</v>
      </c>
      <c r="D4475" s="90" t="s">
        <v>13959</v>
      </c>
      <c r="E4475">
        <v>4520</v>
      </c>
    </row>
    <row r="4476" spans="1:5">
      <c r="A4476" t="s">
        <v>13960</v>
      </c>
      <c r="B4476" t="s">
        <v>13845</v>
      </c>
      <c r="C4476" t="s">
        <v>13961</v>
      </c>
      <c r="D4476" s="90" t="s">
        <v>13847</v>
      </c>
      <c r="E4476">
        <v>4520</v>
      </c>
    </row>
    <row r="4477" spans="1:5">
      <c r="A4477" t="s">
        <v>13962</v>
      </c>
      <c r="B4477" t="s">
        <v>13845</v>
      </c>
      <c r="C4477" t="s">
        <v>13963</v>
      </c>
      <c r="D4477" s="90" t="s">
        <v>13847</v>
      </c>
      <c r="E4477">
        <v>4520</v>
      </c>
    </row>
    <row r="4478" spans="1:5">
      <c r="A4478" t="s">
        <v>13964</v>
      </c>
      <c r="B4478" t="s">
        <v>13755</v>
      </c>
      <c r="C4478" t="s">
        <v>13965</v>
      </c>
      <c r="D4478" s="90" t="s">
        <v>13757</v>
      </c>
      <c r="E4478">
        <v>4520</v>
      </c>
    </row>
    <row r="4479" spans="1:5">
      <c r="A4479" t="s">
        <v>1322</v>
      </c>
      <c r="B4479" t="s">
        <v>13755</v>
      </c>
      <c r="C4479" t="s">
        <v>13966</v>
      </c>
      <c r="D4479" s="90" t="s">
        <v>13757</v>
      </c>
      <c r="E4479">
        <v>4520</v>
      </c>
    </row>
    <row r="4480" spans="1:5">
      <c r="A4480" t="s">
        <v>13967</v>
      </c>
      <c r="B4480" t="s">
        <v>13755</v>
      </c>
      <c r="C4480" t="s">
        <v>13968</v>
      </c>
      <c r="D4480" s="90" t="s">
        <v>13757</v>
      </c>
      <c r="E4480">
        <v>4520</v>
      </c>
    </row>
    <row r="4481" spans="1:5">
      <c r="A4481" t="s">
        <v>13969</v>
      </c>
      <c r="B4481" t="s">
        <v>13755</v>
      </c>
      <c r="C4481" t="s">
        <v>1055</v>
      </c>
      <c r="D4481" s="90" t="s">
        <v>13970</v>
      </c>
      <c r="E4481">
        <v>4520</v>
      </c>
    </row>
    <row r="4482" spans="1:5">
      <c r="A4482" t="s">
        <v>13971</v>
      </c>
      <c r="B4482" t="s">
        <v>13972</v>
      </c>
      <c r="C4482" t="s">
        <v>13973</v>
      </c>
      <c r="D4482" s="90" t="s">
        <v>13974</v>
      </c>
      <c r="E4482">
        <v>4540</v>
      </c>
    </row>
    <row r="4483" spans="1:5">
      <c r="A4483" t="s">
        <v>13975</v>
      </c>
      <c r="B4483" t="s">
        <v>13755</v>
      </c>
      <c r="C4483" t="s">
        <v>13976</v>
      </c>
      <c r="D4483" s="90" t="s">
        <v>13757</v>
      </c>
      <c r="E4483">
        <v>4540</v>
      </c>
    </row>
    <row r="4484" spans="1:5">
      <c r="A4484" t="s">
        <v>13977</v>
      </c>
      <c r="B4484" t="s">
        <v>13755</v>
      </c>
      <c r="C4484" t="s">
        <v>13978</v>
      </c>
      <c r="D4484" s="90" t="s">
        <v>13979</v>
      </c>
      <c r="E4484">
        <v>4540</v>
      </c>
    </row>
    <row r="4485" spans="1:5">
      <c r="A4485" t="s">
        <v>13980</v>
      </c>
      <c r="B4485" t="s">
        <v>13972</v>
      </c>
      <c r="C4485" t="s">
        <v>13981</v>
      </c>
      <c r="D4485" s="90" t="s">
        <v>13974</v>
      </c>
      <c r="E4485">
        <v>4540</v>
      </c>
    </row>
    <row r="4486" spans="1:5">
      <c r="A4486" t="s">
        <v>13982</v>
      </c>
      <c r="B4486" t="s">
        <v>13755</v>
      </c>
      <c r="C4486" t="s">
        <v>13983</v>
      </c>
      <c r="D4486" s="90" t="s">
        <v>13757</v>
      </c>
      <c r="E4486">
        <v>4540</v>
      </c>
    </row>
    <row r="4487" spans="1:5">
      <c r="A4487" t="s">
        <v>13984</v>
      </c>
      <c r="B4487" t="s">
        <v>13755</v>
      </c>
      <c r="C4487" t="s">
        <v>13985</v>
      </c>
      <c r="D4487" s="90" t="s">
        <v>13979</v>
      </c>
      <c r="E4487">
        <v>4540</v>
      </c>
    </row>
    <row r="4488" spans="1:5">
      <c r="A4488" t="s">
        <v>13986</v>
      </c>
      <c r="B4488" t="s">
        <v>13987</v>
      </c>
      <c r="C4488" t="s">
        <v>13988</v>
      </c>
      <c r="D4488" s="90" t="s">
        <v>13989</v>
      </c>
      <c r="E4488">
        <v>4540</v>
      </c>
    </row>
    <row r="4489" spans="1:5">
      <c r="A4489" t="s">
        <v>13990</v>
      </c>
      <c r="B4489" t="s">
        <v>13987</v>
      </c>
      <c r="C4489" t="s">
        <v>13991</v>
      </c>
      <c r="D4489" s="90" t="s">
        <v>13992</v>
      </c>
      <c r="E4489">
        <v>4540</v>
      </c>
    </row>
    <row r="4490" spans="1:5">
      <c r="A4490" t="s">
        <v>13993</v>
      </c>
      <c r="B4490" t="s">
        <v>13987</v>
      </c>
      <c r="C4490" t="s">
        <v>13994</v>
      </c>
      <c r="D4490" s="90" t="s">
        <v>13989</v>
      </c>
      <c r="E4490">
        <v>4540</v>
      </c>
    </row>
    <row r="4491" spans="1:5">
      <c r="A4491" t="s">
        <v>13995</v>
      </c>
      <c r="B4491" t="s">
        <v>13987</v>
      </c>
      <c r="C4491" t="s">
        <v>13996</v>
      </c>
      <c r="D4491" s="90" t="s">
        <v>13989</v>
      </c>
      <c r="E4491">
        <v>4540</v>
      </c>
    </row>
    <row r="4492" spans="1:5">
      <c r="A4492" t="s">
        <v>13997</v>
      </c>
      <c r="B4492" t="s">
        <v>13987</v>
      </c>
      <c r="C4492" t="s">
        <v>13998</v>
      </c>
      <c r="D4492" s="90" t="s">
        <v>13992</v>
      </c>
      <c r="E4492">
        <v>4540</v>
      </c>
    </row>
    <row r="4493" spans="1:5">
      <c r="A4493" t="s">
        <v>13999</v>
      </c>
      <c r="B4493" t="s">
        <v>13987</v>
      </c>
      <c r="C4493" t="s">
        <v>14000</v>
      </c>
      <c r="D4493" s="90" t="s">
        <v>13992</v>
      </c>
      <c r="E4493">
        <v>4540</v>
      </c>
    </row>
    <row r="4494" spans="1:5">
      <c r="A4494" t="s">
        <v>14001</v>
      </c>
      <c r="B4494" t="s">
        <v>8078</v>
      </c>
      <c r="C4494" t="s">
        <v>14002</v>
      </c>
      <c r="D4494" s="90" t="s">
        <v>3056</v>
      </c>
      <c r="E4494">
        <v>4540</v>
      </c>
    </row>
    <row r="4495" spans="1:5">
      <c r="A4495" t="s">
        <v>14003</v>
      </c>
      <c r="B4495" t="s">
        <v>8078</v>
      </c>
      <c r="C4495" t="s">
        <v>14004</v>
      </c>
      <c r="D4495" s="90" t="s">
        <v>3056</v>
      </c>
      <c r="E4495">
        <v>4540</v>
      </c>
    </row>
    <row r="4496" spans="1:5">
      <c r="A4496" t="s">
        <v>14005</v>
      </c>
      <c r="B4496" t="s">
        <v>14006</v>
      </c>
      <c r="C4496" t="s">
        <v>14007</v>
      </c>
      <c r="D4496" s="90" t="s">
        <v>14008</v>
      </c>
      <c r="E4496">
        <v>4540</v>
      </c>
    </row>
    <row r="4497" spans="1:5">
      <c r="A4497" t="s">
        <v>14009</v>
      </c>
      <c r="B4497" t="s">
        <v>14006</v>
      </c>
      <c r="C4497" t="s">
        <v>14010</v>
      </c>
      <c r="D4497" s="90" t="s">
        <v>14011</v>
      </c>
      <c r="E4497">
        <v>4540</v>
      </c>
    </row>
    <row r="4498" spans="1:5">
      <c r="A4498" t="s">
        <v>14012</v>
      </c>
      <c r="B4498" t="s">
        <v>14006</v>
      </c>
      <c r="C4498" t="s">
        <v>14013</v>
      </c>
      <c r="D4498" s="90" t="s">
        <v>14014</v>
      </c>
      <c r="E4498">
        <v>4540</v>
      </c>
    </row>
    <row r="4499" spans="1:5">
      <c r="A4499" t="s">
        <v>14015</v>
      </c>
      <c r="B4499" t="s">
        <v>14006</v>
      </c>
      <c r="C4499" t="s">
        <v>14016</v>
      </c>
      <c r="D4499" s="90" t="s">
        <v>14017</v>
      </c>
      <c r="E4499">
        <v>4540</v>
      </c>
    </row>
    <row r="4500" spans="1:5">
      <c r="A4500" t="s">
        <v>14018</v>
      </c>
      <c r="B4500" t="s">
        <v>14019</v>
      </c>
      <c r="C4500" t="s">
        <v>14020</v>
      </c>
      <c r="D4500" s="90" t="s">
        <v>14021</v>
      </c>
      <c r="E4500">
        <v>4540</v>
      </c>
    </row>
    <row r="4501" spans="1:5">
      <c r="A4501" t="s">
        <v>14022</v>
      </c>
      <c r="B4501" t="s">
        <v>14019</v>
      </c>
      <c r="C4501" t="s">
        <v>14023</v>
      </c>
      <c r="D4501" s="90" t="s">
        <v>14021</v>
      </c>
      <c r="E4501">
        <v>4540</v>
      </c>
    </row>
    <row r="4502" spans="1:5">
      <c r="A4502" t="s">
        <v>14024</v>
      </c>
      <c r="B4502" t="s">
        <v>14019</v>
      </c>
      <c r="C4502" t="s">
        <v>14025</v>
      </c>
      <c r="D4502" s="90" t="s">
        <v>14026</v>
      </c>
      <c r="E4502">
        <v>4560</v>
      </c>
    </row>
    <row r="4503" spans="1:5">
      <c r="A4503" t="s">
        <v>14027</v>
      </c>
      <c r="B4503" t="s">
        <v>14019</v>
      </c>
      <c r="C4503" t="s">
        <v>14028</v>
      </c>
      <c r="D4503" s="90" t="s">
        <v>14021</v>
      </c>
      <c r="E4503">
        <v>4560</v>
      </c>
    </row>
    <row r="4504" spans="1:5">
      <c r="A4504" t="s">
        <v>14029</v>
      </c>
      <c r="B4504" t="s">
        <v>14006</v>
      </c>
      <c r="C4504" t="s">
        <v>14030</v>
      </c>
      <c r="D4504" s="90" t="s">
        <v>14031</v>
      </c>
      <c r="E4504">
        <v>4560</v>
      </c>
    </row>
    <row r="4505" spans="1:5">
      <c r="A4505" t="s">
        <v>14032</v>
      </c>
      <c r="B4505" t="s">
        <v>11935</v>
      </c>
      <c r="C4505" t="s">
        <v>14033</v>
      </c>
      <c r="D4505" s="90" t="s">
        <v>11937</v>
      </c>
      <c r="E4505">
        <v>4560</v>
      </c>
    </row>
    <row r="4506" spans="1:5">
      <c r="A4506" t="s">
        <v>14034</v>
      </c>
      <c r="B4506" t="s">
        <v>11939</v>
      </c>
      <c r="C4506" t="s">
        <v>14035</v>
      </c>
      <c r="D4506" s="90" t="s">
        <v>14036</v>
      </c>
      <c r="E4506">
        <v>4560</v>
      </c>
    </row>
    <row r="4507" spans="1:5">
      <c r="A4507" t="s">
        <v>14037</v>
      </c>
      <c r="B4507" t="s">
        <v>11939</v>
      </c>
      <c r="C4507" t="s">
        <v>14038</v>
      </c>
      <c r="D4507" s="90" t="s">
        <v>14036</v>
      </c>
      <c r="E4507">
        <v>4560</v>
      </c>
    </row>
    <row r="4508" spans="1:5">
      <c r="A4508" t="s">
        <v>14039</v>
      </c>
      <c r="B4508" t="s">
        <v>8078</v>
      </c>
      <c r="C4508" t="s">
        <v>14040</v>
      </c>
      <c r="D4508" s="90" t="s">
        <v>14041</v>
      </c>
      <c r="E4508">
        <v>4560</v>
      </c>
    </row>
    <row r="4509" spans="1:5">
      <c r="A4509" t="s">
        <v>14042</v>
      </c>
      <c r="B4509" t="s">
        <v>14043</v>
      </c>
      <c r="C4509" t="s">
        <v>14044</v>
      </c>
      <c r="D4509" s="90" t="s">
        <v>14045</v>
      </c>
      <c r="E4509">
        <v>4560</v>
      </c>
    </row>
    <row r="4510" spans="1:5">
      <c r="A4510" t="s">
        <v>14046</v>
      </c>
      <c r="B4510" t="s">
        <v>14043</v>
      </c>
      <c r="C4510" t="s">
        <v>14047</v>
      </c>
      <c r="D4510" s="90" t="s">
        <v>14045</v>
      </c>
      <c r="E4510">
        <v>4560</v>
      </c>
    </row>
    <row r="4511" spans="1:5">
      <c r="A4511" t="s">
        <v>14048</v>
      </c>
      <c r="B4511" t="s">
        <v>14043</v>
      </c>
      <c r="C4511" t="s">
        <v>14049</v>
      </c>
      <c r="D4511" s="90" t="s">
        <v>14050</v>
      </c>
      <c r="E4511">
        <v>4560</v>
      </c>
    </row>
    <row r="4512" spans="1:5">
      <c r="A4512" t="s">
        <v>14051</v>
      </c>
      <c r="B4512" t="s">
        <v>14043</v>
      </c>
      <c r="C4512" t="s">
        <v>14052</v>
      </c>
      <c r="D4512" s="90" t="s">
        <v>14053</v>
      </c>
      <c r="E4512">
        <v>4560</v>
      </c>
    </row>
    <row r="4513" spans="1:5">
      <c r="A4513" t="s">
        <v>14054</v>
      </c>
      <c r="B4513" t="s">
        <v>14043</v>
      </c>
      <c r="C4513" t="s">
        <v>14055</v>
      </c>
      <c r="D4513" s="90" t="s">
        <v>14053</v>
      </c>
      <c r="E4513">
        <v>4560</v>
      </c>
    </row>
    <row r="4514" spans="1:5">
      <c r="A4514" t="s">
        <v>14056</v>
      </c>
      <c r="B4514" t="s">
        <v>14043</v>
      </c>
      <c r="C4514" t="s">
        <v>14057</v>
      </c>
      <c r="D4514" s="90" t="s">
        <v>14058</v>
      </c>
      <c r="E4514">
        <v>4560</v>
      </c>
    </row>
    <row r="4515" spans="1:5">
      <c r="A4515" t="s">
        <v>14059</v>
      </c>
      <c r="B4515" t="s">
        <v>14043</v>
      </c>
      <c r="C4515" t="s">
        <v>14060</v>
      </c>
      <c r="D4515" s="90" t="s">
        <v>14058</v>
      </c>
      <c r="E4515">
        <v>4560</v>
      </c>
    </row>
    <row r="4516" spans="1:5">
      <c r="A4516" t="s">
        <v>14061</v>
      </c>
      <c r="B4516" t="s">
        <v>14043</v>
      </c>
      <c r="C4516" t="s">
        <v>14062</v>
      </c>
      <c r="D4516" s="90" t="s">
        <v>14063</v>
      </c>
      <c r="E4516">
        <v>4560</v>
      </c>
    </row>
    <row r="4517" spans="1:5">
      <c r="A4517" t="s">
        <v>14064</v>
      </c>
      <c r="B4517" t="s">
        <v>14043</v>
      </c>
      <c r="C4517" t="s">
        <v>14065</v>
      </c>
      <c r="D4517" s="90" t="s">
        <v>14063</v>
      </c>
      <c r="E4517">
        <v>4560</v>
      </c>
    </row>
    <row r="4518" spans="1:5">
      <c r="A4518" t="s">
        <v>14066</v>
      </c>
      <c r="B4518" t="s">
        <v>13972</v>
      </c>
      <c r="C4518" t="s">
        <v>14067</v>
      </c>
      <c r="D4518" s="90" t="s">
        <v>13974</v>
      </c>
      <c r="E4518">
        <v>4560</v>
      </c>
    </row>
    <row r="4519" spans="1:5">
      <c r="A4519" t="s">
        <v>14068</v>
      </c>
      <c r="B4519" t="s">
        <v>13755</v>
      </c>
      <c r="C4519" t="s">
        <v>14069</v>
      </c>
      <c r="D4519" s="90" t="s">
        <v>13757</v>
      </c>
      <c r="E4519">
        <v>4560</v>
      </c>
    </row>
    <row r="4520" spans="1:5">
      <c r="A4520" t="s">
        <v>14070</v>
      </c>
      <c r="B4520" t="s">
        <v>13755</v>
      </c>
      <c r="C4520" t="s">
        <v>14071</v>
      </c>
      <c r="D4520" s="90" t="s">
        <v>13979</v>
      </c>
      <c r="E4520">
        <v>4560</v>
      </c>
    </row>
    <row r="4521" spans="1:5">
      <c r="A4521" t="s">
        <v>14072</v>
      </c>
      <c r="B4521" t="s">
        <v>14043</v>
      </c>
      <c r="C4521" t="s">
        <v>14073</v>
      </c>
      <c r="D4521" s="90" t="s">
        <v>14045</v>
      </c>
      <c r="E4521">
        <v>4560</v>
      </c>
    </row>
    <row r="4522" spans="1:5">
      <c r="A4522" t="s">
        <v>14074</v>
      </c>
      <c r="B4522" t="s">
        <v>14043</v>
      </c>
      <c r="C4522" t="s">
        <v>14075</v>
      </c>
      <c r="D4522" s="90" t="s">
        <v>14076</v>
      </c>
      <c r="E4522">
        <v>4580</v>
      </c>
    </row>
    <row r="4523" spans="1:5">
      <c r="A4523" t="s">
        <v>14077</v>
      </c>
      <c r="B4523" t="s">
        <v>14043</v>
      </c>
      <c r="C4523" t="s">
        <v>14078</v>
      </c>
      <c r="D4523" s="90" t="s">
        <v>14053</v>
      </c>
      <c r="E4523">
        <v>4580</v>
      </c>
    </row>
    <row r="4524" spans="1:5">
      <c r="A4524" t="s">
        <v>14079</v>
      </c>
      <c r="B4524" t="s">
        <v>14043</v>
      </c>
      <c r="C4524" t="s">
        <v>14080</v>
      </c>
      <c r="D4524" s="90" t="s">
        <v>14053</v>
      </c>
      <c r="E4524">
        <v>4580</v>
      </c>
    </row>
    <row r="4525" spans="1:5">
      <c r="A4525" t="s">
        <v>14081</v>
      </c>
      <c r="B4525" t="s">
        <v>14043</v>
      </c>
      <c r="C4525" t="s">
        <v>14082</v>
      </c>
      <c r="D4525" s="90" t="s">
        <v>14053</v>
      </c>
      <c r="E4525">
        <v>4580</v>
      </c>
    </row>
    <row r="4526" spans="1:5">
      <c r="A4526" t="s">
        <v>14083</v>
      </c>
      <c r="B4526" t="s">
        <v>14043</v>
      </c>
      <c r="C4526" t="s">
        <v>1043</v>
      </c>
      <c r="D4526" s="90" t="s">
        <v>14053</v>
      </c>
      <c r="E4526">
        <v>4580</v>
      </c>
    </row>
    <row r="4527" spans="1:5">
      <c r="A4527" t="s">
        <v>14084</v>
      </c>
      <c r="B4527" t="s">
        <v>14043</v>
      </c>
      <c r="C4527" t="s">
        <v>14085</v>
      </c>
      <c r="D4527" s="90" t="s">
        <v>14058</v>
      </c>
      <c r="E4527">
        <v>4580</v>
      </c>
    </row>
    <row r="4528" spans="1:5">
      <c r="A4528" t="s">
        <v>14086</v>
      </c>
      <c r="B4528" t="s">
        <v>14043</v>
      </c>
      <c r="C4528" t="s">
        <v>14087</v>
      </c>
      <c r="D4528" s="90" t="s">
        <v>14058</v>
      </c>
      <c r="E4528">
        <v>4580</v>
      </c>
    </row>
    <row r="4529" spans="1:5">
      <c r="A4529" t="s">
        <v>14088</v>
      </c>
      <c r="B4529" t="s">
        <v>14043</v>
      </c>
      <c r="C4529" t="s">
        <v>14089</v>
      </c>
      <c r="D4529" s="90" t="s">
        <v>14063</v>
      </c>
      <c r="E4529">
        <v>4580</v>
      </c>
    </row>
    <row r="4530" spans="1:5">
      <c r="A4530" t="s">
        <v>14090</v>
      </c>
      <c r="B4530" t="s">
        <v>14043</v>
      </c>
      <c r="C4530" t="s">
        <v>14091</v>
      </c>
      <c r="D4530" s="90" t="s">
        <v>14063</v>
      </c>
      <c r="E4530">
        <v>4580</v>
      </c>
    </row>
    <row r="4531" spans="1:5">
      <c r="A4531" t="s">
        <v>14092</v>
      </c>
      <c r="B4531" t="s">
        <v>14043</v>
      </c>
      <c r="C4531" t="s">
        <v>14093</v>
      </c>
      <c r="D4531" s="90" t="s">
        <v>14063</v>
      </c>
      <c r="E4531">
        <v>4580</v>
      </c>
    </row>
    <row r="4532" spans="1:5">
      <c r="A4532" t="s">
        <v>14094</v>
      </c>
      <c r="C4532" t="s">
        <v>14095</v>
      </c>
      <c r="D4532" s="90" t="s">
        <v>14063</v>
      </c>
      <c r="E4532">
        <v>4580</v>
      </c>
    </row>
    <row r="4533" spans="1:5">
      <c r="A4533" t="s">
        <v>14096</v>
      </c>
      <c r="B4533" t="s">
        <v>8078</v>
      </c>
      <c r="C4533" t="s">
        <v>14097</v>
      </c>
      <c r="D4533" s="90" t="s">
        <v>3056</v>
      </c>
      <c r="E4533">
        <v>4580</v>
      </c>
    </row>
    <row r="4534" spans="1:5">
      <c r="A4534" t="s">
        <v>14098</v>
      </c>
      <c r="B4534" t="s">
        <v>8078</v>
      </c>
      <c r="C4534" t="s">
        <v>14099</v>
      </c>
      <c r="D4534" s="90" t="s">
        <v>3056</v>
      </c>
      <c r="E4534">
        <v>4580</v>
      </c>
    </row>
    <row r="4535" spans="1:5">
      <c r="A4535" t="s">
        <v>14100</v>
      </c>
      <c r="B4535" t="s">
        <v>11935</v>
      </c>
      <c r="C4535" t="s">
        <v>14101</v>
      </c>
      <c r="D4535" s="90" t="s">
        <v>11937</v>
      </c>
      <c r="E4535">
        <v>4580</v>
      </c>
    </row>
    <row r="4536" spans="1:5">
      <c r="A4536" t="s">
        <v>14102</v>
      </c>
      <c r="B4536" t="s">
        <v>11935</v>
      </c>
      <c r="C4536" t="s">
        <v>14103</v>
      </c>
      <c r="D4536" s="90" t="s">
        <v>11937</v>
      </c>
      <c r="E4536">
        <v>4580</v>
      </c>
    </row>
    <row r="4537" spans="1:5">
      <c r="A4537" t="s">
        <v>14104</v>
      </c>
      <c r="B4537" t="s">
        <v>14006</v>
      </c>
      <c r="C4537" t="s">
        <v>14105</v>
      </c>
      <c r="D4537" s="90" t="s">
        <v>14106</v>
      </c>
      <c r="E4537">
        <v>4580</v>
      </c>
    </row>
    <row r="4538" spans="1:5">
      <c r="A4538" t="s">
        <v>14107</v>
      </c>
      <c r="B4538" t="s">
        <v>14006</v>
      </c>
      <c r="C4538" t="s">
        <v>14108</v>
      </c>
      <c r="D4538" s="90" t="s">
        <v>14008</v>
      </c>
      <c r="E4538">
        <v>4580</v>
      </c>
    </row>
    <row r="4539" spans="1:5">
      <c r="A4539" t="s">
        <v>14109</v>
      </c>
      <c r="B4539" t="s">
        <v>14006</v>
      </c>
      <c r="C4539" t="s">
        <v>14110</v>
      </c>
      <c r="D4539" s="90" t="s">
        <v>14011</v>
      </c>
      <c r="E4539">
        <v>4580</v>
      </c>
    </row>
    <row r="4540" spans="1:5">
      <c r="A4540" t="s">
        <v>14111</v>
      </c>
      <c r="B4540" t="s">
        <v>14006</v>
      </c>
      <c r="C4540" t="s">
        <v>14112</v>
      </c>
      <c r="D4540" s="90" t="s">
        <v>14014</v>
      </c>
      <c r="E4540">
        <v>4580</v>
      </c>
    </row>
    <row r="4541" spans="1:5">
      <c r="A4541" t="s">
        <v>14113</v>
      </c>
      <c r="B4541" t="s">
        <v>14006</v>
      </c>
      <c r="C4541" t="s">
        <v>14114</v>
      </c>
      <c r="D4541" s="90" t="s">
        <v>14017</v>
      </c>
      <c r="E4541">
        <v>4580</v>
      </c>
    </row>
    <row r="4542" spans="1:5">
      <c r="A4542" t="s">
        <v>14115</v>
      </c>
      <c r="B4542" t="s">
        <v>7792</v>
      </c>
      <c r="C4542" t="s">
        <v>14116</v>
      </c>
      <c r="D4542" s="90" t="s">
        <v>7794</v>
      </c>
      <c r="E4542">
        <v>4600</v>
      </c>
    </row>
    <row r="4543" spans="1:5">
      <c r="A4543" t="s">
        <v>14117</v>
      </c>
      <c r="B4543" t="s">
        <v>7792</v>
      </c>
      <c r="C4543" t="s">
        <v>14118</v>
      </c>
      <c r="D4543" s="90" t="s">
        <v>7794</v>
      </c>
      <c r="E4543">
        <v>4600</v>
      </c>
    </row>
    <row r="4544" spans="1:5">
      <c r="A4544" t="s">
        <v>14119</v>
      </c>
      <c r="B4544" t="s">
        <v>11903</v>
      </c>
      <c r="C4544" t="s">
        <v>14120</v>
      </c>
      <c r="D4544" s="90" t="s">
        <v>11963</v>
      </c>
      <c r="E4544">
        <v>4600</v>
      </c>
    </row>
    <row r="4545" spans="1:5">
      <c r="A4545" t="s">
        <v>14121</v>
      </c>
      <c r="B4545" t="s">
        <v>8078</v>
      </c>
      <c r="C4545" t="s">
        <v>14122</v>
      </c>
      <c r="D4545" s="90" t="s">
        <v>3056</v>
      </c>
      <c r="E4545">
        <v>4600</v>
      </c>
    </row>
    <row r="4546" spans="1:5">
      <c r="A4546" t="s">
        <v>14123</v>
      </c>
      <c r="B4546" t="s">
        <v>7792</v>
      </c>
      <c r="C4546" t="s">
        <v>14124</v>
      </c>
      <c r="D4546" s="90" t="s">
        <v>7794</v>
      </c>
      <c r="E4546">
        <v>4600</v>
      </c>
    </row>
    <row r="4547" spans="1:5">
      <c r="A4547" t="s">
        <v>14125</v>
      </c>
      <c r="B4547" t="s">
        <v>7792</v>
      </c>
      <c r="C4547" t="s">
        <v>14126</v>
      </c>
      <c r="D4547" s="90" t="s">
        <v>7794</v>
      </c>
      <c r="E4547">
        <v>4600</v>
      </c>
    </row>
    <row r="4548" spans="1:5">
      <c r="A4548" t="s">
        <v>14127</v>
      </c>
      <c r="B4548" t="s">
        <v>11995</v>
      </c>
      <c r="C4548" t="s">
        <v>14128</v>
      </c>
      <c r="D4548" s="90" t="s">
        <v>11997</v>
      </c>
      <c r="E4548">
        <v>4600</v>
      </c>
    </row>
    <row r="4549" spans="1:5">
      <c r="A4549" t="s">
        <v>14129</v>
      </c>
      <c r="B4549" t="s">
        <v>11995</v>
      </c>
      <c r="C4549" t="s">
        <v>14130</v>
      </c>
      <c r="D4549" s="90" t="s">
        <v>11997</v>
      </c>
      <c r="E4549">
        <v>4600</v>
      </c>
    </row>
    <row r="4550" spans="1:5">
      <c r="A4550" t="s">
        <v>14131</v>
      </c>
      <c r="B4550" t="s">
        <v>8078</v>
      </c>
      <c r="C4550" t="s">
        <v>14132</v>
      </c>
      <c r="D4550" s="90" t="s">
        <v>3056</v>
      </c>
      <c r="E4550">
        <v>4600</v>
      </c>
    </row>
    <row r="4551" spans="1:5">
      <c r="A4551" t="s">
        <v>14133</v>
      </c>
      <c r="B4551" t="s">
        <v>8078</v>
      </c>
      <c r="C4551" t="s">
        <v>14134</v>
      </c>
      <c r="D4551" s="90" t="s">
        <v>3056</v>
      </c>
      <c r="E4551">
        <v>4600</v>
      </c>
    </row>
    <row r="4552" spans="1:5">
      <c r="A4552" t="s">
        <v>14135</v>
      </c>
      <c r="B4552" t="s">
        <v>7792</v>
      </c>
      <c r="C4552" t="s">
        <v>14136</v>
      </c>
      <c r="D4552" s="90" t="s">
        <v>7794</v>
      </c>
      <c r="E4552">
        <v>4600</v>
      </c>
    </row>
    <row r="4553" spans="1:5">
      <c r="A4553" t="s">
        <v>1263</v>
      </c>
      <c r="B4553" t="s">
        <v>14137</v>
      </c>
      <c r="C4553" t="s">
        <v>910</v>
      </c>
      <c r="D4553" s="90" t="s">
        <v>14138</v>
      </c>
      <c r="E4553">
        <v>4600</v>
      </c>
    </row>
    <row r="4554" spans="1:5">
      <c r="A4554" t="s">
        <v>1260</v>
      </c>
      <c r="B4554" t="s">
        <v>14137</v>
      </c>
      <c r="C4554" t="s">
        <v>907</v>
      </c>
      <c r="D4554" s="90" t="s">
        <v>14139</v>
      </c>
      <c r="E4554">
        <v>4600</v>
      </c>
    </row>
    <row r="4555" spans="1:5">
      <c r="A4555" t="s">
        <v>14140</v>
      </c>
      <c r="B4555" t="s">
        <v>14141</v>
      </c>
      <c r="C4555" t="s">
        <v>14142</v>
      </c>
      <c r="D4555" s="90" t="s">
        <v>14143</v>
      </c>
      <c r="E4555">
        <v>4600</v>
      </c>
    </row>
    <row r="4556" spans="1:5">
      <c r="A4556" t="s">
        <v>14144</v>
      </c>
      <c r="B4556" t="s">
        <v>14141</v>
      </c>
      <c r="C4556" t="s">
        <v>14145</v>
      </c>
      <c r="D4556" s="90" t="s">
        <v>14143</v>
      </c>
      <c r="E4556">
        <v>4600</v>
      </c>
    </row>
    <row r="4557" spans="1:5">
      <c r="A4557" t="s">
        <v>14146</v>
      </c>
      <c r="B4557" t="s">
        <v>14141</v>
      </c>
      <c r="C4557" t="s">
        <v>14147</v>
      </c>
      <c r="D4557" s="90" t="s">
        <v>14143</v>
      </c>
      <c r="E4557">
        <v>4600</v>
      </c>
    </row>
    <row r="4558" spans="1:5">
      <c r="A4558" t="s">
        <v>14148</v>
      </c>
      <c r="B4558" t="s">
        <v>14141</v>
      </c>
      <c r="C4558" t="s">
        <v>14149</v>
      </c>
      <c r="D4558" s="90" t="s">
        <v>14143</v>
      </c>
      <c r="E4558">
        <v>4600</v>
      </c>
    </row>
    <row r="4559" spans="1:5">
      <c r="A4559" t="s">
        <v>14150</v>
      </c>
      <c r="B4559" t="s">
        <v>14141</v>
      </c>
      <c r="C4559" t="s">
        <v>14151</v>
      </c>
      <c r="D4559" s="90" t="s">
        <v>14143</v>
      </c>
      <c r="E4559">
        <v>4600</v>
      </c>
    </row>
    <row r="4560" spans="1:5">
      <c r="A4560" t="s">
        <v>14152</v>
      </c>
      <c r="B4560" t="s">
        <v>14141</v>
      </c>
      <c r="C4560" t="s">
        <v>14153</v>
      </c>
      <c r="D4560" s="90" t="s">
        <v>14154</v>
      </c>
      <c r="E4560">
        <v>4600</v>
      </c>
    </row>
    <row r="4561" spans="1:5">
      <c r="A4561" t="s">
        <v>14155</v>
      </c>
      <c r="B4561" t="s">
        <v>14141</v>
      </c>
      <c r="C4561" t="s">
        <v>14156</v>
      </c>
      <c r="D4561" s="90" t="s">
        <v>14157</v>
      </c>
      <c r="E4561">
        <v>4600</v>
      </c>
    </row>
    <row r="4562" spans="1:5">
      <c r="A4562" t="s">
        <v>14158</v>
      </c>
      <c r="B4562" t="s">
        <v>14141</v>
      </c>
      <c r="C4562" t="s">
        <v>14159</v>
      </c>
      <c r="D4562" s="90" t="s">
        <v>14160</v>
      </c>
      <c r="E4562">
        <v>4620</v>
      </c>
    </row>
    <row r="4563" spans="1:5">
      <c r="A4563" t="s">
        <v>14161</v>
      </c>
      <c r="B4563" t="s">
        <v>14141</v>
      </c>
      <c r="C4563" t="s">
        <v>14162</v>
      </c>
      <c r="D4563" s="90" t="s">
        <v>14163</v>
      </c>
      <c r="E4563">
        <v>4620</v>
      </c>
    </row>
    <row r="4564" spans="1:5">
      <c r="A4564" t="s">
        <v>14164</v>
      </c>
      <c r="B4564" t="s">
        <v>14141</v>
      </c>
      <c r="C4564" t="s">
        <v>14165</v>
      </c>
      <c r="D4564" s="90" t="s">
        <v>14143</v>
      </c>
      <c r="E4564">
        <v>4620</v>
      </c>
    </row>
    <row r="4565" spans="1:5">
      <c r="A4565" t="s">
        <v>14166</v>
      </c>
      <c r="B4565" t="s">
        <v>14141</v>
      </c>
      <c r="C4565" t="s">
        <v>14167</v>
      </c>
      <c r="D4565" s="90" t="s">
        <v>14143</v>
      </c>
      <c r="E4565">
        <v>4620</v>
      </c>
    </row>
    <row r="4566" spans="1:5">
      <c r="A4566" t="s">
        <v>14168</v>
      </c>
      <c r="B4566" t="s">
        <v>14141</v>
      </c>
      <c r="C4566" t="s">
        <v>14169</v>
      </c>
      <c r="D4566" s="90" t="s">
        <v>14143</v>
      </c>
      <c r="E4566">
        <v>4620</v>
      </c>
    </row>
    <row r="4567" spans="1:5">
      <c r="A4567" t="s">
        <v>14170</v>
      </c>
      <c r="B4567" t="s">
        <v>14141</v>
      </c>
      <c r="C4567" t="s">
        <v>14171</v>
      </c>
      <c r="D4567" s="90" t="s">
        <v>14143</v>
      </c>
      <c r="E4567">
        <v>4620</v>
      </c>
    </row>
    <row r="4568" spans="1:5">
      <c r="A4568" t="s">
        <v>14172</v>
      </c>
      <c r="B4568" t="s">
        <v>14141</v>
      </c>
      <c r="C4568" t="s">
        <v>14173</v>
      </c>
      <c r="D4568" s="90" t="s">
        <v>14143</v>
      </c>
      <c r="E4568">
        <v>4620</v>
      </c>
    </row>
    <row r="4569" spans="1:5">
      <c r="A4569" t="s">
        <v>14174</v>
      </c>
      <c r="B4569" t="s">
        <v>14141</v>
      </c>
      <c r="C4569" t="s">
        <v>14175</v>
      </c>
      <c r="D4569" s="90" t="s">
        <v>14143</v>
      </c>
      <c r="E4569">
        <v>4620</v>
      </c>
    </row>
    <row r="4570" spans="1:5">
      <c r="A4570" t="s">
        <v>14176</v>
      </c>
      <c r="B4570" t="s">
        <v>14141</v>
      </c>
      <c r="C4570" t="s">
        <v>14177</v>
      </c>
      <c r="D4570" s="90" t="s">
        <v>14143</v>
      </c>
      <c r="E4570">
        <v>4620</v>
      </c>
    </row>
    <row r="4571" spans="1:5">
      <c r="A4571" t="s">
        <v>14178</v>
      </c>
      <c r="B4571" t="s">
        <v>14141</v>
      </c>
      <c r="C4571" t="s">
        <v>14179</v>
      </c>
      <c r="D4571" s="90" t="s">
        <v>14143</v>
      </c>
      <c r="E4571">
        <v>4620</v>
      </c>
    </row>
    <row r="4572" spans="1:5">
      <c r="A4572" t="s">
        <v>14180</v>
      </c>
      <c r="B4572" t="s">
        <v>14141</v>
      </c>
      <c r="C4572" t="s">
        <v>14181</v>
      </c>
      <c r="D4572" s="90" t="s">
        <v>14143</v>
      </c>
      <c r="E4572">
        <v>4620</v>
      </c>
    </row>
    <row r="4573" spans="1:5">
      <c r="A4573" t="s">
        <v>14182</v>
      </c>
      <c r="B4573" t="s">
        <v>14141</v>
      </c>
      <c r="C4573" t="s">
        <v>14183</v>
      </c>
      <c r="D4573" s="90" t="s">
        <v>14143</v>
      </c>
      <c r="E4573">
        <v>4620</v>
      </c>
    </row>
    <row r="4574" spans="1:5">
      <c r="A4574" t="s">
        <v>14184</v>
      </c>
      <c r="B4574" t="s">
        <v>13755</v>
      </c>
      <c r="C4574" t="s">
        <v>14185</v>
      </c>
      <c r="D4574" s="90" t="s">
        <v>13757</v>
      </c>
      <c r="E4574">
        <v>4620</v>
      </c>
    </row>
    <row r="4575" spans="1:5">
      <c r="A4575" t="s">
        <v>14186</v>
      </c>
      <c r="B4575" t="s">
        <v>13755</v>
      </c>
      <c r="C4575" t="s">
        <v>1054</v>
      </c>
      <c r="D4575" s="90" t="s">
        <v>13970</v>
      </c>
      <c r="E4575">
        <v>4620</v>
      </c>
    </row>
    <row r="4576" spans="1:5">
      <c r="A4576" t="s">
        <v>14187</v>
      </c>
      <c r="B4576" t="s">
        <v>13972</v>
      </c>
      <c r="C4576" t="s">
        <v>14188</v>
      </c>
      <c r="D4576" s="90" t="s">
        <v>13974</v>
      </c>
      <c r="E4576">
        <v>4620</v>
      </c>
    </row>
    <row r="4577" spans="1:5">
      <c r="A4577" t="s">
        <v>14189</v>
      </c>
      <c r="B4577" t="s">
        <v>13755</v>
      </c>
      <c r="C4577" t="s">
        <v>14190</v>
      </c>
      <c r="D4577" s="90" t="s">
        <v>13757</v>
      </c>
      <c r="E4577">
        <v>4620</v>
      </c>
    </row>
    <row r="4578" spans="1:5">
      <c r="A4578" t="s">
        <v>14191</v>
      </c>
      <c r="B4578" t="s">
        <v>13755</v>
      </c>
      <c r="C4578" t="s">
        <v>14192</v>
      </c>
      <c r="D4578" s="90" t="s">
        <v>13979</v>
      </c>
      <c r="E4578">
        <v>4620</v>
      </c>
    </row>
    <row r="4579" spans="1:5">
      <c r="A4579" t="s">
        <v>1265</v>
      </c>
      <c r="B4579" t="s">
        <v>13972</v>
      </c>
      <c r="C4579" t="s">
        <v>912</v>
      </c>
      <c r="D4579" s="90" t="s">
        <v>13974</v>
      </c>
      <c r="E4579">
        <v>4620</v>
      </c>
    </row>
    <row r="4580" spans="1:5">
      <c r="A4580" t="s">
        <v>14193</v>
      </c>
      <c r="B4580" t="s">
        <v>13755</v>
      </c>
      <c r="C4580" t="s">
        <v>14194</v>
      </c>
      <c r="D4580" s="90" t="s">
        <v>13757</v>
      </c>
      <c r="E4580">
        <v>4620</v>
      </c>
    </row>
    <row r="4581" spans="1:5">
      <c r="A4581" t="s">
        <v>14195</v>
      </c>
      <c r="B4581" t="s">
        <v>13755</v>
      </c>
      <c r="C4581" t="s">
        <v>14196</v>
      </c>
      <c r="D4581" s="90" t="s">
        <v>13979</v>
      </c>
      <c r="E4581">
        <v>4620</v>
      </c>
    </row>
    <row r="4582" spans="1:5">
      <c r="A4582" t="s">
        <v>14197</v>
      </c>
      <c r="B4582" t="s">
        <v>14043</v>
      </c>
      <c r="C4582" t="s">
        <v>14198</v>
      </c>
      <c r="D4582" s="90" t="s">
        <v>14063</v>
      </c>
      <c r="E4582">
        <v>4640</v>
      </c>
    </row>
    <row r="4583" spans="1:5">
      <c r="A4583" t="s">
        <v>14199</v>
      </c>
      <c r="B4583" t="s">
        <v>14043</v>
      </c>
      <c r="C4583" t="s">
        <v>14200</v>
      </c>
      <c r="D4583" s="90" t="s">
        <v>14063</v>
      </c>
      <c r="E4583">
        <v>4640</v>
      </c>
    </row>
    <row r="4584" spans="1:5">
      <c r="A4584" t="s">
        <v>14201</v>
      </c>
      <c r="B4584" t="s">
        <v>5897</v>
      </c>
      <c r="C4584" t="s">
        <v>14202</v>
      </c>
      <c r="D4584" s="90" t="s">
        <v>14203</v>
      </c>
      <c r="E4584">
        <v>4640</v>
      </c>
    </row>
    <row r="4585" spans="1:5">
      <c r="A4585" t="s">
        <v>14204</v>
      </c>
      <c r="B4585" t="s">
        <v>11995</v>
      </c>
      <c r="C4585" t="s">
        <v>14205</v>
      </c>
      <c r="D4585" s="90" t="s">
        <v>11997</v>
      </c>
      <c r="E4585">
        <v>4640</v>
      </c>
    </row>
    <row r="4586" spans="1:5">
      <c r="A4586" t="s">
        <v>14206</v>
      </c>
      <c r="B4586" t="s">
        <v>8078</v>
      </c>
      <c r="C4586" t="s">
        <v>14207</v>
      </c>
      <c r="D4586" s="90" t="s">
        <v>3056</v>
      </c>
      <c r="E4586">
        <v>4640</v>
      </c>
    </row>
    <row r="4587" spans="1:5">
      <c r="A4587" t="s">
        <v>1255</v>
      </c>
      <c r="B4587" t="s">
        <v>8078</v>
      </c>
      <c r="C4587" t="s">
        <v>14208</v>
      </c>
      <c r="D4587" s="90" t="s">
        <v>14209</v>
      </c>
      <c r="E4587">
        <v>4640</v>
      </c>
    </row>
    <row r="4588" spans="1:5">
      <c r="A4588" t="s">
        <v>14210</v>
      </c>
      <c r="B4588" t="s">
        <v>11903</v>
      </c>
      <c r="C4588" t="s">
        <v>14211</v>
      </c>
      <c r="D4588" s="90" t="s">
        <v>11963</v>
      </c>
      <c r="E4588">
        <v>4640</v>
      </c>
    </row>
    <row r="4589" spans="1:5">
      <c r="A4589" t="s">
        <v>14212</v>
      </c>
      <c r="B4589" t="s">
        <v>11903</v>
      </c>
      <c r="C4589" t="s">
        <v>14213</v>
      </c>
      <c r="D4589" s="90" t="s">
        <v>11963</v>
      </c>
      <c r="E4589">
        <v>4640</v>
      </c>
    </row>
    <row r="4590" spans="1:5">
      <c r="A4590" t="s">
        <v>14214</v>
      </c>
      <c r="B4590" t="s">
        <v>11903</v>
      </c>
      <c r="C4590" t="s">
        <v>14215</v>
      </c>
      <c r="D4590" s="90" t="s">
        <v>11963</v>
      </c>
      <c r="E4590">
        <v>4640</v>
      </c>
    </row>
    <row r="4591" spans="1:5">
      <c r="A4591" t="s">
        <v>14216</v>
      </c>
      <c r="B4591" t="s">
        <v>8078</v>
      </c>
      <c r="C4591" t="s">
        <v>14217</v>
      </c>
      <c r="D4591" s="90" t="s">
        <v>3056</v>
      </c>
      <c r="E4591">
        <v>4640</v>
      </c>
    </row>
    <row r="4592" spans="1:5">
      <c r="A4592" t="s">
        <v>14218</v>
      </c>
      <c r="B4592" t="s">
        <v>8078</v>
      </c>
      <c r="C4592" t="s">
        <v>14219</v>
      </c>
      <c r="D4592" s="90" t="s">
        <v>3056</v>
      </c>
      <c r="E4592">
        <v>4640</v>
      </c>
    </row>
    <row r="4593" spans="1:5">
      <c r="A4593" t="s">
        <v>14220</v>
      </c>
      <c r="B4593" t="s">
        <v>8078</v>
      </c>
      <c r="C4593" t="s">
        <v>14221</v>
      </c>
      <c r="D4593" s="90" t="s">
        <v>3056</v>
      </c>
      <c r="E4593">
        <v>4640</v>
      </c>
    </row>
    <row r="4594" spans="1:5">
      <c r="A4594" t="s">
        <v>14222</v>
      </c>
      <c r="B4594" t="s">
        <v>8078</v>
      </c>
      <c r="C4594" t="s">
        <v>14223</v>
      </c>
      <c r="D4594" s="90" t="s">
        <v>3056</v>
      </c>
      <c r="E4594">
        <v>4640</v>
      </c>
    </row>
    <row r="4595" spans="1:5">
      <c r="A4595" t="s">
        <v>14224</v>
      </c>
      <c r="B4595" t="s">
        <v>13755</v>
      </c>
      <c r="C4595" t="s">
        <v>14225</v>
      </c>
      <c r="D4595" s="90" t="s">
        <v>14226</v>
      </c>
      <c r="E4595">
        <v>4640</v>
      </c>
    </row>
    <row r="4596" spans="1:5">
      <c r="A4596" t="s">
        <v>1321</v>
      </c>
      <c r="B4596" t="s">
        <v>13755</v>
      </c>
      <c r="C4596" t="s">
        <v>987</v>
      </c>
      <c r="D4596" s="90" t="s">
        <v>14227</v>
      </c>
      <c r="E4596">
        <v>4640</v>
      </c>
    </row>
    <row r="4597" spans="1:5">
      <c r="A4597" t="s">
        <v>1229</v>
      </c>
      <c r="B4597" t="s">
        <v>13958</v>
      </c>
      <c r="C4597" t="s">
        <v>853</v>
      </c>
      <c r="D4597" s="90" t="s">
        <v>14228</v>
      </c>
      <c r="E4597">
        <v>4640</v>
      </c>
    </row>
    <row r="4598" spans="1:5">
      <c r="A4598" t="s">
        <v>14229</v>
      </c>
      <c r="B4598" t="s">
        <v>13958</v>
      </c>
      <c r="C4598" t="s">
        <v>14230</v>
      </c>
      <c r="D4598" s="90" t="s">
        <v>13959</v>
      </c>
      <c r="E4598">
        <v>4640</v>
      </c>
    </row>
    <row r="4599" spans="1:5">
      <c r="A4599" t="s">
        <v>1228</v>
      </c>
      <c r="B4599" t="s">
        <v>13958</v>
      </c>
      <c r="C4599" t="s">
        <v>852</v>
      </c>
      <c r="D4599" s="90" t="s">
        <v>13959</v>
      </c>
      <c r="E4599">
        <v>4640</v>
      </c>
    </row>
    <row r="4600" spans="1:5">
      <c r="A4600" t="s">
        <v>14231</v>
      </c>
      <c r="B4600" t="s">
        <v>11935</v>
      </c>
      <c r="C4600" t="s">
        <v>14232</v>
      </c>
      <c r="D4600" s="90" t="s">
        <v>11937</v>
      </c>
      <c r="E4600">
        <v>4640</v>
      </c>
    </row>
    <row r="4601" spans="1:5">
      <c r="A4601" t="s">
        <v>1335</v>
      </c>
      <c r="B4601" t="s">
        <v>14233</v>
      </c>
      <c r="C4601" t="s">
        <v>14234</v>
      </c>
      <c r="D4601" s="90" t="s">
        <v>14235</v>
      </c>
      <c r="E4601">
        <v>4640</v>
      </c>
    </row>
    <row r="4602" spans="1:5">
      <c r="A4602" t="s">
        <v>14236</v>
      </c>
      <c r="B4602" t="s">
        <v>14237</v>
      </c>
      <c r="C4602" t="s">
        <v>14238</v>
      </c>
      <c r="D4602" s="90" t="s">
        <v>14239</v>
      </c>
      <c r="E4602">
        <v>4660</v>
      </c>
    </row>
    <row r="4603" spans="1:5">
      <c r="A4603" t="s">
        <v>14240</v>
      </c>
      <c r="B4603" t="s">
        <v>14006</v>
      </c>
      <c r="C4603" t="s">
        <v>14241</v>
      </c>
      <c r="D4603" s="90" t="s">
        <v>14242</v>
      </c>
      <c r="E4603">
        <v>4660</v>
      </c>
    </row>
    <row r="4604" spans="1:5">
      <c r="A4604" t="s">
        <v>14243</v>
      </c>
      <c r="B4604" t="s">
        <v>14006</v>
      </c>
      <c r="C4604" t="s">
        <v>14244</v>
      </c>
      <c r="D4604" s="90" t="s">
        <v>14242</v>
      </c>
      <c r="E4604">
        <v>4660</v>
      </c>
    </row>
    <row r="4605" spans="1:5">
      <c r="A4605" t="s">
        <v>14245</v>
      </c>
      <c r="B4605" t="s">
        <v>11995</v>
      </c>
      <c r="C4605" t="s">
        <v>14246</v>
      </c>
      <c r="D4605" s="90" t="s">
        <v>11997</v>
      </c>
      <c r="E4605">
        <v>4660</v>
      </c>
    </row>
    <row r="4606" spans="1:5">
      <c r="A4606" t="s">
        <v>1258</v>
      </c>
      <c r="B4606" t="s">
        <v>11995</v>
      </c>
      <c r="C4606" t="s">
        <v>14247</v>
      </c>
      <c r="D4606" s="90" t="s">
        <v>11997</v>
      </c>
      <c r="E4606">
        <v>4660</v>
      </c>
    </row>
    <row r="4607" spans="1:5">
      <c r="A4607" t="s">
        <v>14248</v>
      </c>
      <c r="B4607" t="s">
        <v>11995</v>
      </c>
      <c r="C4607" t="s">
        <v>14249</v>
      </c>
      <c r="D4607" s="90" t="s">
        <v>11997</v>
      </c>
      <c r="E4607">
        <v>4660</v>
      </c>
    </row>
    <row r="4608" spans="1:5">
      <c r="A4608" t="s">
        <v>14250</v>
      </c>
      <c r="B4608" t="s">
        <v>11995</v>
      </c>
      <c r="C4608" t="s">
        <v>14251</v>
      </c>
      <c r="D4608" s="90" t="s">
        <v>11997</v>
      </c>
      <c r="E4608">
        <v>4660</v>
      </c>
    </row>
    <row r="4609" spans="1:5">
      <c r="A4609" t="s">
        <v>14252</v>
      </c>
      <c r="B4609" t="s">
        <v>11995</v>
      </c>
      <c r="C4609" t="s">
        <v>14253</v>
      </c>
      <c r="D4609" s="90" t="s">
        <v>11997</v>
      </c>
      <c r="E4609">
        <v>4660</v>
      </c>
    </row>
    <row r="4610" spans="1:5">
      <c r="A4610" t="s">
        <v>14254</v>
      </c>
      <c r="B4610" t="s">
        <v>11995</v>
      </c>
      <c r="C4610" t="s">
        <v>14255</v>
      </c>
      <c r="D4610" s="90" t="s">
        <v>11997</v>
      </c>
      <c r="E4610">
        <v>4660</v>
      </c>
    </row>
    <row r="4611" spans="1:5">
      <c r="A4611" t="s">
        <v>1257</v>
      </c>
      <c r="B4611" t="s">
        <v>11995</v>
      </c>
      <c r="C4611" t="s">
        <v>14256</v>
      </c>
      <c r="D4611" s="90" t="s">
        <v>11997</v>
      </c>
      <c r="E4611">
        <v>4660</v>
      </c>
    </row>
    <row r="4612" spans="1:5">
      <c r="A4612" t="s">
        <v>14257</v>
      </c>
      <c r="B4612" t="s">
        <v>13755</v>
      </c>
      <c r="C4612" t="s">
        <v>14258</v>
      </c>
      <c r="D4612" s="90" t="s">
        <v>14259</v>
      </c>
      <c r="E4612">
        <v>4660</v>
      </c>
    </row>
    <row r="4613" spans="1:5">
      <c r="A4613" t="s">
        <v>1320</v>
      </c>
      <c r="B4613" t="s">
        <v>13755</v>
      </c>
      <c r="C4613" t="s">
        <v>986</v>
      </c>
      <c r="D4613" s="90" t="s">
        <v>14260</v>
      </c>
      <c r="E4613">
        <v>4660</v>
      </c>
    </row>
    <row r="4614" spans="1:5">
      <c r="A4614" t="s">
        <v>14261</v>
      </c>
      <c r="B4614" t="s">
        <v>11943</v>
      </c>
      <c r="C4614" t="s">
        <v>976</v>
      </c>
      <c r="D4614" s="90" t="s">
        <v>14262</v>
      </c>
      <c r="E4614">
        <v>4660</v>
      </c>
    </row>
    <row r="4615" spans="1:5">
      <c r="A4615" t="s">
        <v>14263</v>
      </c>
      <c r="B4615" t="s">
        <v>13955</v>
      </c>
      <c r="C4615" t="s">
        <v>14264</v>
      </c>
      <c r="D4615" s="90" t="s">
        <v>14265</v>
      </c>
      <c r="E4615">
        <v>4660</v>
      </c>
    </row>
    <row r="4616" spans="1:5">
      <c r="A4616" t="s">
        <v>14266</v>
      </c>
      <c r="B4616" t="s">
        <v>13955</v>
      </c>
      <c r="C4616" t="s">
        <v>14267</v>
      </c>
      <c r="D4616" s="90" t="s">
        <v>14265</v>
      </c>
      <c r="E4616">
        <v>4660</v>
      </c>
    </row>
    <row r="4617" spans="1:5">
      <c r="A4617" t="s">
        <v>14268</v>
      </c>
      <c r="B4617" t="s">
        <v>13958</v>
      </c>
      <c r="C4617" t="s">
        <v>14269</v>
      </c>
      <c r="D4617" s="90" t="s">
        <v>14270</v>
      </c>
      <c r="E4617">
        <v>4660</v>
      </c>
    </row>
    <row r="4618" spans="1:5">
      <c r="A4618" t="s">
        <v>14271</v>
      </c>
      <c r="B4618" t="s">
        <v>13958</v>
      </c>
      <c r="C4618" t="s">
        <v>14272</v>
      </c>
      <c r="D4618" s="90" t="s">
        <v>14270</v>
      </c>
      <c r="E4618">
        <v>4660</v>
      </c>
    </row>
    <row r="4619" spans="1:5">
      <c r="A4619" t="s">
        <v>1182</v>
      </c>
      <c r="B4619" t="s">
        <v>13955</v>
      </c>
      <c r="C4619" t="s">
        <v>806</v>
      </c>
      <c r="D4619" s="90" t="s">
        <v>14265</v>
      </c>
      <c r="E4619">
        <v>4660</v>
      </c>
    </row>
    <row r="4620" spans="1:5">
      <c r="A4620" t="s">
        <v>1181</v>
      </c>
      <c r="B4620" t="s">
        <v>13955</v>
      </c>
      <c r="C4620" t="s">
        <v>805</v>
      </c>
      <c r="D4620" s="90" t="s">
        <v>14265</v>
      </c>
      <c r="E4620">
        <v>4660</v>
      </c>
    </row>
    <row r="4621" spans="1:5">
      <c r="A4621" t="s">
        <v>1184</v>
      </c>
      <c r="B4621" t="s">
        <v>13958</v>
      </c>
      <c r="C4621" t="s">
        <v>808</v>
      </c>
      <c r="D4621" s="90" t="s">
        <v>14270</v>
      </c>
      <c r="E4621">
        <v>4660</v>
      </c>
    </row>
    <row r="4622" spans="1:5">
      <c r="A4622" t="s">
        <v>1183</v>
      </c>
      <c r="B4622" t="s">
        <v>13958</v>
      </c>
      <c r="C4622" t="s">
        <v>807</v>
      </c>
      <c r="D4622" s="90" t="s">
        <v>14270</v>
      </c>
      <c r="E4622">
        <v>4680</v>
      </c>
    </row>
    <row r="4623" spans="1:5">
      <c r="A4623" t="s">
        <v>14273</v>
      </c>
      <c r="B4623" t="s">
        <v>14274</v>
      </c>
      <c r="C4623" t="s">
        <v>1059</v>
      </c>
      <c r="D4623" s="90" t="s">
        <v>14275</v>
      </c>
      <c r="E4623">
        <v>4680</v>
      </c>
    </row>
    <row r="4624" spans="1:5">
      <c r="A4624" t="s">
        <v>14276</v>
      </c>
      <c r="B4624" t="s">
        <v>14274</v>
      </c>
      <c r="C4624" t="s">
        <v>1058</v>
      </c>
      <c r="D4624" s="90" t="s">
        <v>14277</v>
      </c>
      <c r="E4624">
        <v>4680</v>
      </c>
    </row>
    <row r="4625" spans="1:5">
      <c r="A4625" t="s">
        <v>14278</v>
      </c>
      <c r="B4625" t="s">
        <v>14233</v>
      </c>
      <c r="C4625" t="s">
        <v>14279</v>
      </c>
      <c r="D4625" s="90" t="s">
        <v>14280</v>
      </c>
      <c r="E4625">
        <v>4680</v>
      </c>
    </row>
    <row r="4626" spans="1:5">
      <c r="A4626" t="s">
        <v>14281</v>
      </c>
      <c r="B4626" t="s">
        <v>7792</v>
      </c>
      <c r="C4626" t="s">
        <v>14282</v>
      </c>
      <c r="D4626" s="90" t="s">
        <v>7794</v>
      </c>
      <c r="E4626">
        <v>4680</v>
      </c>
    </row>
    <row r="4627" spans="1:5">
      <c r="A4627" t="s">
        <v>1340</v>
      </c>
      <c r="B4627" t="s">
        <v>7792</v>
      </c>
      <c r="C4627" t="s">
        <v>14283</v>
      </c>
      <c r="D4627" s="90" t="s">
        <v>7794</v>
      </c>
      <c r="E4627">
        <v>4680</v>
      </c>
    </row>
    <row r="4628" spans="1:5">
      <c r="A4628" t="s">
        <v>1339</v>
      </c>
      <c r="B4628" t="s">
        <v>7792</v>
      </c>
      <c r="C4628" t="s">
        <v>14284</v>
      </c>
      <c r="D4628" s="90" t="s">
        <v>7794</v>
      </c>
      <c r="E4628">
        <v>4680</v>
      </c>
    </row>
    <row r="4629" spans="1:5">
      <c r="A4629" t="s">
        <v>1338</v>
      </c>
      <c r="B4629" t="s">
        <v>7792</v>
      </c>
      <c r="C4629" t="s">
        <v>14285</v>
      </c>
      <c r="D4629" s="90" t="s">
        <v>7794</v>
      </c>
      <c r="E4629">
        <v>4680</v>
      </c>
    </row>
    <row r="4630" spans="1:5">
      <c r="A4630" t="s">
        <v>14286</v>
      </c>
      <c r="B4630" t="s">
        <v>14274</v>
      </c>
      <c r="C4630" t="s">
        <v>1057</v>
      </c>
      <c r="D4630" s="90" t="s">
        <v>14287</v>
      </c>
      <c r="E4630">
        <v>4680</v>
      </c>
    </row>
    <row r="4631" spans="1:5">
      <c r="A4631" t="s">
        <v>14288</v>
      </c>
      <c r="B4631" t="s">
        <v>14274</v>
      </c>
      <c r="C4631" t="s">
        <v>1056</v>
      </c>
      <c r="D4631" s="90" t="s">
        <v>14289</v>
      </c>
      <c r="E4631">
        <v>4680</v>
      </c>
    </row>
    <row r="4632" spans="1:5">
      <c r="A4632" t="s">
        <v>1289</v>
      </c>
      <c r="B4632" t="s">
        <v>11946</v>
      </c>
      <c r="C4632" t="s">
        <v>14290</v>
      </c>
      <c r="D4632" s="90" t="s">
        <v>14291</v>
      </c>
      <c r="E4632">
        <v>4680</v>
      </c>
    </row>
    <row r="4633" spans="1:5">
      <c r="A4633" t="s">
        <v>14292</v>
      </c>
      <c r="B4633" t="s">
        <v>11903</v>
      </c>
      <c r="C4633" t="s">
        <v>14293</v>
      </c>
      <c r="D4633" s="90" t="s">
        <v>11963</v>
      </c>
      <c r="E4633">
        <v>4680</v>
      </c>
    </row>
    <row r="4634" spans="1:5">
      <c r="A4634" t="s">
        <v>14294</v>
      </c>
      <c r="B4634" t="s">
        <v>11903</v>
      </c>
      <c r="C4634" t="s">
        <v>14295</v>
      </c>
      <c r="D4634" s="90" t="s">
        <v>11963</v>
      </c>
      <c r="E4634">
        <v>4680</v>
      </c>
    </row>
    <row r="4635" spans="1:5">
      <c r="A4635" t="s">
        <v>14296</v>
      </c>
      <c r="B4635" t="s">
        <v>11903</v>
      </c>
      <c r="C4635" t="s">
        <v>14297</v>
      </c>
      <c r="D4635" s="90" t="s">
        <v>11963</v>
      </c>
      <c r="E4635">
        <v>4680</v>
      </c>
    </row>
    <row r="4636" spans="1:5">
      <c r="A4636" t="s">
        <v>14298</v>
      </c>
      <c r="B4636" t="s">
        <v>11903</v>
      </c>
      <c r="C4636" t="s">
        <v>14299</v>
      </c>
      <c r="D4636" s="90" t="s">
        <v>11963</v>
      </c>
      <c r="E4636">
        <v>4680</v>
      </c>
    </row>
    <row r="4637" spans="1:5">
      <c r="A4637" t="s">
        <v>1256</v>
      </c>
      <c r="B4637" t="s">
        <v>11995</v>
      </c>
      <c r="C4637" t="s">
        <v>14300</v>
      </c>
      <c r="D4637" s="90" t="s">
        <v>11997</v>
      </c>
      <c r="E4637">
        <v>4680</v>
      </c>
    </row>
    <row r="4638" spans="1:5">
      <c r="A4638" t="s">
        <v>14301</v>
      </c>
      <c r="B4638" t="s">
        <v>11903</v>
      </c>
      <c r="C4638" t="s">
        <v>14302</v>
      </c>
      <c r="D4638" s="90" t="s">
        <v>11963</v>
      </c>
      <c r="E4638">
        <v>4680</v>
      </c>
    </row>
    <row r="4639" spans="1:5">
      <c r="A4639" t="s">
        <v>1403</v>
      </c>
      <c r="B4639" t="s">
        <v>11903</v>
      </c>
      <c r="C4639" t="s">
        <v>14303</v>
      </c>
      <c r="D4639" s="90" t="s">
        <v>11963</v>
      </c>
      <c r="E4639">
        <v>4680</v>
      </c>
    </row>
    <row r="4640" spans="1:5">
      <c r="A4640" t="s">
        <v>14304</v>
      </c>
      <c r="B4640" t="s">
        <v>11903</v>
      </c>
      <c r="C4640" t="s">
        <v>14305</v>
      </c>
      <c r="D4640" s="90" t="s">
        <v>11963</v>
      </c>
      <c r="E4640">
        <v>4680</v>
      </c>
    </row>
    <row r="4641" spans="1:5">
      <c r="A4641" t="s">
        <v>14306</v>
      </c>
      <c r="B4641" t="s">
        <v>11943</v>
      </c>
      <c r="C4641" t="s">
        <v>14307</v>
      </c>
      <c r="D4641" s="90" t="s">
        <v>11945</v>
      </c>
      <c r="E4641">
        <v>4680</v>
      </c>
    </row>
    <row r="4642" spans="1:5">
      <c r="A4642" t="s">
        <v>1227</v>
      </c>
      <c r="B4642" t="s">
        <v>13958</v>
      </c>
      <c r="C4642" t="s">
        <v>851</v>
      </c>
      <c r="D4642" s="90" t="s">
        <v>14308</v>
      </c>
      <c r="E4642">
        <v>4700</v>
      </c>
    </row>
    <row r="4643" spans="1:5">
      <c r="A4643" t="s">
        <v>14309</v>
      </c>
      <c r="B4643" t="s">
        <v>11939</v>
      </c>
      <c r="C4643" t="s">
        <v>1032</v>
      </c>
      <c r="D4643" s="90" t="s">
        <v>14310</v>
      </c>
      <c r="E4643">
        <v>4700</v>
      </c>
    </row>
    <row r="4644" spans="1:5">
      <c r="A4644" t="s">
        <v>14311</v>
      </c>
      <c r="B4644" t="s">
        <v>11939</v>
      </c>
      <c r="C4644" t="s">
        <v>14312</v>
      </c>
      <c r="D4644" s="90" t="s">
        <v>14313</v>
      </c>
      <c r="E4644">
        <v>4700</v>
      </c>
    </row>
    <row r="4645" spans="1:5">
      <c r="A4645" t="s">
        <v>14314</v>
      </c>
      <c r="B4645" t="s">
        <v>5897</v>
      </c>
      <c r="C4645" t="s">
        <v>14315</v>
      </c>
      <c r="D4645" s="90" t="s">
        <v>14316</v>
      </c>
      <c r="E4645">
        <v>4700</v>
      </c>
    </row>
    <row r="4646" spans="1:5">
      <c r="A4646" t="s">
        <v>14317</v>
      </c>
      <c r="B4646" t="s">
        <v>13955</v>
      </c>
      <c r="C4646" t="s">
        <v>14318</v>
      </c>
      <c r="D4646" s="90" t="s">
        <v>14319</v>
      </c>
      <c r="E4646">
        <v>4700</v>
      </c>
    </row>
    <row r="4647" spans="1:5">
      <c r="A4647" t="s">
        <v>14320</v>
      </c>
      <c r="B4647" t="s">
        <v>13955</v>
      </c>
      <c r="C4647" t="s">
        <v>14321</v>
      </c>
      <c r="D4647" s="90" t="s">
        <v>14319</v>
      </c>
      <c r="E4647">
        <v>4700</v>
      </c>
    </row>
    <row r="4648" spans="1:5">
      <c r="A4648" t="s">
        <v>14322</v>
      </c>
      <c r="B4648" t="s">
        <v>13955</v>
      </c>
      <c r="C4648" t="s">
        <v>14323</v>
      </c>
      <c r="D4648" s="90" t="s">
        <v>14324</v>
      </c>
      <c r="E4648">
        <v>4700</v>
      </c>
    </row>
    <row r="4649" spans="1:5">
      <c r="A4649" t="s">
        <v>14325</v>
      </c>
      <c r="B4649" t="s">
        <v>13955</v>
      </c>
      <c r="C4649" t="s">
        <v>14326</v>
      </c>
      <c r="D4649" s="90" t="s">
        <v>14324</v>
      </c>
      <c r="E4649">
        <v>4700</v>
      </c>
    </row>
    <row r="4650" spans="1:5">
      <c r="A4650" t="s">
        <v>14327</v>
      </c>
      <c r="B4650" t="s">
        <v>12121</v>
      </c>
      <c r="C4650" t="s">
        <v>14328</v>
      </c>
      <c r="D4650" s="90" t="s">
        <v>14329</v>
      </c>
      <c r="E4650">
        <v>4700</v>
      </c>
    </row>
    <row r="4651" spans="1:5">
      <c r="A4651" t="s">
        <v>14330</v>
      </c>
      <c r="B4651" t="s">
        <v>12121</v>
      </c>
      <c r="C4651" t="s">
        <v>14331</v>
      </c>
      <c r="D4651" s="90" t="s">
        <v>14329</v>
      </c>
      <c r="E4651">
        <v>4700</v>
      </c>
    </row>
    <row r="4652" spans="1:5">
      <c r="A4652" t="s">
        <v>14332</v>
      </c>
      <c r="B4652" t="s">
        <v>12121</v>
      </c>
      <c r="C4652" t="s">
        <v>14333</v>
      </c>
      <c r="D4652" s="90" t="s">
        <v>14334</v>
      </c>
      <c r="E4652">
        <v>4700</v>
      </c>
    </row>
    <row r="4653" spans="1:5">
      <c r="A4653" t="s">
        <v>1397</v>
      </c>
      <c r="B4653" t="s">
        <v>12121</v>
      </c>
      <c r="C4653" t="s">
        <v>1068</v>
      </c>
      <c r="D4653" s="90" t="s">
        <v>14335</v>
      </c>
      <c r="E4653">
        <v>4700</v>
      </c>
    </row>
    <row r="4654" spans="1:5">
      <c r="A4654" t="s">
        <v>14336</v>
      </c>
      <c r="B4654" t="s">
        <v>12121</v>
      </c>
      <c r="C4654" t="s">
        <v>14337</v>
      </c>
      <c r="D4654" s="90" t="s">
        <v>14338</v>
      </c>
      <c r="E4654">
        <v>4700</v>
      </c>
    </row>
    <row r="4655" spans="1:5">
      <c r="A4655" t="s">
        <v>14339</v>
      </c>
      <c r="B4655" t="s">
        <v>12121</v>
      </c>
      <c r="C4655" t="s">
        <v>14340</v>
      </c>
      <c r="D4655" s="90" t="s">
        <v>14338</v>
      </c>
      <c r="E4655">
        <v>4700</v>
      </c>
    </row>
    <row r="4656" spans="1:5">
      <c r="A4656" t="s">
        <v>14341</v>
      </c>
      <c r="B4656" t="s">
        <v>12121</v>
      </c>
      <c r="C4656" t="s">
        <v>14342</v>
      </c>
      <c r="D4656" s="90" t="s">
        <v>14343</v>
      </c>
      <c r="E4656">
        <v>4700</v>
      </c>
    </row>
    <row r="4657" spans="1:5">
      <c r="A4657" t="s">
        <v>14344</v>
      </c>
      <c r="B4657" t="s">
        <v>12121</v>
      </c>
      <c r="C4657" t="s">
        <v>14345</v>
      </c>
      <c r="D4657" s="90" t="s">
        <v>14346</v>
      </c>
      <c r="E4657">
        <v>4700</v>
      </c>
    </row>
    <row r="4658" spans="1:5">
      <c r="A4658" t="s">
        <v>14347</v>
      </c>
      <c r="B4658" t="s">
        <v>12121</v>
      </c>
      <c r="C4658" t="s">
        <v>14348</v>
      </c>
      <c r="D4658" s="90" t="s">
        <v>14346</v>
      </c>
      <c r="E4658">
        <v>4700</v>
      </c>
    </row>
    <row r="4659" spans="1:5">
      <c r="A4659" t="s">
        <v>14349</v>
      </c>
      <c r="B4659" t="s">
        <v>12121</v>
      </c>
      <c r="C4659" t="s">
        <v>14350</v>
      </c>
      <c r="D4659" s="90" t="s">
        <v>14351</v>
      </c>
      <c r="E4659">
        <v>4700</v>
      </c>
    </row>
    <row r="4660" spans="1:5">
      <c r="A4660" t="s">
        <v>14352</v>
      </c>
      <c r="B4660" t="s">
        <v>12121</v>
      </c>
      <c r="C4660" t="s">
        <v>14353</v>
      </c>
      <c r="D4660" s="90" t="s">
        <v>14329</v>
      </c>
      <c r="E4660">
        <v>4700</v>
      </c>
    </row>
    <row r="4661" spans="1:5">
      <c r="A4661" t="s">
        <v>1398</v>
      </c>
      <c r="B4661" t="s">
        <v>12121</v>
      </c>
      <c r="C4661" t="s">
        <v>1069</v>
      </c>
      <c r="D4661" s="90" t="s">
        <v>14354</v>
      </c>
      <c r="E4661">
        <v>4700</v>
      </c>
    </row>
    <row r="4662" spans="1:5">
      <c r="A4662" t="s">
        <v>14355</v>
      </c>
      <c r="B4662" t="s">
        <v>12121</v>
      </c>
      <c r="C4662" t="s">
        <v>14356</v>
      </c>
      <c r="D4662" s="90" t="s">
        <v>14334</v>
      </c>
      <c r="E4662">
        <v>4720</v>
      </c>
    </row>
    <row r="4663" spans="1:5">
      <c r="A4663" t="s">
        <v>14357</v>
      </c>
      <c r="B4663" t="s">
        <v>12121</v>
      </c>
      <c r="C4663" t="s">
        <v>1042</v>
      </c>
      <c r="D4663" s="90" t="s">
        <v>14334</v>
      </c>
      <c r="E4663">
        <v>4720</v>
      </c>
    </row>
    <row r="4664" spans="1:5">
      <c r="A4664" t="s">
        <v>14358</v>
      </c>
      <c r="B4664" t="s">
        <v>14043</v>
      </c>
      <c r="C4664" t="s">
        <v>14359</v>
      </c>
      <c r="D4664" s="90" t="s">
        <v>14338</v>
      </c>
      <c r="E4664">
        <v>4720</v>
      </c>
    </row>
    <row r="4665" spans="1:5">
      <c r="A4665" t="s">
        <v>14360</v>
      </c>
      <c r="B4665" t="s">
        <v>12121</v>
      </c>
      <c r="C4665" t="s">
        <v>14361</v>
      </c>
      <c r="D4665" s="90" t="s">
        <v>14338</v>
      </c>
      <c r="E4665">
        <v>4720</v>
      </c>
    </row>
    <row r="4666" spans="1:5">
      <c r="A4666" t="s">
        <v>14362</v>
      </c>
      <c r="B4666" t="s">
        <v>12121</v>
      </c>
      <c r="C4666" t="s">
        <v>14363</v>
      </c>
      <c r="D4666" s="90" t="s">
        <v>14364</v>
      </c>
      <c r="E4666">
        <v>4720</v>
      </c>
    </row>
    <row r="4667" spans="1:5">
      <c r="A4667" t="s">
        <v>14365</v>
      </c>
      <c r="B4667" t="s">
        <v>12121</v>
      </c>
      <c r="C4667" t="s">
        <v>14366</v>
      </c>
      <c r="D4667" s="90" t="s">
        <v>14346</v>
      </c>
      <c r="E4667">
        <v>4720</v>
      </c>
    </row>
    <row r="4668" spans="1:5">
      <c r="A4668" t="s">
        <v>14367</v>
      </c>
      <c r="B4668" t="s">
        <v>12121</v>
      </c>
      <c r="C4668" t="s">
        <v>14368</v>
      </c>
      <c r="D4668" s="90" t="s">
        <v>14346</v>
      </c>
      <c r="E4668">
        <v>4720</v>
      </c>
    </row>
    <row r="4669" spans="1:5">
      <c r="A4669" t="s">
        <v>14369</v>
      </c>
      <c r="B4669" t="s">
        <v>12121</v>
      </c>
      <c r="C4669" t="s">
        <v>14370</v>
      </c>
      <c r="D4669" s="90" t="s">
        <v>14371</v>
      </c>
      <c r="E4669">
        <v>4720</v>
      </c>
    </row>
    <row r="4670" spans="1:5">
      <c r="A4670" t="s">
        <v>1485</v>
      </c>
      <c r="B4670" t="s">
        <v>11943</v>
      </c>
      <c r="C4670" t="s">
        <v>1170</v>
      </c>
      <c r="D4670" s="90" t="s">
        <v>14372</v>
      </c>
      <c r="E4670">
        <v>4720</v>
      </c>
    </row>
    <row r="4671" spans="1:5">
      <c r="A4671" t="s">
        <v>1484</v>
      </c>
      <c r="B4671" t="s">
        <v>11943</v>
      </c>
      <c r="C4671" t="s">
        <v>1169</v>
      </c>
      <c r="D4671" s="90" t="s">
        <v>14373</v>
      </c>
      <c r="E4671">
        <v>4720</v>
      </c>
    </row>
    <row r="4672" spans="1:5">
      <c r="A4672" t="s">
        <v>1185</v>
      </c>
      <c r="B4672" t="s">
        <v>13955</v>
      </c>
      <c r="C4672" t="s">
        <v>809</v>
      </c>
      <c r="D4672" s="90" t="s">
        <v>14319</v>
      </c>
      <c r="E4672">
        <v>4720</v>
      </c>
    </row>
    <row r="4673" spans="1:5">
      <c r="A4673" t="s">
        <v>1186</v>
      </c>
      <c r="B4673" t="s">
        <v>13955</v>
      </c>
      <c r="C4673" t="s">
        <v>14374</v>
      </c>
      <c r="D4673" s="90" t="s">
        <v>14319</v>
      </c>
      <c r="E4673">
        <v>4720</v>
      </c>
    </row>
    <row r="4674" spans="1:5">
      <c r="A4674" t="s">
        <v>1187</v>
      </c>
      <c r="B4674" t="s">
        <v>13955</v>
      </c>
      <c r="C4674" t="s">
        <v>811</v>
      </c>
      <c r="D4674" s="90" t="s">
        <v>14324</v>
      </c>
      <c r="E4674">
        <v>4720</v>
      </c>
    </row>
    <row r="4675" spans="1:5">
      <c r="A4675" t="s">
        <v>1188</v>
      </c>
      <c r="B4675" t="s">
        <v>13955</v>
      </c>
      <c r="C4675" t="s">
        <v>812</v>
      </c>
      <c r="D4675" s="90" t="s">
        <v>14324</v>
      </c>
      <c r="E4675">
        <v>4720</v>
      </c>
    </row>
    <row r="4676" spans="1:5">
      <c r="A4676" t="s">
        <v>1402</v>
      </c>
      <c r="B4676" t="s">
        <v>11903</v>
      </c>
      <c r="C4676" t="s">
        <v>14375</v>
      </c>
      <c r="D4676" s="90" t="s">
        <v>11963</v>
      </c>
      <c r="E4676">
        <v>4720</v>
      </c>
    </row>
    <row r="4677" spans="1:5">
      <c r="A4677" t="s">
        <v>1341</v>
      </c>
      <c r="B4677" t="s">
        <v>14237</v>
      </c>
      <c r="C4677" t="s">
        <v>1012</v>
      </c>
      <c r="D4677" s="90" t="s">
        <v>14376</v>
      </c>
      <c r="E4677">
        <v>4720</v>
      </c>
    </row>
    <row r="4678" spans="1:5">
      <c r="A4678" t="s">
        <v>1334</v>
      </c>
      <c r="B4678" t="s">
        <v>14233</v>
      </c>
      <c r="C4678" t="s">
        <v>1002</v>
      </c>
      <c r="D4678" s="90" t="s">
        <v>14377</v>
      </c>
      <c r="E4678">
        <v>4720</v>
      </c>
    </row>
    <row r="4679" spans="1:5">
      <c r="A4679" t="s">
        <v>14378</v>
      </c>
      <c r="B4679" t="s">
        <v>8078</v>
      </c>
      <c r="C4679" t="s">
        <v>14379</v>
      </c>
      <c r="D4679" s="90" t="s">
        <v>3056</v>
      </c>
      <c r="E4679">
        <v>4720</v>
      </c>
    </row>
    <row r="4680" spans="1:5">
      <c r="A4680" t="s">
        <v>14380</v>
      </c>
      <c r="B4680" t="s">
        <v>11939</v>
      </c>
      <c r="C4680" t="s">
        <v>14381</v>
      </c>
      <c r="D4680" s="90" t="s">
        <v>14382</v>
      </c>
      <c r="E4680">
        <v>4720</v>
      </c>
    </row>
    <row r="4681" spans="1:5">
      <c r="A4681" t="s">
        <v>14383</v>
      </c>
      <c r="B4681" t="s">
        <v>5907</v>
      </c>
      <c r="C4681" t="s">
        <v>14384</v>
      </c>
      <c r="D4681" s="90" t="s">
        <v>3056</v>
      </c>
      <c r="E4681">
        <v>4720</v>
      </c>
    </row>
    <row r="4682" spans="1:5">
      <c r="A4682" t="s">
        <v>14385</v>
      </c>
      <c r="B4682" t="s">
        <v>14386</v>
      </c>
      <c r="C4682" t="s">
        <v>14387</v>
      </c>
      <c r="D4682" s="90" t="s">
        <v>14388</v>
      </c>
      <c r="E4682">
        <v>4740</v>
      </c>
    </row>
    <row r="4683" spans="1:5">
      <c r="A4683" t="s">
        <v>14389</v>
      </c>
      <c r="B4683" t="s">
        <v>14386</v>
      </c>
      <c r="C4683" t="s">
        <v>14390</v>
      </c>
      <c r="D4683" s="90" t="s">
        <v>14388</v>
      </c>
      <c r="E4683">
        <v>4740</v>
      </c>
    </row>
    <row r="4684" spans="1:5">
      <c r="A4684" t="s">
        <v>14391</v>
      </c>
      <c r="B4684" t="s">
        <v>14386</v>
      </c>
      <c r="C4684" t="s">
        <v>14392</v>
      </c>
      <c r="D4684" s="90" t="s">
        <v>14393</v>
      </c>
      <c r="E4684">
        <v>4740</v>
      </c>
    </row>
    <row r="4685" spans="1:5">
      <c r="A4685" t="s">
        <v>14394</v>
      </c>
      <c r="B4685" t="s">
        <v>14386</v>
      </c>
      <c r="C4685" t="s">
        <v>14395</v>
      </c>
      <c r="D4685" s="90" t="s">
        <v>14396</v>
      </c>
      <c r="E4685">
        <v>4740</v>
      </c>
    </row>
    <row r="4686" spans="1:5">
      <c r="A4686" t="s">
        <v>14397</v>
      </c>
      <c r="B4686" t="s">
        <v>14386</v>
      </c>
      <c r="C4686" t="s">
        <v>14398</v>
      </c>
      <c r="D4686" s="90" t="s">
        <v>14388</v>
      </c>
      <c r="E4686">
        <v>4740</v>
      </c>
    </row>
    <row r="4687" spans="1:5">
      <c r="A4687" t="s">
        <v>1400</v>
      </c>
      <c r="B4687" t="s">
        <v>14386</v>
      </c>
      <c r="C4687" t="s">
        <v>1072</v>
      </c>
      <c r="D4687" s="90" t="s">
        <v>14399</v>
      </c>
      <c r="E4687">
        <v>4740</v>
      </c>
    </row>
    <row r="4688" spans="1:5">
      <c r="A4688" t="s">
        <v>14400</v>
      </c>
      <c r="B4688" t="s">
        <v>14386</v>
      </c>
      <c r="C4688" t="s">
        <v>14401</v>
      </c>
      <c r="D4688" s="90" t="s">
        <v>14393</v>
      </c>
      <c r="E4688">
        <v>4740</v>
      </c>
    </row>
    <row r="4689" spans="1:5">
      <c r="A4689" t="s">
        <v>1401</v>
      </c>
      <c r="B4689" t="s">
        <v>14386</v>
      </c>
      <c r="C4689" t="s">
        <v>1073</v>
      </c>
      <c r="D4689" s="90" t="s">
        <v>14402</v>
      </c>
      <c r="E4689">
        <v>4740</v>
      </c>
    </row>
    <row r="4690" spans="1:5">
      <c r="A4690" t="s">
        <v>14403</v>
      </c>
      <c r="B4690" t="s">
        <v>8078</v>
      </c>
      <c r="C4690" t="s">
        <v>14404</v>
      </c>
      <c r="D4690" s="90" t="s">
        <v>14405</v>
      </c>
      <c r="E4690">
        <v>4740</v>
      </c>
    </row>
    <row r="4691" spans="1:5">
      <c r="A4691" t="s">
        <v>1471</v>
      </c>
      <c r="B4691" t="s">
        <v>8078</v>
      </c>
      <c r="C4691" t="s">
        <v>14406</v>
      </c>
      <c r="D4691" s="90" t="s">
        <v>14407</v>
      </c>
      <c r="E4691">
        <v>4740</v>
      </c>
    </row>
    <row r="4692" spans="1:5">
      <c r="A4692" t="s">
        <v>14408</v>
      </c>
      <c r="B4692" t="s">
        <v>7792</v>
      </c>
      <c r="C4692" t="s">
        <v>14409</v>
      </c>
      <c r="D4692" s="90" t="s">
        <v>7794</v>
      </c>
      <c r="E4692">
        <v>4740</v>
      </c>
    </row>
    <row r="4693" spans="1:5">
      <c r="A4693" t="s">
        <v>14410</v>
      </c>
      <c r="B4693" t="s">
        <v>13955</v>
      </c>
      <c r="C4693" t="s">
        <v>14411</v>
      </c>
      <c r="D4693" s="90" t="s">
        <v>13957</v>
      </c>
      <c r="E4693">
        <v>4740</v>
      </c>
    </row>
    <row r="4694" spans="1:5">
      <c r="A4694" t="s">
        <v>1226</v>
      </c>
      <c r="B4694" t="s">
        <v>13955</v>
      </c>
      <c r="C4694" t="s">
        <v>850</v>
      </c>
      <c r="D4694" s="90" t="s">
        <v>13957</v>
      </c>
      <c r="E4694">
        <v>4740</v>
      </c>
    </row>
    <row r="4695" spans="1:5">
      <c r="A4695" t="s">
        <v>1225</v>
      </c>
      <c r="B4695" t="s">
        <v>13955</v>
      </c>
      <c r="C4695" t="s">
        <v>849</v>
      </c>
      <c r="D4695" s="90" t="s">
        <v>14412</v>
      </c>
      <c r="E4695">
        <v>4740</v>
      </c>
    </row>
    <row r="4696" spans="1:5">
      <c r="A4696" t="s">
        <v>14413</v>
      </c>
      <c r="B4696" t="s">
        <v>13955</v>
      </c>
      <c r="C4696" t="s">
        <v>14414</v>
      </c>
      <c r="D4696" s="90" t="s">
        <v>13957</v>
      </c>
      <c r="E4696">
        <v>4740</v>
      </c>
    </row>
    <row r="4697" spans="1:5">
      <c r="A4697" t="s">
        <v>1224</v>
      </c>
      <c r="B4697" t="s">
        <v>13955</v>
      </c>
      <c r="C4697" t="s">
        <v>848</v>
      </c>
      <c r="D4697" s="90" t="s">
        <v>14415</v>
      </c>
      <c r="E4697">
        <v>4740</v>
      </c>
    </row>
    <row r="4698" spans="1:5">
      <c r="A4698" t="s">
        <v>1223</v>
      </c>
      <c r="B4698" t="s">
        <v>13955</v>
      </c>
      <c r="C4698" t="s">
        <v>847</v>
      </c>
      <c r="D4698" s="90" t="s">
        <v>14416</v>
      </c>
      <c r="E4698">
        <v>4740</v>
      </c>
    </row>
    <row r="4699" spans="1:5">
      <c r="A4699" t="s">
        <v>14417</v>
      </c>
      <c r="B4699" t="s">
        <v>8078</v>
      </c>
      <c r="C4699" t="s">
        <v>14418</v>
      </c>
      <c r="D4699" s="90" t="s">
        <v>14419</v>
      </c>
      <c r="E4699">
        <v>4740</v>
      </c>
    </row>
    <row r="4700" spans="1:5">
      <c r="A4700" t="s">
        <v>14420</v>
      </c>
      <c r="B4700" t="s">
        <v>5904</v>
      </c>
      <c r="C4700" t="s">
        <v>14421</v>
      </c>
      <c r="D4700" s="90" t="s">
        <v>14422</v>
      </c>
      <c r="E4700">
        <v>4740</v>
      </c>
    </row>
    <row r="4701" spans="1:5">
      <c r="A4701" t="s">
        <v>14423</v>
      </c>
      <c r="B4701" t="s">
        <v>5904</v>
      </c>
      <c r="C4701" t="s">
        <v>14424</v>
      </c>
      <c r="D4701" s="90" t="s">
        <v>14425</v>
      </c>
      <c r="E4701">
        <v>4740</v>
      </c>
    </row>
    <row r="4702" spans="1:5">
      <c r="A4702" t="s">
        <v>1324</v>
      </c>
      <c r="B4702" t="s">
        <v>13972</v>
      </c>
      <c r="C4702" t="s">
        <v>14426</v>
      </c>
      <c r="D4702" s="90" t="s">
        <v>14427</v>
      </c>
      <c r="E4702">
        <v>4760</v>
      </c>
    </row>
    <row r="4703" spans="1:5">
      <c r="A4703" t="s">
        <v>14428</v>
      </c>
      <c r="B4703" t="s">
        <v>5907</v>
      </c>
      <c r="C4703" t="s">
        <v>14429</v>
      </c>
      <c r="D4703" s="90" t="s">
        <v>14430</v>
      </c>
      <c r="E4703">
        <v>4760</v>
      </c>
    </row>
    <row r="4704" spans="1:5">
      <c r="A4704" t="s">
        <v>14431</v>
      </c>
      <c r="B4704" t="s">
        <v>3998</v>
      </c>
      <c r="C4704" t="s">
        <v>14432</v>
      </c>
      <c r="D4704" s="90" t="s">
        <v>14433</v>
      </c>
      <c r="E4704">
        <v>4760</v>
      </c>
    </row>
    <row r="4705" spans="1:5">
      <c r="A4705" t="s">
        <v>1310</v>
      </c>
      <c r="B4705" t="s">
        <v>7792</v>
      </c>
      <c r="C4705" t="s">
        <v>14434</v>
      </c>
      <c r="D4705" s="90" t="s">
        <v>7794</v>
      </c>
      <c r="E4705">
        <v>4760</v>
      </c>
    </row>
    <row r="4706" spans="1:5">
      <c r="A4706" t="s">
        <v>1309</v>
      </c>
      <c r="B4706" t="s">
        <v>7792</v>
      </c>
      <c r="C4706" t="s">
        <v>14435</v>
      </c>
      <c r="D4706" s="90" t="s">
        <v>14436</v>
      </c>
      <c r="E4706">
        <v>4760</v>
      </c>
    </row>
    <row r="4707" spans="1:5">
      <c r="A4707" t="s">
        <v>1308</v>
      </c>
      <c r="B4707" t="s">
        <v>7792</v>
      </c>
      <c r="C4707" t="s">
        <v>14437</v>
      </c>
      <c r="D4707" s="90" t="s">
        <v>7794</v>
      </c>
      <c r="E4707">
        <v>4760</v>
      </c>
    </row>
    <row r="4708" spans="1:5">
      <c r="A4708" t="s">
        <v>1470</v>
      </c>
      <c r="B4708" t="s">
        <v>8078</v>
      </c>
      <c r="C4708" t="s">
        <v>1147</v>
      </c>
      <c r="D4708" s="90" t="s">
        <v>14438</v>
      </c>
      <c r="E4708">
        <v>4760</v>
      </c>
    </row>
    <row r="4709" spans="1:5">
      <c r="A4709" t="s">
        <v>1469</v>
      </c>
      <c r="B4709" t="s">
        <v>8078</v>
      </c>
      <c r="C4709" t="s">
        <v>14439</v>
      </c>
      <c r="D4709" s="90" t="s">
        <v>14440</v>
      </c>
      <c r="E4709">
        <v>4760</v>
      </c>
    </row>
    <row r="4710" spans="1:5">
      <c r="A4710" t="s">
        <v>1307</v>
      </c>
      <c r="B4710" t="s">
        <v>11943</v>
      </c>
      <c r="C4710" t="s">
        <v>14441</v>
      </c>
      <c r="D4710" s="90" t="s">
        <v>14442</v>
      </c>
      <c r="E4710">
        <v>4760</v>
      </c>
    </row>
    <row r="4711" spans="1:5">
      <c r="A4711" t="s">
        <v>14443</v>
      </c>
      <c r="B4711" t="s">
        <v>5907</v>
      </c>
      <c r="C4711" t="s">
        <v>14444</v>
      </c>
      <c r="D4711" s="90" t="s">
        <v>14430</v>
      </c>
      <c r="E4711">
        <v>4760</v>
      </c>
    </row>
    <row r="4712" spans="1:5">
      <c r="A4712" t="s">
        <v>14445</v>
      </c>
      <c r="B4712" t="s">
        <v>5907</v>
      </c>
      <c r="C4712" t="s">
        <v>14446</v>
      </c>
      <c r="D4712" s="90" t="s">
        <v>14430</v>
      </c>
      <c r="E4712">
        <v>4760</v>
      </c>
    </row>
    <row r="4713" spans="1:5">
      <c r="A4713" t="s">
        <v>1210</v>
      </c>
      <c r="B4713" t="s">
        <v>11995</v>
      </c>
      <c r="C4713" t="s">
        <v>14447</v>
      </c>
      <c r="D4713" s="90" t="s">
        <v>14448</v>
      </c>
      <c r="E4713">
        <v>4760</v>
      </c>
    </row>
    <row r="4714" spans="1:5">
      <c r="A4714" t="s">
        <v>14449</v>
      </c>
      <c r="B4714" t="s">
        <v>8078</v>
      </c>
      <c r="C4714" t="s">
        <v>14450</v>
      </c>
      <c r="D4714" s="90" t="s">
        <v>14451</v>
      </c>
      <c r="E4714">
        <v>4760</v>
      </c>
    </row>
    <row r="4715" spans="1:5">
      <c r="A4715" t="s">
        <v>14452</v>
      </c>
      <c r="B4715" t="s">
        <v>8078</v>
      </c>
      <c r="C4715" t="s">
        <v>14453</v>
      </c>
      <c r="D4715" s="90" t="s">
        <v>14454</v>
      </c>
      <c r="E4715">
        <v>4760</v>
      </c>
    </row>
    <row r="4716" spans="1:5">
      <c r="A4716" t="s">
        <v>14455</v>
      </c>
      <c r="B4716" t="s">
        <v>7792</v>
      </c>
      <c r="C4716" t="s">
        <v>14456</v>
      </c>
      <c r="D4716" s="90" t="s">
        <v>7794</v>
      </c>
      <c r="E4716">
        <v>4760</v>
      </c>
    </row>
    <row r="4717" spans="1:5">
      <c r="A4717" t="s">
        <v>14457</v>
      </c>
      <c r="B4717" t="s">
        <v>7792</v>
      </c>
      <c r="C4717" t="s">
        <v>14458</v>
      </c>
      <c r="D4717" s="90" t="s">
        <v>14459</v>
      </c>
      <c r="E4717">
        <v>4760</v>
      </c>
    </row>
    <row r="4718" spans="1:5">
      <c r="A4718" t="s">
        <v>14460</v>
      </c>
      <c r="B4718" t="s">
        <v>7792</v>
      </c>
      <c r="C4718" t="s">
        <v>14456</v>
      </c>
      <c r="D4718" s="90" t="s">
        <v>7794</v>
      </c>
      <c r="E4718">
        <v>4760</v>
      </c>
    </row>
    <row r="4719" spans="1:5">
      <c r="A4719" t="s">
        <v>14461</v>
      </c>
      <c r="B4719" t="s">
        <v>3998</v>
      </c>
      <c r="C4719" t="s">
        <v>14462</v>
      </c>
      <c r="D4719" s="90" t="s">
        <v>14463</v>
      </c>
      <c r="E4719">
        <v>4760</v>
      </c>
    </row>
    <row r="4720" spans="1:5">
      <c r="A4720" t="s">
        <v>14464</v>
      </c>
      <c r="B4720" t="s">
        <v>14465</v>
      </c>
      <c r="C4720" t="s">
        <v>14466</v>
      </c>
      <c r="D4720" s="90" t="s">
        <v>3056</v>
      </c>
      <c r="E4720">
        <v>4760</v>
      </c>
    </row>
    <row r="4721" spans="1:5">
      <c r="A4721" t="s">
        <v>14467</v>
      </c>
      <c r="B4721" t="s">
        <v>14468</v>
      </c>
      <c r="C4721" t="s">
        <v>14469</v>
      </c>
      <c r="D4721" s="90" t="s">
        <v>3056</v>
      </c>
      <c r="E4721">
        <v>4760</v>
      </c>
    </row>
    <row r="4722" spans="1:5">
      <c r="A4722" t="s">
        <v>14470</v>
      </c>
      <c r="B4722" t="s">
        <v>14468</v>
      </c>
      <c r="C4722" t="s">
        <v>14471</v>
      </c>
      <c r="D4722" s="90" t="s">
        <v>14472</v>
      </c>
      <c r="E4722">
        <v>4780</v>
      </c>
    </row>
    <row r="4723" spans="1:5">
      <c r="A4723" t="s">
        <v>14473</v>
      </c>
      <c r="B4723" t="s">
        <v>14468</v>
      </c>
      <c r="C4723" t="s">
        <v>14474</v>
      </c>
      <c r="D4723" s="90" t="s">
        <v>14475</v>
      </c>
      <c r="E4723">
        <v>4780</v>
      </c>
    </row>
    <row r="4724" spans="1:5">
      <c r="A4724" t="s">
        <v>14476</v>
      </c>
      <c r="B4724" t="s">
        <v>14468</v>
      </c>
      <c r="C4724" t="s">
        <v>14477</v>
      </c>
      <c r="D4724" s="90" t="s">
        <v>14478</v>
      </c>
      <c r="E4724">
        <v>4780</v>
      </c>
    </row>
    <row r="4725" spans="1:5">
      <c r="A4725" t="s">
        <v>14479</v>
      </c>
      <c r="B4725" t="s">
        <v>14468</v>
      </c>
      <c r="C4725" t="s">
        <v>14480</v>
      </c>
      <c r="D4725" s="90" t="s">
        <v>14481</v>
      </c>
      <c r="E4725">
        <v>4780</v>
      </c>
    </row>
    <row r="4726" spans="1:5">
      <c r="A4726" t="s">
        <v>14482</v>
      </c>
      <c r="B4726" t="s">
        <v>14468</v>
      </c>
      <c r="C4726" t="s">
        <v>14483</v>
      </c>
      <c r="D4726" s="90" t="s">
        <v>3056</v>
      </c>
      <c r="E4726">
        <v>4780</v>
      </c>
    </row>
    <row r="4727" spans="1:5">
      <c r="A4727" t="s">
        <v>14484</v>
      </c>
      <c r="B4727" t="s">
        <v>14468</v>
      </c>
      <c r="C4727" t="s">
        <v>14485</v>
      </c>
      <c r="D4727" s="90" t="s">
        <v>3056</v>
      </c>
      <c r="E4727">
        <v>4780</v>
      </c>
    </row>
    <row r="4728" spans="1:5">
      <c r="A4728" t="s">
        <v>14486</v>
      </c>
      <c r="B4728" t="s">
        <v>14468</v>
      </c>
      <c r="C4728" t="s">
        <v>14487</v>
      </c>
      <c r="D4728" s="90" t="s">
        <v>14488</v>
      </c>
      <c r="E4728">
        <v>4780</v>
      </c>
    </row>
    <row r="4729" spans="1:5">
      <c r="A4729" t="s">
        <v>14489</v>
      </c>
      <c r="B4729" t="s">
        <v>14468</v>
      </c>
      <c r="C4729" t="s">
        <v>14490</v>
      </c>
      <c r="D4729" s="90" t="s">
        <v>3056</v>
      </c>
      <c r="E4729">
        <v>4780</v>
      </c>
    </row>
    <row r="4730" spans="1:5">
      <c r="A4730" t="s">
        <v>14491</v>
      </c>
      <c r="B4730" t="s">
        <v>14468</v>
      </c>
      <c r="C4730" t="s">
        <v>14492</v>
      </c>
      <c r="D4730" s="90" t="s">
        <v>14493</v>
      </c>
      <c r="E4730">
        <v>4780</v>
      </c>
    </row>
    <row r="4731" spans="1:5">
      <c r="A4731" t="s">
        <v>14494</v>
      </c>
      <c r="B4731" t="s">
        <v>14468</v>
      </c>
      <c r="C4731" t="s">
        <v>14495</v>
      </c>
      <c r="D4731" s="90" t="s">
        <v>3056</v>
      </c>
      <c r="E4731">
        <v>4780</v>
      </c>
    </row>
    <row r="4732" spans="1:5">
      <c r="A4732" t="s">
        <v>14496</v>
      </c>
      <c r="B4732" t="s">
        <v>14468</v>
      </c>
      <c r="C4732" t="s">
        <v>14497</v>
      </c>
      <c r="D4732" s="90" t="s">
        <v>3056</v>
      </c>
      <c r="E4732">
        <v>4780</v>
      </c>
    </row>
    <row r="4733" spans="1:5">
      <c r="A4733" t="s">
        <v>14498</v>
      </c>
      <c r="B4733" t="s">
        <v>14468</v>
      </c>
      <c r="C4733" t="s">
        <v>14499</v>
      </c>
      <c r="D4733" s="90" t="s">
        <v>3056</v>
      </c>
      <c r="E4733">
        <v>4780</v>
      </c>
    </row>
    <row r="4734" spans="1:5">
      <c r="A4734" t="s">
        <v>14500</v>
      </c>
      <c r="B4734" t="s">
        <v>14465</v>
      </c>
      <c r="C4734" t="s">
        <v>14501</v>
      </c>
      <c r="D4734" s="90" t="s">
        <v>3056</v>
      </c>
      <c r="E4734">
        <v>4780</v>
      </c>
    </row>
    <row r="4735" spans="1:5">
      <c r="A4735" t="s">
        <v>14502</v>
      </c>
      <c r="B4735" t="s">
        <v>14465</v>
      </c>
      <c r="C4735" t="s">
        <v>14503</v>
      </c>
      <c r="D4735" s="90" t="s">
        <v>3056</v>
      </c>
      <c r="E4735">
        <v>4780</v>
      </c>
    </row>
    <row r="4736" spans="1:5">
      <c r="A4736" t="s">
        <v>14504</v>
      </c>
      <c r="B4736" t="s">
        <v>14468</v>
      </c>
      <c r="C4736" t="s">
        <v>14505</v>
      </c>
      <c r="D4736" s="90" t="s">
        <v>3056</v>
      </c>
      <c r="E4736">
        <v>4780</v>
      </c>
    </row>
    <row r="4737" spans="1:5">
      <c r="A4737" t="s">
        <v>14506</v>
      </c>
      <c r="B4737" t="s">
        <v>12016</v>
      </c>
      <c r="C4737" t="s">
        <v>14507</v>
      </c>
      <c r="D4737" s="90" t="s">
        <v>3056</v>
      </c>
      <c r="E4737">
        <v>4780</v>
      </c>
    </row>
    <row r="4738" spans="1:5">
      <c r="A4738" t="s">
        <v>14508</v>
      </c>
      <c r="B4738" t="s">
        <v>14465</v>
      </c>
      <c r="C4738" t="s">
        <v>14509</v>
      </c>
      <c r="D4738" s="90" t="s">
        <v>3056</v>
      </c>
      <c r="E4738">
        <v>4780</v>
      </c>
    </row>
    <row r="4739" spans="1:5">
      <c r="A4739" t="s">
        <v>14510</v>
      </c>
      <c r="B4739" t="s">
        <v>14511</v>
      </c>
      <c r="C4739" t="s">
        <v>14512</v>
      </c>
      <c r="D4739" s="90" t="s">
        <v>3056</v>
      </c>
      <c r="E4739">
        <v>4780</v>
      </c>
    </row>
    <row r="4740" spans="1:5">
      <c r="A4740" t="s">
        <v>14513</v>
      </c>
      <c r="B4740" t="s">
        <v>12016</v>
      </c>
      <c r="C4740" t="s">
        <v>14514</v>
      </c>
      <c r="D4740" s="90" t="s">
        <v>3056</v>
      </c>
      <c r="E4740">
        <v>4780</v>
      </c>
    </row>
    <row r="4741" spans="1:5">
      <c r="A4741" t="s">
        <v>14515</v>
      </c>
      <c r="B4741" t="s">
        <v>12016</v>
      </c>
      <c r="C4741" t="s">
        <v>14516</v>
      </c>
      <c r="D4741" s="90" t="s">
        <v>3056</v>
      </c>
      <c r="E4741">
        <v>4780</v>
      </c>
    </row>
    <row r="4742" spans="1:5">
      <c r="A4742" t="s">
        <v>14517</v>
      </c>
      <c r="B4742" t="s">
        <v>12016</v>
      </c>
      <c r="C4742" t="s">
        <v>14518</v>
      </c>
      <c r="D4742" s="90" t="s">
        <v>3056</v>
      </c>
      <c r="E4742">
        <v>4800</v>
      </c>
    </row>
    <row r="4743" spans="1:5">
      <c r="A4743" t="s">
        <v>14519</v>
      </c>
      <c r="B4743" t="s">
        <v>12016</v>
      </c>
      <c r="C4743" t="s">
        <v>14520</v>
      </c>
      <c r="D4743" s="90" t="s">
        <v>3056</v>
      </c>
      <c r="E4743">
        <v>4800</v>
      </c>
    </row>
    <row r="4744" spans="1:5">
      <c r="A4744" t="s">
        <v>14521</v>
      </c>
      <c r="B4744" t="s">
        <v>14465</v>
      </c>
      <c r="C4744" t="s">
        <v>14522</v>
      </c>
      <c r="D4744" s="90" t="s">
        <v>3056</v>
      </c>
      <c r="E4744">
        <v>4800</v>
      </c>
    </row>
    <row r="4745" spans="1:5">
      <c r="A4745" t="s">
        <v>14523</v>
      </c>
      <c r="B4745" t="s">
        <v>14465</v>
      </c>
      <c r="C4745" t="s">
        <v>14524</v>
      </c>
      <c r="D4745" s="90" t="s">
        <v>3056</v>
      </c>
      <c r="E4745">
        <v>4800</v>
      </c>
    </row>
    <row r="4746" spans="1:5">
      <c r="A4746" t="s">
        <v>14525</v>
      </c>
      <c r="B4746" t="s">
        <v>14465</v>
      </c>
      <c r="C4746" t="s">
        <v>14526</v>
      </c>
      <c r="D4746" s="90" t="s">
        <v>3056</v>
      </c>
      <c r="E4746">
        <v>4800</v>
      </c>
    </row>
    <row r="4747" spans="1:5">
      <c r="A4747" t="s">
        <v>14527</v>
      </c>
      <c r="B4747" t="s">
        <v>12016</v>
      </c>
      <c r="C4747" t="s">
        <v>14528</v>
      </c>
      <c r="D4747" s="90" t="s">
        <v>3056</v>
      </c>
      <c r="E4747">
        <v>4800</v>
      </c>
    </row>
    <row r="4748" spans="1:5">
      <c r="A4748" t="s">
        <v>14529</v>
      </c>
      <c r="B4748" t="s">
        <v>14465</v>
      </c>
      <c r="C4748" t="s">
        <v>14530</v>
      </c>
      <c r="D4748" s="90" t="s">
        <v>3056</v>
      </c>
      <c r="E4748">
        <v>4800</v>
      </c>
    </row>
    <row r="4749" spans="1:5">
      <c r="A4749" t="s">
        <v>14531</v>
      </c>
      <c r="B4749" t="s">
        <v>14468</v>
      </c>
      <c r="C4749" t="s">
        <v>14532</v>
      </c>
      <c r="D4749" s="90" t="s">
        <v>14533</v>
      </c>
      <c r="E4749">
        <v>4800</v>
      </c>
    </row>
    <row r="4750" spans="1:5">
      <c r="A4750" t="s">
        <v>14534</v>
      </c>
      <c r="B4750" t="s">
        <v>14468</v>
      </c>
      <c r="C4750" t="s">
        <v>14535</v>
      </c>
      <c r="D4750" s="90" t="s">
        <v>3056</v>
      </c>
      <c r="E4750">
        <v>4800</v>
      </c>
    </row>
    <row r="4751" spans="1:5">
      <c r="A4751" t="s">
        <v>14536</v>
      </c>
      <c r="B4751" t="s">
        <v>14465</v>
      </c>
      <c r="C4751" t="s">
        <v>14537</v>
      </c>
      <c r="D4751" s="90" t="s">
        <v>3056</v>
      </c>
      <c r="E4751">
        <v>4800</v>
      </c>
    </row>
    <row r="4752" spans="1:5">
      <c r="A4752" t="s">
        <v>14538</v>
      </c>
      <c r="B4752" t="s">
        <v>14468</v>
      </c>
      <c r="C4752" t="s">
        <v>14539</v>
      </c>
      <c r="D4752" s="90" t="s">
        <v>14540</v>
      </c>
      <c r="E4752">
        <v>4800</v>
      </c>
    </row>
    <row r="4753" spans="1:5">
      <c r="A4753" t="s">
        <v>14541</v>
      </c>
      <c r="B4753" t="s">
        <v>14465</v>
      </c>
      <c r="C4753" t="s">
        <v>14542</v>
      </c>
      <c r="D4753" s="90" t="s">
        <v>3056</v>
      </c>
      <c r="E4753">
        <v>4800</v>
      </c>
    </row>
    <row r="4754" spans="1:5">
      <c r="A4754" t="s">
        <v>14543</v>
      </c>
      <c r="B4754" t="s">
        <v>14465</v>
      </c>
      <c r="C4754" t="s">
        <v>14544</v>
      </c>
      <c r="D4754" s="90" t="s">
        <v>3056</v>
      </c>
      <c r="E4754">
        <v>4800</v>
      </c>
    </row>
    <row r="4755" spans="1:5">
      <c r="A4755" t="s">
        <v>14545</v>
      </c>
      <c r="B4755" t="s">
        <v>14468</v>
      </c>
      <c r="C4755" t="s">
        <v>14546</v>
      </c>
      <c r="D4755" s="90" t="s">
        <v>14547</v>
      </c>
      <c r="E4755">
        <v>4800</v>
      </c>
    </row>
    <row r="4756" spans="1:5">
      <c r="A4756" t="s">
        <v>14548</v>
      </c>
      <c r="B4756" t="s">
        <v>14465</v>
      </c>
      <c r="C4756" t="s">
        <v>14549</v>
      </c>
      <c r="D4756" s="90" t="s">
        <v>14550</v>
      </c>
      <c r="E4756">
        <v>4800</v>
      </c>
    </row>
    <row r="4757" spans="1:5">
      <c r="A4757" t="s">
        <v>14551</v>
      </c>
      <c r="B4757" t="s">
        <v>14468</v>
      </c>
      <c r="C4757" t="s">
        <v>14552</v>
      </c>
      <c r="D4757" s="90" t="s">
        <v>3056</v>
      </c>
      <c r="E4757">
        <v>4800</v>
      </c>
    </row>
    <row r="4758" spans="1:5">
      <c r="A4758" t="s">
        <v>14553</v>
      </c>
      <c r="B4758" t="s">
        <v>14468</v>
      </c>
      <c r="C4758" t="s">
        <v>14554</v>
      </c>
      <c r="D4758" s="90" t="s">
        <v>14555</v>
      </c>
      <c r="E4758">
        <v>4800</v>
      </c>
    </row>
    <row r="4759" spans="1:5">
      <c r="A4759" t="s">
        <v>14556</v>
      </c>
      <c r="B4759" t="s">
        <v>7792</v>
      </c>
      <c r="C4759" t="s">
        <v>14557</v>
      </c>
      <c r="D4759" s="90" t="s">
        <v>14558</v>
      </c>
      <c r="E4759">
        <v>4800</v>
      </c>
    </row>
    <row r="4760" spans="1:5">
      <c r="A4760" t="s">
        <v>1331</v>
      </c>
      <c r="B4760" t="s">
        <v>7792</v>
      </c>
      <c r="C4760" t="s">
        <v>14559</v>
      </c>
      <c r="D4760" s="90" t="s">
        <v>14560</v>
      </c>
      <c r="E4760">
        <v>4800</v>
      </c>
    </row>
    <row r="4761" spans="1:5">
      <c r="A4761" t="s">
        <v>1330</v>
      </c>
      <c r="B4761" t="s">
        <v>7792</v>
      </c>
      <c r="C4761" t="s">
        <v>14561</v>
      </c>
      <c r="D4761" s="90" t="s">
        <v>14562</v>
      </c>
      <c r="E4761">
        <v>4800</v>
      </c>
    </row>
    <row r="4762" spans="1:5">
      <c r="A4762" t="s">
        <v>1329</v>
      </c>
      <c r="B4762" t="s">
        <v>7792</v>
      </c>
      <c r="C4762" t="s">
        <v>14563</v>
      </c>
      <c r="D4762" s="90" t="s">
        <v>14564</v>
      </c>
      <c r="E4762">
        <v>4820</v>
      </c>
    </row>
    <row r="4763" spans="1:5">
      <c r="A4763" t="s">
        <v>14565</v>
      </c>
      <c r="B4763" t="s">
        <v>14511</v>
      </c>
      <c r="C4763" t="s">
        <v>14566</v>
      </c>
      <c r="D4763" s="90" t="s">
        <v>14567</v>
      </c>
      <c r="E4763">
        <v>4820</v>
      </c>
    </row>
    <row r="4764" spans="1:5">
      <c r="A4764" t="s">
        <v>14568</v>
      </c>
      <c r="B4764" t="s">
        <v>14468</v>
      </c>
      <c r="C4764" t="s">
        <v>14569</v>
      </c>
      <c r="D4764" s="90" t="s">
        <v>14570</v>
      </c>
      <c r="E4764">
        <v>4820</v>
      </c>
    </row>
    <row r="4765" spans="1:5">
      <c r="A4765" t="s">
        <v>14571</v>
      </c>
      <c r="B4765" t="s">
        <v>12035</v>
      </c>
      <c r="C4765" t="s">
        <v>14572</v>
      </c>
      <c r="D4765" s="90" t="s">
        <v>14573</v>
      </c>
      <c r="E4765">
        <v>4820</v>
      </c>
    </row>
    <row r="4766" spans="1:5">
      <c r="A4766" t="s">
        <v>1426</v>
      </c>
      <c r="B4766" t="s">
        <v>12383</v>
      </c>
      <c r="C4766" t="s">
        <v>14574</v>
      </c>
      <c r="D4766" s="90" t="s">
        <v>14575</v>
      </c>
      <c r="E4766">
        <v>4820</v>
      </c>
    </row>
    <row r="4767" spans="1:5">
      <c r="A4767" t="s">
        <v>1423</v>
      </c>
      <c r="B4767" t="s">
        <v>12383</v>
      </c>
      <c r="C4767" t="s">
        <v>14576</v>
      </c>
      <c r="D4767" s="90" t="s">
        <v>14577</v>
      </c>
      <c r="E4767">
        <v>4820</v>
      </c>
    </row>
    <row r="4768" spans="1:5">
      <c r="A4768" t="s">
        <v>14578</v>
      </c>
      <c r="B4768" t="s">
        <v>11917</v>
      </c>
      <c r="C4768" t="s">
        <v>14579</v>
      </c>
      <c r="D4768" s="90" t="s">
        <v>14580</v>
      </c>
      <c r="E4768">
        <v>4820</v>
      </c>
    </row>
    <row r="4769" spans="1:5">
      <c r="A4769" t="s">
        <v>1414</v>
      </c>
      <c r="B4769" t="s">
        <v>11917</v>
      </c>
      <c r="C4769" t="s">
        <v>14581</v>
      </c>
      <c r="D4769" s="90" t="s">
        <v>14582</v>
      </c>
      <c r="E4769">
        <v>4820</v>
      </c>
    </row>
    <row r="4770" spans="1:5">
      <c r="A4770" t="s">
        <v>1408</v>
      </c>
      <c r="B4770" t="s">
        <v>11917</v>
      </c>
      <c r="C4770" t="s">
        <v>14583</v>
      </c>
      <c r="D4770" s="90" t="s">
        <v>14584</v>
      </c>
      <c r="E4770">
        <v>4820</v>
      </c>
    </row>
    <row r="4771" spans="1:5">
      <c r="A4771" t="s">
        <v>1405</v>
      </c>
      <c r="B4771" t="s">
        <v>11917</v>
      </c>
      <c r="C4771" t="s">
        <v>14585</v>
      </c>
      <c r="D4771" s="90" t="s">
        <v>14586</v>
      </c>
      <c r="E4771">
        <v>4820</v>
      </c>
    </row>
    <row r="4772" spans="1:5">
      <c r="A4772" t="s">
        <v>14587</v>
      </c>
      <c r="B4772" t="s">
        <v>14511</v>
      </c>
      <c r="C4772" t="s">
        <v>14588</v>
      </c>
      <c r="D4772" s="90" t="s">
        <v>14589</v>
      </c>
      <c r="E4772">
        <v>4820</v>
      </c>
    </row>
    <row r="4773" spans="1:5">
      <c r="A4773" t="s">
        <v>1416</v>
      </c>
      <c r="B4773" t="s">
        <v>11917</v>
      </c>
      <c r="C4773" t="s">
        <v>14590</v>
      </c>
      <c r="D4773" s="90" t="s">
        <v>14591</v>
      </c>
      <c r="E4773">
        <v>4820</v>
      </c>
    </row>
    <row r="4774" spans="1:5">
      <c r="A4774" t="s">
        <v>1413</v>
      </c>
      <c r="B4774" t="s">
        <v>11917</v>
      </c>
      <c r="C4774" t="s">
        <v>14592</v>
      </c>
      <c r="D4774" s="90" t="s">
        <v>14593</v>
      </c>
      <c r="E4774">
        <v>4820</v>
      </c>
    </row>
    <row r="4775" spans="1:5">
      <c r="A4775" t="s">
        <v>1407</v>
      </c>
      <c r="B4775" t="s">
        <v>8415</v>
      </c>
      <c r="C4775" t="s">
        <v>14594</v>
      </c>
      <c r="D4775" s="90" t="s">
        <v>14595</v>
      </c>
      <c r="E4775">
        <v>4820</v>
      </c>
    </row>
    <row r="4776" spans="1:5">
      <c r="A4776" t="s">
        <v>14596</v>
      </c>
      <c r="B4776" t="s">
        <v>11917</v>
      </c>
      <c r="C4776" t="s">
        <v>14597</v>
      </c>
      <c r="D4776" s="90" t="s">
        <v>14598</v>
      </c>
      <c r="E4776">
        <v>4820</v>
      </c>
    </row>
    <row r="4777" spans="1:5">
      <c r="A4777" t="s">
        <v>14599</v>
      </c>
      <c r="B4777" t="s">
        <v>8078</v>
      </c>
      <c r="C4777" t="s">
        <v>14600</v>
      </c>
      <c r="D4777" s="90" t="s">
        <v>3056</v>
      </c>
      <c r="E4777">
        <v>4820</v>
      </c>
    </row>
    <row r="4778" spans="1:5">
      <c r="A4778" t="s">
        <v>1439</v>
      </c>
      <c r="B4778" t="s">
        <v>8415</v>
      </c>
      <c r="C4778" t="s">
        <v>14601</v>
      </c>
      <c r="D4778" s="90" t="s">
        <v>3056</v>
      </c>
      <c r="E4778">
        <v>4820</v>
      </c>
    </row>
    <row r="4779" spans="1:5">
      <c r="A4779" t="s">
        <v>14602</v>
      </c>
      <c r="B4779" t="s">
        <v>8415</v>
      </c>
      <c r="C4779" t="s">
        <v>14603</v>
      </c>
      <c r="D4779" s="90" t="s">
        <v>3056</v>
      </c>
      <c r="E4779">
        <v>4820</v>
      </c>
    </row>
    <row r="4780" spans="1:5">
      <c r="A4780" t="s">
        <v>1410</v>
      </c>
      <c r="B4780" t="s">
        <v>8415</v>
      </c>
      <c r="C4780" t="s">
        <v>14604</v>
      </c>
      <c r="D4780" s="90" t="s">
        <v>3056</v>
      </c>
      <c r="E4780">
        <v>4820</v>
      </c>
    </row>
    <row r="4781" spans="1:5">
      <c r="A4781" t="s">
        <v>14605</v>
      </c>
      <c r="B4781" t="s">
        <v>14468</v>
      </c>
      <c r="C4781" t="s">
        <v>14606</v>
      </c>
      <c r="D4781" s="90" t="s">
        <v>14607</v>
      </c>
      <c r="E4781">
        <v>4820</v>
      </c>
    </row>
    <row r="4782" spans="1:5">
      <c r="A4782" t="s">
        <v>14608</v>
      </c>
      <c r="B4782" t="s">
        <v>14468</v>
      </c>
      <c r="C4782" t="s">
        <v>14609</v>
      </c>
      <c r="D4782" s="90" t="s">
        <v>14610</v>
      </c>
      <c r="E4782">
        <v>4840</v>
      </c>
    </row>
    <row r="4783" spans="1:5">
      <c r="A4783" t="s">
        <v>14611</v>
      </c>
      <c r="B4783" t="s">
        <v>11946</v>
      </c>
      <c r="C4783" t="s">
        <v>14612</v>
      </c>
      <c r="D4783" s="90" t="s">
        <v>3056</v>
      </c>
      <c r="E4783">
        <v>4840</v>
      </c>
    </row>
    <row r="4784" spans="1:5">
      <c r="A4784" t="s">
        <v>14613</v>
      </c>
      <c r="B4784" t="s">
        <v>11946</v>
      </c>
      <c r="C4784" t="s">
        <v>14614</v>
      </c>
      <c r="D4784" s="90" t="s">
        <v>14615</v>
      </c>
      <c r="E4784">
        <v>4840</v>
      </c>
    </row>
    <row r="4785" spans="1:5">
      <c r="A4785" t="s">
        <v>14616</v>
      </c>
      <c r="B4785" t="s">
        <v>14006</v>
      </c>
      <c r="C4785" t="s">
        <v>14617</v>
      </c>
      <c r="D4785" s="90" t="s">
        <v>14242</v>
      </c>
      <c r="E4785">
        <v>4840</v>
      </c>
    </row>
    <row r="4786" spans="1:5">
      <c r="A4786" t="s">
        <v>14618</v>
      </c>
      <c r="B4786" t="s">
        <v>14006</v>
      </c>
      <c r="C4786" t="s">
        <v>14619</v>
      </c>
      <c r="D4786" s="90" t="s">
        <v>14242</v>
      </c>
      <c r="E4786">
        <v>4840</v>
      </c>
    </row>
    <row r="4787" spans="1:5">
      <c r="A4787" t="s">
        <v>14620</v>
      </c>
      <c r="B4787" t="s">
        <v>14006</v>
      </c>
      <c r="C4787" t="s">
        <v>14621</v>
      </c>
      <c r="D4787" s="90" t="s">
        <v>14242</v>
      </c>
      <c r="E4787">
        <v>4840</v>
      </c>
    </row>
    <row r="4788" spans="1:5">
      <c r="A4788" t="s">
        <v>14622</v>
      </c>
      <c r="B4788" t="s">
        <v>14006</v>
      </c>
      <c r="C4788" t="s">
        <v>14623</v>
      </c>
      <c r="D4788" s="90" t="s">
        <v>14242</v>
      </c>
      <c r="E4788">
        <v>4840</v>
      </c>
    </row>
    <row r="4789" spans="1:5">
      <c r="A4789" t="s">
        <v>14624</v>
      </c>
      <c r="B4789" t="s">
        <v>14006</v>
      </c>
      <c r="C4789" t="s">
        <v>14625</v>
      </c>
      <c r="D4789" s="90" t="s">
        <v>14242</v>
      </c>
      <c r="E4789">
        <v>4840</v>
      </c>
    </row>
    <row r="4790" spans="1:5">
      <c r="A4790" t="s">
        <v>14626</v>
      </c>
      <c r="B4790" t="s">
        <v>14006</v>
      </c>
      <c r="C4790" t="s">
        <v>14627</v>
      </c>
      <c r="D4790" s="90" t="s">
        <v>14242</v>
      </c>
      <c r="E4790">
        <v>4840</v>
      </c>
    </row>
    <row r="4791" spans="1:5">
      <c r="A4791" t="s">
        <v>1200</v>
      </c>
      <c r="B4791" t="s">
        <v>11995</v>
      </c>
      <c r="C4791" t="s">
        <v>14628</v>
      </c>
      <c r="D4791" s="90" t="s">
        <v>11997</v>
      </c>
      <c r="E4791">
        <v>4840</v>
      </c>
    </row>
    <row r="4792" spans="1:5">
      <c r="A4792" t="s">
        <v>14629</v>
      </c>
      <c r="B4792" t="s">
        <v>3998</v>
      </c>
      <c r="C4792" t="s">
        <v>14630</v>
      </c>
      <c r="D4792" s="90" t="s">
        <v>14631</v>
      </c>
      <c r="E4792">
        <v>4840</v>
      </c>
    </row>
    <row r="4793" spans="1:5">
      <c r="A4793" t="s">
        <v>1253</v>
      </c>
      <c r="B4793" t="s">
        <v>11946</v>
      </c>
      <c r="C4793" t="s">
        <v>14632</v>
      </c>
      <c r="D4793" s="90" t="s">
        <v>14633</v>
      </c>
      <c r="E4793">
        <v>4840</v>
      </c>
    </row>
    <row r="4794" spans="1:5">
      <c r="A4794" t="s">
        <v>1288</v>
      </c>
      <c r="B4794" t="s">
        <v>8078</v>
      </c>
      <c r="C4794" t="s">
        <v>14634</v>
      </c>
      <c r="D4794" s="90" t="s">
        <v>14635</v>
      </c>
      <c r="E4794">
        <v>4840</v>
      </c>
    </row>
    <row r="4795" spans="1:5">
      <c r="A4795" t="s">
        <v>14636</v>
      </c>
      <c r="B4795" t="s">
        <v>14465</v>
      </c>
      <c r="C4795" t="s">
        <v>14637</v>
      </c>
      <c r="D4795" s="90" t="s">
        <v>14638</v>
      </c>
      <c r="E4795">
        <v>4840</v>
      </c>
    </row>
    <row r="4796" spans="1:5">
      <c r="A4796" t="s">
        <v>1409</v>
      </c>
      <c r="B4796" t="s">
        <v>8415</v>
      </c>
      <c r="C4796" t="s">
        <v>14639</v>
      </c>
      <c r="D4796" s="90" t="s">
        <v>3056</v>
      </c>
      <c r="E4796">
        <v>4840</v>
      </c>
    </row>
    <row r="4797" spans="1:5">
      <c r="A4797" t="s">
        <v>14640</v>
      </c>
      <c r="B4797" t="s">
        <v>7986</v>
      </c>
      <c r="C4797" t="s">
        <v>14641</v>
      </c>
      <c r="D4797" s="90" t="s">
        <v>3056</v>
      </c>
      <c r="E4797">
        <v>4840</v>
      </c>
    </row>
    <row r="4798" spans="1:5">
      <c r="A4798" t="s">
        <v>14642</v>
      </c>
      <c r="B4798" t="s">
        <v>8078</v>
      </c>
      <c r="C4798" t="s">
        <v>14643</v>
      </c>
      <c r="D4798" s="90" t="s">
        <v>14644</v>
      </c>
      <c r="E4798">
        <v>4840</v>
      </c>
    </row>
    <row r="4799" spans="1:5">
      <c r="A4799" t="s">
        <v>14645</v>
      </c>
      <c r="B4799" t="s">
        <v>7792</v>
      </c>
      <c r="C4799" t="s">
        <v>14646</v>
      </c>
      <c r="D4799" s="90" t="s">
        <v>14647</v>
      </c>
      <c r="E4799">
        <v>4840</v>
      </c>
    </row>
    <row r="4800" spans="1:5">
      <c r="A4800" t="s">
        <v>14648</v>
      </c>
      <c r="B4800" t="s">
        <v>7792</v>
      </c>
      <c r="C4800" t="s">
        <v>14649</v>
      </c>
      <c r="D4800" s="90" t="s">
        <v>7794</v>
      </c>
      <c r="E4800">
        <v>4840</v>
      </c>
    </row>
    <row r="4801" spans="1:5">
      <c r="A4801" t="s">
        <v>1316</v>
      </c>
      <c r="B4801" t="s">
        <v>7792</v>
      </c>
      <c r="C4801" t="s">
        <v>14650</v>
      </c>
      <c r="D4801" s="90" t="s">
        <v>14651</v>
      </c>
      <c r="E4801">
        <v>4840</v>
      </c>
    </row>
    <row r="4802" spans="1:5">
      <c r="A4802" t="s">
        <v>1478</v>
      </c>
      <c r="B4802" t="s">
        <v>8078</v>
      </c>
      <c r="C4802" t="s">
        <v>14652</v>
      </c>
      <c r="D4802" s="90" t="s">
        <v>14653</v>
      </c>
      <c r="E4802">
        <v>4860</v>
      </c>
    </row>
    <row r="4803" spans="1:5">
      <c r="A4803" t="s">
        <v>14654</v>
      </c>
      <c r="B4803" t="s">
        <v>8078</v>
      </c>
      <c r="C4803" t="s">
        <v>14655</v>
      </c>
      <c r="D4803" s="90" t="s">
        <v>14656</v>
      </c>
      <c r="E4803">
        <v>4860</v>
      </c>
    </row>
    <row r="4804" spans="1:5">
      <c r="A4804" t="s">
        <v>1477</v>
      </c>
      <c r="B4804" t="s">
        <v>8078</v>
      </c>
      <c r="C4804" t="s">
        <v>14657</v>
      </c>
      <c r="D4804" s="90" t="s">
        <v>14658</v>
      </c>
      <c r="E4804">
        <v>4860</v>
      </c>
    </row>
    <row r="4805" spans="1:5">
      <c r="A4805" t="s">
        <v>1476</v>
      </c>
      <c r="B4805" t="s">
        <v>8078</v>
      </c>
      <c r="C4805" t="s">
        <v>1155</v>
      </c>
      <c r="D4805" s="90" t="s">
        <v>14659</v>
      </c>
      <c r="E4805">
        <v>4860</v>
      </c>
    </row>
    <row r="4806" spans="1:5">
      <c r="A4806" t="s">
        <v>14660</v>
      </c>
      <c r="B4806" t="s">
        <v>8078</v>
      </c>
      <c r="C4806" t="s">
        <v>14661</v>
      </c>
      <c r="D4806" s="90" t="s">
        <v>14662</v>
      </c>
      <c r="E4806">
        <v>4860</v>
      </c>
    </row>
    <row r="4807" spans="1:5">
      <c r="A4807" t="s">
        <v>14663</v>
      </c>
      <c r="B4807" t="s">
        <v>8078</v>
      </c>
      <c r="C4807" t="s">
        <v>14664</v>
      </c>
      <c r="D4807" s="90" t="s">
        <v>3056</v>
      </c>
      <c r="E4807">
        <v>4860</v>
      </c>
    </row>
    <row r="4808" spans="1:5">
      <c r="A4808" t="s">
        <v>1412</v>
      </c>
      <c r="B4808" t="s">
        <v>11917</v>
      </c>
      <c r="C4808" t="s">
        <v>14665</v>
      </c>
      <c r="D4808" s="90" t="s">
        <v>14666</v>
      </c>
      <c r="E4808">
        <v>4860</v>
      </c>
    </row>
    <row r="4809" spans="1:5">
      <c r="A4809" t="s">
        <v>14667</v>
      </c>
      <c r="B4809" t="s">
        <v>12035</v>
      </c>
      <c r="C4809" t="s">
        <v>14668</v>
      </c>
      <c r="D4809" s="90" t="s">
        <v>14669</v>
      </c>
      <c r="E4809">
        <v>4860</v>
      </c>
    </row>
    <row r="4810" spans="1:5">
      <c r="A4810" t="s">
        <v>14670</v>
      </c>
      <c r="B4810" t="s">
        <v>11935</v>
      </c>
      <c r="C4810" t="s">
        <v>14671</v>
      </c>
      <c r="D4810" s="90" t="s">
        <v>14672</v>
      </c>
      <c r="E4810">
        <v>4860</v>
      </c>
    </row>
    <row r="4811" spans="1:5">
      <c r="A4811" t="s">
        <v>1287</v>
      </c>
      <c r="B4811" t="s">
        <v>11946</v>
      </c>
      <c r="C4811" t="s">
        <v>14673</v>
      </c>
      <c r="D4811" s="90" t="s">
        <v>14674</v>
      </c>
      <c r="E4811">
        <v>4860</v>
      </c>
    </row>
    <row r="4812" spans="1:5">
      <c r="A4812" t="s">
        <v>14675</v>
      </c>
      <c r="B4812" t="s">
        <v>8078</v>
      </c>
      <c r="C4812" t="s">
        <v>14676</v>
      </c>
      <c r="D4812" s="90" t="s">
        <v>3056</v>
      </c>
      <c r="E4812">
        <v>4860</v>
      </c>
    </row>
    <row r="4813" spans="1:5">
      <c r="A4813" t="s">
        <v>1465</v>
      </c>
      <c r="B4813" t="s">
        <v>8078</v>
      </c>
      <c r="C4813" t="s">
        <v>14677</v>
      </c>
      <c r="D4813" s="90" t="s">
        <v>14678</v>
      </c>
      <c r="E4813">
        <v>4860</v>
      </c>
    </row>
    <row r="4814" spans="1:5">
      <c r="A4814" t="s">
        <v>1396</v>
      </c>
      <c r="B4814" t="s">
        <v>11903</v>
      </c>
      <c r="C4814" t="s">
        <v>14679</v>
      </c>
      <c r="D4814" s="90" t="s">
        <v>11963</v>
      </c>
      <c r="E4814">
        <v>4860</v>
      </c>
    </row>
    <row r="4815" spans="1:5">
      <c r="A4815" t="s">
        <v>1377</v>
      </c>
      <c r="B4815" t="s">
        <v>11903</v>
      </c>
      <c r="C4815" t="s">
        <v>14680</v>
      </c>
      <c r="D4815" s="90" t="s">
        <v>11963</v>
      </c>
      <c r="E4815">
        <v>4860</v>
      </c>
    </row>
    <row r="4816" spans="1:5">
      <c r="A4816" t="s">
        <v>14681</v>
      </c>
      <c r="B4816" t="s">
        <v>3330</v>
      </c>
      <c r="C4816" t="s">
        <v>14682</v>
      </c>
      <c r="D4816" s="90" t="s">
        <v>14683</v>
      </c>
      <c r="E4816">
        <v>4860</v>
      </c>
    </row>
    <row r="4817" spans="1:5">
      <c r="A4817" t="s">
        <v>14684</v>
      </c>
      <c r="B4817" t="s">
        <v>4537</v>
      </c>
      <c r="C4817" t="s">
        <v>14685</v>
      </c>
      <c r="D4817" s="90" t="s">
        <v>14686</v>
      </c>
      <c r="E4817">
        <v>4860</v>
      </c>
    </row>
    <row r="4818" spans="1:5">
      <c r="A4818" t="s">
        <v>14687</v>
      </c>
      <c r="B4818" t="s">
        <v>12035</v>
      </c>
      <c r="C4818" t="s">
        <v>14688</v>
      </c>
      <c r="D4818" s="90" t="s">
        <v>14689</v>
      </c>
      <c r="E4818">
        <v>4860</v>
      </c>
    </row>
    <row r="4819" spans="1:5">
      <c r="A4819" t="s">
        <v>14690</v>
      </c>
      <c r="B4819" t="s">
        <v>7036</v>
      </c>
      <c r="C4819" t="s">
        <v>14691</v>
      </c>
      <c r="D4819" s="90" t="s">
        <v>9051</v>
      </c>
      <c r="E4819">
        <v>4860</v>
      </c>
    </row>
    <row r="4820" spans="1:5">
      <c r="A4820" t="s">
        <v>14692</v>
      </c>
      <c r="B4820" t="s">
        <v>8078</v>
      </c>
      <c r="C4820" t="s">
        <v>14693</v>
      </c>
      <c r="D4820" s="90" t="s">
        <v>14694</v>
      </c>
      <c r="E4820">
        <v>4860</v>
      </c>
    </row>
    <row r="4821" spans="1:5">
      <c r="A4821" t="s">
        <v>14695</v>
      </c>
      <c r="B4821" t="s">
        <v>8078</v>
      </c>
      <c r="C4821" t="s">
        <v>14696</v>
      </c>
      <c r="D4821" s="90" t="s">
        <v>14697</v>
      </c>
      <c r="E4821">
        <v>4860</v>
      </c>
    </row>
    <row r="4822" spans="1:5">
      <c r="A4822" t="s">
        <v>14698</v>
      </c>
      <c r="B4822" t="s">
        <v>8078</v>
      </c>
      <c r="C4822" t="s">
        <v>14699</v>
      </c>
      <c r="D4822" s="90" t="s">
        <v>3056</v>
      </c>
      <c r="E4822">
        <v>4880</v>
      </c>
    </row>
    <row r="4823" spans="1:5">
      <c r="A4823" t="s">
        <v>14700</v>
      </c>
      <c r="B4823" t="s">
        <v>8078</v>
      </c>
      <c r="C4823" t="s">
        <v>14701</v>
      </c>
      <c r="D4823" s="90" t="s">
        <v>3056</v>
      </c>
      <c r="E4823">
        <v>4880</v>
      </c>
    </row>
    <row r="4824" spans="1:5">
      <c r="A4824" t="s">
        <v>14702</v>
      </c>
      <c r="B4824" t="s">
        <v>12016</v>
      </c>
      <c r="C4824" t="s">
        <v>14703</v>
      </c>
      <c r="D4824" s="90" t="s">
        <v>14704</v>
      </c>
      <c r="E4824">
        <v>4880</v>
      </c>
    </row>
    <row r="4825" spans="1:5">
      <c r="A4825" t="s">
        <v>14705</v>
      </c>
      <c r="B4825" t="s">
        <v>5904</v>
      </c>
      <c r="C4825" t="s">
        <v>14706</v>
      </c>
      <c r="D4825" s="90" t="s">
        <v>14707</v>
      </c>
      <c r="E4825">
        <v>4880</v>
      </c>
    </row>
    <row r="4826" spans="1:5">
      <c r="A4826" t="s">
        <v>14708</v>
      </c>
      <c r="B4826" t="s">
        <v>12016</v>
      </c>
      <c r="C4826" t="s">
        <v>14709</v>
      </c>
      <c r="D4826" s="90" t="s">
        <v>14710</v>
      </c>
      <c r="E4826">
        <v>4880</v>
      </c>
    </row>
    <row r="4827" spans="1:5">
      <c r="A4827" t="s">
        <v>14711</v>
      </c>
      <c r="B4827" t="s">
        <v>6851</v>
      </c>
      <c r="C4827" t="s">
        <v>14712</v>
      </c>
      <c r="D4827" s="90" t="s">
        <v>14713</v>
      </c>
      <c r="E4827">
        <v>4880</v>
      </c>
    </row>
    <row r="4828" spans="1:5">
      <c r="A4828" t="s">
        <v>14714</v>
      </c>
      <c r="B4828" t="s">
        <v>8415</v>
      </c>
      <c r="C4828" t="s">
        <v>14715</v>
      </c>
      <c r="D4828" s="90" t="s">
        <v>14716</v>
      </c>
      <c r="E4828">
        <v>4880</v>
      </c>
    </row>
    <row r="4829" spans="1:5">
      <c r="A4829" t="s">
        <v>14717</v>
      </c>
      <c r="B4829" t="s">
        <v>8179</v>
      </c>
      <c r="C4829" t="s">
        <v>14718</v>
      </c>
      <c r="D4829" s="90" t="s">
        <v>14719</v>
      </c>
      <c r="E4829">
        <v>4880</v>
      </c>
    </row>
    <row r="4830" spans="1:5">
      <c r="A4830" t="s">
        <v>14720</v>
      </c>
      <c r="B4830" t="s">
        <v>8179</v>
      </c>
      <c r="C4830" t="s">
        <v>14721</v>
      </c>
      <c r="D4830" s="90" t="s">
        <v>14722</v>
      </c>
      <c r="E4830">
        <v>4880</v>
      </c>
    </row>
    <row r="4831" spans="1:5">
      <c r="A4831" t="s">
        <v>14723</v>
      </c>
      <c r="B4831" t="s">
        <v>7963</v>
      </c>
      <c r="C4831" t="s">
        <v>14724</v>
      </c>
      <c r="D4831" s="90" t="s">
        <v>14725</v>
      </c>
      <c r="E4831">
        <v>4880</v>
      </c>
    </row>
    <row r="4832" spans="1:5">
      <c r="A4832" t="s">
        <v>14726</v>
      </c>
      <c r="B4832" t="s">
        <v>8179</v>
      </c>
      <c r="C4832" t="s">
        <v>14727</v>
      </c>
      <c r="D4832" s="90" t="s">
        <v>14728</v>
      </c>
      <c r="E4832">
        <v>4880</v>
      </c>
    </row>
    <row r="4833" spans="1:5">
      <c r="A4833" t="s">
        <v>14729</v>
      </c>
      <c r="B4833" t="s">
        <v>8179</v>
      </c>
      <c r="C4833" t="s">
        <v>14730</v>
      </c>
      <c r="D4833" s="90" t="s">
        <v>14731</v>
      </c>
      <c r="E4833">
        <v>4880</v>
      </c>
    </row>
    <row r="4834" spans="1:5">
      <c r="A4834" t="s">
        <v>14732</v>
      </c>
      <c r="B4834" t="s">
        <v>5180</v>
      </c>
      <c r="C4834" t="s">
        <v>14733</v>
      </c>
      <c r="D4834" s="90" t="s">
        <v>3056</v>
      </c>
      <c r="E4834">
        <v>4880</v>
      </c>
    </row>
    <row r="4835" spans="1:5">
      <c r="A4835" t="s">
        <v>14734</v>
      </c>
      <c r="B4835" t="s">
        <v>12016</v>
      </c>
      <c r="C4835" t="s">
        <v>14735</v>
      </c>
      <c r="D4835" s="90" t="s">
        <v>14736</v>
      </c>
      <c r="E4835">
        <v>4880</v>
      </c>
    </row>
    <row r="4836" spans="1:5">
      <c r="A4836" t="s">
        <v>14737</v>
      </c>
      <c r="B4836" t="s">
        <v>12016</v>
      </c>
      <c r="C4836" t="s">
        <v>14738</v>
      </c>
      <c r="D4836" s="90" t="s">
        <v>3056</v>
      </c>
      <c r="E4836">
        <v>4880</v>
      </c>
    </row>
    <row r="4837" spans="1:5">
      <c r="A4837" t="s">
        <v>14739</v>
      </c>
      <c r="B4837" t="s">
        <v>12016</v>
      </c>
      <c r="C4837" t="s">
        <v>14740</v>
      </c>
      <c r="D4837" s="90" t="s">
        <v>14741</v>
      </c>
      <c r="E4837">
        <v>4880</v>
      </c>
    </row>
    <row r="4838" spans="1:5">
      <c r="A4838" t="s">
        <v>14742</v>
      </c>
      <c r="B4838" t="s">
        <v>12016</v>
      </c>
      <c r="C4838" t="s">
        <v>8144</v>
      </c>
      <c r="D4838" s="90" t="s">
        <v>14743</v>
      </c>
      <c r="E4838">
        <v>4880</v>
      </c>
    </row>
    <row r="4839" spans="1:5">
      <c r="A4839" t="s">
        <v>14744</v>
      </c>
      <c r="B4839" t="s">
        <v>12016</v>
      </c>
      <c r="C4839" t="s">
        <v>8144</v>
      </c>
      <c r="D4839" s="90" t="s">
        <v>14745</v>
      </c>
      <c r="E4839">
        <v>4880</v>
      </c>
    </row>
    <row r="4840" spans="1:5">
      <c r="A4840" t="s">
        <v>14746</v>
      </c>
      <c r="B4840" t="s">
        <v>8108</v>
      </c>
      <c r="C4840" t="s">
        <v>14747</v>
      </c>
      <c r="D4840" s="90" t="s">
        <v>14748</v>
      </c>
      <c r="E4840">
        <v>4880</v>
      </c>
    </row>
    <row r="4841" spans="1:5">
      <c r="A4841" t="s">
        <v>14749</v>
      </c>
      <c r="B4841" t="s">
        <v>8121</v>
      </c>
      <c r="C4841" t="s">
        <v>14750</v>
      </c>
      <c r="D4841" s="90" t="s">
        <v>14751</v>
      </c>
      <c r="E4841">
        <v>4880</v>
      </c>
    </row>
    <row r="4842" spans="1:5">
      <c r="A4842" t="s">
        <v>14752</v>
      </c>
      <c r="B4842" t="s">
        <v>8108</v>
      </c>
      <c r="C4842" t="s">
        <v>14753</v>
      </c>
      <c r="D4842" s="90" t="s">
        <v>14754</v>
      </c>
      <c r="E4842">
        <v>4900</v>
      </c>
    </row>
    <row r="4843" spans="1:5">
      <c r="A4843" t="s">
        <v>14755</v>
      </c>
      <c r="B4843" t="s">
        <v>8108</v>
      </c>
      <c r="C4843" t="s">
        <v>14756</v>
      </c>
      <c r="D4843" s="90" t="s">
        <v>14757</v>
      </c>
      <c r="E4843">
        <v>4900</v>
      </c>
    </row>
    <row r="4844" spans="1:5">
      <c r="A4844" t="s">
        <v>14758</v>
      </c>
      <c r="B4844" t="s">
        <v>8121</v>
      </c>
      <c r="C4844" t="s">
        <v>14759</v>
      </c>
      <c r="D4844" s="90" t="s">
        <v>14760</v>
      </c>
      <c r="E4844">
        <v>4900</v>
      </c>
    </row>
    <row r="4845" spans="1:5">
      <c r="A4845" t="s">
        <v>14761</v>
      </c>
      <c r="B4845" t="s">
        <v>8121</v>
      </c>
      <c r="C4845" t="s">
        <v>14759</v>
      </c>
      <c r="D4845" s="90" t="s">
        <v>14762</v>
      </c>
      <c r="E4845">
        <v>4900</v>
      </c>
    </row>
    <row r="4846" spans="1:5">
      <c r="A4846" t="s">
        <v>14763</v>
      </c>
      <c r="B4846" t="s">
        <v>12016</v>
      </c>
      <c r="C4846" t="s">
        <v>14764</v>
      </c>
      <c r="D4846" s="90" t="s">
        <v>14765</v>
      </c>
      <c r="E4846">
        <v>4900</v>
      </c>
    </row>
    <row r="4847" spans="1:5">
      <c r="A4847" t="s">
        <v>14766</v>
      </c>
      <c r="B4847" t="s">
        <v>12016</v>
      </c>
      <c r="C4847" t="s">
        <v>14767</v>
      </c>
      <c r="D4847" s="90" t="s">
        <v>14768</v>
      </c>
      <c r="E4847">
        <v>4900</v>
      </c>
    </row>
    <row r="4848" spans="1:5">
      <c r="A4848" t="s">
        <v>14769</v>
      </c>
      <c r="B4848" t="s">
        <v>12016</v>
      </c>
      <c r="C4848" t="s">
        <v>14770</v>
      </c>
      <c r="D4848" s="90" t="s">
        <v>14771</v>
      </c>
      <c r="E4848">
        <v>4900</v>
      </c>
    </row>
    <row r="4849" spans="1:5">
      <c r="A4849" t="s">
        <v>14772</v>
      </c>
      <c r="B4849" t="s">
        <v>8121</v>
      </c>
      <c r="C4849" t="s">
        <v>14773</v>
      </c>
      <c r="D4849" s="90" t="s">
        <v>14774</v>
      </c>
      <c r="E4849">
        <v>4900</v>
      </c>
    </row>
    <row r="4850" spans="1:5">
      <c r="A4850" t="s">
        <v>14775</v>
      </c>
      <c r="B4850" t="s">
        <v>12016</v>
      </c>
      <c r="C4850" t="s">
        <v>14776</v>
      </c>
      <c r="D4850" s="90" t="s">
        <v>3056</v>
      </c>
      <c r="E4850">
        <v>4900</v>
      </c>
    </row>
    <row r="4851" spans="1:5">
      <c r="A4851" t="s">
        <v>14777</v>
      </c>
      <c r="B4851" t="s">
        <v>12016</v>
      </c>
      <c r="C4851" t="s">
        <v>14778</v>
      </c>
      <c r="D4851" s="90" t="s">
        <v>3056</v>
      </c>
      <c r="E4851">
        <v>4900</v>
      </c>
    </row>
    <row r="4852" spans="1:5">
      <c r="A4852" t="s">
        <v>14779</v>
      </c>
      <c r="B4852" t="s">
        <v>12016</v>
      </c>
      <c r="C4852" t="s">
        <v>14780</v>
      </c>
      <c r="D4852" s="90" t="s">
        <v>14781</v>
      </c>
      <c r="E4852">
        <v>4900</v>
      </c>
    </row>
    <row r="4853" spans="1:5">
      <c r="A4853" t="s">
        <v>14782</v>
      </c>
      <c r="B4853" t="s">
        <v>12016</v>
      </c>
      <c r="C4853" t="s">
        <v>14783</v>
      </c>
      <c r="D4853" s="90" t="s">
        <v>14784</v>
      </c>
      <c r="E4853">
        <v>4900</v>
      </c>
    </row>
    <row r="4854" spans="1:5">
      <c r="A4854" t="s">
        <v>14785</v>
      </c>
      <c r="B4854" t="s">
        <v>12016</v>
      </c>
      <c r="C4854" t="s">
        <v>14786</v>
      </c>
      <c r="D4854" s="90" t="s">
        <v>14787</v>
      </c>
      <c r="E4854">
        <v>4900</v>
      </c>
    </row>
    <row r="4855" spans="1:5">
      <c r="A4855" t="s">
        <v>14788</v>
      </c>
      <c r="B4855" t="s">
        <v>12016</v>
      </c>
      <c r="C4855" t="s">
        <v>14789</v>
      </c>
      <c r="D4855" s="90" t="s">
        <v>14790</v>
      </c>
      <c r="E4855">
        <v>4900</v>
      </c>
    </row>
    <row r="4856" spans="1:5">
      <c r="A4856" t="s">
        <v>14791</v>
      </c>
      <c r="B4856" t="s">
        <v>12035</v>
      </c>
      <c r="C4856" t="s">
        <v>14792</v>
      </c>
      <c r="D4856" s="90" t="s">
        <v>14793</v>
      </c>
      <c r="E4856">
        <v>4900</v>
      </c>
    </row>
    <row r="4857" spans="1:5">
      <c r="A4857" t="s">
        <v>14794</v>
      </c>
      <c r="B4857" t="s">
        <v>8138</v>
      </c>
      <c r="C4857" t="s">
        <v>14795</v>
      </c>
      <c r="D4857" s="90" t="s">
        <v>3056</v>
      </c>
      <c r="E4857">
        <v>4900</v>
      </c>
    </row>
    <row r="4858" spans="1:5">
      <c r="A4858" t="s">
        <v>14796</v>
      </c>
      <c r="B4858" t="s">
        <v>8138</v>
      </c>
      <c r="C4858" t="s">
        <v>14797</v>
      </c>
      <c r="D4858" s="90" t="s">
        <v>3056</v>
      </c>
      <c r="E4858">
        <v>4900</v>
      </c>
    </row>
    <row r="4859" spans="1:5">
      <c r="A4859" t="s">
        <v>14798</v>
      </c>
      <c r="B4859" t="s">
        <v>12035</v>
      </c>
      <c r="C4859" t="s">
        <v>14799</v>
      </c>
      <c r="D4859" s="90" t="s">
        <v>3056</v>
      </c>
      <c r="E4859">
        <v>4900</v>
      </c>
    </row>
    <row r="4860" spans="1:5">
      <c r="A4860" t="s">
        <v>14800</v>
      </c>
      <c r="B4860" t="s">
        <v>12035</v>
      </c>
      <c r="C4860" t="s">
        <v>14801</v>
      </c>
      <c r="D4860" s="90" t="s">
        <v>14802</v>
      </c>
      <c r="E4860">
        <v>4900</v>
      </c>
    </row>
    <row r="4861" spans="1:5">
      <c r="A4861" t="s">
        <v>14803</v>
      </c>
      <c r="B4861" t="s">
        <v>12035</v>
      </c>
      <c r="C4861" t="s">
        <v>14804</v>
      </c>
      <c r="D4861" s="90" t="s">
        <v>14805</v>
      </c>
      <c r="E4861">
        <v>4900</v>
      </c>
    </row>
    <row r="4862" spans="1:5">
      <c r="A4862" t="s">
        <v>14806</v>
      </c>
      <c r="B4862" t="s">
        <v>12035</v>
      </c>
      <c r="C4862" t="s">
        <v>14807</v>
      </c>
      <c r="D4862" s="90" t="s">
        <v>14808</v>
      </c>
      <c r="E4862">
        <v>4920</v>
      </c>
    </row>
    <row r="4863" spans="1:5">
      <c r="A4863" t="s">
        <v>14809</v>
      </c>
      <c r="B4863" t="s">
        <v>12035</v>
      </c>
      <c r="C4863" t="s">
        <v>14810</v>
      </c>
      <c r="D4863" s="90" t="s">
        <v>14811</v>
      </c>
      <c r="E4863">
        <v>4920</v>
      </c>
    </row>
    <row r="4864" spans="1:5">
      <c r="A4864" t="s">
        <v>14812</v>
      </c>
      <c r="B4864" t="s">
        <v>12035</v>
      </c>
      <c r="C4864" t="s">
        <v>14813</v>
      </c>
      <c r="D4864" s="90" t="s">
        <v>3056</v>
      </c>
      <c r="E4864">
        <v>4920</v>
      </c>
    </row>
    <row r="4865" spans="1:5">
      <c r="A4865" t="s">
        <v>14814</v>
      </c>
      <c r="B4865" t="s">
        <v>12016</v>
      </c>
      <c r="C4865" t="s">
        <v>14815</v>
      </c>
      <c r="D4865" s="90" t="s">
        <v>14816</v>
      </c>
      <c r="E4865">
        <v>4920</v>
      </c>
    </row>
    <row r="4866" spans="1:5">
      <c r="A4866" t="s">
        <v>14817</v>
      </c>
      <c r="B4866" t="s">
        <v>12016</v>
      </c>
      <c r="C4866" t="s">
        <v>14818</v>
      </c>
      <c r="D4866" s="90" t="s">
        <v>14819</v>
      </c>
      <c r="E4866">
        <v>4920</v>
      </c>
    </row>
    <row r="4867" spans="1:5">
      <c r="A4867" t="s">
        <v>14820</v>
      </c>
      <c r="B4867" t="s">
        <v>12016</v>
      </c>
      <c r="C4867" t="s">
        <v>14821</v>
      </c>
      <c r="D4867" s="90" t="s">
        <v>14822</v>
      </c>
      <c r="E4867">
        <v>4920</v>
      </c>
    </row>
    <row r="4868" spans="1:5">
      <c r="A4868" t="s">
        <v>14823</v>
      </c>
      <c r="B4868" t="s">
        <v>12016</v>
      </c>
      <c r="C4868" t="s">
        <v>14824</v>
      </c>
      <c r="D4868" s="90" t="s">
        <v>14825</v>
      </c>
      <c r="E4868">
        <v>4920</v>
      </c>
    </row>
    <row r="4869" spans="1:5">
      <c r="A4869" t="s">
        <v>14826</v>
      </c>
      <c r="B4869" t="s">
        <v>12016</v>
      </c>
      <c r="C4869" t="s">
        <v>14827</v>
      </c>
      <c r="D4869" s="90" t="s">
        <v>14828</v>
      </c>
      <c r="E4869">
        <v>4920</v>
      </c>
    </row>
    <row r="4870" spans="1:5">
      <c r="A4870" t="s">
        <v>14829</v>
      </c>
      <c r="B4870" t="s">
        <v>12016</v>
      </c>
      <c r="C4870" t="s">
        <v>14830</v>
      </c>
      <c r="D4870" s="90" t="s">
        <v>14831</v>
      </c>
      <c r="E4870">
        <v>4920</v>
      </c>
    </row>
    <row r="4871" spans="1:5">
      <c r="A4871" t="s">
        <v>14832</v>
      </c>
      <c r="B4871" t="s">
        <v>12016</v>
      </c>
      <c r="C4871" t="s">
        <v>14833</v>
      </c>
      <c r="D4871" s="90" t="s">
        <v>14834</v>
      </c>
      <c r="E4871">
        <v>4920</v>
      </c>
    </row>
    <row r="4872" spans="1:5">
      <c r="A4872" t="s">
        <v>14835</v>
      </c>
      <c r="B4872" t="s">
        <v>12016</v>
      </c>
      <c r="C4872" t="s">
        <v>14836</v>
      </c>
      <c r="D4872" s="90" t="s">
        <v>14837</v>
      </c>
      <c r="E4872">
        <v>4920</v>
      </c>
    </row>
    <row r="4873" spans="1:5">
      <c r="A4873" t="s">
        <v>14838</v>
      </c>
      <c r="B4873" t="s">
        <v>12035</v>
      </c>
      <c r="C4873" t="s">
        <v>14839</v>
      </c>
      <c r="D4873" s="90" t="s">
        <v>3056</v>
      </c>
      <c r="E4873">
        <v>4920</v>
      </c>
    </row>
    <row r="4874" spans="1:5">
      <c r="A4874" t="s">
        <v>14840</v>
      </c>
      <c r="B4874" t="s">
        <v>12035</v>
      </c>
      <c r="C4874" t="s">
        <v>14841</v>
      </c>
      <c r="D4874" s="90" t="s">
        <v>14842</v>
      </c>
      <c r="E4874">
        <v>4920</v>
      </c>
    </row>
    <row r="4875" spans="1:5">
      <c r="A4875" t="s">
        <v>14843</v>
      </c>
      <c r="B4875" t="s">
        <v>12035</v>
      </c>
      <c r="C4875" t="s">
        <v>14844</v>
      </c>
      <c r="D4875" s="90" t="s">
        <v>14845</v>
      </c>
      <c r="E4875">
        <v>4920</v>
      </c>
    </row>
    <row r="4876" spans="1:5">
      <c r="A4876" t="s">
        <v>14846</v>
      </c>
      <c r="B4876" t="s">
        <v>12016</v>
      </c>
      <c r="C4876" t="s">
        <v>14847</v>
      </c>
      <c r="D4876" s="90" t="s">
        <v>14848</v>
      </c>
      <c r="E4876">
        <v>4920</v>
      </c>
    </row>
    <row r="4877" spans="1:5">
      <c r="A4877" t="s">
        <v>14849</v>
      </c>
      <c r="B4877" t="s">
        <v>12016</v>
      </c>
      <c r="C4877" t="s">
        <v>14850</v>
      </c>
      <c r="D4877" s="90" t="s">
        <v>14851</v>
      </c>
      <c r="E4877">
        <v>4920</v>
      </c>
    </row>
    <row r="4878" spans="1:5">
      <c r="A4878" t="s">
        <v>14852</v>
      </c>
      <c r="B4878" t="s">
        <v>12016</v>
      </c>
      <c r="C4878" t="s">
        <v>14850</v>
      </c>
      <c r="D4878" s="90" t="s">
        <v>14853</v>
      </c>
      <c r="E4878">
        <v>4920</v>
      </c>
    </row>
    <row r="4879" spans="1:5">
      <c r="A4879" t="s">
        <v>14854</v>
      </c>
      <c r="B4879" t="s">
        <v>12016</v>
      </c>
      <c r="C4879" t="s">
        <v>14855</v>
      </c>
      <c r="D4879" s="90" t="s">
        <v>14856</v>
      </c>
      <c r="E4879">
        <v>4920</v>
      </c>
    </row>
    <row r="4880" spans="1:5">
      <c r="A4880" t="s">
        <v>14857</v>
      </c>
      <c r="B4880" t="s">
        <v>12016</v>
      </c>
      <c r="C4880" t="s">
        <v>14858</v>
      </c>
      <c r="D4880" s="90" t="s">
        <v>14859</v>
      </c>
      <c r="E4880">
        <v>4920</v>
      </c>
    </row>
    <row r="4881" spans="1:5">
      <c r="A4881" t="s">
        <v>14860</v>
      </c>
      <c r="B4881" t="s">
        <v>12016</v>
      </c>
      <c r="C4881" t="s">
        <v>14861</v>
      </c>
      <c r="D4881" s="90" t="s">
        <v>14862</v>
      </c>
      <c r="E4881">
        <v>4920</v>
      </c>
    </row>
    <row r="4882" spans="1:5">
      <c r="A4882" t="s">
        <v>14863</v>
      </c>
      <c r="B4882" t="s">
        <v>12016</v>
      </c>
      <c r="C4882" t="s">
        <v>14864</v>
      </c>
      <c r="D4882" s="90" t="s">
        <v>14865</v>
      </c>
      <c r="E4882">
        <v>4940</v>
      </c>
    </row>
    <row r="4883" spans="1:5">
      <c r="A4883" t="s">
        <v>14866</v>
      </c>
      <c r="B4883" t="s">
        <v>12016</v>
      </c>
      <c r="C4883" t="s">
        <v>14867</v>
      </c>
      <c r="D4883" s="90" t="s">
        <v>14868</v>
      </c>
      <c r="E4883">
        <v>4940</v>
      </c>
    </row>
    <row r="4884" spans="1:5">
      <c r="A4884" t="s">
        <v>14869</v>
      </c>
      <c r="B4884" t="s">
        <v>12016</v>
      </c>
      <c r="C4884" t="s">
        <v>14870</v>
      </c>
      <c r="D4884" s="90" t="s">
        <v>14871</v>
      </c>
      <c r="E4884">
        <v>4940</v>
      </c>
    </row>
    <row r="4885" spans="1:5">
      <c r="A4885" t="s">
        <v>14872</v>
      </c>
      <c r="B4885" t="s">
        <v>12016</v>
      </c>
      <c r="C4885" t="s">
        <v>14873</v>
      </c>
      <c r="D4885" s="90" t="s">
        <v>14874</v>
      </c>
      <c r="E4885">
        <v>4940</v>
      </c>
    </row>
    <row r="4886" spans="1:5">
      <c r="A4886" t="s">
        <v>14875</v>
      </c>
      <c r="B4886" t="s">
        <v>12016</v>
      </c>
      <c r="C4886" t="s">
        <v>14876</v>
      </c>
      <c r="D4886" s="90" t="s">
        <v>14877</v>
      </c>
      <c r="E4886">
        <v>4940</v>
      </c>
    </row>
    <row r="4887" spans="1:5">
      <c r="A4887" t="s">
        <v>14878</v>
      </c>
      <c r="B4887" t="s">
        <v>12016</v>
      </c>
      <c r="C4887" t="s">
        <v>14879</v>
      </c>
      <c r="D4887" s="90" t="s">
        <v>14880</v>
      </c>
      <c r="E4887">
        <v>4940</v>
      </c>
    </row>
    <row r="4888" spans="1:5">
      <c r="A4888" t="s">
        <v>14881</v>
      </c>
      <c r="B4888" t="s">
        <v>12016</v>
      </c>
      <c r="C4888" t="s">
        <v>14882</v>
      </c>
      <c r="D4888" s="90" t="s">
        <v>3056</v>
      </c>
      <c r="E4888">
        <v>4940</v>
      </c>
    </row>
    <row r="4889" spans="1:5">
      <c r="A4889" t="s">
        <v>14883</v>
      </c>
      <c r="B4889" t="s">
        <v>12016</v>
      </c>
      <c r="C4889" t="s">
        <v>14884</v>
      </c>
      <c r="D4889" s="90" t="s">
        <v>3056</v>
      </c>
      <c r="E4889">
        <v>4940</v>
      </c>
    </row>
    <row r="4890" spans="1:5">
      <c r="A4890" t="s">
        <v>14885</v>
      </c>
      <c r="B4890" t="s">
        <v>12260</v>
      </c>
      <c r="C4890" t="s">
        <v>14886</v>
      </c>
      <c r="D4890" s="90" t="s">
        <v>3056</v>
      </c>
      <c r="E4890">
        <v>4940</v>
      </c>
    </row>
    <row r="4891" spans="1:5">
      <c r="A4891" t="s">
        <v>14887</v>
      </c>
      <c r="B4891" t="s">
        <v>12260</v>
      </c>
      <c r="C4891" t="s">
        <v>14888</v>
      </c>
      <c r="D4891" s="90" t="s">
        <v>3056</v>
      </c>
      <c r="E4891">
        <v>4940</v>
      </c>
    </row>
    <row r="4892" spans="1:5">
      <c r="A4892" t="s">
        <v>14889</v>
      </c>
      <c r="B4892" t="s">
        <v>12016</v>
      </c>
      <c r="C4892" t="s">
        <v>14890</v>
      </c>
      <c r="D4892" s="90" t="s">
        <v>3056</v>
      </c>
      <c r="E4892">
        <v>4940</v>
      </c>
    </row>
    <row r="4893" spans="1:5">
      <c r="A4893" t="s">
        <v>14891</v>
      </c>
      <c r="B4893" t="s">
        <v>12016</v>
      </c>
      <c r="C4893" t="s">
        <v>14892</v>
      </c>
      <c r="D4893" s="90" t="s">
        <v>3056</v>
      </c>
      <c r="E4893">
        <v>4940</v>
      </c>
    </row>
    <row r="4894" spans="1:5">
      <c r="A4894" t="s">
        <v>14893</v>
      </c>
      <c r="B4894" t="s">
        <v>12260</v>
      </c>
      <c r="C4894" t="s">
        <v>14894</v>
      </c>
      <c r="D4894" s="90" t="s">
        <v>3056</v>
      </c>
      <c r="E4894">
        <v>4940</v>
      </c>
    </row>
    <row r="4895" spans="1:5">
      <c r="A4895" t="s">
        <v>14895</v>
      </c>
      <c r="B4895" t="s">
        <v>12260</v>
      </c>
      <c r="C4895" t="s">
        <v>14896</v>
      </c>
      <c r="D4895" s="90" t="s">
        <v>3056</v>
      </c>
      <c r="E4895">
        <v>4940</v>
      </c>
    </row>
    <row r="4896" spans="1:5">
      <c r="A4896" t="s">
        <v>14897</v>
      </c>
      <c r="B4896" t="s">
        <v>12260</v>
      </c>
      <c r="C4896" t="s">
        <v>14898</v>
      </c>
      <c r="D4896" s="90" t="s">
        <v>3056</v>
      </c>
      <c r="E4896">
        <v>4940</v>
      </c>
    </row>
    <row r="4897" spans="1:5">
      <c r="A4897" t="s">
        <v>14899</v>
      </c>
      <c r="B4897" t="s">
        <v>12016</v>
      </c>
      <c r="C4897" t="s">
        <v>14900</v>
      </c>
      <c r="D4897" s="90" t="s">
        <v>14901</v>
      </c>
      <c r="E4897">
        <v>4940</v>
      </c>
    </row>
    <row r="4898" spans="1:5">
      <c r="A4898" t="s">
        <v>14902</v>
      </c>
      <c r="B4898" t="s">
        <v>12016</v>
      </c>
      <c r="C4898" t="s">
        <v>14903</v>
      </c>
      <c r="D4898" s="90" t="s">
        <v>14904</v>
      </c>
      <c r="E4898">
        <v>4940</v>
      </c>
    </row>
    <row r="4899" spans="1:5">
      <c r="A4899" t="s">
        <v>14905</v>
      </c>
      <c r="B4899" t="s">
        <v>12016</v>
      </c>
      <c r="C4899" t="s">
        <v>14906</v>
      </c>
      <c r="D4899" s="90" t="s">
        <v>14907</v>
      </c>
      <c r="E4899">
        <v>4940</v>
      </c>
    </row>
    <row r="4900" spans="1:5">
      <c r="A4900" t="s">
        <v>14908</v>
      </c>
      <c r="B4900" t="s">
        <v>12016</v>
      </c>
      <c r="C4900" t="s">
        <v>14909</v>
      </c>
      <c r="D4900" s="90" t="s">
        <v>14910</v>
      </c>
      <c r="E4900">
        <v>4940</v>
      </c>
    </row>
    <row r="4901" spans="1:5">
      <c r="A4901" t="s">
        <v>14911</v>
      </c>
      <c r="B4901" t="s">
        <v>12016</v>
      </c>
      <c r="C4901" t="s">
        <v>14912</v>
      </c>
      <c r="D4901" s="90" t="s">
        <v>14913</v>
      </c>
      <c r="E4901">
        <v>4940</v>
      </c>
    </row>
    <row r="4902" spans="1:5">
      <c r="A4902" t="s">
        <v>14914</v>
      </c>
      <c r="B4902" t="s">
        <v>12016</v>
      </c>
      <c r="C4902" t="s">
        <v>14915</v>
      </c>
      <c r="D4902" s="90" t="s">
        <v>14916</v>
      </c>
      <c r="E4902">
        <v>4960</v>
      </c>
    </row>
    <row r="4903" spans="1:5">
      <c r="A4903" t="s">
        <v>14917</v>
      </c>
      <c r="B4903" t="s">
        <v>12016</v>
      </c>
      <c r="C4903" t="s">
        <v>14918</v>
      </c>
      <c r="D4903" s="90" t="s">
        <v>14919</v>
      </c>
      <c r="E4903">
        <v>4960</v>
      </c>
    </row>
    <row r="4904" spans="1:5">
      <c r="A4904" t="s">
        <v>14920</v>
      </c>
      <c r="B4904" t="s">
        <v>12260</v>
      </c>
      <c r="C4904" t="s">
        <v>14921</v>
      </c>
      <c r="D4904" s="90" t="s">
        <v>14922</v>
      </c>
      <c r="E4904">
        <v>4960</v>
      </c>
    </row>
    <row r="4905" spans="1:5">
      <c r="A4905" t="s">
        <v>14923</v>
      </c>
      <c r="B4905" t="s">
        <v>12260</v>
      </c>
      <c r="C4905" t="s">
        <v>14924</v>
      </c>
      <c r="D4905" s="90" t="s">
        <v>14925</v>
      </c>
      <c r="E4905">
        <v>4960</v>
      </c>
    </row>
    <row r="4906" spans="1:5">
      <c r="A4906" t="s">
        <v>14926</v>
      </c>
      <c r="B4906" t="s">
        <v>12260</v>
      </c>
      <c r="C4906" t="s">
        <v>14927</v>
      </c>
      <c r="D4906" s="90" t="s">
        <v>14928</v>
      </c>
      <c r="E4906">
        <v>4960</v>
      </c>
    </row>
    <row r="4907" spans="1:5">
      <c r="A4907" t="s">
        <v>14929</v>
      </c>
      <c r="B4907" t="s">
        <v>12016</v>
      </c>
      <c r="C4907" t="s">
        <v>14930</v>
      </c>
      <c r="D4907" s="90" t="s">
        <v>14931</v>
      </c>
      <c r="E4907">
        <v>4960</v>
      </c>
    </row>
    <row r="4908" spans="1:5">
      <c r="A4908" t="s">
        <v>14932</v>
      </c>
      <c r="B4908" t="s">
        <v>12035</v>
      </c>
      <c r="C4908" t="s">
        <v>14933</v>
      </c>
      <c r="D4908" s="90" t="s">
        <v>14934</v>
      </c>
      <c r="E4908">
        <v>4960</v>
      </c>
    </row>
    <row r="4909" spans="1:5">
      <c r="A4909" t="s">
        <v>14935</v>
      </c>
      <c r="B4909" t="s">
        <v>12016</v>
      </c>
      <c r="C4909" t="s">
        <v>14936</v>
      </c>
      <c r="D4909" s="90" t="s">
        <v>14937</v>
      </c>
      <c r="E4909">
        <v>4960</v>
      </c>
    </row>
    <row r="4910" spans="1:5">
      <c r="A4910" t="s">
        <v>14938</v>
      </c>
      <c r="B4910" t="s">
        <v>12016</v>
      </c>
      <c r="C4910" t="s">
        <v>14939</v>
      </c>
      <c r="D4910" s="90" t="s">
        <v>14940</v>
      </c>
      <c r="E4910">
        <v>4960</v>
      </c>
    </row>
    <row r="4911" spans="1:5">
      <c r="A4911" t="s">
        <v>14941</v>
      </c>
      <c r="B4911" t="s">
        <v>12016</v>
      </c>
      <c r="C4911" t="s">
        <v>14942</v>
      </c>
      <c r="D4911" s="90" t="s">
        <v>14943</v>
      </c>
      <c r="E4911">
        <v>4960</v>
      </c>
    </row>
    <row r="4912" spans="1:5">
      <c r="A4912" t="s">
        <v>14944</v>
      </c>
      <c r="B4912" t="s">
        <v>12016</v>
      </c>
      <c r="C4912" t="s">
        <v>14945</v>
      </c>
      <c r="D4912" s="90" t="s">
        <v>14946</v>
      </c>
      <c r="E4912">
        <v>4960</v>
      </c>
    </row>
    <row r="4913" spans="1:5">
      <c r="A4913" t="s">
        <v>14947</v>
      </c>
      <c r="B4913" t="s">
        <v>12016</v>
      </c>
      <c r="C4913" t="s">
        <v>14948</v>
      </c>
      <c r="D4913" s="90" t="s">
        <v>14949</v>
      </c>
      <c r="E4913">
        <v>4960</v>
      </c>
    </row>
    <row r="4914" spans="1:5">
      <c r="A4914" t="s">
        <v>14950</v>
      </c>
      <c r="B4914" t="s">
        <v>12016</v>
      </c>
      <c r="C4914" t="s">
        <v>14951</v>
      </c>
      <c r="D4914" s="90" t="s">
        <v>14952</v>
      </c>
      <c r="E4914">
        <v>4960</v>
      </c>
    </row>
    <row r="4915" spans="1:5">
      <c r="A4915" t="s">
        <v>14953</v>
      </c>
      <c r="B4915" t="s">
        <v>12016</v>
      </c>
      <c r="C4915" t="s">
        <v>14954</v>
      </c>
      <c r="D4915" s="90" t="s">
        <v>14955</v>
      </c>
      <c r="E4915">
        <v>4960</v>
      </c>
    </row>
    <row r="4916" spans="1:5">
      <c r="A4916" t="s">
        <v>14956</v>
      </c>
      <c r="B4916" t="s">
        <v>12016</v>
      </c>
      <c r="C4916" t="s">
        <v>14957</v>
      </c>
      <c r="D4916" s="90" t="s">
        <v>14958</v>
      </c>
      <c r="E4916">
        <v>4960</v>
      </c>
    </row>
    <row r="4917" spans="1:5">
      <c r="A4917" t="s">
        <v>14959</v>
      </c>
      <c r="B4917" t="s">
        <v>12016</v>
      </c>
      <c r="C4917" t="s">
        <v>14960</v>
      </c>
      <c r="D4917" s="90" t="s">
        <v>14961</v>
      </c>
      <c r="E4917">
        <v>4960</v>
      </c>
    </row>
    <row r="4918" spans="1:5">
      <c r="A4918" t="s">
        <v>14962</v>
      </c>
      <c r="B4918" t="s">
        <v>12260</v>
      </c>
      <c r="C4918" t="s">
        <v>14963</v>
      </c>
      <c r="D4918" s="90" t="s">
        <v>3056</v>
      </c>
      <c r="E4918">
        <v>4960</v>
      </c>
    </row>
    <row r="4919" spans="1:5">
      <c r="A4919" t="s">
        <v>14964</v>
      </c>
      <c r="B4919" t="s">
        <v>12260</v>
      </c>
      <c r="C4919" t="s">
        <v>14965</v>
      </c>
      <c r="D4919" s="90" t="s">
        <v>3056</v>
      </c>
      <c r="E4919">
        <v>4960</v>
      </c>
    </row>
    <row r="4920" spans="1:5">
      <c r="A4920" t="s">
        <v>14966</v>
      </c>
      <c r="B4920" t="s">
        <v>12260</v>
      </c>
      <c r="C4920" t="s">
        <v>14967</v>
      </c>
      <c r="D4920" s="90" t="s">
        <v>3056</v>
      </c>
      <c r="E4920">
        <v>4960</v>
      </c>
    </row>
    <row r="4921" spans="1:5">
      <c r="A4921" t="s">
        <v>14968</v>
      </c>
      <c r="B4921" t="s">
        <v>12260</v>
      </c>
      <c r="C4921" t="s">
        <v>14969</v>
      </c>
      <c r="D4921" s="90" t="s">
        <v>14970</v>
      </c>
      <c r="E4921">
        <v>4960</v>
      </c>
    </row>
    <row r="4922" spans="1:5">
      <c r="A4922" t="s">
        <v>14971</v>
      </c>
      <c r="B4922" t="s">
        <v>12035</v>
      </c>
      <c r="C4922" t="s">
        <v>14972</v>
      </c>
      <c r="D4922" s="90" t="s">
        <v>14973</v>
      </c>
      <c r="E4922">
        <v>4980</v>
      </c>
    </row>
    <row r="4923" spans="1:5">
      <c r="A4923" t="s">
        <v>14974</v>
      </c>
      <c r="B4923" t="s">
        <v>12016</v>
      </c>
      <c r="C4923" t="s">
        <v>14975</v>
      </c>
      <c r="D4923" s="90" t="s">
        <v>14976</v>
      </c>
      <c r="E4923">
        <v>4980</v>
      </c>
    </row>
    <row r="4924" spans="1:5">
      <c r="A4924" t="s">
        <v>14977</v>
      </c>
      <c r="B4924" t="s">
        <v>12016</v>
      </c>
      <c r="C4924" t="s">
        <v>14978</v>
      </c>
      <c r="D4924" s="90" t="s">
        <v>14979</v>
      </c>
      <c r="E4924">
        <v>4980</v>
      </c>
    </row>
    <row r="4925" spans="1:5">
      <c r="A4925" t="s">
        <v>14980</v>
      </c>
      <c r="B4925" t="s">
        <v>12016</v>
      </c>
      <c r="C4925" t="s">
        <v>14981</v>
      </c>
      <c r="D4925" s="90" t="s">
        <v>14982</v>
      </c>
      <c r="E4925">
        <v>4980</v>
      </c>
    </row>
    <row r="4926" spans="1:5">
      <c r="A4926" t="s">
        <v>14983</v>
      </c>
      <c r="B4926" t="s">
        <v>12016</v>
      </c>
      <c r="C4926" t="s">
        <v>14984</v>
      </c>
      <c r="D4926" s="90" t="s">
        <v>14985</v>
      </c>
      <c r="E4926">
        <v>4980</v>
      </c>
    </row>
    <row r="4927" spans="1:5">
      <c r="A4927" t="s">
        <v>14986</v>
      </c>
      <c r="B4927" t="s">
        <v>12016</v>
      </c>
      <c r="C4927" t="s">
        <v>14987</v>
      </c>
      <c r="D4927" s="90" t="s">
        <v>14988</v>
      </c>
      <c r="E4927">
        <v>4980</v>
      </c>
    </row>
    <row r="4928" spans="1:5">
      <c r="A4928" t="s">
        <v>14989</v>
      </c>
      <c r="B4928" t="s">
        <v>12016</v>
      </c>
      <c r="C4928" t="s">
        <v>14990</v>
      </c>
      <c r="D4928" s="90" t="s">
        <v>14991</v>
      </c>
      <c r="E4928">
        <v>4980</v>
      </c>
    </row>
    <row r="4929" spans="1:5">
      <c r="A4929" t="s">
        <v>14992</v>
      </c>
      <c r="B4929" t="s">
        <v>12016</v>
      </c>
      <c r="C4929" t="s">
        <v>14993</v>
      </c>
      <c r="D4929" s="90" t="s">
        <v>14994</v>
      </c>
      <c r="E4929">
        <v>4980</v>
      </c>
    </row>
    <row r="4930" spans="1:5">
      <c r="A4930" t="s">
        <v>14995</v>
      </c>
      <c r="B4930" t="s">
        <v>12016</v>
      </c>
      <c r="C4930" t="s">
        <v>14996</v>
      </c>
      <c r="D4930" s="90" t="s">
        <v>14997</v>
      </c>
      <c r="E4930">
        <v>4980</v>
      </c>
    </row>
    <row r="4931" spans="1:5">
      <c r="A4931" t="s">
        <v>14998</v>
      </c>
      <c r="B4931" t="s">
        <v>12016</v>
      </c>
      <c r="C4931" t="s">
        <v>14999</v>
      </c>
      <c r="D4931" s="90" t="s">
        <v>15000</v>
      </c>
      <c r="E4931">
        <v>4980</v>
      </c>
    </row>
    <row r="4932" spans="1:5">
      <c r="A4932" t="s">
        <v>15001</v>
      </c>
      <c r="B4932" t="s">
        <v>12016</v>
      </c>
      <c r="C4932" t="s">
        <v>15002</v>
      </c>
      <c r="D4932" s="90" t="s">
        <v>15003</v>
      </c>
      <c r="E4932">
        <v>4980</v>
      </c>
    </row>
    <row r="4933" spans="1:5">
      <c r="A4933" t="s">
        <v>15004</v>
      </c>
      <c r="B4933" t="s">
        <v>12016</v>
      </c>
      <c r="C4933" t="s">
        <v>15005</v>
      </c>
      <c r="D4933" s="90" t="s">
        <v>15006</v>
      </c>
      <c r="E4933">
        <v>4980</v>
      </c>
    </row>
    <row r="4934" spans="1:5">
      <c r="A4934" t="s">
        <v>15007</v>
      </c>
      <c r="B4934" t="s">
        <v>12016</v>
      </c>
      <c r="C4934" t="s">
        <v>15008</v>
      </c>
      <c r="D4934" s="90" t="s">
        <v>15009</v>
      </c>
      <c r="E4934">
        <v>4980</v>
      </c>
    </row>
    <row r="4935" spans="1:5">
      <c r="A4935" t="s">
        <v>15010</v>
      </c>
      <c r="B4935" t="s">
        <v>12016</v>
      </c>
      <c r="C4935" t="s">
        <v>15011</v>
      </c>
      <c r="D4935" s="90" t="s">
        <v>15012</v>
      </c>
      <c r="E4935">
        <v>4980</v>
      </c>
    </row>
    <row r="4936" spans="1:5">
      <c r="A4936" t="s">
        <v>15013</v>
      </c>
      <c r="B4936" t="s">
        <v>12035</v>
      </c>
      <c r="C4936" t="s">
        <v>15014</v>
      </c>
      <c r="D4936" s="90" t="s">
        <v>15015</v>
      </c>
      <c r="E4936">
        <v>4980</v>
      </c>
    </row>
    <row r="4937" spans="1:5">
      <c r="A4937" t="s">
        <v>15016</v>
      </c>
      <c r="B4937" t="s">
        <v>12016</v>
      </c>
      <c r="C4937" t="s">
        <v>15017</v>
      </c>
      <c r="D4937" s="90" t="s">
        <v>15018</v>
      </c>
      <c r="E4937">
        <v>4980</v>
      </c>
    </row>
    <row r="4938" spans="1:5">
      <c r="A4938" t="s">
        <v>15019</v>
      </c>
      <c r="B4938" t="s">
        <v>12016</v>
      </c>
      <c r="C4938" t="s">
        <v>15020</v>
      </c>
      <c r="D4938" s="90" t="s">
        <v>15021</v>
      </c>
      <c r="E4938">
        <v>4980</v>
      </c>
    </row>
    <row r="4939" spans="1:5">
      <c r="A4939" t="s">
        <v>15022</v>
      </c>
      <c r="B4939" t="s">
        <v>12016</v>
      </c>
      <c r="C4939" t="s">
        <v>15023</v>
      </c>
      <c r="D4939" s="90" t="s">
        <v>15024</v>
      </c>
      <c r="E4939">
        <v>4980</v>
      </c>
    </row>
    <row r="4940" spans="1:5">
      <c r="A4940" t="s">
        <v>15025</v>
      </c>
      <c r="B4940" t="s">
        <v>12016</v>
      </c>
      <c r="C4940" t="s">
        <v>15026</v>
      </c>
      <c r="D4940" s="90" t="s">
        <v>15027</v>
      </c>
      <c r="E4940">
        <v>4980</v>
      </c>
    </row>
    <row r="4941" spans="1:5">
      <c r="A4941" t="s">
        <v>15028</v>
      </c>
      <c r="B4941" t="s">
        <v>12035</v>
      </c>
      <c r="C4941" t="s">
        <v>15029</v>
      </c>
      <c r="D4941" s="90" t="s">
        <v>15030</v>
      </c>
      <c r="E4941">
        <v>4980</v>
      </c>
    </row>
    <row r="4942" spans="1:5">
      <c r="A4942" t="s">
        <v>15031</v>
      </c>
      <c r="B4942" t="s">
        <v>3330</v>
      </c>
      <c r="C4942" t="s">
        <v>15032</v>
      </c>
      <c r="D4942" s="90" t="s">
        <v>15033</v>
      </c>
      <c r="E4942">
        <v>3040</v>
      </c>
    </row>
    <row r="4943" spans="1:5">
      <c r="A4943" t="s">
        <v>15034</v>
      </c>
      <c r="B4943" t="s">
        <v>3330</v>
      </c>
      <c r="C4943" t="s">
        <v>15035</v>
      </c>
      <c r="D4943" s="90" t="s">
        <v>15036</v>
      </c>
      <c r="E4943">
        <v>3040</v>
      </c>
    </row>
    <row r="4944" spans="1:5">
      <c r="A4944" t="s">
        <v>15037</v>
      </c>
      <c r="B4944" t="s">
        <v>3330</v>
      </c>
      <c r="C4944" t="s">
        <v>15038</v>
      </c>
      <c r="D4944" s="90" t="s">
        <v>15039</v>
      </c>
      <c r="E4944">
        <v>3040</v>
      </c>
    </row>
    <row r="4945" spans="1:5">
      <c r="A4945" t="s">
        <v>15040</v>
      </c>
      <c r="B4945" t="s">
        <v>3330</v>
      </c>
      <c r="C4945" t="s">
        <v>15041</v>
      </c>
      <c r="D4945" s="90" t="s">
        <v>15042</v>
      </c>
      <c r="E4945">
        <v>3040</v>
      </c>
    </row>
    <row r="4946" spans="1:5">
      <c r="A4946" t="s">
        <v>15043</v>
      </c>
      <c r="B4946" t="s">
        <v>3330</v>
      </c>
      <c r="C4946" t="s">
        <v>15044</v>
      </c>
      <c r="D4946" s="90" t="s">
        <v>15045</v>
      </c>
      <c r="E4946">
        <v>3040</v>
      </c>
    </row>
    <row r="4947" spans="1:5">
      <c r="A4947" t="s">
        <v>15046</v>
      </c>
      <c r="B4947" t="s">
        <v>3330</v>
      </c>
      <c r="C4947" t="s">
        <v>15047</v>
      </c>
      <c r="D4947" s="90" t="s">
        <v>15048</v>
      </c>
      <c r="E4947">
        <v>3040</v>
      </c>
    </row>
    <row r="4948" spans="1:5">
      <c r="A4948" t="s">
        <v>15049</v>
      </c>
      <c r="B4948" t="s">
        <v>3330</v>
      </c>
      <c r="C4948" t="s">
        <v>15050</v>
      </c>
      <c r="D4948" s="90" t="s">
        <v>15051</v>
      </c>
      <c r="E4948">
        <v>3040</v>
      </c>
    </row>
    <row r="4949" spans="1:5">
      <c r="A4949" t="s">
        <v>15052</v>
      </c>
      <c r="B4949" t="s">
        <v>3330</v>
      </c>
      <c r="C4949" t="s">
        <v>15053</v>
      </c>
      <c r="D4949" s="90" t="s">
        <v>15054</v>
      </c>
      <c r="E4949">
        <v>3040</v>
      </c>
    </row>
    <row r="4950" spans="1:5">
      <c r="A4950" t="s">
        <v>15055</v>
      </c>
      <c r="B4950" t="s">
        <v>3330</v>
      </c>
      <c r="C4950" t="s">
        <v>15056</v>
      </c>
      <c r="D4950" s="90" t="s">
        <v>15057</v>
      </c>
      <c r="E4950">
        <v>3040</v>
      </c>
    </row>
    <row r="4951" spans="1:5">
      <c r="A4951" t="s">
        <v>1759</v>
      </c>
      <c r="B4951" t="s">
        <v>15058</v>
      </c>
      <c r="C4951" t="s">
        <v>15059</v>
      </c>
      <c r="D4951" s="90" t="s">
        <v>15060</v>
      </c>
      <c r="E4951">
        <v>3040</v>
      </c>
    </row>
    <row r="4952" spans="1:5">
      <c r="A4952" t="s">
        <v>1758</v>
      </c>
      <c r="B4952" t="s">
        <v>7363</v>
      </c>
      <c r="C4952" t="s">
        <v>15061</v>
      </c>
      <c r="D4952" s="90" t="s">
        <v>15062</v>
      </c>
      <c r="E4952">
        <v>3040</v>
      </c>
    </row>
    <row r="4953" spans="1:5">
      <c r="A4953" t="s">
        <v>15063</v>
      </c>
      <c r="B4953" t="s">
        <v>3046</v>
      </c>
      <c r="C4953" t="s">
        <v>15064</v>
      </c>
      <c r="D4953" s="90" t="s">
        <v>3048</v>
      </c>
      <c r="E4953">
        <v>3040</v>
      </c>
    </row>
    <row r="4954" spans="1:5">
      <c r="A4954" t="s">
        <v>15065</v>
      </c>
      <c r="B4954" t="s">
        <v>3046</v>
      </c>
      <c r="C4954" t="s">
        <v>15066</v>
      </c>
      <c r="D4954" s="90" t="s">
        <v>3048</v>
      </c>
      <c r="E4954">
        <v>3040</v>
      </c>
    </row>
    <row r="4955" spans="1:5">
      <c r="A4955" t="s">
        <v>15067</v>
      </c>
      <c r="B4955" t="s">
        <v>3046</v>
      </c>
      <c r="C4955" t="s">
        <v>15068</v>
      </c>
      <c r="D4955" s="90" t="s">
        <v>3048</v>
      </c>
      <c r="E4955">
        <v>3040</v>
      </c>
    </row>
    <row r="4956" spans="1:5">
      <c r="A4956" t="s">
        <v>15069</v>
      </c>
      <c r="B4956" t="s">
        <v>3054</v>
      </c>
      <c r="C4956" t="s">
        <v>15070</v>
      </c>
      <c r="D4956" s="90" t="s">
        <v>3056</v>
      </c>
      <c r="E4956">
        <v>3040</v>
      </c>
    </row>
    <row r="4957" spans="1:5">
      <c r="A4957" t="s">
        <v>15071</v>
      </c>
      <c r="B4957" t="s">
        <v>3054</v>
      </c>
      <c r="C4957" t="s">
        <v>15072</v>
      </c>
      <c r="D4957" s="90" t="s">
        <v>3056</v>
      </c>
      <c r="E4957">
        <v>3040</v>
      </c>
    </row>
    <row r="4958" spans="1:5">
      <c r="A4958" t="s">
        <v>15073</v>
      </c>
      <c r="B4958" t="s">
        <v>3054</v>
      </c>
      <c r="C4958" t="s">
        <v>15074</v>
      </c>
      <c r="D4958" s="90" t="s">
        <v>3056</v>
      </c>
      <c r="E4958">
        <v>3040</v>
      </c>
    </row>
    <row r="4959" spans="1:5">
      <c r="A4959" t="s">
        <v>1808</v>
      </c>
      <c r="B4959" t="s">
        <v>4461</v>
      </c>
      <c r="C4959" t="s">
        <v>15075</v>
      </c>
      <c r="D4959" s="90" t="s">
        <v>10661</v>
      </c>
      <c r="E4959">
        <v>3040</v>
      </c>
    </row>
    <row r="4960" spans="1:5">
      <c r="A4960" t="s">
        <v>1807</v>
      </c>
      <c r="B4960" t="s">
        <v>4461</v>
      </c>
      <c r="C4960" t="s">
        <v>15076</v>
      </c>
      <c r="D4960" s="90" t="s">
        <v>10661</v>
      </c>
      <c r="E4960">
        <v>3040</v>
      </c>
    </row>
    <row r="4961" spans="1:5">
      <c r="A4961" t="s">
        <v>15077</v>
      </c>
      <c r="B4961" t="s">
        <v>3046</v>
      </c>
      <c r="C4961" t="s">
        <v>15078</v>
      </c>
      <c r="D4961" s="90" t="s">
        <v>3048</v>
      </c>
      <c r="E4961">
        <v>3040</v>
      </c>
    </row>
    <row r="4962" spans="1:5">
      <c r="A4962" t="s">
        <v>1584</v>
      </c>
      <c r="B4962" t="s">
        <v>11533</v>
      </c>
      <c r="C4962" t="s">
        <v>11771</v>
      </c>
      <c r="D4962" s="90" t="s">
        <v>15079</v>
      </c>
      <c r="E4962">
        <v>3460</v>
      </c>
    </row>
    <row r="4963" spans="1:5">
      <c r="A4963" t="s">
        <v>15080</v>
      </c>
      <c r="B4963" t="s">
        <v>11533</v>
      </c>
      <c r="D4963" s="90" t="s">
        <v>15081</v>
      </c>
      <c r="E4963">
        <v>3460</v>
      </c>
    </row>
    <row r="4964" spans="1:5">
      <c r="A4964" t="s">
        <v>1582</v>
      </c>
      <c r="B4964" t="s">
        <v>11533</v>
      </c>
      <c r="D4964" s="90" t="s">
        <v>15082</v>
      </c>
      <c r="E4964">
        <v>3460</v>
      </c>
    </row>
    <row r="4965" spans="1:5">
      <c r="A4965" t="s">
        <v>1581</v>
      </c>
      <c r="B4965" t="s">
        <v>11533</v>
      </c>
      <c r="C4965" t="s">
        <v>11774</v>
      </c>
      <c r="D4965" s="90" t="s">
        <v>15083</v>
      </c>
      <c r="E4965">
        <v>3460</v>
      </c>
    </row>
    <row r="4966" spans="1:5">
      <c r="A4966" t="s">
        <v>1580</v>
      </c>
      <c r="B4966" t="s">
        <v>3220</v>
      </c>
      <c r="C4966" t="s">
        <v>15084</v>
      </c>
      <c r="D4966" s="90" t="s">
        <v>3056</v>
      </c>
      <c r="E4966">
        <v>3460</v>
      </c>
    </row>
    <row r="4967" spans="1:5">
      <c r="A4967" t="s">
        <v>15085</v>
      </c>
      <c r="B4967" t="s">
        <v>6607</v>
      </c>
      <c r="D4967" s="90" t="s">
        <v>6609</v>
      </c>
      <c r="E4967">
        <v>3460</v>
      </c>
    </row>
    <row r="4968" spans="1:5">
      <c r="A4968" t="s">
        <v>15086</v>
      </c>
      <c r="B4968" t="s">
        <v>6607</v>
      </c>
      <c r="D4968" s="90" t="s">
        <v>6609</v>
      </c>
      <c r="E4968">
        <v>3460</v>
      </c>
    </row>
    <row r="4969" spans="1:5">
      <c r="A4969" t="s">
        <v>15087</v>
      </c>
      <c r="B4969" t="s">
        <v>6607</v>
      </c>
      <c r="D4969" s="90" t="s">
        <v>6609</v>
      </c>
      <c r="E4969">
        <v>3460</v>
      </c>
    </row>
    <row r="4970" spans="1:5">
      <c r="A4970" t="s">
        <v>15088</v>
      </c>
      <c r="B4970" t="s">
        <v>6607</v>
      </c>
      <c r="D4970" s="90" t="s">
        <v>6609</v>
      </c>
      <c r="E4970">
        <v>3460</v>
      </c>
    </row>
    <row r="4971" spans="1:5">
      <c r="A4971" t="s">
        <v>1593</v>
      </c>
      <c r="B4971" t="s">
        <v>3220</v>
      </c>
      <c r="C4971" t="s">
        <v>15089</v>
      </c>
      <c r="D4971" s="90" t="s">
        <v>3056</v>
      </c>
      <c r="E4971">
        <v>3460</v>
      </c>
    </row>
    <row r="4972" spans="1:5">
      <c r="A4972" t="s">
        <v>15090</v>
      </c>
      <c r="B4972" t="s">
        <v>6607</v>
      </c>
      <c r="C4972" t="s">
        <v>15091</v>
      </c>
      <c r="D4972" s="90" t="s">
        <v>6609</v>
      </c>
      <c r="E4972">
        <v>3460</v>
      </c>
    </row>
    <row r="4973" spans="1:5">
      <c r="A4973" t="s">
        <v>15092</v>
      </c>
      <c r="B4973" t="s">
        <v>6607</v>
      </c>
      <c r="C4973" t="s">
        <v>15093</v>
      </c>
      <c r="D4973" s="90" t="s">
        <v>6609</v>
      </c>
      <c r="E4973">
        <v>3460</v>
      </c>
    </row>
    <row r="4974" spans="1:5">
      <c r="A4974" t="s">
        <v>1611</v>
      </c>
      <c r="B4974" t="s">
        <v>6607</v>
      </c>
      <c r="C4974" t="s">
        <v>15094</v>
      </c>
      <c r="D4974" s="90" t="s">
        <v>15095</v>
      </c>
      <c r="E4974">
        <v>3460</v>
      </c>
    </row>
    <row r="4975" spans="1:5">
      <c r="A4975" t="s">
        <v>1610</v>
      </c>
      <c r="B4975" t="s">
        <v>6607</v>
      </c>
      <c r="C4975" t="s">
        <v>15096</v>
      </c>
      <c r="D4975" s="90" t="s">
        <v>15097</v>
      </c>
      <c r="E4975">
        <v>3460</v>
      </c>
    </row>
    <row r="4976" spans="1:5">
      <c r="A4976" t="s">
        <v>1609</v>
      </c>
      <c r="B4976" t="s">
        <v>6607</v>
      </c>
      <c r="C4976" t="s">
        <v>15098</v>
      </c>
      <c r="D4976" s="90" t="s">
        <v>15099</v>
      </c>
      <c r="E4976">
        <v>3460</v>
      </c>
    </row>
    <row r="4977" spans="1:5">
      <c r="A4977" t="s">
        <v>15100</v>
      </c>
      <c r="B4977" t="s">
        <v>6607</v>
      </c>
      <c r="C4977" t="s">
        <v>15101</v>
      </c>
      <c r="D4977" s="90" t="s">
        <v>6609</v>
      </c>
      <c r="E4977">
        <v>3460</v>
      </c>
    </row>
    <row r="4978" spans="1:5">
      <c r="A4978" t="s">
        <v>15102</v>
      </c>
      <c r="B4978" t="s">
        <v>6607</v>
      </c>
      <c r="C4978" t="s">
        <v>15103</v>
      </c>
      <c r="D4978" s="90" t="s">
        <v>6609</v>
      </c>
      <c r="E4978">
        <v>3460</v>
      </c>
    </row>
    <row r="4979" spans="1:5">
      <c r="A4979" t="s">
        <v>15104</v>
      </c>
      <c r="B4979" t="s">
        <v>6607</v>
      </c>
      <c r="C4979" t="s">
        <v>15105</v>
      </c>
      <c r="D4979" s="90" t="s">
        <v>6609</v>
      </c>
      <c r="E4979">
        <v>3460</v>
      </c>
    </row>
    <row r="4980" spans="1:5">
      <c r="A4980" t="s">
        <v>15106</v>
      </c>
      <c r="B4980" t="s">
        <v>6607</v>
      </c>
      <c r="C4980" t="s">
        <v>15107</v>
      </c>
      <c r="D4980" s="90" t="s">
        <v>6609</v>
      </c>
      <c r="E4980">
        <v>3460</v>
      </c>
    </row>
    <row r="4981" spans="1:5">
      <c r="A4981" t="s">
        <v>15108</v>
      </c>
      <c r="B4981" t="s">
        <v>6607</v>
      </c>
      <c r="C4981" t="s">
        <v>15109</v>
      </c>
      <c r="D4981" s="90" t="s">
        <v>6609</v>
      </c>
      <c r="E4981">
        <v>3460</v>
      </c>
    </row>
    <row r="4982" spans="1:5">
      <c r="A4982" t="s">
        <v>15110</v>
      </c>
      <c r="B4982" t="s">
        <v>3791</v>
      </c>
      <c r="C4982" t="s">
        <v>15111</v>
      </c>
      <c r="D4982" s="90" t="s">
        <v>3056</v>
      </c>
      <c r="E4982">
        <v>4400</v>
      </c>
    </row>
    <row r="4983" spans="1:5">
      <c r="A4983" t="s">
        <v>15112</v>
      </c>
      <c r="B4983" t="s">
        <v>13720</v>
      </c>
      <c r="C4983" t="s">
        <v>15113</v>
      </c>
      <c r="D4983" s="90" t="s">
        <v>3056</v>
      </c>
      <c r="E4983">
        <v>4400</v>
      </c>
    </row>
    <row r="4984" spans="1:5">
      <c r="A4984" t="s">
        <v>15114</v>
      </c>
      <c r="B4984" t="s">
        <v>3791</v>
      </c>
      <c r="C4984" t="s">
        <v>15115</v>
      </c>
      <c r="D4984" s="90" t="s">
        <v>3056</v>
      </c>
      <c r="E4984">
        <v>4400</v>
      </c>
    </row>
    <row r="4985" spans="1:5">
      <c r="A4985" t="s">
        <v>15116</v>
      </c>
      <c r="B4985" t="s">
        <v>13696</v>
      </c>
      <c r="C4985" t="s">
        <v>13697</v>
      </c>
      <c r="D4985" s="90" t="s">
        <v>13698</v>
      </c>
      <c r="E4985">
        <v>4400</v>
      </c>
    </row>
    <row r="4986" spans="1:5">
      <c r="A4986" t="s">
        <v>15117</v>
      </c>
      <c r="B4986" t="s">
        <v>13696</v>
      </c>
      <c r="C4986" t="s">
        <v>13700</v>
      </c>
      <c r="D4986" s="90" t="s">
        <v>13698</v>
      </c>
      <c r="E4986">
        <v>4400</v>
      </c>
    </row>
    <row r="4987" spans="1:5">
      <c r="A4987" t="s">
        <v>15118</v>
      </c>
      <c r="B4987" t="s">
        <v>13696</v>
      </c>
      <c r="C4987" t="s">
        <v>13702</v>
      </c>
      <c r="D4987" s="90" t="s">
        <v>13698</v>
      </c>
      <c r="E4987">
        <v>4400</v>
      </c>
    </row>
    <row r="4988" spans="1:5">
      <c r="A4988" t="s">
        <v>15119</v>
      </c>
      <c r="B4988" t="s">
        <v>13696</v>
      </c>
      <c r="C4988" t="s">
        <v>15120</v>
      </c>
      <c r="D4988" s="90" t="s">
        <v>13711</v>
      </c>
      <c r="E4988">
        <v>4400</v>
      </c>
    </row>
    <row r="4989" spans="1:5">
      <c r="A4989" t="s">
        <v>15121</v>
      </c>
      <c r="B4989" t="s">
        <v>13696</v>
      </c>
      <c r="C4989" t="s">
        <v>15122</v>
      </c>
      <c r="D4989" s="90" t="s">
        <v>13711</v>
      </c>
      <c r="E4989">
        <v>4400</v>
      </c>
    </row>
    <row r="4990" spans="1:5">
      <c r="A4990" t="s">
        <v>15123</v>
      </c>
      <c r="B4990" t="s">
        <v>13696</v>
      </c>
      <c r="C4990" t="s">
        <v>15124</v>
      </c>
      <c r="D4990" s="90" t="s">
        <v>13711</v>
      </c>
      <c r="E4990">
        <v>4400</v>
      </c>
    </row>
    <row r="4991" spans="1:5">
      <c r="A4991" t="s">
        <v>15125</v>
      </c>
      <c r="B4991" t="s">
        <v>3791</v>
      </c>
      <c r="C4991" t="s">
        <v>15126</v>
      </c>
      <c r="D4991" s="90" t="s">
        <v>3056</v>
      </c>
      <c r="E4991">
        <v>4400</v>
      </c>
    </row>
    <row r="4992" spans="1:5">
      <c r="A4992" t="s">
        <v>15127</v>
      </c>
      <c r="B4992" t="s">
        <v>3998</v>
      </c>
      <c r="C4992" t="s">
        <v>15128</v>
      </c>
      <c r="D4992" s="90" t="s">
        <v>4000</v>
      </c>
      <c r="E4992">
        <v>4400</v>
      </c>
    </row>
    <row r="4993" spans="1:5">
      <c r="A4993" t="s">
        <v>15129</v>
      </c>
      <c r="B4993" t="s">
        <v>13720</v>
      </c>
      <c r="C4993" t="s">
        <v>15130</v>
      </c>
      <c r="D4993" s="90" t="s">
        <v>13711</v>
      </c>
      <c r="E4993">
        <v>4400</v>
      </c>
    </row>
    <row r="4994" spans="1:5">
      <c r="A4994" t="s">
        <v>15131</v>
      </c>
      <c r="B4994" t="s">
        <v>13696</v>
      </c>
      <c r="C4994" t="s">
        <v>15132</v>
      </c>
      <c r="D4994" s="90" t="s">
        <v>13711</v>
      </c>
      <c r="E4994">
        <v>4400</v>
      </c>
    </row>
    <row r="4995" spans="1:5">
      <c r="A4995" t="s">
        <v>15133</v>
      </c>
      <c r="B4995" t="s">
        <v>13696</v>
      </c>
      <c r="C4995" t="s">
        <v>15134</v>
      </c>
      <c r="D4995" s="90" t="s">
        <v>13711</v>
      </c>
      <c r="E4995">
        <v>4400</v>
      </c>
    </row>
    <row r="4996" spans="1:5">
      <c r="A4996" t="s">
        <v>15135</v>
      </c>
      <c r="B4996" t="s">
        <v>13696</v>
      </c>
      <c r="C4996" t="s">
        <v>15136</v>
      </c>
      <c r="D4996" s="90" t="s">
        <v>13711</v>
      </c>
      <c r="E4996">
        <v>4400</v>
      </c>
    </row>
    <row r="4997" spans="1:5">
      <c r="A4997" t="s">
        <v>15137</v>
      </c>
      <c r="B4997" t="s">
        <v>13696</v>
      </c>
      <c r="C4997" t="s">
        <v>15138</v>
      </c>
      <c r="D4997" s="90" t="s">
        <v>13688</v>
      </c>
      <c r="E4997">
        <v>4400</v>
      </c>
    </row>
    <row r="4998" spans="1:5">
      <c r="A4998" t="s">
        <v>15139</v>
      </c>
      <c r="B4998" t="s">
        <v>3791</v>
      </c>
      <c r="C4998" t="s">
        <v>15140</v>
      </c>
      <c r="D4998" s="90" t="s">
        <v>3056</v>
      </c>
      <c r="E4998">
        <v>4400</v>
      </c>
    </row>
    <row r="4999" spans="1:5">
      <c r="A4999" t="s">
        <v>15141</v>
      </c>
      <c r="B4999" t="s">
        <v>13720</v>
      </c>
      <c r="C4999" t="s">
        <v>15142</v>
      </c>
      <c r="D4999" s="90" t="s">
        <v>3056</v>
      </c>
      <c r="E4999">
        <v>4400</v>
      </c>
    </row>
    <row r="5000" spans="1:5">
      <c r="A5000" t="s">
        <v>15143</v>
      </c>
      <c r="B5000" t="s">
        <v>3791</v>
      </c>
      <c r="C5000" t="s">
        <v>15144</v>
      </c>
      <c r="D5000" s="90" t="s">
        <v>3056</v>
      </c>
      <c r="E5000">
        <v>4400</v>
      </c>
    </row>
    <row r="5001" spans="1:5">
      <c r="A5001" t="s">
        <v>15145</v>
      </c>
      <c r="B5001" t="s">
        <v>13696</v>
      </c>
      <c r="C5001" t="s">
        <v>15146</v>
      </c>
      <c r="D5001" s="90" t="s">
        <v>13688</v>
      </c>
      <c r="E5001">
        <v>4400</v>
      </c>
    </row>
    <row r="5002" spans="1:5">
      <c r="A5002" t="s">
        <v>15147</v>
      </c>
      <c r="B5002" t="s">
        <v>12035</v>
      </c>
      <c r="C5002" t="s">
        <v>15148</v>
      </c>
      <c r="D5002" s="90" t="s">
        <v>15149</v>
      </c>
      <c r="E5002">
        <v>5000</v>
      </c>
    </row>
    <row r="5003" spans="1:5">
      <c r="A5003" t="s">
        <v>15150</v>
      </c>
      <c r="B5003" t="s">
        <v>12016</v>
      </c>
      <c r="C5003" t="s">
        <v>15151</v>
      </c>
      <c r="D5003" s="90" t="s">
        <v>15152</v>
      </c>
      <c r="E5003">
        <v>5000</v>
      </c>
    </row>
    <row r="5004" spans="1:5">
      <c r="A5004" t="s">
        <v>15153</v>
      </c>
      <c r="B5004" t="s">
        <v>12016</v>
      </c>
      <c r="C5004" t="s">
        <v>15154</v>
      </c>
      <c r="D5004" s="90" t="s">
        <v>15155</v>
      </c>
      <c r="E5004">
        <v>5000</v>
      </c>
    </row>
    <row r="5005" spans="1:5">
      <c r="A5005" t="s">
        <v>15156</v>
      </c>
      <c r="B5005" t="s">
        <v>12016</v>
      </c>
      <c r="C5005" t="s">
        <v>15157</v>
      </c>
      <c r="D5005" s="90" t="s">
        <v>15158</v>
      </c>
      <c r="E5005">
        <v>5000</v>
      </c>
    </row>
    <row r="5006" spans="1:5">
      <c r="A5006" t="s">
        <v>15159</v>
      </c>
      <c r="B5006" t="s">
        <v>12016</v>
      </c>
      <c r="C5006" t="s">
        <v>15160</v>
      </c>
      <c r="D5006" s="90" t="s">
        <v>15161</v>
      </c>
      <c r="E5006">
        <v>5000</v>
      </c>
    </row>
    <row r="5007" spans="1:5">
      <c r="A5007" t="s">
        <v>15162</v>
      </c>
      <c r="B5007" t="s">
        <v>12016</v>
      </c>
      <c r="C5007" t="s">
        <v>15163</v>
      </c>
      <c r="D5007" s="90" t="s">
        <v>15164</v>
      </c>
      <c r="E5007">
        <v>5000</v>
      </c>
    </row>
    <row r="5008" spans="1:5">
      <c r="A5008" t="s">
        <v>15165</v>
      </c>
      <c r="B5008" t="s">
        <v>12016</v>
      </c>
      <c r="C5008" t="s">
        <v>15166</v>
      </c>
      <c r="D5008" s="90" t="s">
        <v>3056</v>
      </c>
      <c r="E5008">
        <v>5000</v>
      </c>
    </row>
    <row r="5009" spans="1:5">
      <c r="A5009" t="s">
        <v>15167</v>
      </c>
      <c r="B5009" t="s">
        <v>12016</v>
      </c>
      <c r="C5009" t="s">
        <v>15168</v>
      </c>
      <c r="D5009" s="90" t="s">
        <v>15169</v>
      </c>
      <c r="E5009">
        <v>5000</v>
      </c>
    </row>
    <row r="5010" spans="1:5">
      <c r="A5010" t="s">
        <v>15170</v>
      </c>
      <c r="B5010" t="s">
        <v>12016</v>
      </c>
      <c r="C5010" t="s">
        <v>15171</v>
      </c>
      <c r="D5010" s="90" t="s">
        <v>15172</v>
      </c>
      <c r="E5010">
        <v>5000</v>
      </c>
    </row>
    <row r="5011" spans="1:5">
      <c r="A5011" t="s">
        <v>15173</v>
      </c>
      <c r="B5011" t="s">
        <v>12016</v>
      </c>
      <c r="C5011" t="s">
        <v>15174</v>
      </c>
      <c r="D5011" s="90" t="s">
        <v>15175</v>
      </c>
      <c r="E5011">
        <v>5000</v>
      </c>
    </row>
    <row r="5012" spans="1:5">
      <c r="A5012" t="s">
        <v>15176</v>
      </c>
      <c r="B5012" t="s">
        <v>12016</v>
      </c>
      <c r="C5012" t="s">
        <v>15177</v>
      </c>
      <c r="D5012" s="90" t="s">
        <v>15178</v>
      </c>
      <c r="E5012">
        <v>5000</v>
      </c>
    </row>
    <row r="5013" spans="1:5">
      <c r="A5013" t="s">
        <v>15179</v>
      </c>
      <c r="B5013" t="s">
        <v>12016</v>
      </c>
      <c r="C5013" t="s">
        <v>15180</v>
      </c>
      <c r="D5013" s="90" t="s">
        <v>15181</v>
      </c>
      <c r="E5013">
        <v>5000</v>
      </c>
    </row>
    <row r="5014" spans="1:5">
      <c r="A5014" t="s">
        <v>15182</v>
      </c>
      <c r="B5014" t="s">
        <v>12016</v>
      </c>
      <c r="C5014" t="s">
        <v>15183</v>
      </c>
      <c r="D5014" s="90" t="s">
        <v>15184</v>
      </c>
      <c r="E5014">
        <v>5000</v>
      </c>
    </row>
    <row r="5015" spans="1:5">
      <c r="A5015" t="s">
        <v>15185</v>
      </c>
      <c r="B5015" t="s">
        <v>12016</v>
      </c>
      <c r="C5015" t="s">
        <v>15186</v>
      </c>
      <c r="D5015" s="90" t="s">
        <v>15187</v>
      </c>
      <c r="E5015">
        <v>5000</v>
      </c>
    </row>
    <row r="5016" spans="1:5">
      <c r="A5016" t="s">
        <v>15188</v>
      </c>
      <c r="B5016" t="s">
        <v>12016</v>
      </c>
      <c r="C5016" t="s">
        <v>15189</v>
      </c>
      <c r="D5016" s="90" t="s">
        <v>15190</v>
      </c>
      <c r="E5016">
        <v>5000</v>
      </c>
    </row>
    <row r="5017" spans="1:5">
      <c r="A5017" t="s">
        <v>15191</v>
      </c>
      <c r="B5017" t="s">
        <v>12016</v>
      </c>
      <c r="C5017" t="s">
        <v>15192</v>
      </c>
      <c r="D5017" s="90" t="s">
        <v>15193</v>
      </c>
      <c r="E5017">
        <v>5000</v>
      </c>
    </row>
    <row r="5018" spans="1:5">
      <c r="A5018" t="s">
        <v>15194</v>
      </c>
      <c r="B5018" t="s">
        <v>12016</v>
      </c>
      <c r="C5018" t="s">
        <v>15195</v>
      </c>
      <c r="D5018" s="90" t="s">
        <v>15196</v>
      </c>
      <c r="E5018">
        <v>5000</v>
      </c>
    </row>
    <row r="5019" spans="1:5">
      <c r="A5019" t="s">
        <v>15197</v>
      </c>
      <c r="B5019" t="s">
        <v>12016</v>
      </c>
      <c r="C5019" t="s">
        <v>15198</v>
      </c>
      <c r="D5019" s="90" t="s">
        <v>15199</v>
      </c>
      <c r="E5019">
        <v>5000</v>
      </c>
    </row>
    <row r="5020" spans="1:5">
      <c r="A5020" t="s">
        <v>15200</v>
      </c>
      <c r="B5020" t="s">
        <v>12016</v>
      </c>
      <c r="C5020" t="s">
        <v>15201</v>
      </c>
      <c r="D5020" s="90" t="s">
        <v>15202</v>
      </c>
      <c r="E5020">
        <v>5000</v>
      </c>
    </row>
    <row r="5021" spans="1:5">
      <c r="A5021" t="s">
        <v>15203</v>
      </c>
      <c r="B5021" t="s">
        <v>12016</v>
      </c>
      <c r="C5021" t="s">
        <v>15204</v>
      </c>
      <c r="D5021" s="90" t="s">
        <v>15205</v>
      </c>
      <c r="E5021">
        <v>5000</v>
      </c>
    </row>
    <row r="5022" spans="1:5">
      <c r="A5022" t="s">
        <v>15206</v>
      </c>
      <c r="B5022" t="s">
        <v>12016</v>
      </c>
      <c r="C5022" t="s">
        <v>15207</v>
      </c>
      <c r="D5022" s="90" t="s">
        <v>15208</v>
      </c>
      <c r="E5022">
        <v>5020</v>
      </c>
    </row>
    <row r="5023" spans="1:5">
      <c r="A5023" t="s">
        <v>15209</v>
      </c>
      <c r="B5023" t="s">
        <v>12016</v>
      </c>
      <c r="C5023" t="s">
        <v>15210</v>
      </c>
      <c r="D5023" s="90" t="s">
        <v>15211</v>
      </c>
      <c r="E5023">
        <v>5020</v>
      </c>
    </row>
    <row r="5024" spans="1:5">
      <c r="A5024" t="s">
        <v>15212</v>
      </c>
      <c r="B5024" t="s">
        <v>12016</v>
      </c>
      <c r="C5024" t="s">
        <v>15213</v>
      </c>
      <c r="D5024" s="90" t="s">
        <v>15214</v>
      </c>
      <c r="E5024">
        <v>5020</v>
      </c>
    </row>
    <row r="5025" spans="1:5">
      <c r="A5025" t="s">
        <v>15215</v>
      </c>
      <c r="B5025" t="s">
        <v>12016</v>
      </c>
      <c r="C5025" t="s">
        <v>15216</v>
      </c>
      <c r="D5025" s="90" t="s">
        <v>15217</v>
      </c>
      <c r="E5025">
        <v>5020</v>
      </c>
    </row>
    <row r="5026" spans="1:5">
      <c r="A5026" t="s">
        <v>15218</v>
      </c>
      <c r="B5026" t="s">
        <v>12016</v>
      </c>
      <c r="C5026" t="s">
        <v>15219</v>
      </c>
      <c r="D5026" s="90" t="s">
        <v>3056</v>
      </c>
      <c r="E5026">
        <v>5020</v>
      </c>
    </row>
    <row r="5027" spans="1:5">
      <c r="A5027" t="s">
        <v>15220</v>
      </c>
      <c r="B5027" t="s">
        <v>12016</v>
      </c>
      <c r="C5027" t="s">
        <v>15221</v>
      </c>
      <c r="D5027" s="90" t="s">
        <v>3056</v>
      </c>
      <c r="E5027">
        <v>5020</v>
      </c>
    </row>
    <row r="5028" spans="1:5">
      <c r="A5028" t="s">
        <v>15222</v>
      </c>
      <c r="B5028" t="s">
        <v>12016</v>
      </c>
      <c r="C5028" t="s">
        <v>15223</v>
      </c>
      <c r="D5028" s="90" t="s">
        <v>3056</v>
      </c>
      <c r="E5028">
        <v>5020</v>
      </c>
    </row>
    <row r="5029" spans="1:5">
      <c r="A5029" t="s">
        <v>15224</v>
      </c>
      <c r="B5029" t="s">
        <v>12016</v>
      </c>
      <c r="C5029" t="s">
        <v>15225</v>
      </c>
      <c r="D5029" s="90" t="s">
        <v>3056</v>
      </c>
      <c r="E5029">
        <v>5020</v>
      </c>
    </row>
    <row r="5030" spans="1:5">
      <c r="A5030" t="s">
        <v>15226</v>
      </c>
      <c r="B5030" t="s">
        <v>12016</v>
      </c>
      <c r="C5030" t="s">
        <v>15227</v>
      </c>
      <c r="D5030" s="90" t="s">
        <v>3056</v>
      </c>
      <c r="E5030">
        <v>5020</v>
      </c>
    </row>
    <row r="5031" spans="1:5">
      <c r="A5031" t="s">
        <v>15228</v>
      </c>
      <c r="B5031" t="s">
        <v>12016</v>
      </c>
      <c r="C5031" t="s">
        <v>15229</v>
      </c>
      <c r="D5031" s="90" t="s">
        <v>3056</v>
      </c>
      <c r="E5031">
        <v>5020</v>
      </c>
    </row>
    <row r="5032" spans="1:5">
      <c r="A5032" t="s">
        <v>15230</v>
      </c>
      <c r="B5032" t="s">
        <v>12016</v>
      </c>
      <c r="C5032" t="s">
        <v>15231</v>
      </c>
      <c r="D5032" s="90" t="s">
        <v>3056</v>
      </c>
      <c r="E5032">
        <v>5020</v>
      </c>
    </row>
    <row r="5033" spans="1:5">
      <c r="A5033" t="s">
        <v>15232</v>
      </c>
      <c r="B5033" t="s">
        <v>12016</v>
      </c>
      <c r="C5033" t="s">
        <v>15233</v>
      </c>
      <c r="D5033" s="90" t="s">
        <v>15234</v>
      </c>
      <c r="E5033">
        <v>5020</v>
      </c>
    </row>
    <row r="5034" spans="1:5">
      <c r="A5034" t="s">
        <v>15235</v>
      </c>
      <c r="B5034" t="s">
        <v>12016</v>
      </c>
      <c r="C5034" t="s">
        <v>15236</v>
      </c>
      <c r="D5034" s="90" t="s">
        <v>15237</v>
      </c>
      <c r="E5034">
        <v>5020</v>
      </c>
    </row>
    <row r="5035" spans="1:5">
      <c r="A5035" t="s">
        <v>15238</v>
      </c>
      <c r="B5035" t="s">
        <v>12016</v>
      </c>
      <c r="C5035" t="s">
        <v>15239</v>
      </c>
      <c r="D5035" s="90" t="s">
        <v>15240</v>
      </c>
      <c r="E5035">
        <v>5020</v>
      </c>
    </row>
    <row r="5036" spans="1:5">
      <c r="A5036" t="s">
        <v>15241</v>
      </c>
      <c r="B5036" t="s">
        <v>12016</v>
      </c>
      <c r="C5036" t="s">
        <v>15242</v>
      </c>
      <c r="D5036" s="90" t="s">
        <v>15243</v>
      </c>
      <c r="E5036">
        <v>5020</v>
      </c>
    </row>
    <row r="5037" spans="1:5">
      <c r="A5037" t="s">
        <v>15244</v>
      </c>
      <c r="B5037" t="s">
        <v>12016</v>
      </c>
      <c r="C5037" t="s">
        <v>15245</v>
      </c>
      <c r="D5037" s="90" t="s">
        <v>15246</v>
      </c>
      <c r="E5037">
        <v>5020</v>
      </c>
    </row>
    <row r="5038" spans="1:5">
      <c r="A5038" t="s">
        <v>15247</v>
      </c>
      <c r="B5038" t="s">
        <v>12016</v>
      </c>
      <c r="C5038" t="s">
        <v>15248</v>
      </c>
      <c r="D5038" s="90" t="s">
        <v>15249</v>
      </c>
      <c r="E5038">
        <v>5020</v>
      </c>
    </row>
    <row r="5039" spans="1:5">
      <c r="A5039" t="s">
        <v>15250</v>
      </c>
      <c r="B5039" t="s">
        <v>12016</v>
      </c>
      <c r="C5039" t="s">
        <v>15251</v>
      </c>
      <c r="D5039" s="90" t="s">
        <v>15252</v>
      </c>
      <c r="E5039">
        <v>5020</v>
      </c>
    </row>
    <row r="5040" spans="1:5">
      <c r="A5040" t="s">
        <v>15253</v>
      </c>
      <c r="B5040" t="s">
        <v>12016</v>
      </c>
      <c r="C5040" t="s">
        <v>15254</v>
      </c>
      <c r="D5040" s="90" t="s">
        <v>15255</v>
      </c>
      <c r="E5040">
        <v>5020</v>
      </c>
    </row>
    <row r="5041" spans="1:5">
      <c r="A5041" t="s">
        <v>15256</v>
      </c>
      <c r="B5041" t="s">
        <v>12016</v>
      </c>
      <c r="C5041" t="s">
        <v>15257</v>
      </c>
      <c r="D5041" s="90" t="s">
        <v>15258</v>
      </c>
      <c r="E5041">
        <v>5020</v>
      </c>
    </row>
    <row r="5042" spans="1:5">
      <c r="A5042" t="s">
        <v>15259</v>
      </c>
      <c r="B5042" t="s">
        <v>12016</v>
      </c>
      <c r="C5042" t="s">
        <v>15260</v>
      </c>
      <c r="D5042" s="90" t="s">
        <v>15261</v>
      </c>
      <c r="E5042">
        <v>5040</v>
      </c>
    </row>
    <row r="5043" spans="1:5">
      <c r="A5043" t="s">
        <v>15262</v>
      </c>
      <c r="B5043" t="s">
        <v>12016</v>
      </c>
      <c r="C5043" t="s">
        <v>15263</v>
      </c>
      <c r="D5043" s="90" t="s">
        <v>15264</v>
      </c>
      <c r="E5043">
        <v>5040</v>
      </c>
    </row>
    <row r="5044" spans="1:5">
      <c r="A5044" t="s">
        <v>15265</v>
      </c>
      <c r="B5044" t="s">
        <v>12016</v>
      </c>
      <c r="C5044" t="s">
        <v>15266</v>
      </c>
      <c r="D5044" s="90" t="s">
        <v>15267</v>
      </c>
      <c r="E5044">
        <v>5040</v>
      </c>
    </row>
    <row r="5045" spans="1:5">
      <c r="A5045" t="s">
        <v>15268</v>
      </c>
      <c r="B5045" t="s">
        <v>12016</v>
      </c>
      <c r="C5045" t="s">
        <v>15269</v>
      </c>
      <c r="D5045" s="90" t="s">
        <v>15270</v>
      </c>
      <c r="E5045">
        <v>5040</v>
      </c>
    </row>
    <row r="5046" spans="1:5">
      <c r="A5046" t="s">
        <v>15271</v>
      </c>
      <c r="B5046" t="s">
        <v>12016</v>
      </c>
      <c r="C5046" t="s">
        <v>15272</v>
      </c>
      <c r="D5046" s="90" t="s">
        <v>15273</v>
      </c>
      <c r="E5046">
        <v>5040</v>
      </c>
    </row>
    <row r="5047" spans="1:5">
      <c r="A5047" t="s">
        <v>15274</v>
      </c>
      <c r="B5047" t="s">
        <v>12016</v>
      </c>
      <c r="C5047" t="s">
        <v>15275</v>
      </c>
      <c r="D5047" s="90" t="s">
        <v>15276</v>
      </c>
      <c r="E5047">
        <v>5040</v>
      </c>
    </row>
    <row r="5048" spans="1:5">
      <c r="A5048" t="s">
        <v>15277</v>
      </c>
      <c r="B5048" t="s">
        <v>12016</v>
      </c>
      <c r="C5048" t="s">
        <v>15278</v>
      </c>
      <c r="D5048" s="90" t="s">
        <v>15279</v>
      </c>
      <c r="E5048">
        <v>5040</v>
      </c>
    </row>
    <row r="5049" spans="1:5">
      <c r="A5049" t="s">
        <v>15280</v>
      </c>
      <c r="B5049" t="s">
        <v>12016</v>
      </c>
      <c r="C5049" t="s">
        <v>15281</v>
      </c>
      <c r="D5049" s="90" t="s">
        <v>15282</v>
      </c>
      <c r="E5049">
        <v>5040</v>
      </c>
    </row>
    <row r="5050" spans="1:5">
      <c r="A5050" t="s">
        <v>15283</v>
      </c>
      <c r="B5050" t="s">
        <v>12016</v>
      </c>
      <c r="C5050" t="s">
        <v>15284</v>
      </c>
      <c r="D5050" s="90" t="s">
        <v>15285</v>
      </c>
      <c r="E5050">
        <v>5040</v>
      </c>
    </row>
    <row r="5051" spans="1:5">
      <c r="A5051" t="s">
        <v>15286</v>
      </c>
      <c r="B5051" t="s">
        <v>12016</v>
      </c>
      <c r="C5051" t="s">
        <v>15287</v>
      </c>
      <c r="D5051" s="90" t="s">
        <v>15288</v>
      </c>
      <c r="E5051">
        <v>5040</v>
      </c>
    </row>
    <row r="5052" spans="1:5">
      <c r="A5052" t="s">
        <v>15289</v>
      </c>
      <c r="B5052" t="s">
        <v>12016</v>
      </c>
      <c r="C5052" t="s">
        <v>15290</v>
      </c>
      <c r="D5052" s="90" t="s">
        <v>15291</v>
      </c>
      <c r="E5052">
        <v>5040</v>
      </c>
    </row>
    <row r="5053" spans="1:5">
      <c r="A5053" t="s">
        <v>15292</v>
      </c>
      <c r="B5053" t="s">
        <v>12016</v>
      </c>
      <c r="C5053" t="s">
        <v>15293</v>
      </c>
      <c r="D5053" s="90" t="s">
        <v>15294</v>
      </c>
      <c r="E5053">
        <v>5040</v>
      </c>
    </row>
    <row r="5054" spans="1:5">
      <c r="A5054" t="s">
        <v>15295</v>
      </c>
      <c r="B5054" t="s">
        <v>12016</v>
      </c>
      <c r="C5054" t="s">
        <v>15296</v>
      </c>
      <c r="D5054" s="90" t="s">
        <v>15297</v>
      </c>
      <c r="E5054">
        <v>5040</v>
      </c>
    </row>
    <row r="5055" spans="1:5">
      <c r="A5055" t="s">
        <v>15298</v>
      </c>
      <c r="B5055" t="s">
        <v>12016</v>
      </c>
      <c r="C5055" t="s">
        <v>15299</v>
      </c>
      <c r="D5055" s="90" t="s">
        <v>15300</v>
      </c>
      <c r="E5055">
        <v>5040</v>
      </c>
    </row>
    <row r="5056" spans="1:5">
      <c r="A5056" t="s">
        <v>15301</v>
      </c>
      <c r="B5056" t="s">
        <v>12016</v>
      </c>
      <c r="C5056" t="s">
        <v>15302</v>
      </c>
      <c r="D5056" s="90" t="s">
        <v>15303</v>
      </c>
      <c r="E5056">
        <v>5040</v>
      </c>
    </row>
    <row r="5057" spans="1:5">
      <c r="A5057" t="s">
        <v>15304</v>
      </c>
      <c r="B5057" t="s">
        <v>12016</v>
      </c>
      <c r="C5057" t="s">
        <v>15305</v>
      </c>
      <c r="D5057" s="90" t="s">
        <v>15306</v>
      </c>
      <c r="E5057">
        <v>5040</v>
      </c>
    </row>
    <row r="5058" spans="1:5">
      <c r="A5058" t="s">
        <v>15307</v>
      </c>
      <c r="B5058" t="s">
        <v>12016</v>
      </c>
      <c r="C5058" t="s">
        <v>15308</v>
      </c>
      <c r="D5058" s="90" t="s">
        <v>15309</v>
      </c>
      <c r="E5058">
        <v>5040</v>
      </c>
    </row>
    <row r="5059" spans="1:5">
      <c r="A5059" t="s">
        <v>15310</v>
      </c>
      <c r="B5059" t="s">
        <v>12016</v>
      </c>
      <c r="C5059" t="s">
        <v>15311</v>
      </c>
      <c r="D5059" s="90" t="s">
        <v>15312</v>
      </c>
      <c r="E5059">
        <v>5040</v>
      </c>
    </row>
    <row r="5060" spans="1:5">
      <c r="A5060" t="s">
        <v>15313</v>
      </c>
      <c r="B5060" t="s">
        <v>12016</v>
      </c>
      <c r="C5060" t="s">
        <v>15314</v>
      </c>
      <c r="D5060" s="90" t="s">
        <v>15315</v>
      </c>
      <c r="E5060">
        <v>5040</v>
      </c>
    </row>
    <row r="5061" spans="1:5">
      <c r="A5061" t="s">
        <v>15316</v>
      </c>
      <c r="B5061" t="s">
        <v>12016</v>
      </c>
      <c r="C5061" t="s">
        <v>15317</v>
      </c>
      <c r="D5061" s="90" t="s">
        <v>15318</v>
      </c>
      <c r="E5061">
        <v>5040</v>
      </c>
    </row>
    <row r="5062" spans="1:5">
      <c r="A5062" t="s">
        <v>15319</v>
      </c>
      <c r="B5062" t="s">
        <v>12016</v>
      </c>
      <c r="C5062" t="s">
        <v>15320</v>
      </c>
      <c r="D5062" s="90" t="s">
        <v>15321</v>
      </c>
      <c r="E5062">
        <v>5060</v>
      </c>
    </row>
    <row r="5063" spans="1:5">
      <c r="A5063" t="s">
        <v>15322</v>
      </c>
      <c r="B5063" t="s">
        <v>12016</v>
      </c>
      <c r="C5063" t="s">
        <v>15323</v>
      </c>
      <c r="D5063" s="90" t="s">
        <v>15324</v>
      </c>
      <c r="E5063">
        <v>5060</v>
      </c>
    </row>
    <row r="5064" spans="1:5">
      <c r="A5064" t="s">
        <v>15325</v>
      </c>
      <c r="B5064" t="s">
        <v>12016</v>
      </c>
      <c r="C5064" t="s">
        <v>15326</v>
      </c>
      <c r="D5064" s="90" t="s">
        <v>15327</v>
      </c>
      <c r="E5064">
        <v>5060</v>
      </c>
    </row>
    <row r="5065" spans="1:5">
      <c r="A5065" t="s">
        <v>15328</v>
      </c>
      <c r="B5065" t="s">
        <v>12016</v>
      </c>
      <c r="C5065" t="s">
        <v>15329</v>
      </c>
      <c r="D5065" s="90" t="s">
        <v>15330</v>
      </c>
      <c r="E5065">
        <v>5060</v>
      </c>
    </row>
    <row r="5066" spans="1:5">
      <c r="A5066" t="s">
        <v>15331</v>
      </c>
      <c r="B5066" t="s">
        <v>12016</v>
      </c>
      <c r="C5066" t="s">
        <v>15332</v>
      </c>
      <c r="D5066" s="90" t="s">
        <v>15333</v>
      </c>
      <c r="E5066">
        <v>5060</v>
      </c>
    </row>
    <row r="5067" spans="1:5">
      <c r="A5067" t="s">
        <v>15334</v>
      </c>
      <c r="B5067" t="s">
        <v>12016</v>
      </c>
      <c r="C5067" t="s">
        <v>15335</v>
      </c>
      <c r="D5067" s="90" t="s">
        <v>15336</v>
      </c>
      <c r="E5067">
        <v>5060</v>
      </c>
    </row>
    <row r="5068" spans="1:5">
      <c r="A5068" t="s">
        <v>15337</v>
      </c>
      <c r="B5068" t="s">
        <v>12016</v>
      </c>
      <c r="C5068" t="s">
        <v>15338</v>
      </c>
      <c r="D5068" s="90" t="s">
        <v>15339</v>
      </c>
      <c r="E5068">
        <v>5060</v>
      </c>
    </row>
    <row r="5069" spans="1:5">
      <c r="A5069" t="s">
        <v>15340</v>
      </c>
      <c r="B5069" t="s">
        <v>6851</v>
      </c>
      <c r="C5069" t="s">
        <v>15341</v>
      </c>
      <c r="D5069" s="90" t="s">
        <v>6853</v>
      </c>
      <c r="E5069">
        <v>5060</v>
      </c>
    </row>
    <row r="5070" spans="1:5">
      <c r="A5070" t="s">
        <v>15342</v>
      </c>
      <c r="B5070" t="s">
        <v>3054</v>
      </c>
      <c r="C5070" t="s">
        <v>15343</v>
      </c>
      <c r="D5070" s="90" t="s">
        <v>3056</v>
      </c>
      <c r="E5070">
        <v>5060</v>
      </c>
    </row>
    <row r="5071" spans="1:5">
      <c r="A5071" t="s">
        <v>15344</v>
      </c>
      <c r="B5071" t="s">
        <v>3054</v>
      </c>
      <c r="C5071" t="s">
        <v>15345</v>
      </c>
      <c r="D5071" s="90" t="s">
        <v>3056</v>
      </c>
      <c r="E5071">
        <v>5060</v>
      </c>
    </row>
    <row r="5072" spans="1:5">
      <c r="A5072" t="s">
        <v>15346</v>
      </c>
      <c r="B5072" t="s">
        <v>4495</v>
      </c>
      <c r="C5072" t="s">
        <v>15347</v>
      </c>
      <c r="D5072" s="90" t="s">
        <v>3167</v>
      </c>
      <c r="E5072">
        <v>5060</v>
      </c>
    </row>
    <row r="5073" spans="1:5">
      <c r="A5073" t="s">
        <v>15348</v>
      </c>
      <c r="B5073" t="s">
        <v>6165</v>
      </c>
      <c r="C5073" t="s">
        <v>15349</v>
      </c>
      <c r="D5073" s="90" t="s">
        <v>6167</v>
      </c>
      <c r="E5073">
        <v>5060</v>
      </c>
    </row>
    <row r="5074" spans="1:5">
      <c r="A5074" t="s">
        <v>15350</v>
      </c>
      <c r="B5074" t="s">
        <v>3161</v>
      </c>
      <c r="C5074" t="s">
        <v>15351</v>
      </c>
      <c r="D5074" s="90" t="s">
        <v>3056</v>
      </c>
      <c r="E5074">
        <v>5060</v>
      </c>
    </row>
    <row r="5075" spans="1:5">
      <c r="A5075" t="s">
        <v>15352</v>
      </c>
      <c r="B5075" t="s">
        <v>3161</v>
      </c>
      <c r="C5075" t="s">
        <v>15353</v>
      </c>
      <c r="D5075" s="90" t="s">
        <v>3056</v>
      </c>
      <c r="E5075">
        <v>5060</v>
      </c>
    </row>
    <row r="5076" spans="1:5">
      <c r="A5076" t="s">
        <v>15354</v>
      </c>
      <c r="B5076" t="s">
        <v>6566</v>
      </c>
      <c r="C5076" t="s">
        <v>15355</v>
      </c>
      <c r="D5076" s="90" t="s">
        <v>3056</v>
      </c>
      <c r="E5076">
        <v>5060</v>
      </c>
    </row>
    <row r="5077" spans="1:5">
      <c r="A5077" t="s">
        <v>15356</v>
      </c>
      <c r="B5077" t="s">
        <v>3161</v>
      </c>
      <c r="C5077" t="s">
        <v>15355</v>
      </c>
      <c r="D5077" s="90" t="s">
        <v>3056</v>
      </c>
      <c r="E5077">
        <v>5060</v>
      </c>
    </row>
    <row r="5078" spans="1:5">
      <c r="A5078" t="s">
        <v>15357</v>
      </c>
      <c r="B5078" t="s">
        <v>4495</v>
      </c>
      <c r="C5078" t="s">
        <v>15358</v>
      </c>
      <c r="D5078" s="90" t="s">
        <v>3167</v>
      </c>
      <c r="E5078">
        <v>5060</v>
      </c>
    </row>
    <row r="5079" spans="1:5">
      <c r="A5079" t="s">
        <v>15359</v>
      </c>
      <c r="B5079" t="s">
        <v>3054</v>
      </c>
      <c r="C5079" t="s">
        <v>15360</v>
      </c>
      <c r="D5079" s="90" t="s">
        <v>3056</v>
      </c>
      <c r="E5079">
        <v>5060</v>
      </c>
    </row>
    <row r="5080" spans="1:5">
      <c r="A5080" t="s">
        <v>15361</v>
      </c>
      <c r="B5080" t="s">
        <v>8285</v>
      </c>
      <c r="C5080" t="s">
        <v>15362</v>
      </c>
      <c r="D5080" s="90" t="s">
        <v>3167</v>
      </c>
      <c r="E5080">
        <v>5060</v>
      </c>
    </row>
    <row r="5081" spans="1:5">
      <c r="A5081" t="s">
        <v>15363</v>
      </c>
      <c r="B5081" t="s">
        <v>8285</v>
      </c>
      <c r="C5081" t="s">
        <v>15364</v>
      </c>
      <c r="D5081" s="90" t="s">
        <v>3167</v>
      </c>
      <c r="E5081">
        <v>5060</v>
      </c>
    </row>
    <row r="5082" spans="1:5">
      <c r="A5082" t="s">
        <v>15365</v>
      </c>
      <c r="B5082" t="s">
        <v>15366</v>
      </c>
      <c r="C5082" t="s">
        <v>15367</v>
      </c>
      <c r="D5082" s="90" t="s">
        <v>15368</v>
      </c>
      <c r="E5082">
        <v>5080</v>
      </c>
    </row>
    <row r="5083" spans="1:5">
      <c r="A5083" t="s">
        <v>15369</v>
      </c>
      <c r="B5083" t="s">
        <v>6165</v>
      </c>
      <c r="C5083" t="s">
        <v>15370</v>
      </c>
      <c r="D5083" s="90" t="s">
        <v>6167</v>
      </c>
      <c r="E5083">
        <v>5080</v>
      </c>
    </row>
    <row r="5084" spans="1:5">
      <c r="A5084" t="s">
        <v>15371</v>
      </c>
      <c r="B5084" t="s">
        <v>3779</v>
      </c>
      <c r="C5084" t="s">
        <v>15372</v>
      </c>
      <c r="D5084" s="90" t="s">
        <v>3056</v>
      </c>
      <c r="E5084">
        <v>5080</v>
      </c>
    </row>
    <row r="5085" spans="1:5">
      <c r="A5085" t="s">
        <v>15373</v>
      </c>
      <c r="B5085" t="s">
        <v>3779</v>
      </c>
      <c r="C5085" t="s">
        <v>15374</v>
      </c>
      <c r="D5085" s="90" t="s">
        <v>3056</v>
      </c>
      <c r="E5085">
        <v>5080</v>
      </c>
    </row>
    <row r="5086" spans="1:5">
      <c r="A5086" t="s">
        <v>15375</v>
      </c>
      <c r="B5086" t="s">
        <v>3779</v>
      </c>
      <c r="C5086" t="s">
        <v>15376</v>
      </c>
      <c r="D5086" s="90" t="s">
        <v>3056</v>
      </c>
      <c r="E5086">
        <v>5080</v>
      </c>
    </row>
    <row r="5087" spans="1:5">
      <c r="A5087" t="s">
        <v>15377</v>
      </c>
      <c r="B5087" t="s">
        <v>3779</v>
      </c>
      <c r="C5087" t="s">
        <v>15378</v>
      </c>
      <c r="D5087" s="90" t="s">
        <v>3056</v>
      </c>
      <c r="E5087">
        <v>5080</v>
      </c>
    </row>
    <row r="5088" spans="1:5">
      <c r="A5088" t="s">
        <v>15379</v>
      </c>
      <c r="B5088" t="s">
        <v>3779</v>
      </c>
      <c r="C5088" t="s">
        <v>15380</v>
      </c>
      <c r="D5088" s="90" t="s">
        <v>3056</v>
      </c>
      <c r="E5088">
        <v>5080</v>
      </c>
    </row>
    <row r="5089" spans="1:5">
      <c r="A5089" t="s">
        <v>15381</v>
      </c>
      <c r="B5089" t="s">
        <v>3779</v>
      </c>
      <c r="C5089" t="s">
        <v>15382</v>
      </c>
      <c r="D5089" s="90" t="s">
        <v>3056</v>
      </c>
      <c r="E5089">
        <v>5080</v>
      </c>
    </row>
    <row r="5090" spans="1:5">
      <c r="A5090" t="s">
        <v>15383</v>
      </c>
      <c r="B5090" t="s">
        <v>6566</v>
      </c>
      <c r="C5090" t="s">
        <v>15384</v>
      </c>
      <c r="D5090" s="90" t="s">
        <v>3056</v>
      </c>
      <c r="E5090">
        <v>5080</v>
      </c>
    </row>
    <row r="5091" spans="1:5">
      <c r="A5091" t="s">
        <v>15385</v>
      </c>
      <c r="B5091" t="s">
        <v>6549</v>
      </c>
      <c r="C5091" t="s">
        <v>15386</v>
      </c>
      <c r="D5091" s="90" t="s">
        <v>3056</v>
      </c>
      <c r="E5091">
        <v>5080</v>
      </c>
    </row>
    <row r="5092" spans="1:5">
      <c r="A5092" t="s">
        <v>15387</v>
      </c>
      <c r="B5092" t="s">
        <v>6566</v>
      </c>
      <c r="C5092" t="s">
        <v>15388</v>
      </c>
      <c r="D5092" s="90" t="s">
        <v>3056</v>
      </c>
      <c r="E5092">
        <v>5080</v>
      </c>
    </row>
    <row r="5093" spans="1:5">
      <c r="A5093" t="s">
        <v>15389</v>
      </c>
      <c r="B5093" t="s">
        <v>6566</v>
      </c>
      <c r="C5093" t="s">
        <v>15390</v>
      </c>
      <c r="D5093" s="90" t="s">
        <v>3056</v>
      </c>
      <c r="E5093">
        <v>5080</v>
      </c>
    </row>
    <row r="5094" spans="1:5">
      <c r="A5094" t="s">
        <v>15391</v>
      </c>
      <c r="B5094" t="s">
        <v>3161</v>
      </c>
      <c r="C5094" t="s">
        <v>15392</v>
      </c>
      <c r="D5094" s="90" t="s">
        <v>3056</v>
      </c>
      <c r="E5094">
        <v>5080</v>
      </c>
    </row>
    <row r="5095" spans="1:5">
      <c r="A5095" t="s">
        <v>15393</v>
      </c>
      <c r="B5095" t="s">
        <v>3161</v>
      </c>
      <c r="C5095" t="s">
        <v>15394</v>
      </c>
      <c r="D5095" s="90" t="s">
        <v>3056</v>
      </c>
      <c r="E5095">
        <v>5080</v>
      </c>
    </row>
    <row r="5096" spans="1:5">
      <c r="A5096" t="s">
        <v>15395</v>
      </c>
      <c r="B5096" t="s">
        <v>6566</v>
      </c>
      <c r="C5096" t="s">
        <v>15396</v>
      </c>
      <c r="D5096" s="90" t="s">
        <v>3056</v>
      </c>
      <c r="E5096">
        <v>5080</v>
      </c>
    </row>
    <row r="5097" spans="1:5">
      <c r="A5097" t="s">
        <v>15397</v>
      </c>
      <c r="B5097" t="s">
        <v>4091</v>
      </c>
      <c r="C5097" t="s">
        <v>15398</v>
      </c>
      <c r="D5097" s="90" t="s">
        <v>3056</v>
      </c>
      <c r="E5097">
        <v>5080</v>
      </c>
    </row>
    <row r="5098" spans="1:5">
      <c r="A5098" t="s">
        <v>15399</v>
      </c>
      <c r="B5098" t="s">
        <v>6566</v>
      </c>
      <c r="C5098" t="s">
        <v>15400</v>
      </c>
      <c r="D5098" s="90" t="s">
        <v>3056</v>
      </c>
      <c r="E5098">
        <v>5080</v>
      </c>
    </row>
    <row r="5099" spans="1:5">
      <c r="A5099" t="s">
        <v>15401</v>
      </c>
      <c r="B5099" t="s">
        <v>4091</v>
      </c>
      <c r="C5099" t="s">
        <v>15400</v>
      </c>
      <c r="D5099" s="90" t="s">
        <v>3056</v>
      </c>
      <c r="E5099">
        <v>5080</v>
      </c>
    </row>
    <row r="5100" spans="1:5">
      <c r="A5100" t="s">
        <v>15402</v>
      </c>
      <c r="B5100" t="s">
        <v>6566</v>
      </c>
      <c r="C5100" t="s">
        <v>15403</v>
      </c>
      <c r="D5100" s="90" t="s">
        <v>3056</v>
      </c>
      <c r="E5100">
        <v>5080</v>
      </c>
    </row>
    <row r="5101" spans="1:5">
      <c r="A5101" t="s">
        <v>15404</v>
      </c>
      <c r="B5101" t="s">
        <v>4091</v>
      </c>
      <c r="C5101" t="s">
        <v>15403</v>
      </c>
      <c r="D5101" s="90" t="s">
        <v>3056</v>
      </c>
      <c r="E5101">
        <v>5080</v>
      </c>
    </row>
    <row r="5102" spans="1:5">
      <c r="A5102" t="s">
        <v>15405</v>
      </c>
      <c r="B5102" t="s">
        <v>7117</v>
      </c>
      <c r="C5102" t="s">
        <v>15406</v>
      </c>
      <c r="D5102" s="90" t="s">
        <v>3167</v>
      </c>
      <c r="E5102">
        <v>5100</v>
      </c>
    </row>
    <row r="5103" spans="1:5">
      <c r="A5103" t="s">
        <v>15407</v>
      </c>
      <c r="B5103" t="s">
        <v>3535</v>
      </c>
      <c r="C5103" t="s">
        <v>15408</v>
      </c>
      <c r="D5103" s="90" t="s">
        <v>3537</v>
      </c>
      <c r="E5103">
        <v>5100</v>
      </c>
    </row>
    <row r="5104" spans="1:5">
      <c r="A5104" t="s">
        <v>15409</v>
      </c>
      <c r="B5104" t="s">
        <v>6851</v>
      </c>
      <c r="C5104" t="s">
        <v>15410</v>
      </c>
      <c r="D5104" s="90" t="s">
        <v>15411</v>
      </c>
      <c r="E5104">
        <v>5100</v>
      </c>
    </row>
    <row r="5105" spans="1:5">
      <c r="A5105" t="s">
        <v>15412</v>
      </c>
      <c r="B5105" t="s">
        <v>3066</v>
      </c>
      <c r="C5105" t="s">
        <v>15413</v>
      </c>
      <c r="D5105" s="90" t="s">
        <v>3078</v>
      </c>
      <c r="E5105">
        <v>5100</v>
      </c>
    </row>
    <row r="5106" spans="1:5">
      <c r="A5106" t="s">
        <v>15414</v>
      </c>
      <c r="B5106" t="s">
        <v>7776</v>
      </c>
      <c r="C5106" t="s">
        <v>15415</v>
      </c>
      <c r="D5106" s="90" t="s">
        <v>7850</v>
      </c>
      <c r="E5106">
        <v>5100</v>
      </c>
    </row>
    <row r="5107" spans="1:5">
      <c r="A5107" t="s">
        <v>15416</v>
      </c>
      <c r="B5107" t="s">
        <v>7776</v>
      </c>
      <c r="C5107" t="s">
        <v>15417</v>
      </c>
      <c r="D5107" s="90" t="s">
        <v>15418</v>
      </c>
      <c r="E5107">
        <v>5100</v>
      </c>
    </row>
    <row r="5108" spans="1:5">
      <c r="A5108" t="s">
        <v>15419</v>
      </c>
      <c r="B5108" t="s">
        <v>7776</v>
      </c>
      <c r="C5108" t="s">
        <v>15420</v>
      </c>
      <c r="D5108" s="90" t="s">
        <v>15421</v>
      </c>
      <c r="E5108">
        <v>5100</v>
      </c>
    </row>
    <row r="5109" spans="1:5">
      <c r="A5109" t="s">
        <v>15422</v>
      </c>
      <c r="B5109" t="s">
        <v>15423</v>
      </c>
      <c r="C5109" t="s">
        <v>15424</v>
      </c>
      <c r="D5109" s="90" t="s">
        <v>3056</v>
      </c>
      <c r="E5109">
        <v>5100</v>
      </c>
    </row>
    <row r="5110" spans="1:5">
      <c r="A5110" t="s">
        <v>15425</v>
      </c>
      <c r="B5110" t="s">
        <v>7776</v>
      </c>
      <c r="C5110" t="s">
        <v>15426</v>
      </c>
      <c r="D5110" s="90" t="s">
        <v>7850</v>
      </c>
      <c r="E5110">
        <v>5100</v>
      </c>
    </row>
    <row r="5111" spans="1:5">
      <c r="A5111" t="s">
        <v>15427</v>
      </c>
      <c r="B5111" t="s">
        <v>7776</v>
      </c>
      <c r="C5111" t="s">
        <v>15428</v>
      </c>
      <c r="D5111" s="90" t="s">
        <v>15429</v>
      </c>
      <c r="E5111">
        <v>5100</v>
      </c>
    </row>
    <row r="5112" spans="1:5">
      <c r="A5112" t="s">
        <v>15430</v>
      </c>
      <c r="B5112" t="s">
        <v>6809</v>
      </c>
      <c r="C5112" t="s">
        <v>15431</v>
      </c>
      <c r="D5112" s="90" t="s">
        <v>15432</v>
      </c>
      <c r="E5112">
        <v>5100</v>
      </c>
    </row>
    <row r="5113" spans="1:5">
      <c r="A5113" t="s">
        <v>15433</v>
      </c>
      <c r="B5113" t="s">
        <v>3054</v>
      </c>
      <c r="C5113" t="s">
        <v>15434</v>
      </c>
      <c r="D5113" s="90" t="s">
        <v>3056</v>
      </c>
      <c r="E5113">
        <v>5100</v>
      </c>
    </row>
    <row r="5114" spans="1:5">
      <c r="A5114" t="s">
        <v>15435</v>
      </c>
      <c r="B5114" t="s">
        <v>3161</v>
      </c>
      <c r="C5114" t="s">
        <v>15436</v>
      </c>
      <c r="D5114" s="90" t="s">
        <v>3056</v>
      </c>
      <c r="E5114">
        <v>5100</v>
      </c>
    </row>
    <row r="5115" spans="1:5">
      <c r="A5115" t="s">
        <v>15437</v>
      </c>
      <c r="B5115" t="s">
        <v>4472</v>
      </c>
      <c r="C5115" t="s">
        <v>15438</v>
      </c>
      <c r="D5115" s="90" t="s">
        <v>3167</v>
      </c>
      <c r="E5115">
        <v>5100</v>
      </c>
    </row>
    <row r="5116" spans="1:5">
      <c r="A5116" t="s">
        <v>15439</v>
      </c>
      <c r="B5116" t="s">
        <v>3054</v>
      </c>
      <c r="C5116" t="s">
        <v>15440</v>
      </c>
      <c r="D5116" s="90" t="s">
        <v>3056</v>
      </c>
      <c r="E5116">
        <v>5100</v>
      </c>
    </row>
    <row r="5117" spans="1:5">
      <c r="A5117" t="s">
        <v>15441</v>
      </c>
      <c r="B5117" t="s">
        <v>3161</v>
      </c>
      <c r="C5117" t="s">
        <v>15442</v>
      </c>
      <c r="D5117" s="90" t="s">
        <v>3056</v>
      </c>
      <c r="E5117">
        <v>5100</v>
      </c>
    </row>
    <row r="5118" spans="1:5">
      <c r="A5118" t="s">
        <v>15443</v>
      </c>
      <c r="B5118" t="s">
        <v>4472</v>
      </c>
      <c r="C5118" t="s">
        <v>15444</v>
      </c>
      <c r="D5118" s="90" t="s">
        <v>3167</v>
      </c>
      <c r="E5118">
        <v>5100</v>
      </c>
    </row>
    <row r="5119" spans="1:5">
      <c r="A5119" t="s">
        <v>15445</v>
      </c>
      <c r="B5119" t="s">
        <v>3161</v>
      </c>
      <c r="C5119" t="s">
        <v>15446</v>
      </c>
      <c r="D5119" s="90" t="s">
        <v>3056</v>
      </c>
      <c r="E5119">
        <v>5100</v>
      </c>
    </row>
    <row r="5120" spans="1:5">
      <c r="A5120" t="s">
        <v>15447</v>
      </c>
      <c r="B5120" t="s">
        <v>6165</v>
      </c>
      <c r="C5120" t="s">
        <v>15448</v>
      </c>
      <c r="D5120" s="90" t="s">
        <v>6167</v>
      </c>
      <c r="E5120">
        <v>5100</v>
      </c>
    </row>
    <row r="5121" spans="1:5">
      <c r="A5121" t="s">
        <v>15449</v>
      </c>
      <c r="B5121" t="s">
        <v>6566</v>
      </c>
      <c r="C5121" t="s">
        <v>15450</v>
      </c>
      <c r="D5121" s="90" t="s">
        <v>3056</v>
      </c>
      <c r="E5121">
        <v>5100</v>
      </c>
    </row>
    <row r="5122" spans="1:5">
      <c r="A5122" t="s">
        <v>15451</v>
      </c>
      <c r="B5122" t="s">
        <v>4091</v>
      </c>
      <c r="C5122" t="s">
        <v>15450</v>
      </c>
      <c r="D5122" s="90" t="s">
        <v>3056</v>
      </c>
      <c r="E5122">
        <v>5120</v>
      </c>
    </row>
    <row r="5123" spans="1:5">
      <c r="A5123" t="s">
        <v>15452</v>
      </c>
      <c r="B5123" t="s">
        <v>6851</v>
      </c>
      <c r="C5123" t="s">
        <v>15453</v>
      </c>
      <c r="D5123" s="90" t="s">
        <v>6853</v>
      </c>
      <c r="E5123">
        <v>5120</v>
      </c>
    </row>
    <row r="5124" spans="1:5">
      <c r="A5124" t="s">
        <v>15454</v>
      </c>
      <c r="B5124" t="s">
        <v>3058</v>
      </c>
      <c r="C5124" t="s">
        <v>15455</v>
      </c>
      <c r="D5124" s="90" t="s">
        <v>15456</v>
      </c>
      <c r="E5124">
        <v>5120</v>
      </c>
    </row>
    <row r="5125" spans="1:5">
      <c r="A5125" t="s">
        <v>15457</v>
      </c>
      <c r="B5125" t="s">
        <v>4077</v>
      </c>
      <c r="C5125" t="s">
        <v>15458</v>
      </c>
      <c r="D5125" s="90" t="s">
        <v>15459</v>
      </c>
      <c r="E5125">
        <v>5120</v>
      </c>
    </row>
    <row r="5126" spans="1:5">
      <c r="A5126" t="s">
        <v>15460</v>
      </c>
      <c r="B5126" t="s">
        <v>8158</v>
      </c>
      <c r="C5126" t="s">
        <v>15461</v>
      </c>
      <c r="D5126" s="90" t="s">
        <v>3056</v>
      </c>
      <c r="E5126">
        <v>5120</v>
      </c>
    </row>
    <row r="5127" spans="1:5">
      <c r="A5127" t="s">
        <v>15462</v>
      </c>
      <c r="B5127" t="s">
        <v>7963</v>
      </c>
      <c r="C5127" t="s">
        <v>15463</v>
      </c>
      <c r="D5127" s="90" t="s">
        <v>15464</v>
      </c>
      <c r="E5127">
        <v>5120</v>
      </c>
    </row>
    <row r="5128" spans="1:5">
      <c r="A5128" t="s">
        <v>15465</v>
      </c>
      <c r="B5128" t="s">
        <v>7963</v>
      </c>
      <c r="C5128" t="s">
        <v>15466</v>
      </c>
      <c r="D5128" s="90" t="s">
        <v>3056</v>
      </c>
      <c r="E5128">
        <v>5120</v>
      </c>
    </row>
    <row r="5129" spans="1:5">
      <c r="A5129" t="s">
        <v>15467</v>
      </c>
      <c r="B5129" t="s">
        <v>3054</v>
      </c>
      <c r="C5129" t="s">
        <v>15468</v>
      </c>
      <c r="D5129" s="90" t="s">
        <v>3056</v>
      </c>
      <c r="E5129">
        <v>5120</v>
      </c>
    </row>
    <row r="5130" spans="1:5">
      <c r="A5130" t="s">
        <v>15469</v>
      </c>
      <c r="B5130" t="s">
        <v>3054</v>
      </c>
      <c r="C5130" t="s">
        <v>15470</v>
      </c>
      <c r="D5130" s="90" t="s">
        <v>3056</v>
      </c>
      <c r="E5130">
        <v>5120</v>
      </c>
    </row>
    <row r="5131" spans="1:5">
      <c r="A5131" t="s">
        <v>15471</v>
      </c>
      <c r="B5131" t="s">
        <v>3161</v>
      </c>
      <c r="C5131" t="s">
        <v>15472</v>
      </c>
      <c r="D5131" s="90" t="s">
        <v>3056</v>
      </c>
      <c r="E5131">
        <v>5120</v>
      </c>
    </row>
    <row r="5132" spans="1:5">
      <c r="A5132" t="s">
        <v>15473</v>
      </c>
      <c r="B5132" t="s">
        <v>3161</v>
      </c>
      <c r="C5132" t="s">
        <v>15474</v>
      </c>
      <c r="D5132" s="90" t="s">
        <v>3056</v>
      </c>
      <c r="E5132">
        <v>5120</v>
      </c>
    </row>
    <row r="5133" spans="1:5">
      <c r="A5133" t="s">
        <v>15475</v>
      </c>
      <c r="B5133" t="s">
        <v>3054</v>
      </c>
      <c r="C5133" t="s">
        <v>15476</v>
      </c>
      <c r="D5133" s="90" t="s">
        <v>3056</v>
      </c>
      <c r="E5133">
        <v>5120</v>
      </c>
    </row>
    <row r="5134" spans="1:5">
      <c r="A5134" t="s">
        <v>15477</v>
      </c>
      <c r="B5134" t="s">
        <v>13526</v>
      </c>
      <c r="C5134" t="s">
        <v>15478</v>
      </c>
      <c r="D5134" s="90" t="s">
        <v>13528</v>
      </c>
      <c r="E5134">
        <v>5120</v>
      </c>
    </row>
    <row r="5135" spans="1:5">
      <c r="A5135" t="s">
        <v>1442</v>
      </c>
      <c r="B5135" t="s">
        <v>8415</v>
      </c>
      <c r="C5135" t="s">
        <v>15479</v>
      </c>
      <c r="D5135" s="90" t="s">
        <v>15480</v>
      </c>
      <c r="E5135">
        <v>5120</v>
      </c>
    </row>
    <row r="5136" spans="1:5">
      <c r="A5136" t="s">
        <v>15481</v>
      </c>
      <c r="B5136" t="s">
        <v>5904</v>
      </c>
      <c r="C5136" t="s">
        <v>15482</v>
      </c>
      <c r="D5136" s="90" t="s">
        <v>3056</v>
      </c>
      <c r="E5136">
        <v>5120</v>
      </c>
    </row>
    <row r="5137" spans="1:5">
      <c r="A5137" t="s">
        <v>15483</v>
      </c>
      <c r="B5137" t="s">
        <v>3058</v>
      </c>
      <c r="C5137" t="s">
        <v>15484</v>
      </c>
      <c r="D5137" s="90" t="s">
        <v>3167</v>
      </c>
      <c r="E5137">
        <v>5120</v>
      </c>
    </row>
    <row r="5138" spans="1:5">
      <c r="A5138" t="s">
        <v>15485</v>
      </c>
      <c r="B5138" t="s">
        <v>3058</v>
      </c>
      <c r="C5138" t="s">
        <v>15486</v>
      </c>
      <c r="D5138" s="90" t="s">
        <v>3167</v>
      </c>
      <c r="E5138">
        <v>5120</v>
      </c>
    </row>
    <row r="5139" spans="1:5">
      <c r="A5139" t="s">
        <v>15487</v>
      </c>
      <c r="B5139" t="s">
        <v>3066</v>
      </c>
      <c r="C5139" t="s">
        <v>15488</v>
      </c>
      <c r="D5139" s="90" t="s">
        <v>15489</v>
      </c>
      <c r="E5139">
        <v>5120</v>
      </c>
    </row>
    <row r="5140" spans="1:5">
      <c r="A5140" t="s">
        <v>15490</v>
      </c>
      <c r="B5140" t="s">
        <v>7036</v>
      </c>
      <c r="C5140" t="s">
        <v>15491</v>
      </c>
      <c r="D5140" s="90" t="s">
        <v>9051</v>
      </c>
      <c r="E5140">
        <v>5120</v>
      </c>
    </row>
    <row r="5141" spans="1:5">
      <c r="A5141" t="s">
        <v>15492</v>
      </c>
      <c r="B5141" t="s">
        <v>4077</v>
      </c>
      <c r="C5141" t="s">
        <v>15493</v>
      </c>
      <c r="D5141" s="90" t="s">
        <v>15494</v>
      </c>
      <c r="E5141">
        <v>5120</v>
      </c>
    </row>
    <row r="5142" spans="1:5">
      <c r="A5142" t="s">
        <v>15495</v>
      </c>
      <c r="B5142" t="s">
        <v>3058</v>
      </c>
      <c r="C5142" t="s">
        <v>15496</v>
      </c>
      <c r="D5142" s="90" t="s">
        <v>15497</v>
      </c>
      <c r="E5142">
        <v>5140</v>
      </c>
    </row>
    <row r="5143" spans="1:5">
      <c r="A5143" t="s">
        <v>15498</v>
      </c>
      <c r="B5143" t="s">
        <v>5137</v>
      </c>
      <c r="C5143" t="s">
        <v>15499</v>
      </c>
      <c r="D5143" s="90" t="s">
        <v>5139</v>
      </c>
      <c r="E5143">
        <v>5140</v>
      </c>
    </row>
    <row r="5144" spans="1:5">
      <c r="A5144" t="s">
        <v>15500</v>
      </c>
      <c r="B5144" t="s">
        <v>3058</v>
      </c>
      <c r="C5144" t="s">
        <v>15501</v>
      </c>
      <c r="D5144" s="90" t="s">
        <v>15502</v>
      </c>
      <c r="E5144">
        <v>5140</v>
      </c>
    </row>
    <row r="5145" spans="1:5">
      <c r="A5145" t="s">
        <v>15503</v>
      </c>
      <c r="B5145" t="s">
        <v>4077</v>
      </c>
      <c r="C5145" t="s">
        <v>15504</v>
      </c>
      <c r="D5145" s="90" t="s">
        <v>15505</v>
      </c>
      <c r="E5145">
        <v>5140</v>
      </c>
    </row>
    <row r="5146" spans="1:5">
      <c r="A5146" t="s">
        <v>15506</v>
      </c>
      <c r="B5146" t="s">
        <v>4077</v>
      </c>
      <c r="C5146" t="s">
        <v>15507</v>
      </c>
      <c r="D5146" s="90" t="s">
        <v>15508</v>
      </c>
      <c r="E5146">
        <v>5140</v>
      </c>
    </row>
    <row r="5147" spans="1:5">
      <c r="A5147" t="s">
        <v>15509</v>
      </c>
      <c r="B5147" t="s">
        <v>4077</v>
      </c>
      <c r="C5147" t="s">
        <v>15510</v>
      </c>
      <c r="D5147" s="90" t="s">
        <v>15511</v>
      </c>
      <c r="E5147">
        <v>5140</v>
      </c>
    </row>
    <row r="5148" spans="1:5">
      <c r="A5148" t="s">
        <v>15512</v>
      </c>
      <c r="B5148" t="s">
        <v>4077</v>
      </c>
      <c r="C5148" t="s">
        <v>15513</v>
      </c>
      <c r="D5148" s="90" t="s">
        <v>15514</v>
      </c>
      <c r="E5148">
        <v>5140</v>
      </c>
    </row>
    <row r="5149" spans="1:5">
      <c r="A5149" t="s">
        <v>15515</v>
      </c>
      <c r="B5149" t="s">
        <v>3058</v>
      </c>
      <c r="C5149" t="s">
        <v>15516</v>
      </c>
      <c r="D5149" s="90" t="s">
        <v>15517</v>
      </c>
      <c r="E5149">
        <v>5140</v>
      </c>
    </row>
    <row r="5150" spans="1:5">
      <c r="A5150" t="s">
        <v>15518</v>
      </c>
      <c r="B5150" t="s">
        <v>7776</v>
      </c>
      <c r="C5150" t="s">
        <v>15519</v>
      </c>
      <c r="D5150" s="90" t="s">
        <v>15520</v>
      </c>
      <c r="E5150">
        <v>5140</v>
      </c>
    </row>
    <row r="5151" spans="1:5">
      <c r="A5151" t="s">
        <v>15521</v>
      </c>
      <c r="B5151" t="s">
        <v>3058</v>
      </c>
      <c r="C5151" t="s">
        <v>15522</v>
      </c>
      <c r="D5151" s="90" t="s">
        <v>15523</v>
      </c>
      <c r="E5151">
        <v>5140</v>
      </c>
    </row>
    <row r="5152" spans="1:5">
      <c r="A5152" t="s">
        <v>15524</v>
      </c>
      <c r="B5152" t="s">
        <v>5137</v>
      </c>
      <c r="C5152" t="s">
        <v>15525</v>
      </c>
      <c r="D5152" s="90" t="s">
        <v>5139</v>
      </c>
      <c r="E5152">
        <v>5140</v>
      </c>
    </row>
    <row r="5153" spans="1:5">
      <c r="A5153" t="s">
        <v>15526</v>
      </c>
      <c r="B5153" t="s">
        <v>6809</v>
      </c>
      <c r="C5153" t="s">
        <v>15527</v>
      </c>
      <c r="D5153" s="90" t="s">
        <v>15528</v>
      </c>
      <c r="E5153">
        <v>5140</v>
      </c>
    </row>
    <row r="5154" spans="1:5">
      <c r="A5154" t="s">
        <v>15529</v>
      </c>
      <c r="B5154" t="s">
        <v>6809</v>
      </c>
      <c r="C5154" t="s">
        <v>15530</v>
      </c>
      <c r="D5154" s="90" t="s">
        <v>15531</v>
      </c>
      <c r="E5154">
        <v>5140</v>
      </c>
    </row>
    <row r="5155" spans="1:5">
      <c r="A5155" t="s">
        <v>15532</v>
      </c>
      <c r="B5155" t="s">
        <v>6809</v>
      </c>
      <c r="C5155" t="s">
        <v>15533</v>
      </c>
      <c r="D5155" s="90" t="s">
        <v>15534</v>
      </c>
      <c r="E5155">
        <v>5140</v>
      </c>
    </row>
    <row r="5156" spans="1:5">
      <c r="A5156" t="s">
        <v>15535</v>
      </c>
      <c r="B5156" t="s">
        <v>6809</v>
      </c>
      <c r="C5156" t="s">
        <v>15536</v>
      </c>
      <c r="D5156" s="90" t="s">
        <v>15537</v>
      </c>
      <c r="E5156">
        <v>5140</v>
      </c>
    </row>
    <row r="5157" spans="1:5">
      <c r="A5157" t="s">
        <v>15538</v>
      </c>
      <c r="B5157" t="s">
        <v>7776</v>
      </c>
      <c r="C5157" t="s">
        <v>15539</v>
      </c>
      <c r="D5157" s="90" t="s">
        <v>15540</v>
      </c>
      <c r="E5157">
        <v>5140</v>
      </c>
    </row>
    <row r="5158" spans="1:5">
      <c r="A5158" t="s">
        <v>15541</v>
      </c>
      <c r="B5158" t="s">
        <v>3058</v>
      </c>
      <c r="C5158" t="s">
        <v>15542</v>
      </c>
      <c r="D5158" s="90" t="s">
        <v>15543</v>
      </c>
      <c r="E5158">
        <v>5140</v>
      </c>
    </row>
    <row r="5159" spans="1:5">
      <c r="A5159" t="s">
        <v>15544</v>
      </c>
      <c r="B5159" t="s">
        <v>3058</v>
      </c>
      <c r="C5159" t="s">
        <v>15545</v>
      </c>
      <c r="D5159" s="90" t="s">
        <v>3167</v>
      </c>
      <c r="E5159">
        <v>5140</v>
      </c>
    </row>
    <row r="5160" spans="1:5">
      <c r="A5160" t="s">
        <v>15546</v>
      </c>
      <c r="B5160" t="s">
        <v>15547</v>
      </c>
      <c r="C5160" t="s">
        <v>15548</v>
      </c>
      <c r="D5160" s="90" t="s">
        <v>15549</v>
      </c>
      <c r="E5160">
        <v>5140</v>
      </c>
    </row>
    <row r="5161" spans="1:5">
      <c r="A5161" t="s">
        <v>15550</v>
      </c>
      <c r="B5161" t="s">
        <v>12035</v>
      </c>
      <c r="C5161" t="s">
        <v>15551</v>
      </c>
      <c r="D5161" s="90" t="s">
        <v>15552</v>
      </c>
      <c r="E5161">
        <v>5140</v>
      </c>
    </row>
    <row r="5162" spans="1:5">
      <c r="A5162" t="s">
        <v>15553</v>
      </c>
      <c r="B5162" t="s">
        <v>12035</v>
      </c>
      <c r="C5162" t="s">
        <v>15554</v>
      </c>
      <c r="D5162" s="90" t="s">
        <v>15555</v>
      </c>
      <c r="E5162">
        <v>5160</v>
      </c>
    </row>
    <row r="5163" spans="1:5">
      <c r="A5163" t="s">
        <v>15556</v>
      </c>
      <c r="B5163" t="s">
        <v>15557</v>
      </c>
      <c r="C5163" t="s">
        <v>15558</v>
      </c>
      <c r="D5163" s="90" t="s">
        <v>15559</v>
      </c>
      <c r="E5163">
        <v>5160</v>
      </c>
    </row>
    <row r="5164" spans="1:5">
      <c r="A5164" t="s">
        <v>15560</v>
      </c>
      <c r="B5164" t="s">
        <v>8138</v>
      </c>
      <c r="C5164" t="s">
        <v>15561</v>
      </c>
      <c r="D5164" s="90" t="s">
        <v>3056</v>
      </c>
      <c r="E5164">
        <v>5160</v>
      </c>
    </row>
    <row r="5165" spans="1:5">
      <c r="A5165" t="s">
        <v>15562</v>
      </c>
      <c r="B5165" t="s">
        <v>15557</v>
      </c>
      <c r="C5165" t="s">
        <v>15563</v>
      </c>
      <c r="D5165" s="90" t="s">
        <v>15564</v>
      </c>
      <c r="E5165">
        <v>5160</v>
      </c>
    </row>
    <row r="5166" spans="1:5">
      <c r="A5166" t="s">
        <v>15565</v>
      </c>
      <c r="B5166" t="s">
        <v>15557</v>
      </c>
      <c r="C5166" t="s">
        <v>15566</v>
      </c>
      <c r="D5166" s="90" t="s">
        <v>15567</v>
      </c>
      <c r="E5166">
        <v>5160</v>
      </c>
    </row>
    <row r="5167" spans="1:5">
      <c r="A5167" t="s">
        <v>15568</v>
      </c>
      <c r="B5167" t="s">
        <v>15557</v>
      </c>
      <c r="C5167" t="s">
        <v>15569</v>
      </c>
      <c r="D5167" s="90" t="s">
        <v>15570</v>
      </c>
      <c r="E5167">
        <v>5160</v>
      </c>
    </row>
    <row r="5168" spans="1:5">
      <c r="A5168" t="s">
        <v>15571</v>
      </c>
      <c r="B5168" t="s">
        <v>15557</v>
      </c>
      <c r="C5168" t="s">
        <v>15572</v>
      </c>
      <c r="D5168" s="90" t="s">
        <v>15573</v>
      </c>
      <c r="E5168">
        <v>5160</v>
      </c>
    </row>
    <row r="5169" spans="1:5">
      <c r="A5169" t="s">
        <v>15574</v>
      </c>
      <c r="B5169" t="s">
        <v>15557</v>
      </c>
      <c r="C5169" t="s">
        <v>15575</v>
      </c>
      <c r="D5169" s="90" t="s">
        <v>3056</v>
      </c>
      <c r="E5169">
        <v>5160</v>
      </c>
    </row>
    <row r="5170" spans="1:5">
      <c r="A5170" t="s">
        <v>15576</v>
      </c>
      <c r="B5170" t="s">
        <v>8138</v>
      </c>
      <c r="C5170" t="s">
        <v>15577</v>
      </c>
      <c r="D5170" s="90" t="s">
        <v>3056</v>
      </c>
      <c r="E5170">
        <v>5160</v>
      </c>
    </row>
    <row r="5171" spans="1:5">
      <c r="A5171" t="s">
        <v>15578</v>
      </c>
      <c r="B5171" t="s">
        <v>15579</v>
      </c>
      <c r="C5171" t="s">
        <v>15580</v>
      </c>
      <c r="D5171" s="90" t="s">
        <v>15581</v>
      </c>
      <c r="E5171">
        <v>5160</v>
      </c>
    </row>
    <row r="5172" spans="1:5">
      <c r="A5172" t="s">
        <v>15582</v>
      </c>
      <c r="B5172" t="s">
        <v>15579</v>
      </c>
      <c r="C5172" t="s">
        <v>15583</v>
      </c>
      <c r="D5172" s="90" t="s">
        <v>15584</v>
      </c>
      <c r="E5172">
        <v>5160</v>
      </c>
    </row>
    <row r="5173" spans="1:5">
      <c r="A5173" t="s">
        <v>15585</v>
      </c>
      <c r="B5173" t="s">
        <v>15579</v>
      </c>
      <c r="C5173" t="s">
        <v>15586</v>
      </c>
      <c r="D5173" s="90" t="s">
        <v>15587</v>
      </c>
      <c r="E5173">
        <v>5160</v>
      </c>
    </row>
    <row r="5174" spans="1:5">
      <c r="A5174" t="s">
        <v>15588</v>
      </c>
      <c r="B5174" t="s">
        <v>8128</v>
      </c>
      <c r="C5174" t="s">
        <v>8135</v>
      </c>
      <c r="D5174" s="90" t="s">
        <v>15589</v>
      </c>
      <c r="E5174">
        <v>5160</v>
      </c>
    </row>
    <row r="5175" spans="1:5">
      <c r="A5175" t="s">
        <v>15590</v>
      </c>
      <c r="B5175" t="s">
        <v>3324</v>
      </c>
      <c r="C5175" t="s">
        <v>15591</v>
      </c>
      <c r="D5175" s="90" t="s">
        <v>3326</v>
      </c>
      <c r="E5175">
        <v>5160</v>
      </c>
    </row>
    <row r="5176" spans="1:5">
      <c r="A5176" t="s">
        <v>15592</v>
      </c>
      <c r="B5176" t="s">
        <v>3330</v>
      </c>
      <c r="C5176" t="s">
        <v>15593</v>
      </c>
      <c r="D5176" s="90" t="s">
        <v>3332</v>
      </c>
      <c r="E5176">
        <v>5160</v>
      </c>
    </row>
    <row r="5177" spans="1:5">
      <c r="A5177" t="s">
        <v>15594</v>
      </c>
      <c r="B5177" t="s">
        <v>3330</v>
      </c>
      <c r="C5177" t="s">
        <v>15595</v>
      </c>
      <c r="D5177" s="90" t="s">
        <v>3332</v>
      </c>
      <c r="E5177">
        <v>5160</v>
      </c>
    </row>
    <row r="5178" spans="1:5">
      <c r="A5178" t="s">
        <v>15596</v>
      </c>
      <c r="B5178" t="s">
        <v>3330</v>
      </c>
      <c r="C5178" t="s">
        <v>15597</v>
      </c>
      <c r="D5178" s="90" t="s">
        <v>3332</v>
      </c>
      <c r="E5178">
        <v>5160</v>
      </c>
    </row>
    <row r="5179" spans="1:5">
      <c r="A5179" t="s">
        <v>15598</v>
      </c>
      <c r="B5179" t="s">
        <v>3330</v>
      </c>
      <c r="C5179" t="s">
        <v>15599</v>
      </c>
      <c r="D5179" s="90" t="s">
        <v>3332</v>
      </c>
      <c r="E5179">
        <v>5160</v>
      </c>
    </row>
    <row r="5180" spans="1:5">
      <c r="A5180" t="s">
        <v>15600</v>
      </c>
      <c r="B5180" t="s">
        <v>3330</v>
      </c>
      <c r="C5180" t="s">
        <v>15601</v>
      </c>
      <c r="D5180" s="90" t="s">
        <v>3332</v>
      </c>
      <c r="E5180">
        <v>5160</v>
      </c>
    </row>
    <row r="5181" spans="1:5">
      <c r="A5181" t="s">
        <v>15602</v>
      </c>
      <c r="B5181" t="s">
        <v>3330</v>
      </c>
      <c r="C5181" t="s">
        <v>15603</v>
      </c>
      <c r="D5181" s="90" t="s">
        <v>3332</v>
      </c>
      <c r="E5181">
        <v>5160</v>
      </c>
    </row>
    <row r="5182" spans="1:5">
      <c r="A5182" t="s">
        <v>15604</v>
      </c>
      <c r="B5182" t="s">
        <v>3330</v>
      </c>
      <c r="C5182" t="s">
        <v>15605</v>
      </c>
      <c r="D5182" s="90" t="s">
        <v>3332</v>
      </c>
      <c r="E5182">
        <v>5180</v>
      </c>
    </row>
    <row r="5183" spans="1:5">
      <c r="A5183" t="s">
        <v>15606</v>
      </c>
      <c r="B5183" t="s">
        <v>3330</v>
      </c>
      <c r="C5183" t="s">
        <v>15607</v>
      </c>
      <c r="D5183" s="90" t="s">
        <v>3332</v>
      </c>
      <c r="E5183">
        <v>5180</v>
      </c>
    </row>
    <row r="5184" spans="1:5">
      <c r="A5184" t="s">
        <v>15608</v>
      </c>
      <c r="B5184" t="s">
        <v>3330</v>
      </c>
      <c r="C5184" t="s">
        <v>15609</v>
      </c>
      <c r="D5184" s="90" t="s">
        <v>3332</v>
      </c>
      <c r="E5184">
        <v>5180</v>
      </c>
    </row>
    <row r="5185" spans="1:5">
      <c r="A5185" t="s">
        <v>15610</v>
      </c>
      <c r="B5185" t="s">
        <v>3276</v>
      </c>
      <c r="C5185" t="s">
        <v>15611</v>
      </c>
      <c r="D5185" s="90" t="s">
        <v>15612</v>
      </c>
      <c r="E5185">
        <v>5180</v>
      </c>
    </row>
    <row r="5186" spans="1:5">
      <c r="A5186" t="s">
        <v>15613</v>
      </c>
      <c r="B5186" t="s">
        <v>3330</v>
      </c>
      <c r="C5186" t="s">
        <v>15614</v>
      </c>
      <c r="D5186" s="90" t="s">
        <v>3332</v>
      </c>
      <c r="E5186">
        <v>5180</v>
      </c>
    </row>
    <row r="5187" spans="1:5">
      <c r="A5187" t="s">
        <v>15615</v>
      </c>
      <c r="B5187" t="s">
        <v>3330</v>
      </c>
      <c r="C5187" t="s">
        <v>15616</v>
      </c>
      <c r="D5187" s="90" t="s">
        <v>3332</v>
      </c>
      <c r="E5187">
        <v>5180</v>
      </c>
    </row>
    <row r="5188" spans="1:5">
      <c r="A5188" t="s">
        <v>15617</v>
      </c>
      <c r="B5188" t="s">
        <v>3330</v>
      </c>
      <c r="C5188" t="s">
        <v>15618</v>
      </c>
      <c r="D5188" s="90" t="s">
        <v>3332</v>
      </c>
      <c r="E5188">
        <v>5180</v>
      </c>
    </row>
    <row r="5189" spans="1:5">
      <c r="A5189" t="s">
        <v>15619</v>
      </c>
      <c r="B5189" t="s">
        <v>3330</v>
      </c>
      <c r="C5189" t="s">
        <v>15620</v>
      </c>
      <c r="D5189" s="90" t="s">
        <v>15621</v>
      </c>
      <c r="E5189">
        <v>5180</v>
      </c>
    </row>
    <row r="5190" spans="1:5">
      <c r="A5190" t="s">
        <v>15622</v>
      </c>
      <c r="B5190" t="s">
        <v>5727</v>
      </c>
      <c r="C5190" t="s">
        <v>15623</v>
      </c>
      <c r="D5190" s="90" t="s">
        <v>7599</v>
      </c>
      <c r="E5190">
        <v>5180</v>
      </c>
    </row>
    <row r="5191" spans="1:5">
      <c r="A5191" t="s">
        <v>15624</v>
      </c>
      <c r="B5191" t="s">
        <v>3330</v>
      </c>
      <c r="C5191" t="s">
        <v>15625</v>
      </c>
      <c r="D5191" s="90" t="s">
        <v>3332</v>
      </c>
      <c r="E5191">
        <v>5180</v>
      </c>
    </row>
    <row r="5192" spans="1:5">
      <c r="A5192" t="s">
        <v>15626</v>
      </c>
      <c r="B5192" t="s">
        <v>3330</v>
      </c>
      <c r="C5192" t="s">
        <v>15627</v>
      </c>
      <c r="D5192" s="90" t="s">
        <v>3332</v>
      </c>
      <c r="E5192">
        <v>5180</v>
      </c>
    </row>
    <row r="5193" spans="1:5">
      <c r="A5193" t="s">
        <v>15628</v>
      </c>
      <c r="B5193" t="s">
        <v>3330</v>
      </c>
      <c r="C5193" t="s">
        <v>15629</v>
      </c>
      <c r="D5193" s="90" t="s">
        <v>3332</v>
      </c>
      <c r="E5193">
        <v>5180</v>
      </c>
    </row>
    <row r="5194" spans="1:5">
      <c r="A5194" t="s">
        <v>15630</v>
      </c>
      <c r="B5194" t="s">
        <v>3330</v>
      </c>
      <c r="C5194" t="s">
        <v>15631</v>
      </c>
      <c r="D5194" s="90" t="s">
        <v>3332</v>
      </c>
      <c r="E5194">
        <v>5180</v>
      </c>
    </row>
    <row r="5195" spans="1:5">
      <c r="A5195" t="s">
        <v>15632</v>
      </c>
      <c r="B5195" t="s">
        <v>3330</v>
      </c>
      <c r="C5195" t="s">
        <v>15633</v>
      </c>
      <c r="D5195" s="90" t="s">
        <v>3332</v>
      </c>
      <c r="E5195">
        <v>5180</v>
      </c>
    </row>
    <row r="5196" spans="1:5">
      <c r="A5196" t="s">
        <v>15634</v>
      </c>
      <c r="B5196" t="s">
        <v>3330</v>
      </c>
      <c r="C5196" t="s">
        <v>15635</v>
      </c>
      <c r="D5196" s="90" t="s">
        <v>3332</v>
      </c>
      <c r="E5196">
        <v>5180</v>
      </c>
    </row>
    <row r="5197" spans="1:5">
      <c r="A5197" t="s">
        <v>15636</v>
      </c>
      <c r="B5197" t="s">
        <v>3330</v>
      </c>
      <c r="C5197" t="s">
        <v>15637</v>
      </c>
      <c r="D5197" s="90" t="s">
        <v>3332</v>
      </c>
      <c r="E5197">
        <v>5180</v>
      </c>
    </row>
    <row r="5198" spans="1:5">
      <c r="A5198" t="s">
        <v>15638</v>
      </c>
      <c r="B5198" t="s">
        <v>11995</v>
      </c>
      <c r="C5198" t="s">
        <v>15639</v>
      </c>
      <c r="D5198" s="90" t="s">
        <v>11997</v>
      </c>
      <c r="E5198">
        <v>5180</v>
      </c>
    </row>
    <row r="5199" spans="1:5">
      <c r="A5199" t="s">
        <v>15640</v>
      </c>
      <c r="B5199" t="s">
        <v>11995</v>
      </c>
      <c r="C5199" t="s">
        <v>15641</v>
      </c>
      <c r="D5199" s="90" t="s">
        <v>11997</v>
      </c>
      <c r="E5199">
        <v>5180</v>
      </c>
    </row>
    <row r="5200" spans="1:5">
      <c r="A5200" t="s">
        <v>15642</v>
      </c>
      <c r="B5200" t="s">
        <v>11995</v>
      </c>
      <c r="C5200" t="s">
        <v>15643</v>
      </c>
      <c r="D5200" s="90" t="s">
        <v>11997</v>
      </c>
      <c r="E5200">
        <v>5180</v>
      </c>
    </row>
    <row r="5201" spans="1:5">
      <c r="A5201" t="s">
        <v>15644</v>
      </c>
      <c r="B5201" t="s">
        <v>8078</v>
      </c>
      <c r="C5201" t="s">
        <v>15645</v>
      </c>
      <c r="D5201" s="90" t="s">
        <v>3056</v>
      </c>
      <c r="E5201">
        <v>5180</v>
      </c>
    </row>
    <row r="5202" spans="1:5">
      <c r="A5202" t="s">
        <v>15646</v>
      </c>
      <c r="B5202" t="s">
        <v>8078</v>
      </c>
      <c r="C5202" t="s">
        <v>15647</v>
      </c>
      <c r="D5202" s="90" t="s">
        <v>3056</v>
      </c>
      <c r="E5202">
        <v>5200</v>
      </c>
    </row>
    <row r="5203" spans="1:5">
      <c r="A5203" t="s">
        <v>15648</v>
      </c>
      <c r="B5203" t="s">
        <v>7040</v>
      </c>
      <c r="C5203" t="s">
        <v>15649</v>
      </c>
      <c r="D5203" s="90" t="s">
        <v>3167</v>
      </c>
      <c r="E5203">
        <v>5200</v>
      </c>
    </row>
    <row r="5204" spans="1:5">
      <c r="A5204" t="s">
        <v>15650</v>
      </c>
      <c r="B5204" t="s">
        <v>7036</v>
      </c>
      <c r="C5204" t="s">
        <v>15651</v>
      </c>
      <c r="D5204" s="90" t="s">
        <v>15652</v>
      </c>
      <c r="E5204">
        <v>5200</v>
      </c>
    </row>
    <row r="5205" spans="1:5">
      <c r="A5205" t="s">
        <v>15653</v>
      </c>
      <c r="B5205" t="s">
        <v>15654</v>
      </c>
      <c r="C5205" t="s">
        <v>15655</v>
      </c>
      <c r="D5205" s="90" t="s">
        <v>15656</v>
      </c>
      <c r="E5205">
        <v>5200</v>
      </c>
    </row>
    <row r="5206" spans="1:5">
      <c r="A5206" t="s">
        <v>15657</v>
      </c>
      <c r="B5206" t="s">
        <v>7036</v>
      </c>
      <c r="C5206" t="s">
        <v>15658</v>
      </c>
      <c r="D5206" s="90" t="s">
        <v>9051</v>
      </c>
      <c r="E5206">
        <v>5200</v>
      </c>
    </row>
    <row r="5207" spans="1:5">
      <c r="A5207" t="s">
        <v>15659</v>
      </c>
      <c r="B5207" t="s">
        <v>15654</v>
      </c>
      <c r="C5207" t="s">
        <v>15660</v>
      </c>
      <c r="D5207" s="90" t="s">
        <v>3056</v>
      </c>
      <c r="E5207">
        <v>5200</v>
      </c>
    </row>
    <row r="5208" spans="1:5">
      <c r="A5208" t="s">
        <v>15661</v>
      </c>
      <c r="B5208" t="s">
        <v>5180</v>
      </c>
      <c r="C5208" t="s">
        <v>15662</v>
      </c>
      <c r="D5208" s="90" t="s">
        <v>3056</v>
      </c>
      <c r="E5208">
        <v>5200</v>
      </c>
    </row>
    <row r="5209" spans="1:5">
      <c r="A5209" t="s">
        <v>15663</v>
      </c>
      <c r="B5209" t="s">
        <v>5180</v>
      </c>
      <c r="C5209" t="s">
        <v>15664</v>
      </c>
      <c r="D5209" s="90" t="s">
        <v>15665</v>
      </c>
      <c r="E5209">
        <v>5200</v>
      </c>
    </row>
    <row r="5210" spans="1:5">
      <c r="A5210" t="s">
        <v>15666</v>
      </c>
      <c r="B5210" t="s">
        <v>8078</v>
      </c>
      <c r="C5210" t="s">
        <v>15667</v>
      </c>
      <c r="D5210" s="90" t="s">
        <v>3056</v>
      </c>
      <c r="E5210">
        <v>5200</v>
      </c>
    </row>
    <row r="5211" spans="1:5">
      <c r="A5211" t="s">
        <v>15668</v>
      </c>
      <c r="B5211" t="s">
        <v>15654</v>
      </c>
      <c r="D5211" s="90" t="s">
        <v>15669</v>
      </c>
      <c r="E5211">
        <v>5200</v>
      </c>
    </row>
    <row r="5212" spans="1:5">
      <c r="A5212" t="s">
        <v>15670</v>
      </c>
      <c r="B5212" t="s">
        <v>15654</v>
      </c>
      <c r="D5212" s="90" t="s">
        <v>15671</v>
      </c>
      <c r="E5212">
        <v>5200</v>
      </c>
    </row>
    <row r="5213" spans="1:5">
      <c r="A5213" t="s">
        <v>15672</v>
      </c>
      <c r="B5213" t="s">
        <v>8078</v>
      </c>
      <c r="C5213" t="s">
        <v>15673</v>
      </c>
      <c r="D5213" s="90" t="s">
        <v>15674</v>
      </c>
      <c r="E5213">
        <v>5200</v>
      </c>
    </row>
    <row r="5214" spans="1:5">
      <c r="A5214" t="s">
        <v>15675</v>
      </c>
      <c r="B5214" t="s">
        <v>12016</v>
      </c>
      <c r="C5214" t="s">
        <v>15676</v>
      </c>
      <c r="D5214" s="90" t="s">
        <v>3056</v>
      </c>
      <c r="E5214">
        <v>5200</v>
      </c>
    </row>
    <row r="5215" spans="1:5">
      <c r="A5215" t="s">
        <v>15677</v>
      </c>
      <c r="B5215" t="s">
        <v>12016</v>
      </c>
      <c r="C5215" t="s">
        <v>15678</v>
      </c>
      <c r="D5215" s="90" t="s">
        <v>15679</v>
      </c>
      <c r="E5215">
        <v>5200</v>
      </c>
    </row>
    <row r="5216" spans="1:5">
      <c r="A5216" t="s">
        <v>15680</v>
      </c>
      <c r="B5216" t="s">
        <v>12016</v>
      </c>
      <c r="C5216" t="s">
        <v>15681</v>
      </c>
      <c r="D5216" s="90" t="s">
        <v>15682</v>
      </c>
      <c r="E5216">
        <v>5200</v>
      </c>
    </row>
    <row r="5217" spans="1:5">
      <c r="A5217" t="s">
        <v>15683</v>
      </c>
      <c r="B5217" t="s">
        <v>12016</v>
      </c>
      <c r="C5217" t="s">
        <v>15684</v>
      </c>
      <c r="D5217" s="90" t="s">
        <v>15685</v>
      </c>
      <c r="E5217">
        <v>5200</v>
      </c>
    </row>
    <row r="5218" spans="1:5">
      <c r="A5218" t="s">
        <v>15686</v>
      </c>
      <c r="B5218" t="s">
        <v>12016</v>
      </c>
      <c r="C5218" t="s">
        <v>15687</v>
      </c>
      <c r="D5218" s="90" t="s">
        <v>15688</v>
      </c>
      <c r="E5218">
        <v>5200</v>
      </c>
    </row>
    <row r="5219" spans="1:5">
      <c r="A5219" t="s">
        <v>15689</v>
      </c>
      <c r="B5219" t="s">
        <v>12016</v>
      </c>
      <c r="C5219" t="s">
        <v>15690</v>
      </c>
      <c r="D5219" s="90" t="s">
        <v>15691</v>
      </c>
      <c r="E5219">
        <v>5200</v>
      </c>
    </row>
    <row r="5220" spans="1:5">
      <c r="A5220" t="s">
        <v>15692</v>
      </c>
      <c r="B5220" t="s">
        <v>12016</v>
      </c>
      <c r="C5220" t="s">
        <v>15693</v>
      </c>
      <c r="D5220" s="90" t="s">
        <v>15694</v>
      </c>
      <c r="E5220">
        <v>5200</v>
      </c>
    </row>
    <row r="5221" spans="1:5">
      <c r="A5221" t="s">
        <v>15695</v>
      </c>
      <c r="B5221" t="s">
        <v>5592</v>
      </c>
      <c r="C5221" t="s">
        <v>15696</v>
      </c>
      <c r="D5221" s="90" t="s">
        <v>15697</v>
      </c>
      <c r="E5221">
        <v>5200</v>
      </c>
    </row>
    <row r="5222" spans="1:5">
      <c r="A5222" t="s">
        <v>15698</v>
      </c>
      <c r="B5222" t="s">
        <v>4077</v>
      </c>
      <c r="C5222" t="s">
        <v>15699</v>
      </c>
      <c r="D5222" s="90" t="s">
        <v>15700</v>
      </c>
      <c r="E5222">
        <v>5220</v>
      </c>
    </row>
    <row r="5223" spans="1:5">
      <c r="A5223" t="s">
        <v>15701</v>
      </c>
      <c r="B5223" t="s">
        <v>4077</v>
      </c>
      <c r="C5223" t="s">
        <v>15702</v>
      </c>
      <c r="D5223" s="90" t="s">
        <v>15703</v>
      </c>
      <c r="E5223">
        <v>5220</v>
      </c>
    </row>
    <row r="5224" spans="1:5">
      <c r="A5224" t="s">
        <v>15704</v>
      </c>
      <c r="B5224" t="s">
        <v>15705</v>
      </c>
      <c r="C5224" t="s">
        <v>15706</v>
      </c>
      <c r="D5224" s="90" t="s">
        <v>15707</v>
      </c>
      <c r="E5224">
        <v>5220</v>
      </c>
    </row>
    <row r="5225" spans="1:5">
      <c r="A5225" t="s">
        <v>15708</v>
      </c>
      <c r="B5225" t="s">
        <v>12016</v>
      </c>
      <c r="C5225" t="s">
        <v>15709</v>
      </c>
      <c r="D5225" s="90" t="s">
        <v>15710</v>
      </c>
      <c r="E5225">
        <v>5220</v>
      </c>
    </row>
    <row r="5226" spans="1:5">
      <c r="A5226" t="s">
        <v>15711</v>
      </c>
      <c r="B5226" t="s">
        <v>5897</v>
      </c>
      <c r="C5226" t="s">
        <v>15712</v>
      </c>
      <c r="D5226" s="90" t="s">
        <v>3056</v>
      </c>
      <c r="E5226">
        <v>5220</v>
      </c>
    </row>
    <row r="5227" spans="1:5">
      <c r="A5227" t="s">
        <v>15713</v>
      </c>
      <c r="B5227" t="s">
        <v>5897</v>
      </c>
      <c r="C5227" t="s">
        <v>15714</v>
      </c>
      <c r="D5227" s="90" t="s">
        <v>15715</v>
      </c>
      <c r="E5227">
        <v>5220</v>
      </c>
    </row>
    <row r="5228" spans="1:5">
      <c r="A5228" t="s">
        <v>15716</v>
      </c>
      <c r="B5228" t="s">
        <v>12035</v>
      </c>
      <c r="C5228" t="s">
        <v>15717</v>
      </c>
      <c r="D5228" s="90" t="s">
        <v>15718</v>
      </c>
      <c r="E5228">
        <v>5220</v>
      </c>
    </row>
    <row r="5229" spans="1:5">
      <c r="A5229" t="s">
        <v>15719</v>
      </c>
      <c r="B5229" t="s">
        <v>3073</v>
      </c>
      <c r="C5229" t="s">
        <v>15720</v>
      </c>
      <c r="D5229" s="90" t="s">
        <v>3215</v>
      </c>
      <c r="E5229">
        <v>5220</v>
      </c>
    </row>
    <row r="5230" spans="1:5">
      <c r="A5230" t="s">
        <v>15721</v>
      </c>
      <c r="B5230" t="s">
        <v>3073</v>
      </c>
      <c r="C5230" t="s">
        <v>15722</v>
      </c>
      <c r="D5230" s="90" t="s">
        <v>3215</v>
      </c>
      <c r="E5230">
        <v>5220</v>
      </c>
    </row>
    <row r="5231" spans="1:5">
      <c r="A5231" t="s">
        <v>15723</v>
      </c>
      <c r="B5231" t="s">
        <v>3073</v>
      </c>
      <c r="C5231" t="s">
        <v>15724</v>
      </c>
      <c r="D5231" s="90" t="s">
        <v>3215</v>
      </c>
      <c r="E5231">
        <v>5220</v>
      </c>
    </row>
    <row r="5232" spans="1:5">
      <c r="A5232" t="s">
        <v>15725</v>
      </c>
      <c r="B5232" t="s">
        <v>3073</v>
      </c>
      <c r="C5232" t="s">
        <v>15726</v>
      </c>
      <c r="D5232" s="90" t="s">
        <v>3215</v>
      </c>
      <c r="E5232">
        <v>5220</v>
      </c>
    </row>
    <row r="5233" spans="1:5">
      <c r="A5233" t="s">
        <v>15727</v>
      </c>
      <c r="B5233" t="s">
        <v>4057</v>
      </c>
      <c r="C5233" t="s">
        <v>15728</v>
      </c>
      <c r="D5233" s="90" t="s">
        <v>3167</v>
      </c>
      <c r="E5233">
        <v>5220</v>
      </c>
    </row>
    <row r="5234" spans="1:5">
      <c r="A5234" t="s">
        <v>15729</v>
      </c>
      <c r="B5234" t="s">
        <v>4376</v>
      </c>
      <c r="C5234" t="s">
        <v>15730</v>
      </c>
      <c r="D5234" s="90" t="s">
        <v>3167</v>
      </c>
      <c r="E5234">
        <v>5220</v>
      </c>
    </row>
    <row r="5235" spans="1:5">
      <c r="A5235" t="s">
        <v>15731</v>
      </c>
      <c r="B5235" t="s">
        <v>15058</v>
      </c>
      <c r="C5235" t="s">
        <v>15732</v>
      </c>
      <c r="D5235" s="90" t="s">
        <v>15060</v>
      </c>
      <c r="E5235">
        <v>5220</v>
      </c>
    </row>
    <row r="5236" spans="1:5">
      <c r="A5236" t="s">
        <v>1800</v>
      </c>
      <c r="B5236" t="s">
        <v>15058</v>
      </c>
      <c r="C5236" t="s">
        <v>1728</v>
      </c>
      <c r="D5236" s="90" t="s">
        <v>15733</v>
      </c>
      <c r="E5236">
        <v>5220</v>
      </c>
    </row>
    <row r="5237" spans="1:5">
      <c r="A5237" t="s">
        <v>1799</v>
      </c>
      <c r="B5237" t="s">
        <v>15734</v>
      </c>
      <c r="C5237" t="s">
        <v>15735</v>
      </c>
      <c r="D5237" s="90" t="s">
        <v>15736</v>
      </c>
      <c r="E5237">
        <v>5220</v>
      </c>
    </row>
    <row r="5238" spans="1:5">
      <c r="A5238" t="s">
        <v>15737</v>
      </c>
      <c r="B5238" t="s">
        <v>4011</v>
      </c>
      <c r="C5238" t="s">
        <v>15738</v>
      </c>
      <c r="D5238" s="90" t="s">
        <v>3167</v>
      </c>
      <c r="E5238">
        <v>5220</v>
      </c>
    </row>
    <row r="5239" spans="1:5">
      <c r="A5239" t="s">
        <v>15739</v>
      </c>
      <c r="B5239" t="s">
        <v>4011</v>
      </c>
      <c r="C5239" t="s">
        <v>15740</v>
      </c>
      <c r="D5239" s="90" t="s">
        <v>3167</v>
      </c>
      <c r="E5239">
        <v>5220</v>
      </c>
    </row>
    <row r="5240" spans="1:5">
      <c r="A5240" t="s">
        <v>15741</v>
      </c>
      <c r="B5240" t="s">
        <v>4011</v>
      </c>
      <c r="C5240" t="s">
        <v>15742</v>
      </c>
      <c r="D5240" s="90" t="s">
        <v>3167</v>
      </c>
      <c r="E5240">
        <v>5220</v>
      </c>
    </row>
  </sheetData>
  <hyperlinks>
    <hyperlink ref="D2" r:id="rId1" xr:uid="{E36EB998-F3D8-40C2-91A1-853A94BAD34B}"/>
    <hyperlink ref="D3" r:id="rId2" xr:uid="{B70A50A0-721C-40DD-A944-B94870E46432}"/>
    <hyperlink ref="D4" r:id="rId3" xr:uid="{222454CD-D46B-4B58-996E-620475FDBB69}"/>
    <hyperlink ref="D5" r:id="rId4" xr:uid="{AE3E62FF-DB5D-463F-BFEC-E3098F197B7B}"/>
    <hyperlink ref="D6" r:id="rId5" xr:uid="{D1DA8A02-C968-44A9-937A-83E031E6EB02}"/>
    <hyperlink ref="D7" r:id="rId6" xr:uid="{89EF9861-6CA1-4469-9229-A7085BB40E27}"/>
    <hyperlink ref="D8" r:id="rId7" xr:uid="{E5B582CD-F879-424A-86DF-2A687D7CC3FA}"/>
    <hyperlink ref="D9" r:id="rId8" xr:uid="{25B04B64-0508-477B-8720-0D98023FF176}"/>
    <hyperlink ref="D10" r:id="rId9" xr:uid="{B9579D46-1089-47E4-A6F5-957C0DE449B7}"/>
    <hyperlink ref="D11" r:id="rId10" xr:uid="{65526B58-A34B-42EC-89DB-9490ABE5788A}"/>
    <hyperlink ref="D12" r:id="rId11" xr:uid="{398B94E2-EFF8-4544-B45B-ADB4A059D6A2}"/>
    <hyperlink ref="D13" r:id="rId12" xr:uid="{E28AA8DB-0F76-44D4-B947-C8828EC75AA5}"/>
    <hyperlink ref="D14" r:id="rId13" xr:uid="{73EACE2E-5485-4774-BEAC-62836CE25E81}"/>
    <hyperlink ref="D15" r:id="rId14" xr:uid="{B35435FC-E686-44E5-8038-94866CDEFDC9}"/>
    <hyperlink ref="D16" r:id="rId15" xr:uid="{523D3F9E-6CB5-4AD6-89FA-2E6605A97778}"/>
    <hyperlink ref="D17" r:id="rId16" xr:uid="{1BEC2393-D7C3-4196-A9E1-2546D8244333}"/>
    <hyperlink ref="D18" r:id="rId17" xr:uid="{4A39C5EF-93FE-4E29-8316-9BB006A786DD}"/>
    <hyperlink ref="D19" r:id="rId18" xr:uid="{FF39CFDA-55B0-4684-B798-6A7138285E0E}"/>
    <hyperlink ref="D20" r:id="rId19" xr:uid="{D3F31C1F-6DD2-4698-81F9-A347CFE79B52}"/>
    <hyperlink ref="D21" r:id="rId20" xr:uid="{5E5036F3-AA10-42BF-9B44-A8B4C3309E46}"/>
    <hyperlink ref="D22" r:id="rId21" xr:uid="{E3AA540B-A189-4EBA-A25C-8175BFB9E038}"/>
    <hyperlink ref="D23" r:id="rId22" xr:uid="{3300B11D-36BE-435D-8976-1025CD9C3D55}"/>
    <hyperlink ref="D24" r:id="rId23" xr:uid="{67BBC232-4A24-4393-BF46-F50A4E2CC410}"/>
    <hyperlink ref="D25" r:id="rId24" xr:uid="{400FDAFD-0D69-4F34-8F24-DF5F85AE6829}"/>
    <hyperlink ref="D26" r:id="rId25" xr:uid="{9BC491B1-1977-404A-9E1E-C83D19AF3680}"/>
    <hyperlink ref="D27" r:id="rId26" xr:uid="{338805C7-B829-4DAE-9DFD-E20FADC0721F}"/>
    <hyperlink ref="D28" r:id="rId27" xr:uid="{C13E272B-54EB-46AA-AF86-A70B068F06C1}"/>
    <hyperlink ref="D29" r:id="rId28" xr:uid="{F63CE2F8-430B-4A69-88A7-6A0D9304C9EF}"/>
    <hyperlink ref="D30" r:id="rId29" xr:uid="{584588B8-20DF-4B98-8F8E-AD1D73BFFE48}"/>
    <hyperlink ref="D31" r:id="rId30" xr:uid="{FF06FCFA-B9AB-4DD7-8B7D-C12581381172}"/>
    <hyperlink ref="D32" r:id="rId31" xr:uid="{D98B3A7C-B58A-431E-A9D2-D67390045856}"/>
    <hyperlink ref="D33" r:id="rId32" xr:uid="{0DC9A0D3-3F79-4CDE-981A-74EE65205FE2}"/>
    <hyperlink ref="D34" r:id="rId33" xr:uid="{DE6F5F4A-E770-4B4C-A1A0-0DD831503135}"/>
    <hyperlink ref="D35" r:id="rId34" xr:uid="{7FE13EB0-207D-45C6-A289-A068EB31F2E4}"/>
    <hyperlink ref="D36" r:id="rId35" xr:uid="{89BDB064-E3DB-4F45-B94C-B8E93EC6A330}"/>
    <hyperlink ref="D37" r:id="rId36" xr:uid="{433C1E55-CEFD-4F8C-95DE-8F4194C739F5}"/>
    <hyperlink ref="D38" r:id="rId37" xr:uid="{9C5695C2-AC3B-4894-8749-89A95286DC5A}"/>
    <hyperlink ref="D39" r:id="rId38" xr:uid="{864A4593-058D-4D7F-BC5B-038897D55CA7}"/>
    <hyperlink ref="D40" r:id="rId39" xr:uid="{32135026-A005-4770-93E3-EAB05117A13B}"/>
    <hyperlink ref="D41" r:id="rId40" xr:uid="{E81985ED-0659-40AF-A78F-43BE81A0F35E}"/>
    <hyperlink ref="D42" r:id="rId41" xr:uid="{E5A05E12-4B3B-4CD9-995F-3B9979CC4356}"/>
    <hyperlink ref="D43" r:id="rId42" xr:uid="{51439EE5-E58E-4E7A-AF89-76E27769F488}"/>
    <hyperlink ref="D44" r:id="rId43" xr:uid="{CEBA3E25-6E89-41BD-A841-0961596ED77F}"/>
    <hyperlink ref="D45" r:id="rId44" xr:uid="{40BCB26C-E7C9-4F50-A627-2EBE736C0DA1}"/>
    <hyperlink ref="D46" r:id="rId45" xr:uid="{85D35FA4-09BF-42EA-8567-CB7604DC3F41}"/>
    <hyperlink ref="D47" r:id="rId46" xr:uid="{E853FF8F-5955-46A0-AA26-69F0C5260289}"/>
    <hyperlink ref="D48" r:id="rId47" xr:uid="{76875697-3158-412E-978C-F5DD065D51EA}"/>
    <hyperlink ref="D49" r:id="rId48" xr:uid="{429C548C-B2EB-4634-9007-2DF1830A4333}"/>
    <hyperlink ref="D50" r:id="rId49" xr:uid="{46381297-6415-4CB7-8030-836A50662044}"/>
    <hyperlink ref="D51" r:id="rId50" xr:uid="{E66E8842-0912-4022-8E22-EF669C613BE5}"/>
    <hyperlink ref="D52" r:id="rId51" xr:uid="{F04363CC-2D6D-4CCD-A4E9-2986545DF2A6}"/>
    <hyperlink ref="D53" r:id="rId52" xr:uid="{7F639F31-F1C4-4EB6-B4A5-9F932148845F}"/>
    <hyperlink ref="D54" r:id="rId53" xr:uid="{7DDCE9D8-9879-4B86-819C-9CE7A0389CB9}"/>
    <hyperlink ref="D55" r:id="rId54" xr:uid="{99FF5619-62EC-4835-9F68-6307271F7EF8}"/>
    <hyperlink ref="D56" r:id="rId55" xr:uid="{5D4F1DE4-D472-45D1-AD7F-E00D6503A8E8}"/>
    <hyperlink ref="D57" r:id="rId56" xr:uid="{68CED2D7-690A-4280-B2CA-339B7C6B359C}"/>
    <hyperlink ref="D58" r:id="rId57" xr:uid="{1F8BE0DE-C5B5-4950-BEB7-26318B990417}"/>
    <hyperlink ref="D59" r:id="rId58" xr:uid="{04B7A71B-DF37-4CFD-B628-663626ABEDFF}"/>
    <hyperlink ref="D60" r:id="rId59" xr:uid="{27870429-C21F-42A5-90AC-FAF3DC09D795}"/>
    <hyperlink ref="D61" r:id="rId60" xr:uid="{1FAA6783-40C0-41E0-A636-BAE2FB1103F0}"/>
    <hyperlink ref="D62" r:id="rId61" xr:uid="{6A24CB5F-99D6-48BB-8901-C543F2107994}"/>
    <hyperlink ref="D63" r:id="rId62" xr:uid="{7DA9D1A1-4D4D-4E5F-8F6A-2BD89FABD058}"/>
    <hyperlink ref="D64" r:id="rId63" xr:uid="{CC3621F8-33A6-446F-A2C3-B9D8E009C52B}"/>
    <hyperlink ref="D65" r:id="rId64" xr:uid="{1E2C94AB-F014-48CF-9928-3B1798CDAC3E}"/>
    <hyperlink ref="D66" r:id="rId65" xr:uid="{D7892594-921C-4F49-B89D-E7F8E6D649E5}"/>
    <hyperlink ref="D67" r:id="rId66" xr:uid="{CE09CE43-E8F5-4373-8ED2-D39FFD2EAD14}"/>
    <hyperlink ref="D68" r:id="rId67" xr:uid="{62291905-D732-4A75-B476-938ADBBA4FC8}"/>
    <hyperlink ref="D69" r:id="rId68" xr:uid="{78D3593A-BEF7-4C04-87CA-A736CDC1736D}"/>
    <hyperlink ref="D70" r:id="rId69" xr:uid="{E403652A-F6C9-4E8D-A9E6-6B4AE7D8E488}"/>
    <hyperlink ref="D71" r:id="rId70" xr:uid="{CAA19340-EC0B-49C1-9E72-991CE34D7FFC}"/>
    <hyperlink ref="D72" r:id="rId71" xr:uid="{1D9E6590-7B83-4820-A1CB-9C88197ED3D4}"/>
    <hyperlink ref="D73" r:id="rId72" xr:uid="{5FE721D7-53D1-4399-B0F0-0693FEF7E85F}"/>
    <hyperlink ref="D74" r:id="rId73" xr:uid="{B2D0DC4B-7836-493A-ADEF-C33E682C5FAE}"/>
    <hyperlink ref="D75" r:id="rId74" xr:uid="{1A4B8D05-DDA8-4EE5-A050-019078977823}"/>
    <hyperlink ref="D76" r:id="rId75" xr:uid="{142F3429-972A-415D-AE1D-FE7D3DD26D71}"/>
    <hyperlink ref="D77" r:id="rId76" xr:uid="{F764CC16-DF16-4D36-BE1B-9B7C7A01C256}"/>
    <hyperlink ref="D78" r:id="rId77" xr:uid="{81F136E2-9E5D-473F-BE50-63CC5731C60B}"/>
    <hyperlink ref="D79" r:id="rId78" xr:uid="{13B74941-B9A5-4C76-82CF-6B83C8189860}"/>
    <hyperlink ref="D80" r:id="rId79" xr:uid="{142D1137-8F18-48CA-A578-27A451FFAFA7}"/>
    <hyperlink ref="D81" r:id="rId80" xr:uid="{C46496F8-D07A-4251-9135-C6C12F95D48F}"/>
    <hyperlink ref="D82" r:id="rId81" xr:uid="{4BDD5FBF-41F7-4D90-95D1-80697B8D31BB}"/>
    <hyperlink ref="D83" r:id="rId82" xr:uid="{C09B57EA-2A10-4DB0-AF47-EAB82AB62836}"/>
    <hyperlink ref="D84" r:id="rId83" xr:uid="{88EED1B4-BD58-4054-871A-3695BB025118}"/>
    <hyperlink ref="D85" r:id="rId84" xr:uid="{84B2677A-214C-49F1-A617-659E8517E58E}"/>
    <hyperlink ref="D86" r:id="rId85" xr:uid="{A1AE6FDB-355F-424F-AF4E-7DCC7820D775}"/>
    <hyperlink ref="D87" r:id="rId86" xr:uid="{86B09268-B144-4A94-8C33-C6D026A3CBFC}"/>
    <hyperlink ref="D88" r:id="rId87" xr:uid="{4DB86814-A8E0-4C1D-BE39-2E69F67D52FE}"/>
    <hyperlink ref="D89" r:id="rId88" xr:uid="{FB55E9DA-F3C1-46F3-8E12-48D63A7648CF}"/>
    <hyperlink ref="D90" r:id="rId89" xr:uid="{460AC7B9-1620-47D9-8F7F-BF15A7A21453}"/>
    <hyperlink ref="D91" r:id="rId90" xr:uid="{AB8B2334-22C8-4161-B99C-0726D7729452}"/>
    <hyperlink ref="D92" r:id="rId91" xr:uid="{6EABA652-10FE-443C-A8AC-5DF2C5AFC5FF}"/>
    <hyperlink ref="D93" r:id="rId92" xr:uid="{4C785E2C-C170-491E-A7DC-D99A46BE3D5A}"/>
    <hyperlink ref="D94" r:id="rId93" xr:uid="{162D463A-F841-4D6A-9408-0A83C7E962AF}"/>
    <hyperlink ref="D95" r:id="rId94" xr:uid="{08AA6999-549F-4FD9-A663-2EAA1EF0A3A0}"/>
    <hyperlink ref="D96" r:id="rId95" xr:uid="{642EB3EB-8856-4AF6-8C86-5457B9F797BE}"/>
    <hyperlink ref="D97" r:id="rId96" xr:uid="{10A5C670-CC55-416E-B34C-DFAFCADED63F}"/>
    <hyperlink ref="D98" r:id="rId97" xr:uid="{52F92D81-56B7-4212-A4AF-A497FD290FF6}"/>
    <hyperlink ref="D99" r:id="rId98" xr:uid="{18B3D6FE-A708-41A3-A690-0603D40342B0}"/>
    <hyperlink ref="D100" r:id="rId99" xr:uid="{11640CA1-996E-4C28-A42D-010488D44588}"/>
    <hyperlink ref="D101" r:id="rId100" xr:uid="{B18326D4-D91D-4FC2-AAE4-D9C78FA4B7FB}"/>
    <hyperlink ref="D102" r:id="rId101" xr:uid="{9279FA80-3C47-446F-8BEB-CA8C84924E52}"/>
    <hyperlink ref="D103" r:id="rId102" xr:uid="{11341321-240F-4358-95C7-61A920CC4277}"/>
    <hyperlink ref="D104" r:id="rId103" xr:uid="{A36EA20B-2328-481D-BCEB-981243BBCC12}"/>
    <hyperlink ref="D105" r:id="rId104" xr:uid="{A41ECE47-8DEE-4399-A86E-BE20806D3EA8}"/>
    <hyperlink ref="D106" r:id="rId105" xr:uid="{5DCA0A81-DC26-4FE5-9ABC-33FA0683DE40}"/>
    <hyperlink ref="D107" r:id="rId106" xr:uid="{698F96F8-C141-4E72-9CA4-0ECF06D7C9AC}"/>
    <hyperlink ref="D108" r:id="rId107" xr:uid="{A1184A11-F8A5-4AE5-9E94-2750C668E235}"/>
    <hyperlink ref="D109" r:id="rId108" xr:uid="{A15E7AAE-C63E-4C00-BFF9-B301ADB4D9EC}"/>
    <hyperlink ref="D110" r:id="rId109" xr:uid="{3D606748-46AC-42B1-9756-2DC489827E0C}"/>
    <hyperlink ref="D111" r:id="rId110" xr:uid="{3C075A1D-B9ED-40D8-A82C-A2FA47D72A5A}"/>
    <hyperlink ref="D112" r:id="rId111" xr:uid="{E900CE70-16B5-44C6-B200-57C35709FC9E}"/>
    <hyperlink ref="D113" r:id="rId112" xr:uid="{7F602221-5F47-4D43-AFA7-FDEDCDF10E10}"/>
    <hyperlink ref="D114" r:id="rId113" xr:uid="{EB2744CA-66D5-4553-AFF8-24C0D50ECA7A}"/>
    <hyperlink ref="D115" r:id="rId114" xr:uid="{8C6053B3-214E-480E-A70F-543C489F5A6F}"/>
    <hyperlink ref="D116" r:id="rId115" xr:uid="{838DC81F-21CA-4EA8-815F-0F633D4D3DF1}"/>
    <hyperlink ref="D117" r:id="rId116" xr:uid="{39DDF038-6FC7-4307-A93E-C69064F5F398}"/>
    <hyperlink ref="D118" r:id="rId117" xr:uid="{2D6E3D15-55D8-4787-B7F2-EFE05033986D}"/>
    <hyperlink ref="D119" r:id="rId118" xr:uid="{BE271238-F4D8-430F-8010-137E31894924}"/>
    <hyperlink ref="D120" r:id="rId119" xr:uid="{207FDD3B-A2F5-464A-9D23-D180888AC1ED}"/>
    <hyperlink ref="D121" r:id="rId120" xr:uid="{AF0E3460-559E-4D18-8A00-4162EE480714}"/>
    <hyperlink ref="D122" r:id="rId121" xr:uid="{5AEA7ECD-CA07-4AB1-A2C3-80170558535C}"/>
    <hyperlink ref="D123" r:id="rId122" xr:uid="{B7E94E53-1629-4B23-9818-46F6430B102E}"/>
    <hyperlink ref="D124" r:id="rId123" xr:uid="{5B569243-593F-4D29-9A7A-3B18F85F37B7}"/>
    <hyperlink ref="D125" r:id="rId124" xr:uid="{DE7ADDC6-5692-4FE0-A637-E85E339A1272}"/>
    <hyperlink ref="D126" r:id="rId125" xr:uid="{66DAEA71-664B-40DC-B273-4A3B22987ED3}"/>
    <hyperlink ref="D127" r:id="rId126" xr:uid="{07CA1102-B9C7-4DFD-A908-4571FC8B6DC0}"/>
    <hyperlink ref="D128" r:id="rId127" xr:uid="{79740655-8E82-48CD-8864-5AFC5405C9AE}"/>
    <hyperlink ref="D129" r:id="rId128" xr:uid="{310217A6-729F-49A4-A553-CCCD1A87DB01}"/>
    <hyperlink ref="D130" r:id="rId129" xr:uid="{8087E076-E566-46D5-A7EB-B2EA0B398AE6}"/>
    <hyperlink ref="D131" r:id="rId130" xr:uid="{992D5B2E-8BEE-402A-897E-81B2E825843D}"/>
    <hyperlink ref="D132" r:id="rId131" xr:uid="{4A5FC7EF-F09E-4CDD-8999-37F1CB69EC89}"/>
    <hyperlink ref="D133" r:id="rId132" xr:uid="{BE3BE29B-F92F-492B-914A-BD1E784AAF79}"/>
    <hyperlink ref="D134" r:id="rId133" xr:uid="{71748855-7D12-4C1D-A31C-CEEC21F34314}"/>
    <hyperlink ref="D135" r:id="rId134" xr:uid="{10C1FBFD-87DC-4B9D-B317-57F30F3D46C3}"/>
    <hyperlink ref="D136" r:id="rId135" xr:uid="{D97F28CC-582D-467E-A436-C94081D1120D}"/>
    <hyperlink ref="D137" r:id="rId136" xr:uid="{DDCDC6F8-D14C-47D0-BC33-9C06E241C874}"/>
    <hyperlink ref="D138" r:id="rId137" xr:uid="{F2D97245-25D0-4D9A-BDD3-5318F71CE6B5}"/>
    <hyperlink ref="D139" r:id="rId138" xr:uid="{0B2C3F30-F475-4089-9C89-5D15985F3552}"/>
    <hyperlink ref="D140" r:id="rId139" xr:uid="{60A1754D-B501-4F18-9830-AABC8C67DA0D}"/>
    <hyperlink ref="D141" r:id="rId140" xr:uid="{35D841B8-6D5D-4A41-8634-3D548926FDCD}"/>
    <hyperlink ref="D142" r:id="rId141" xr:uid="{1538948E-77AF-4BE4-AD43-9396DE6DDDFB}"/>
    <hyperlink ref="D143" r:id="rId142" xr:uid="{DECE5842-5027-4F3B-AB28-998BBA3A9528}"/>
    <hyperlink ref="D144" r:id="rId143" xr:uid="{28D3660B-0F68-4F81-98A8-35F673F42490}"/>
    <hyperlink ref="D145" r:id="rId144" xr:uid="{99CCCDEB-B98B-4FF0-A9A5-DAF435FCA00F}"/>
    <hyperlink ref="D146" r:id="rId145" xr:uid="{4368225A-8F46-401D-9456-CABBF3B365F4}"/>
    <hyperlink ref="D147" r:id="rId146" xr:uid="{A1B85999-D9D1-4FA7-8A45-3E19F8EA73C4}"/>
    <hyperlink ref="D148" r:id="rId147" xr:uid="{AC0F4189-94CC-43FB-A38C-A35EDAD6D24D}"/>
    <hyperlink ref="D149" r:id="rId148" xr:uid="{6AA5752F-EA77-414C-B5FB-3EEF340BA9AD}"/>
    <hyperlink ref="D150" r:id="rId149" xr:uid="{8DE6EC1B-BBC3-4B61-AC45-4267DF28ACB2}"/>
    <hyperlink ref="D151" r:id="rId150" xr:uid="{4F9B207A-B8FD-4252-BA40-202FE153C1C1}"/>
    <hyperlink ref="D152" r:id="rId151" xr:uid="{45B0A333-7EDD-48B1-A6D9-88560AE26F1E}"/>
    <hyperlink ref="D153" r:id="rId152" xr:uid="{B80F3846-F991-4C2F-BD84-79A9295A5FCF}"/>
    <hyperlink ref="D154" r:id="rId153" xr:uid="{4E3B5159-5AD1-49CB-B9F2-C759AC210758}"/>
    <hyperlink ref="D155" r:id="rId154" xr:uid="{B13A9530-286D-4584-B500-D037DFE6BBF0}"/>
    <hyperlink ref="D156" r:id="rId155" xr:uid="{AF3FB90D-C2C8-47BA-80CC-E1128D3FD84C}"/>
    <hyperlink ref="D157" r:id="rId156" xr:uid="{441AF873-517F-49EC-900F-ADD380876012}"/>
    <hyperlink ref="D158" r:id="rId157" xr:uid="{30872A41-AD16-43BF-A4D8-48F03E197F7C}"/>
    <hyperlink ref="D159" r:id="rId158" xr:uid="{190DA104-007B-45A0-9818-BEBA257C4D13}"/>
    <hyperlink ref="D160" r:id="rId159" xr:uid="{8078FAE2-692D-4615-B417-025609D7EFB2}"/>
    <hyperlink ref="D161" r:id="rId160" xr:uid="{AC0E389B-4AFB-497F-A400-07AE9B91C4E9}"/>
    <hyperlink ref="D162" r:id="rId161" xr:uid="{F9BA6681-A354-4012-9027-5139C3E819DA}"/>
    <hyperlink ref="D163" r:id="rId162" xr:uid="{843CE9F9-E435-4174-AA0D-9F96E5912CCD}"/>
    <hyperlink ref="D164" r:id="rId163" xr:uid="{53655918-137A-4259-8458-FAB7665EF964}"/>
    <hyperlink ref="D165" r:id="rId164" xr:uid="{8A5C71CE-3D13-4CC3-8724-20E5B76A8504}"/>
    <hyperlink ref="D166" r:id="rId165" xr:uid="{45DC04CB-428A-425E-9605-F23BD3EF820C}"/>
    <hyperlink ref="D167" r:id="rId166" xr:uid="{CEF37957-5238-40B7-A242-033427F16FCE}"/>
    <hyperlink ref="D168" r:id="rId167" xr:uid="{A863A905-D1D8-4F04-97D7-049788539F44}"/>
    <hyperlink ref="D169" r:id="rId168" xr:uid="{D33E3A1E-256A-475E-B193-0353665F0D85}"/>
    <hyperlink ref="D170" r:id="rId169" xr:uid="{83958064-E478-44EA-88A0-2DDD4638C450}"/>
    <hyperlink ref="D171" r:id="rId170" xr:uid="{D0C73FD7-052F-43A8-897C-EC515A7316B4}"/>
    <hyperlink ref="D172" r:id="rId171" xr:uid="{35E639D0-1FE2-4E89-8BE7-B3A27E829345}"/>
    <hyperlink ref="D173" r:id="rId172" xr:uid="{FEB9CD7C-B8AB-4065-B2A1-A26CCCCE213C}"/>
    <hyperlink ref="D174" r:id="rId173" xr:uid="{70E42C1D-6B62-471B-B2D2-18514FD495A6}"/>
    <hyperlink ref="D175" r:id="rId174" xr:uid="{FCF12CD0-A5FD-47D6-9FDB-F26A3B5A29BB}"/>
    <hyperlink ref="D176" r:id="rId175" xr:uid="{21A1C174-FFA2-46F2-8DE4-F3960A4878DD}"/>
    <hyperlink ref="D177" r:id="rId176" xr:uid="{953D0224-FF60-4317-BC0F-2C41FB1505E4}"/>
    <hyperlink ref="D178" r:id="rId177" xr:uid="{39964FFA-377B-404B-B394-028EA68CE6B8}"/>
    <hyperlink ref="D179" r:id="rId178" xr:uid="{5A5A395F-D191-4D0C-B2CD-A3BC3F5BFBAF}"/>
    <hyperlink ref="D180" r:id="rId179" xr:uid="{0CEB47E9-39D1-4375-869D-E2CBF2762B86}"/>
    <hyperlink ref="D181" r:id="rId180" xr:uid="{77178546-C635-46C7-81A2-52666913266C}"/>
    <hyperlink ref="D182" r:id="rId181" xr:uid="{C0EA7FAB-5896-4D04-8287-A448D68F2C30}"/>
    <hyperlink ref="D183" r:id="rId182" xr:uid="{4828BA4D-2522-4103-BDA4-6EC141960105}"/>
    <hyperlink ref="D184" r:id="rId183" xr:uid="{CBCDD3E2-1035-495C-A0EE-4B7040802143}"/>
    <hyperlink ref="D185" r:id="rId184" xr:uid="{8358254E-3B46-4804-A392-E6FAB06F6902}"/>
    <hyperlink ref="D186" r:id="rId185" xr:uid="{39F15A00-D389-46E1-875E-1158CEEF6474}"/>
    <hyperlink ref="D187" r:id="rId186" xr:uid="{FCCBA27D-D096-4287-B9B2-E540953BB77C}"/>
    <hyperlink ref="D188" r:id="rId187" xr:uid="{44F784CF-325A-4BE5-B4A9-BFB1015A4B75}"/>
    <hyperlink ref="D189" r:id="rId188" xr:uid="{0BA1B79A-BDB7-42D2-8C1A-FF3043402CFF}"/>
    <hyperlink ref="D190" r:id="rId189" xr:uid="{BE3B659D-AC01-41BD-9AA8-708B4EBEF021}"/>
    <hyperlink ref="D191" r:id="rId190" xr:uid="{66ED83F6-B621-4B80-9350-B664DD4618B8}"/>
    <hyperlink ref="D192" r:id="rId191" xr:uid="{D1CF09E1-3E94-45D6-BF12-BE19B46277E2}"/>
    <hyperlink ref="D193" r:id="rId192" xr:uid="{BAC097B7-24C3-4D83-BB1E-8C4333B99953}"/>
    <hyperlink ref="D194" r:id="rId193" xr:uid="{59F5C3BE-876B-431B-8335-0AC6FB3D6339}"/>
    <hyperlink ref="D195" r:id="rId194" xr:uid="{97C46511-7159-4C4B-986D-2DF2B8188A5A}"/>
    <hyperlink ref="D196" r:id="rId195" xr:uid="{F0FA2EC9-DF10-4407-8DD1-9C089EA510B3}"/>
    <hyperlink ref="D197" r:id="rId196" xr:uid="{69BAE8E4-6B89-440C-B704-79A3E1D1BCA7}"/>
    <hyperlink ref="D198" r:id="rId197" xr:uid="{2BF42239-C85B-40F2-BC58-439E5D59713A}"/>
    <hyperlink ref="D199" r:id="rId198" xr:uid="{DD56A637-9B88-4171-B4F5-D787AF8F60A8}"/>
    <hyperlink ref="D200" r:id="rId199" xr:uid="{E2AE536A-CB34-4C5A-87DD-4A5BAD288135}"/>
    <hyperlink ref="D201" r:id="rId200" xr:uid="{C503B06A-D6F7-4DE2-BF5F-FAC818762B70}"/>
    <hyperlink ref="D202" r:id="rId201" xr:uid="{31C64DA8-21EC-4036-B75C-682BFCD65481}"/>
    <hyperlink ref="D203" r:id="rId202" xr:uid="{5EDAECDB-626E-477D-81FB-E3FC86AB3283}"/>
    <hyperlink ref="D204" r:id="rId203" xr:uid="{2612C7B6-492C-4407-B582-3BF0C1F56208}"/>
    <hyperlink ref="D205" r:id="rId204" xr:uid="{77ACDB76-599E-44DD-945C-4A7DB254A5F8}"/>
    <hyperlink ref="D206" r:id="rId205" xr:uid="{5FEEBF39-B8C8-4272-BBE8-1E5F03447AB4}"/>
    <hyperlink ref="D207" r:id="rId206" xr:uid="{B8E279D0-4CE3-41EA-81A5-E68AF90905BA}"/>
    <hyperlink ref="D208" r:id="rId207" xr:uid="{71F3DC3A-12DA-4365-96D8-D7A6D8B87DD0}"/>
    <hyperlink ref="D209" r:id="rId208" xr:uid="{CCD57B8B-0DFA-4494-9178-772D3813EAD4}"/>
    <hyperlink ref="D210" r:id="rId209" xr:uid="{E584A353-8564-465E-980C-C955EEAD9493}"/>
    <hyperlink ref="D211" r:id="rId210" xr:uid="{31FCD3BC-49B6-43BD-BB51-27B4E70751E4}"/>
    <hyperlink ref="D212" r:id="rId211" xr:uid="{3E5C74D7-F379-48AC-AA3F-8535F784DACB}"/>
    <hyperlink ref="D213" r:id="rId212" xr:uid="{7C51E3AE-5D65-46C7-917A-82652473EBB0}"/>
    <hyperlink ref="D214" r:id="rId213" xr:uid="{6B149979-E8E8-418C-8663-E1462429C8E4}"/>
    <hyperlink ref="D215" r:id="rId214" xr:uid="{2BF264EA-2A1B-4CB6-BB7A-2717FDB8FE77}"/>
    <hyperlink ref="D216" r:id="rId215" xr:uid="{430AE895-BDE1-401F-9B76-502CF9844DB2}"/>
    <hyperlink ref="D217" r:id="rId216" xr:uid="{BD74DF2F-D341-45AD-A341-8C09B0457076}"/>
    <hyperlink ref="D218" r:id="rId217" xr:uid="{0A6E3E15-5CCD-4785-8E3F-786441E65646}"/>
    <hyperlink ref="D219" r:id="rId218" xr:uid="{6B374FA8-4CDF-433D-AFE9-6112CAD9031F}"/>
    <hyperlink ref="D220" r:id="rId219" xr:uid="{B1FF602A-9C1B-4F9C-B934-0793DA22F0B2}"/>
    <hyperlink ref="D221" r:id="rId220" xr:uid="{31642372-EB65-4736-960F-84289DC28482}"/>
    <hyperlink ref="D222" r:id="rId221" xr:uid="{F26DACB6-4585-4E62-A32E-34F550A616FA}"/>
    <hyperlink ref="D223" r:id="rId222" xr:uid="{BDE864FA-01F7-4DA7-804F-988841F552B4}"/>
    <hyperlink ref="D224" r:id="rId223" xr:uid="{CA56AE11-8EDE-4C65-A808-22E0DB13AE30}"/>
    <hyperlink ref="D225" r:id="rId224" xr:uid="{31A23564-5703-46BD-BC43-B5627FA4B179}"/>
    <hyperlink ref="D226" r:id="rId225" xr:uid="{3112648B-2B5C-4787-9B0C-89142664C0F9}"/>
    <hyperlink ref="D227" r:id="rId226" xr:uid="{E33F2799-B531-41CB-BD1D-883790B5FE70}"/>
    <hyperlink ref="D228" r:id="rId227" xr:uid="{CF52A2B3-3FB1-4229-BD63-74493613E8F4}"/>
    <hyperlink ref="D229" r:id="rId228" xr:uid="{F127A0F4-990E-4A19-8426-E2B0C0394D23}"/>
    <hyperlink ref="D230" r:id="rId229" xr:uid="{828FB8A1-5688-4F60-908B-339055BB1D0C}"/>
    <hyperlink ref="D231" r:id="rId230" xr:uid="{4E95F772-EADD-4CAF-B319-2019E39FC921}"/>
    <hyperlink ref="D232" r:id="rId231" xr:uid="{846319D9-17F3-46E9-966D-AD0AA6FBF640}"/>
    <hyperlink ref="D233" r:id="rId232" xr:uid="{56D5E0CD-21AE-4ECB-AB1D-838B86C844CF}"/>
    <hyperlink ref="D234" r:id="rId233" xr:uid="{6872ECA4-6F4D-4573-BD9D-ABDCEAB0387C}"/>
    <hyperlink ref="D235" r:id="rId234" xr:uid="{620572F9-2109-4EAC-9876-6CF6047FBC81}"/>
    <hyperlink ref="D236" r:id="rId235" xr:uid="{33471432-DCD6-498A-A2CE-58A8B2F6E450}"/>
    <hyperlink ref="D237" r:id="rId236" xr:uid="{8BC9951F-4B3C-461A-B735-90B4C749CBFC}"/>
    <hyperlink ref="D238" r:id="rId237" xr:uid="{B4E8954F-F2D9-4363-9ED7-B7112E5E4815}"/>
    <hyperlink ref="D239" r:id="rId238" xr:uid="{AFEF8882-451C-407E-983C-7BC1FD088DC2}"/>
    <hyperlink ref="D240" r:id="rId239" xr:uid="{BA9925BF-A80D-411B-9269-70815ED248C7}"/>
    <hyperlink ref="D241" r:id="rId240" xr:uid="{F373796E-C180-40EC-9C9D-A982721805B3}"/>
    <hyperlink ref="D242" r:id="rId241" xr:uid="{519321B5-92F8-438D-89BF-70D688237780}"/>
    <hyperlink ref="D243" r:id="rId242" xr:uid="{783D2F83-CD8B-4335-9EC9-5CD42A78E3A7}"/>
    <hyperlink ref="D244" r:id="rId243" xr:uid="{400AACF2-7A5B-4EAB-B15F-8A7F0A303D33}"/>
    <hyperlink ref="D245" r:id="rId244" xr:uid="{79BA8E54-F18C-42B0-8E63-9663F1D98E5B}"/>
    <hyperlink ref="D246" r:id="rId245" xr:uid="{8D94FA48-7180-488B-9DB0-E688891CF14D}"/>
    <hyperlink ref="D247" r:id="rId246" xr:uid="{7A1FDB03-AD2D-4CCF-90A1-213B71DFE125}"/>
    <hyperlink ref="D248" r:id="rId247" xr:uid="{4712F72F-88D2-4A41-AD46-1E69EA423E24}"/>
    <hyperlink ref="D249" r:id="rId248" xr:uid="{B81796E7-7126-4867-B611-AB6CE6F22579}"/>
    <hyperlink ref="D250" r:id="rId249" xr:uid="{F2EF82FC-F9B6-46A4-9A0C-FB9D27F5871C}"/>
    <hyperlink ref="D251" r:id="rId250" xr:uid="{83E0017B-5677-417B-9205-95E24497AC94}"/>
    <hyperlink ref="D252" r:id="rId251" xr:uid="{07D59184-613F-45E1-AF9F-58698B99F566}"/>
    <hyperlink ref="D253" r:id="rId252" xr:uid="{61404264-B5E8-4A68-BA62-93C97E60A1F9}"/>
    <hyperlink ref="D254" r:id="rId253" xr:uid="{0277E7E2-48A3-4E0C-A81C-55C9823F80C4}"/>
    <hyperlink ref="D255" r:id="rId254" xr:uid="{BECE61DE-1249-4B55-8141-741FE050D0AC}"/>
    <hyperlink ref="D256" r:id="rId255" xr:uid="{3967E600-A388-430F-B909-B23EB25C4B22}"/>
    <hyperlink ref="D257" r:id="rId256" xr:uid="{08D0BB97-1E56-4A60-A141-E58B6DA30528}"/>
    <hyperlink ref="D258" r:id="rId257" xr:uid="{96921361-37CF-42D4-964C-2A3186DDD16A}"/>
    <hyperlink ref="D259" r:id="rId258" xr:uid="{4DA6C39B-2884-464D-9392-69FC4DCCCBDD}"/>
    <hyperlink ref="D260" r:id="rId259" xr:uid="{DF870168-046F-4E31-B503-73F37383CA9F}"/>
    <hyperlink ref="D261" r:id="rId260" xr:uid="{A41F9E42-CF03-4884-9E8C-B4219B827575}"/>
    <hyperlink ref="D262" r:id="rId261" xr:uid="{E1907DE0-FFB3-4D94-9F6B-E260835FA644}"/>
    <hyperlink ref="D263" r:id="rId262" xr:uid="{447E3858-7B6C-4A67-AA07-AB19B9200BC9}"/>
    <hyperlink ref="D264" r:id="rId263" xr:uid="{A4818237-C58E-46DE-9886-9176AF13178C}"/>
    <hyperlink ref="D265" r:id="rId264" xr:uid="{C6DBC18C-93B0-4B6A-8F0D-946AAD69C489}"/>
    <hyperlink ref="D266" r:id="rId265" xr:uid="{56328CC2-925A-4E8C-B8FC-1C6149043ECF}"/>
    <hyperlink ref="D267" r:id="rId266" xr:uid="{C4AE5420-E7AC-4595-9286-9C8C79BEC45F}"/>
    <hyperlink ref="D268" r:id="rId267" xr:uid="{55903AE0-B5B7-46EC-88C4-C37A20BE79A0}"/>
    <hyperlink ref="D269" r:id="rId268" xr:uid="{E6A4F403-8B6F-400D-ACC9-6D640422108F}"/>
    <hyperlink ref="D270" r:id="rId269" xr:uid="{F2580BFE-193D-48DF-9B9D-2A5AB61406F7}"/>
    <hyperlink ref="D271" r:id="rId270" xr:uid="{114A7BEF-6927-42E0-8555-5CAD2BEBC241}"/>
    <hyperlink ref="D272" r:id="rId271" xr:uid="{3831C995-2573-4F81-AA97-FABB7B4A0BF1}"/>
    <hyperlink ref="D273" r:id="rId272" xr:uid="{099EDBC1-EF0D-48DE-951A-30DAE02A5A85}"/>
    <hyperlink ref="D274" r:id="rId273" xr:uid="{15871628-25D4-457C-821F-35BB8E44AA86}"/>
    <hyperlink ref="D275" r:id="rId274" xr:uid="{67060C68-B78E-4233-8256-E4C35F78448E}"/>
    <hyperlink ref="D276" r:id="rId275" xr:uid="{29955F10-4E61-46FB-8ABA-A664943B9D7E}"/>
    <hyperlink ref="D277" r:id="rId276" xr:uid="{07BCE046-B8BB-45FE-8B8D-F00714E41FB3}"/>
    <hyperlink ref="D278" r:id="rId277" xr:uid="{DA780863-8BB1-4A7C-8357-4872FD57DCF6}"/>
    <hyperlink ref="D279" r:id="rId278" xr:uid="{01F2989F-0BDE-4126-9D26-96E661765038}"/>
    <hyperlink ref="D280" r:id="rId279" xr:uid="{CBE406D6-81D4-4A3A-B44B-8E5D4D9C72D2}"/>
    <hyperlink ref="D281" r:id="rId280" xr:uid="{824550EA-F8DA-4061-802A-CA0D9BA8DA60}"/>
    <hyperlink ref="D282" r:id="rId281" xr:uid="{C3C76217-D227-4294-A867-1A6A2C027DF2}"/>
    <hyperlink ref="D283" r:id="rId282" xr:uid="{BDD336D1-8E47-45B9-B490-F7FA1BDF36FB}"/>
    <hyperlink ref="D284" r:id="rId283" xr:uid="{6141ECAD-68B8-4BE9-9166-69B40AB20629}"/>
    <hyperlink ref="D285" r:id="rId284" xr:uid="{0FB01732-0550-49B8-BF31-323CF628AF7C}"/>
    <hyperlink ref="D286" r:id="rId285" xr:uid="{F9DF8C2D-EF32-4BF0-9011-C4AB6AC32203}"/>
    <hyperlink ref="D287" r:id="rId286" xr:uid="{BB18B075-3BC5-408D-A08B-325CEB1BC86C}"/>
    <hyperlink ref="D288" r:id="rId287" xr:uid="{307A2283-9D0C-4861-A2E3-7023129BECC3}"/>
    <hyperlink ref="D289" r:id="rId288" xr:uid="{24D4B7F1-612F-44A0-B0B8-66AC5663AC46}"/>
    <hyperlink ref="D290" r:id="rId289" xr:uid="{82D35E39-9155-4461-9143-7C4F299D8CF6}"/>
    <hyperlink ref="D291" r:id="rId290" xr:uid="{C4B5B320-0724-4820-8006-7BCB6CC9A6B9}"/>
    <hyperlink ref="D292" r:id="rId291" xr:uid="{EECE07F7-BDE8-4F31-988D-86DE9ECD885E}"/>
    <hyperlink ref="D293" r:id="rId292" xr:uid="{46BFAE45-D408-4A9E-A923-7DE4F3D8FA1E}"/>
    <hyperlink ref="D294" r:id="rId293" xr:uid="{F2D5957A-F0C2-40BE-B08E-15ACC9411260}"/>
    <hyperlink ref="D295" r:id="rId294" xr:uid="{1D4B18CD-621C-4475-9031-F3D148C83C84}"/>
    <hyperlink ref="D296" r:id="rId295" xr:uid="{8CD001AA-ABA1-444F-956A-8742CD3EAE55}"/>
    <hyperlink ref="D297" r:id="rId296" xr:uid="{05041795-EAF2-4A65-BF63-E201A425E52B}"/>
    <hyperlink ref="D298" r:id="rId297" xr:uid="{81248BD6-6B84-4ECC-8303-7BCD7A813A6F}"/>
    <hyperlink ref="D299" r:id="rId298" xr:uid="{5C766124-19DA-4F96-B5CE-D173AFEF2239}"/>
    <hyperlink ref="D300" r:id="rId299" xr:uid="{88054C9A-D453-4A17-8336-F85477A26354}"/>
    <hyperlink ref="D301" r:id="rId300" xr:uid="{38BB8463-BE72-423F-8CA0-9F4666F8E5D2}"/>
    <hyperlink ref="D302" r:id="rId301" xr:uid="{4C819D31-E54D-41DC-B3FF-EA190AE62C86}"/>
    <hyperlink ref="D303" r:id="rId302" xr:uid="{054A9D2B-B3E6-4E8F-A76C-5AAEE832BCA4}"/>
    <hyperlink ref="D304" r:id="rId303" xr:uid="{685E4704-DEBE-4AA4-844E-77605A5CFF95}"/>
    <hyperlink ref="D305" r:id="rId304" xr:uid="{840BD8FE-CD73-4225-8E5F-0F373A8BBFED}"/>
    <hyperlink ref="D306" r:id="rId305" xr:uid="{86C2E3B6-2E6C-4B92-B5D7-EBC51C77089C}"/>
    <hyperlink ref="D307" r:id="rId306" xr:uid="{181560E2-6A94-4085-ACD5-AF04C5836193}"/>
    <hyperlink ref="D308" r:id="rId307" xr:uid="{CFE557FE-4795-4EC1-BC98-7F3ACFFCD7DF}"/>
    <hyperlink ref="D309" r:id="rId308" xr:uid="{B4E8FF0C-125F-4784-9CF7-1AD4BB1B244A}"/>
    <hyperlink ref="D310" r:id="rId309" xr:uid="{A9263E66-4CEB-4B58-A851-EE7DB8E458C3}"/>
    <hyperlink ref="D311" r:id="rId310" xr:uid="{6768A2DF-3476-40B7-BE4D-350677CD64BD}"/>
    <hyperlink ref="D312" r:id="rId311" xr:uid="{94B51E93-172E-4817-ABC2-EB902642D0F3}"/>
    <hyperlink ref="D313" r:id="rId312" xr:uid="{6D37F055-9ADA-465E-A783-09F9E6A02739}"/>
    <hyperlink ref="D314" r:id="rId313" xr:uid="{96BF9714-EEC5-4FA5-A9C3-73214BC99352}"/>
    <hyperlink ref="D315" r:id="rId314" xr:uid="{903FEB47-8E9B-42D7-BE12-7CD524B931A7}"/>
    <hyperlink ref="D316" r:id="rId315" xr:uid="{4A70B1EF-FA9A-4418-ABBE-78F0A9CA80DB}"/>
    <hyperlink ref="D317" r:id="rId316" xr:uid="{BDAEFCE0-339F-493E-BFD0-9ED6523AD8A2}"/>
    <hyperlink ref="D318" r:id="rId317" xr:uid="{842EBE6E-41C0-4126-896A-686D512209F8}"/>
    <hyperlink ref="D319" r:id="rId318" xr:uid="{62A50A18-DC60-47F6-B6F0-571295FD93DC}"/>
    <hyperlink ref="D320" r:id="rId319" xr:uid="{87963469-773C-4BA6-8F21-7575F9FAC550}"/>
    <hyperlink ref="D321" r:id="rId320" xr:uid="{DEA033C3-39E4-4933-A103-0F33683B0146}"/>
    <hyperlink ref="D322" r:id="rId321" xr:uid="{58266FEA-148A-48FF-953F-53B42FE32ACA}"/>
    <hyperlink ref="D323" r:id="rId322" xr:uid="{A581E898-F47D-43A6-B1D4-8991210E1BCD}"/>
    <hyperlink ref="D324" r:id="rId323" xr:uid="{CDFCF3FE-DFC5-4E53-85D7-CD883AC9BFBE}"/>
    <hyperlink ref="D325" r:id="rId324" xr:uid="{3D34BDA8-4A9F-48CF-8041-8C8C5730710E}"/>
    <hyperlink ref="D326" r:id="rId325" xr:uid="{DC8736D1-3FBC-474C-B536-A3B00411462A}"/>
    <hyperlink ref="D327" r:id="rId326" xr:uid="{FD143C10-0DD1-4A16-AD9C-7C8A16DC3FA5}"/>
    <hyperlink ref="D328" r:id="rId327" xr:uid="{71A712D9-B007-49F1-9F54-869D7AFDBA3C}"/>
    <hyperlink ref="D329" r:id="rId328" xr:uid="{ACB65CEA-574D-4305-BC84-56AB4D9E6784}"/>
    <hyperlink ref="D330" r:id="rId329" xr:uid="{1AE637BE-EB92-49A9-BD2C-AC0DCA69BC2C}"/>
    <hyperlink ref="D331" r:id="rId330" xr:uid="{2645C527-2938-4808-A67A-7A34EC7E256C}"/>
    <hyperlink ref="D332" r:id="rId331" xr:uid="{878D1AE1-CF79-408D-863A-C3CB04919CD0}"/>
    <hyperlink ref="D333" r:id="rId332" xr:uid="{532A9156-EC7D-473C-82CC-764E33D0FF2C}"/>
    <hyperlink ref="D334" r:id="rId333" xr:uid="{BCBC453E-6AD2-49FF-9A7B-17D6B1CC7E88}"/>
    <hyperlink ref="D335" r:id="rId334" xr:uid="{1821D522-E8D7-448A-A932-C6342ECAD5B9}"/>
    <hyperlink ref="D336" r:id="rId335" xr:uid="{65F180AD-2634-47B4-A5A4-A51669B20031}"/>
    <hyperlink ref="D337" r:id="rId336" xr:uid="{E7989F7A-109A-4F5E-92A3-C2AAD604E6F9}"/>
    <hyperlink ref="D338" r:id="rId337" xr:uid="{715F645F-A0A3-4E60-940A-B57AD4D3A682}"/>
    <hyperlink ref="D339" r:id="rId338" xr:uid="{BF0852A4-C24B-4887-8E43-207A816964F8}"/>
    <hyperlink ref="D340" r:id="rId339" xr:uid="{040C8300-E031-40DC-A326-E8839B01A171}"/>
    <hyperlink ref="D341" r:id="rId340" xr:uid="{3221B318-0DCF-4487-B39C-5F389B475C0C}"/>
    <hyperlink ref="D342" r:id="rId341" xr:uid="{72BB51BA-E3F0-48F3-BF84-DF5A31748E3B}"/>
    <hyperlink ref="D343" r:id="rId342" xr:uid="{3AA7C55F-E4AB-4366-AC03-ACB7EB431B6A}"/>
    <hyperlink ref="D344" r:id="rId343" xr:uid="{34D8A19B-05E3-4F76-8E7B-A991384BED73}"/>
    <hyperlink ref="D345" r:id="rId344" xr:uid="{95642919-52C5-437F-A69A-0C89F1B94DB4}"/>
    <hyperlink ref="D346" r:id="rId345" xr:uid="{80CED919-569A-4F2E-95E3-1580E0D487F9}"/>
    <hyperlink ref="D347" r:id="rId346" xr:uid="{C2DE0964-C6EC-4384-A0F2-279F0D99BC33}"/>
    <hyperlink ref="D348" r:id="rId347" xr:uid="{3CE8D2FF-252F-4A96-995A-BF00D23C54AA}"/>
    <hyperlink ref="D349" r:id="rId348" xr:uid="{CDA6079B-414C-466B-AA93-820F8946F68D}"/>
    <hyperlink ref="D350" r:id="rId349" xr:uid="{2091E977-F259-450F-9007-C5202CFF08BB}"/>
    <hyperlink ref="D351" r:id="rId350" xr:uid="{FE78D1BE-05C5-44E1-BE2F-16CED616057F}"/>
    <hyperlink ref="D352" r:id="rId351" xr:uid="{96A47FA5-C704-467A-A9B4-561F20F5E383}"/>
    <hyperlink ref="D353" r:id="rId352" xr:uid="{22752108-0C09-45BC-A972-C95C62673E15}"/>
    <hyperlink ref="D354" r:id="rId353" xr:uid="{835D35B2-36CE-44F5-A44D-93ADBAED631A}"/>
    <hyperlink ref="D355" r:id="rId354" xr:uid="{79214BF3-B750-44B1-8150-43044D6B2F4F}"/>
    <hyperlink ref="D356" r:id="rId355" xr:uid="{50C0539B-C746-4306-96B3-F7329949808C}"/>
    <hyperlink ref="D357" r:id="rId356" xr:uid="{FA84989D-39A9-47D3-B1BA-A80B6C7FAD96}"/>
    <hyperlink ref="D358" r:id="rId357" xr:uid="{4B094A6A-84AD-43D6-8932-FD1F7DF1F2CB}"/>
    <hyperlink ref="D359" r:id="rId358" xr:uid="{0463DE29-F562-47D3-96E8-496D1B346349}"/>
    <hyperlink ref="D360" r:id="rId359" xr:uid="{3BBEBC6F-068E-4829-BD7F-A139DA2ABF58}"/>
    <hyperlink ref="D361" r:id="rId360" xr:uid="{AE0BE160-24B3-4DC0-B45A-5BDE76846E45}"/>
    <hyperlink ref="D362" r:id="rId361" xr:uid="{A929A9B6-0C1A-46AA-8EA4-A65583B5FF1B}"/>
    <hyperlink ref="D363" r:id="rId362" xr:uid="{1D20B4DB-7FB0-466C-8E35-61A672F958B3}"/>
    <hyperlink ref="D364" r:id="rId363" xr:uid="{AA8D914D-58D9-4B6B-BA06-A23B6D2E777A}"/>
    <hyperlink ref="D365" r:id="rId364" xr:uid="{B4838C7A-1460-49D4-AF9C-2B6851E39E78}"/>
    <hyperlink ref="D366" r:id="rId365" xr:uid="{E9091295-811E-4F57-8E22-76AB18E45B09}"/>
    <hyperlink ref="D367" r:id="rId366" xr:uid="{3F71779E-28FD-40E1-8CDC-077AE89F1DAE}"/>
    <hyperlink ref="D368" r:id="rId367" xr:uid="{150F33FD-A10D-436B-9604-A623C3DB29AA}"/>
    <hyperlink ref="D369" r:id="rId368" xr:uid="{2EDFD97F-2AF9-4E5A-A9B8-5850D366883C}"/>
    <hyperlink ref="D370" r:id="rId369" xr:uid="{7DF28E21-034E-4537-966D-AACA4644016B}"/>
    <hyperlink ref="D371" r:id="rId370" xr:uid="{AC4EAF63-F75D-41E5-BC95-51E514F3F443}"/>
    <hyperlink ref="D372" r:id="rId371" xr:uid="{5CBB0278-0DE8-4167-9918-D81EBED6238E}"/>
    <hyperlink ref="D373" r:id="rId372" xr:uid="{2EB07605-8F4F-4844-A60F-C39AA7820DA8}"/>
    <hyperlink ref="D374" r:id="rId373" xr:uid="{3D2FCAEF-DF83-4315-AF1C-66086B1D5B14}"/>
    <hyperlink ref="D375" r:id="rId374" xr:uid="{AEB2ADE1-A841-4C0A-BC15-E1792595B72F}"/>
    <hyperlink ref="D376" r:id="rId375" xr:uid="{E6194D6E-56B7-4195-9C9D-F20453DBAF4C}"/>
    <hyperlink ref="D377" r:id="rId376" xr:uid="{3BB4FDA3-1340-407B-8429-05910EB6D05D}"/>
    <hyperlink ref="D378" r:id="rId377" xr:uid="{4C9F52ED-A649-4FE8-9D2B-7A4575F65463}"/>
    <hyperlink ref="D379" r:id="rId378" xr:uid="{D4D0BD3D-4E1C-44EB-A011-5725E2288410}"/>
    <hyperlink ref="D380" r:id="rId379" xr:uid="{DF0B21E9-3784-4572-B06C-118A9B9BFDCB}"/>
    <hyperlink ref="D381" r:id="rId380" xr:uid="{23BCC92C-1B00-47BD-A0A7-5A1FADA79ECB}"/>
    <hyperlink ref="D382" r:id="rId381" xr:uid="{1744636F-EDDB-455B-9CBA-E11AB2FF9B08}"/>
    <hyperlink ref="D383" r:id="rId382" xr:uid="{2C058A2A-9610-4F05-86C0-F9C848684664}"/>
    <hyperlink ref="D384" r:id="rId383" xr:uid="{011D38EE-B5F4-470A-A1AE-6150C5837C62}"/>
    <hyperlink ref="D385" r:id="rId384" xr:uid="{55074DFB-5437-43DC-8335-BC6227A5BEAD}"/>
    <hyperlink ref="D386" r:id="rId385" xr:uid="{584613AF-A721-483F-AA83-806FAB1D6C95}"/>
    <hyperlink ref="D387" r:id="rId386" xr:uid="{96847725-BCF4-42E5-B2B0-1BDB196F69B1}"/>
    <hyperlink ref="D388" r:id="rId387" xr:uid="{0E3F54F3-BA49-4237-B113-282A3E22E7C4}"/>
    <hyperlink ref="D389" r:id="rId388" xr:uid="{47C34F31-9CEA-4C30-AA0C-CB527A1143C4}"/>
    <hyperlink ref="D390" r:id="rId389" xr:uid="{D579EDC1-2D9B-4F59-84ED-9C55D8F4AF6D}"/>
    <hyperlink ref="D391" r:id="rId390" xr:uid="{C01CCDDF-380A-4468-B1E5-B11E15960E16}"/>
    <hyperlink ref="D392" r:id="rId391" xr:uid="{E162E82C-4146-4E8D-904C-A199BE0F08CF}"/>
    <hyperlink ref="D393" r:id="rId392" xr:uid="{D827FBAC-EADA-4E7D-971E-3AAE93245210}"/>
    <hyperlink ref="D394" r:id="rId393" xr:uid="{F2E96C3F-85AA-46CB-8DE9-810F17DC6297}"/>
    <hyperlink ref="D395" r:id="rId394" xr:uid="{E1045B3E-FFFF-4FBA-B8EC-96D3C6FBB645}"/>
    <hyperlink ref="D396" r:id="rId395" xr:uid="{3548B29E-4EDF-41E7-912A-7D5074F81F65}"/>
    <hyperlink ref="D397" r:id="rId396" xr:uid="{264E9807-67A9-4181-A52C-12795F511B42}"/>
    <hyperlink ref="D398" r:id="rId397" xr:uid="{E39EECC9-AA73-4377-A56D-0E45477A1926}"/>
    <hyperlink ref="D399" r:id="rId398" xr:uid="{93B811C1-D659-4D98-B719-AA0EA4C5ADB9}"/>
    <hyperlink ref="D400" r:id="rId399" xr:uid="{28FA7C27-89BE-4528-B641-F80CF40DB83D}"/>
    <hyperlink ref="D401" r:id="rId400" xr:uid="{0E7A7846-30E6-4C55-AAD9-D65409525A83}"/>
    <hyperlink ref="D402" r:id="rId401" xr:uid="{2AAA5D2A-BD13-4565-BDCF-700CBEB6C612}"/>
    <hyperlink ref="D403" r:id="rId402" xr:uid="{DC054672-E630-4DCF-8E71-67419428F326}"/>
    <hyperlink ref="D404" r:id="rId403" xr:uid="{BE22D6F8-8F01-4BD5-8A7E-CFE6B819C811}"/>
    <hyperlink ref="D405" r:id="rId404" xr:uid="{02A7D35C-538C-49B1-B2C0-B715240FF3E3}"/>
    <hyperlink ref="D406" r:id="rId405" xr:uid="{ACFFD693-1D95-4512-9F41-ECE14A30BBDE}"/>
    <hyperlink ref="D407" r:id="rId406" xr:uid="{4DB6FEDB-2093-42F2-B5C9-7F9265466B52}"/>
    <hyperlink ref="D408" r:id="rId407" xr:uid="{4A5AC538-13F8-4442-8DF8-06F2BF0C222A}"/>
    <hyperlink ref="D409" r:id="rId408" xr:uid="{B930E5F6-E647-4905-B20C-8435EA83E7D9}"/>
    <hyperlink ref="D410" r:id="rId409" xr:uid="{1C3F0075-08B0-4217-A325-26693B4A7728}"/>
    <hyperlink ref="D411" r:id="rId410" xr:uid="{E3324FBF-9272-416A-9A90-B46C1B0CC30F}"/>
    <hyperlink ref="D412" r:id="rId411" xr:uid="{8F7E4D4E-11D7-47B1-9545-F066C3E17CD9}"/>
    <hyperlink ref="D413" r:id="rId412" xr:uid="{7F808C60-C1E7-4074-BE40-174D80915333}"/>
    <hyperlink ref="D414" r:id="rId413" xr:uid="{C3053259-B936-4228-92FE-DCEBB812F926}"/>
    <hyperlink ref="D415" r:id="rId414" xr:uid="{9FC330EC-FE4F-4CCB-9C5F-204438312644}"/>
    <hyperlink ref="D416" r:id="rId415" xr:uid="{B6568A66-3B75-4BF7-B8B3-3FF8A871C518}"/>
    <hyperlink ref="D417" r:id="rId416" xr:uid="{F265035D-A19B-4ABA-9AA0-8FFF5E2954EA}"/>
    <hyperlink ref="D418" r:id="rId417" xr:uid="{7879E0AD-AAAF-4BF3-A299-7833DD73E064}"/>
    <hyperlink ref="D419" r:id="rId418" xr:uid="{5BD3BA05-F62A-4389-9394-1C326576B4DD}"/>
    <hyperlink ref="D420" r:id="rId419" xr:uid="{C1E4CB76-D446-469A-829B-D5A7AE245663}"/>
    <hyperlink ref="D421" r:id="rId420" xr:uid="{D9083893-5B46-4721-B39E-0F75850D64D3}"/>
    <hyperlink ref="D422" r:id="rId421" xr:uid="{2AF75AFA-D0D7-425B-991B-AE1ED5E4E948}"/>
    <hyperlink ref="D423" r:id="rId422" xr:uid="{6CB7DCD8-E145-4D54-A649-70C53D4A9890}"/>
    <hyperlink ref="D424" r:id="rId423" xr:uid="{FF6015A3-C5FA-4724-A0F7-781FE5DB6503}"/>
    <hyperlink ref="D425" r:id="rId424" xr:uid="{6D575184-175E-4349-8B72-10FAE50F8BC6}"/>
    <hyperlink ref="D426" r:id="rId425" xr:uid="{57984300-59CB-400D-8298-9BA39B2A1EF8}"/>
    <hyperlink ref="D427" r:id="rId426" xr:uid="{8FE4E3D6-84A0-4A45-B8C1-A6E165B94F0E}"/>
    <hyperlink ref="D428" r:id="rId427" xr:uid="{66DA33D6-66D1-4A77-8F0C-F1463C79BB68}"/>
    <hyperlink ref="D429" r:id="rId428" xr:uid="{2346A4CB-D456-46FA-B48D-419C2246FAD4}"/>
    <hyperlink ref="D430" r:id="rId429" xr:uid="{C7285FF6-B5E4-4E47-98DF-3B4FB9D04EAD}"/>
    <hyperlink ref="D431" r:id="rId430" xr:uid="{E13312E2-EE97-402C-886B-DAAB80BFB572}"/>
    <hyperlink ref="D432" r:id="rId431" xr:uid="{BF7819E6-1A7E-4800-B572-DEDDB0EBFF62}"/>
    <hyperlink ref="D433" r:id="rId432" xr:uid="{59A74B82-7D21-4766-8388-76FD07C6CDD6}"/>
    <hyperlink ref="D434" r:id="rId433" xr:uid="{C6716FD9-7BE5-4516-92B4-29D32EDA6BED}"/>
    <hyperlink ref="D435" r:id="rId434" xr:uid="{C0F35A02-B3C5-4845-ADF3-A7DD8882BD27}"/>
    <hyperlink ref="D436" r:id="rId435" xr:uid="{814712A0-28CB-4A8E-B8D9-226F12CEC8C6}"/>
    <hyperlink ref="D437" r:id="rId436" xr:uid="{BA6737C3-C3CE-446F-A644-F426228C2549}"/>
    <hyperlink ref="D438" r:id="rId437" xr:uid="{E5D93F09-25ED-4482-9D1E-C91041929695}"/>
    <hyperlink ref="D439" r:id="rId438" xr:uid="{08DB2BC5-2BE8-4F2D-A798-82865C9D61FC}"/>
    <hyperlink ref="D440" r:id="rId439" xr:uid="{71449A12-985E-4CDB-8231-70ADEF9BF1A6}"/>
    <hyperlink ref="D441" r:id="rId440" xr:uid="{1CFEB7EA-14A8-48EA-B2B3-832AA5EE309C}"/>
    <hyperlink ref="D442" r:id="rId441" xr:uid="{BEBB2E7D-2C4C-4642-BD3C-2C93CA050CA6}"/>
    <hyperlink ref="D443" r:id="rId442" xr:uid="{10FDD339-4A66-46D3-9745-B2F24C95BA1F}"/>
    <hyperlink ref="D444" r:id="rId443" xr:uid="{3324E180-4339-4E26-8A9A-B04077EC497C}"/>
    <hyperlink ref="D445" r:id="rId444" xr:uid="{75C5050A-90C3-41B7-904B-E6CB7CB0CC8E}"/>
    <hyperlink ref="D446" r:id="rId445" xr:uid="{B870CECA-3071-4138-926E-FD33D691F527}"/>
    <hyperlink ref="D447" r:id="rId446" xr:uid="{EE6A434E-647D-4D8B-99C4-89515BC91449}"/>
    <hyperlink ref="D448" r:id="rId447" xr:uid="{8ABA555C-4F28-47C9-85B6-39EF9CE56ED6}"/>
    <hyperlink ref="D449" r:id="rId448" xr:uid="{A5CF2F81-F295-4838-8852-B835AD0A80B6}"/>
    <hyperlink ref="D450" r:id="rId449" xr:uid="{38824FDE-B178-4FE1-84FF-13455C1584AB}"/>
    <hyperlink ref="D451" r:id="rId450" xr:uid="{4E2D76F6-AFE7-4945-9491-FF5748CBFC35}"/>
    <hyperlink ref="D452" r:id="rId451" xr:uid="{55B4B757-E47F-40BF-A02A-1318E311B216}"/>
    <hyperlink ref="D453" r:id="rId452" xr:uid="{C2329B5B-AE8E-43E7-A09F-303988AE74C6}"/>
    <hyperlink ref="D454" r:id="rId453" xr:uid="{9BD9D845-E9A1-4BDE-A53E-0313428B3FFB}"/>
    <hyperlink ref="D455" r:id="rId454" xr:uid="{955D4E22-46C1-4F03-A520-C87FAD6EBF44}"/>
    <hyperlink ref="D456" r:id="rId455" xr:uid="{2C2BABEE-7896-4C37-8488-5B835D09D83A}"/>
    <hyperlink ref="D457" r:id="rId456" xr:uid="{5EB0011B-9DFC-4B16-8B53-9871B2C8A9E4}"/>
    <hyperlink ref="D458" r:id="rId457" xr:uid="{DDE5D1E0-CD5D-40B5-9159-0926C9248D26}"/>
    <hyperlink ref="D459" r:id="rId458" xr:uid="{CA926267-F868-4F77-82ED-E4CD15E6B7AA}"/>
    <hyperlink ref="D460" r:id="rId459" xr:uid="{A8A96AC1-052C-4638-AA65-E58B28645C37}"/>
    <hyperlink ref="D461" r:id="rId460" xr:uid="{0D64895A-F3BE-426F-B5FE-0E086C5E174B}"/>
    <hyperlink ref="D462" r:id="rId461" xr:uid="{381DED71-9E4A-47EB-8CF1-C7DB014C85ED}"/>
    <hyperlink ref="D463" r:id="rId462" xr:uid="{DF8F3276-D78D-47D1-B992-3627A9CABA0E}"/>
    <hyperlink ref="D464" r:id="rId463" xr:uid="{1D41C538-09ED-445A-85A3-5584B3DEC3B4}"/>
    <hyperlink ref="D465" r:id="rId464" xr:uid="{D24C7592-E685-432D-AF82-05CD8A2B1EF1}"/>
    <hyperlink ref="D466" r:id="rId465" xr:uid="{E8C489DF-DE1A-4A65-A41A-91EFCA85386B}"/>
    <hyperlink ref="D467" r:id="rId466" xr:uid="{A73AD980-F956-4AB8-9208-A0B39DCAAA26}"/>
    <hyperlink ref="D468" r:id="rId467" xr:uid="{78117686-9104-46F5-BA7B-2A286E9D2FC1}"/>
    <hyperlink ref="D469" r:id="rId468" xr:uid="{34C8E04E-92F4-4D56-B8F1-8CC6F946C910}"/>
    <hyperlink ref="D470" r:id="rId469" xr:uid="{1F01874D-8776-490E-81FE-74748F8EF74A}"/>
    <hyperlink ref="D471" r:id="rId470" xr:uid="{E78D2AB9-300D-41B6-BBCB-0AD80A3F862C}"/>
    <hyperlink ref="D472" r:id="rId471" xr:uid="{5C53947D-247C-4A43-82F4-624CC62AAD04}"/>
    <hyperlink ref="D473" r:id="rId472" xr:uid="{2BF2D801-C28E-4F62-8A2A-1F100B4808D6}"/>
    <hyperlink ref="D474" r:id="rId473" xr:uid="{E22B1F89-0D2C-4103-B40C-DBA58C2B9892}"/>
    <hyperlink ref="D475" r:id="rId474" xr:uid="{7D65FF75-D036-4E4D-B1B3-BB87750CCCCD}"/>
    <hyperlink ref="D476" r:id="rId475" xr:uid="{D1F93092-58A1-402D-A62C-32F958BEB571}"/>
    <hyperlink ref="D477" r:id="rId476" xr:uid="{8A7BA0C3-B6E2-4B38-AAF7-5C7119C6C7C2}"/>
    <hyperlink ref="D478" r:id="rId477" xr:uid="{C0C60208-45EC-428F-83E5-992690DBA637}"/>
    <hyperlink ref="D479" r:id="rId478" xr:uid="{8CF9F458-959B-4AB6-894B-4A6F2DDF9D39}"/>
    <hyperlink ref="D480" r:id="rId479" xr:uid="{929670AC-E35E-4727-B292-8674A0DF5BC5}"/>
    <hyperlink ref="D481" r:id="rId480" xr:uid="{930202D8-2021-46EA-A805-FE4A101157A4}"/>
    <hyperlink ref="D482" r:id="rId481" xr:uid="{428EDF00-FBFD-4726-BA45-F7E44A318E79}"/>
    <hyperlink ref="D483" r:id="rId482" xr:uid="{A00A25B2-EE9B-40DB-8997-E105E2487A2C}"/>
    <hyperlink ref="D484" r:id="rId483" xr:uid="{D935245B-AC68-4926-8603-1926AA6BF0D0}"/>
    <hyperlink ref="D485" r:id="rId484" xr:uid="{BB30981E-7E01-4F49-9FB2-B4D31D052A13}"/>
    <hyperlink ref="D486" r:id="rId485" xr:uid="{39213EF8-3EBB-48A7-9325-CD9FBF85812D}"/>
    <hyperlink ref="D487" r:id="rId486" xr:uid="{2334E741-839A-493C-8B96-BE0887E94C05}"/>
    <hyperlink ref="D488" r:id="rId487" xr:uid="{7764C9BF-AD29-4565-8D52-4F858952A0F1}"/>
    <hyperlink ref="D489" r:id="rId488" xr:uid="{7014D06E-303A-42B6-B9C5-D90F519E41A8}"/>
    <hyperlink ref="D490" r:id="rId489" xr:uid="{71394243-795D-401F-AFF3-89959A789D3E}"/>
    <hyperlink ref="D491" r:id="rId490" xr:uid="{AAB881A7-5A72-4CE2-8758-9EB66182F1F2}"/>
    <hyperlink ref="D492" r:id="rId491" xr:uid="{85761B40-4311-497C-8D92-58297105F82A}"/>
    <hyperlink ref="D493" r:id="rId492" xr:uid="{0861FC51-510F-42B2-98DB-B0183C87F634}"/>
    <hyperlink ref="D494" r:id="rId493" xr:uid="{30894946-631B-469E-9561-47B9E61B52AC}"/>
    <hyperlink ref="D495" r:id="rId494" xr:uid="{0289CE74-95EE-4F83-B2CB-E306C9EBBFBC}"/>
    <hyperlink ref="D496" r:id="rId495" xr:uid="{85DEAC28-7FD9-4E4C-B693-1BEFC5FDBA15}"/>
    <hyperlink ref="D497" r:id="rId496" xr:uid="{8179CEB1-83B1-48B3-BA84-FAE1DB4CDC46}"/>
    <hyperlink ref="D498" r:id="rId497" xr:uid="{5C175F75-02EA-4C71-8BED-56F26F6BE4AC}"/>
    <hyperlink ref="D499" r:id="rId498" xr:uid="{EA4A7EEC-0CB1-4940-BE79-E8008F1616E1}"/>
    <hyperlink ref="D500" r:id="rId499" xr:uid="{06FA3D81-D942-4123-9B10-9F5814FD4107}"/>
    <hyperlink ref="D501" r:id="rId500" xr:uid="{DB5785F1-CC1C-4FB8-B6ED-6E5122A14443}"/>
    <hyperlink ref="D502" r:id="rId501" xr:uid="{6437AB9D-D04C-45BD-BF00-36AD04EFEFE2}"/>
    <hyperlink ref="D503" r:id="rId502" xr:uid="{4700EF59-AB49-4012-BC1E-C64E5476588F}"/>
    <hyperlink ref="D504" r:id="rId503" xr:uid="{59FCF1CF-CE2C-4034-A8DB-09EF54C70051}"/>
    <hyperlink ref="D505" r:id="rId504" xr:uid="{9A21ED82-915C-46F2-8243-20CFD3A458F8}"/>
    <hyperlink ref="D506" r:id="rId505" xr:uid="{88FB2D73-1EC8-4B2D-A0F6-B94438553FF6}"/>
    <hyperlink ref="D507" r:id="rId506" xr:uid="{DF807722-16A7-42EA-B960-EB6A577BB2AC}"/>
    <hyperlink ref="D508" r:id="rId507" xr:uid="{258B625F-FBEF-4FC6-AB18-EC3E535AB777}"/>
    <hyperlink ref="D509" r:id="rId508" xr:uid="{31E33166-058D-4927-87C5-0FF07D1AF3C6}"/>
    <hyperlink ref="D510" r:id="rId509" xr:uid="{317EFE48-459B-4A90-AA71-69F6B4D57B0A}"/>
    <hyperlink ref="D511" r:id="rId510" xr:uid="{19013E19-A108-4E83-85B5-3B1CD0EC025D}"/>
    <hyperlink ref="D512" r:id="rId511" xr:uid="{7E63B29C-5FFE-45CC-96DC-EB45A645D2F8}"/>
    <hyperlink ref="D513" r:id="rId512" xr:uid="{7ED0D242-DE6E-413D-917E-9F4A0DB7CEDF}"/>
    <hyperlink ref="D514" r:id="rId513" xr:uid="{CAEE166A-4550-458F-8916-C35FBB129221}"/>
    <hyperlink ref="D515" r:id="rId514" xr:uid="{80C6A8CD-C62C-4F0A-9499-D3C743442907}"/>
    <hyperlink ref="D516" r:id="rId515" xr:uid="{25DE5FD8-A226-4E4B-A6F9-9021D159F83A}"/>
    <hyperlink ref="D517" r:id="rId516" xr:uid="{2C3F5446-9DB4-4582-BE27-296B91F50CDD}"/>
    <hyperlink ref="D518" r:id="rId517" xr:uid="{DCE42444-4D83-44AD-8879-D3055FAB8F03}"/>
    <hyperlink ref="D519" r:id="rId518" xr:uid="{AA41B155-C448-48CD-9062-D59DC4B26A2C}"/>
    <hyperlink ref="D520" r:id="rId519" xr:uid="{091EE0B5-8BE8-43D7-AFFB-A35808D06C20}"/>
    <hyperlink ref="D521" r:id="rId520" xr:uid="{C07F3193-8B1D-480B-820A-72DCC7B92E10}"/>
    <hyperlink ref="D522" r:id="rId521" xr:uid="{BD2037D2-3CCB-41B3-9B2A-C4EBA831292C}"/>
    <hyperlink ref="D523" r:id="rId522" xr:uid="{C2FE3789-6421-4216-A6B2-8F5F26B445ED}"/>
    <hyperlink ref="D524" r:id="rId523" xr:uid="{2766186C-F385-495C-889D-2B317B8744E5}"/>
    <hyperlink ref="D525" r:id="rId524" xr:uid="{D4C9C054-F80C-4E3F-B9DB-D50CE80DBFA8}"/>
    <hyperlink ref="D526" r:id="rId525" xr:uid="{43732FB3-5740-4BB5-B580-FE2F1D6BE8A9}"/>
    <hyperlink ref="D527" r:id="rId526" xr:uid="{07D1D91F-C7C2-47F7-901A-1D70A0E25735}"/>
    <hyperlink ref="D528" r:id="rId527" xr:uid="{FC95086C-6B7C-4200-98A0-30EB17664EE6}"/>
    <hyperlink ref="D529" r:id="rId528" xr:uid="{7CD44042-C208-44D4-B0A2-FE51D990BBF4}"/>
    <hyperlink ref="D530" r:id="rId529" xr:uid="{BD9C43CA-F74F-403F-AD03-50450B45FB78}"/>
    <hyperlink ref="D531" r:id="rId530" xr:uid="{C063580A-95CC-41C2-9ACA-0DAD76917956}"/>
    <hyperlink ref="D532" r:id="rId531" xr:uid="{2300D547-2FB3-4618-A184-EB2769392B8D}"/>
    <hyperlink ref="D533" r:id="rId532" xr:uid="{5EE92489-7FD7-4406-BE15-DD52CDE30067}"/>
    <hyperlink ref="D534" r:id="rId533" xr:uid="{10B6CB24-4A81-4FD7-8C78-BF11DDEC84A6}"/>
    <hyperlink ref="D535" r:id="rId534" xr:uid="{9AED38C4-48F1-46EB-A8BA-6243B9885215}"/>
    <hyperlink ref="D536" r:id="rId535" xr:uid="{EF22A9E1-A81D-4711-A1EF-DBA716A3F9AF}"/>
    <hyperlink ref="D537" r:id="rId536" xr:uid="{8AC27161-9C8A-4009-B92C-249D31610198}"/>
    <hyperlink ref="D538" r:id="rId537" xr:uid="{7C2888C4-5D63-45D4-B839-C61388C91C68}"/>
    <hyperlink ref="D539" r:id="rId538" xr:uid="{DFBB3E68-E29B-441C-A207-C9695A743125}"/>
    <hyperlink ref="D540" r:id="rId539" xr:uid="{4FE959B5-8F19-4B11-A273-ECCA33CD1E3E}"/>
    <hyperlink ref="D541" r:id="rId540" xr:uid="{081B86DA-29CF-4B89-A04B-C29EF4C14476}"/>
    <hyperlink ref="D542" r:id="rId541" xr:uid="{BF297BEA-A27A-48FA-B106-40D77C74ADCF}"/>
    <hyperlink ref="D543" r:id="rId542" xr:uid="{6B6E8122-8CAC-4631-A1C0-F972D28207A1}"/>
    <hyperlink ref="D544" r:id="rId543" xr:uid="{7D9AE351-399B-4FB0-8115-33D3BAEF6A79}"/>
    <hyperlink ref="D545" r:id="rId544" xr:uid="{A8A4C59D-BF3B-4F3D-8D1B-48C157EA8319}"/>
    <hyperlink ref="D546" r:id="rId545" xr:uid="{833E834F-A277-428E-9D56-1E4E66DDE1C8}"/>
    <hyperlink ref="D547" r:id="rId546" xr:uid="{0017551F-4A65-4F75-BDB4-FCB9ABEE5DA6}"/>
    <hyperlink ref="D548" r:id="rId547" xr:uid="{EBCB4684-43B9-4BCD-BCEF-7322D437024C}"/>
    <hyperlink ref="D549" r:id="rId548" xr:uid="{F4B632AB-E97F-445A-991A-FD81B41B03C3}"/>
    <hyperlink ref="D550" r:id="rId549" xr:uid="{92E4D65E-ABBA-4D04-8438-1F9776E717C5}"/>
    <hyperlink ref="D551" r:id="rId550" xr:uid="{BC5353FD-3513-4300-94DA-1DAF935709DB}"/>
    <hyperlink ref="D552" r:id="rId551" xr:uid="{B5C26B1F-5076-4215-8D48-B86847044D93}"/>
    <hyperlink ref="D553" r:id="rId552" xr:uid="{99EDFE3D-A74F-457F-A63B-03407D2E43FD}"/>
    <hyperlink ref="D554" r:id="rId553" xr:uid="{6E6288C0-11A6-419F-B464-64F8A9FE76CA}"/>
    <hyperlink ref="D555" r:id="rId554" xr:uid="{F3005A4F-56A2-46A4-BC37-0A16B4C50BED}"/>
    <hyperlink ref="D556" r:id="rId555" xr:uid="{1E462967-3F19-4092-BA47-3C0129584882}"/>
    <hyperlink ref="D557" r:id="rId556" xr:uid="{B3919FB8-4274-44C8-89E4-D3946F0F8525}"/>
    <hyperlink ref="D558" r:id="rId557" xr:uid="{2473DF50-E093-4008-9B5A-D0EED7307A15}"/>
    <hyperlink ref="D559" r:id="rId558" xr:uid="{870C53E4-FD6B-418D-9B54-0D3A03D6EA28}"/>
    <hyperlink ref="D560" r:id="rId559" xr:uid="{002161D1-FFE1-43A0-9D30-E8D12AB84DF6}"/>
    <hyperlink ref="D561" r:id="rId560" xr:uid="{8CC2D228-91F2-479E-97B3-E0905D647D07}"/>
    <hyperlink ref="D562" r:id="rId561" xr:uid="{43593B6E-FAA2-49DD-8187-B907D0D7BF64}"/>
    <hyperlink ref="D563" r:id="rId562" xr:uid="{6A9BA745-0DB8-44B2-94A3-D457F7A8E9BC}"/>
    <hyperlink ref="D564" r:id="rId563" xr:uid="{0E370737-D137-4C0D-B2A3-9C256F1A9775}"/>
    <hyperlink ref="D565" r:id="rId564" xr:uid="{2CCEAFFE-075E-4D5D-AC6C-84A42F08873B}"/>
    <hyperlink ref="D566" r:id="rId565" xr:uid="{CDA19F42-A0EC-4B80-B4EC-A669D2C6FE63}"/>
    <hyperlink ref="D567" r:id="rId566" xr:uid="{5FA74BC8-BDD1-4EA4-8729-D1DF31BD60DD}"/>
    <hyperlink ref="D568" r:id="rId567" xr:uid="{C677E38F-993A-4640-8A4E-9961D4500180}"/>
    <hyperlink ref="D569" r:id="rId568" xr:uid="{1BEBD00A-0E06-4731-A0EB-D3653B5F12CC}"/>
    <hyperlink ref="D570" r:id="rId569" xr:uid="{DB48F09C-1634-4BEA-ADD4-DDA65FCD41CE}"/>
    <hyperlink ref="D571" r:id="rId570" xr:uid="{C305D803-828A-4A1B-B870-A6FC64A637D7}"/>
    <hyperlink ref="D572" r:id="rId571" xr:uid="{EDAE9DCD-F312-4B51-B89F-F872B4BF83D3}"/>
    <hyperlink ref="D573" r:id="rId572" xr:uid="{BDD7473E-0207-48C5-8197-29B13B1446AE}"/>
    <hyperlink ref="D574" r:id="rId573" xr:uid="{C6AD6C4B-AC94-47C0-BB75-6C04266E7FA3}"/>
    <hyperlink ref="D575" r:id="rId574" xr:uid="{13B9F948-1FA5-44AD-8342-DE3840DC877C}"/>
    <hyperlink ref="D576" r:id="rId575" xr:uid="{97F2DB98-10F6-4A27-96C2-6937A021FF71}"/>
    <hyperlink ref="D577" r:id="rId576" xr:uid="{98B42B83-CB55-4D96-907D-5DF8BD0619D5}"/>
    <hyperlink ref="D578" r:id="rId577" xr:uid="{3BB9E897-C54B-4E37-AD6E-81EE6E2258CD}"/>
    <hyperlink ref="D579" r:id="rId578" xr:uid="{37064036-FFDE-4DCC-9C15-98913D5CCC91}"/>
    <hyperlink ref="D580" r:id="rId579" xr:uid="{103FFC65-899C-47FB-8393-4F7FA8E10636}"/>
    <hyperlink ref="D581" r:id="rId580" xr:uid="{A2CF58FB-FB06-42B7-863D-BD7D49E03D86}"/>
    <hyperlink ref="D582" r:id="rId581" xr:uid="{20EE819F-B3DB-4F12-B838-03CD772C766B}"/>
    <hyperlink ref="D583" r:id="rId582" xr:uid="{0556FB7D-1C80-4B17-A7A3-CEF2F7C07A36}"/>
    <hyperlink ref="D584" r:id="rId583" xr:uid="{8BBE4E89-4346-4D3B-9E32-D22F7C741DF5}"/>
    <hyperlink ref="D585" r:id="rId584" xr:uid="{EBFAD3D7-D0B3-47AD-B47C-0C625B155F6E}"/>
    <hyperlink ref="D586" r:id="rId585" xr:uid="{2E940EA0-4F42-4B1D-AD8D-80FBCCFA500E}"/>
    <hyperlink ref="D587" r:id="rId586" xr:uid="{749B2327-767F-4E22-807F-02894DE94CE3}"/>
    <hyperlink ref="D588" r:id="rId587" xr:uid="{0DE7208D-7D29-4A80-BB8F-74745D82122E}"/>
    <hyperlink ref="D589" r:id="rId588" xr:uid="{878C9BEE-D519-4E00-AB56-E500CBE73BD5}"/>
    <hyperlink ref="D590" r:id="rId589" xr:uid="{B14EE78D-1D50-4C7D-B034-8987B7E4B27D}"/>
    <hyperlink ref="D591" r:id="rId590" xr:uid="{77D0600C-C55F-422C-9993-2C3051EA3BFA}"/>
    <hyperlink ref="D592" r:id="rId591" xr:uid="{B9BE6BDA-2AC7-4499-B040-41785C29C7D1}"/>
    <hyperlink ref="D593" r:id="rId592" xr:uid="{52384DE6-50D7-4AED-8FD0-5A936C7C30CE}"/>
    <hyperlink ref="D594" r:id="rId593" xr:uid="{93ADF4B2-016D-4EFD-ABC5-E31D31F316D3}"/>
    <hyperlink ref="D595" r:id="rId594" xr:uid="{B8F74073-9D98-4FA1-95E3-9BDE4EB12833}"/>
    <hyperlink ref="D596" r:id="rId595" xr:uid="{F72151B9-71BB-49A4-83BA-E0A3CC378B31}"/>
    <hyperlink ref="D597" r:id="rId596" xr:uid="{C5BA58A8-DEF5-44F7-918E-5DDDC953FACC}"/>
    <hyperlink ref="D598" r:id="rId597" xr:uid="{90EDFCA1-38C4-48BE-BA0A-DEFDB0538608}"/>
    <hyperlink ref="D599" r:id="rId598" xr:uid="{304682B8-357B-4381-AF4E-56FD73026A3B}"/>
    <hyperlink ref="D600" r:id="rId599" xr:uid="{63CEB6EE-245C-45F5-BE18-030105E4F0CD}"/>
    <hyperlink ref="D601" r:id="rId600" xr:uid="{8DE65C5F-3F90-49E2-8AD3-7F1386588E77}"/>
    <hyperlink ref="D602" r:id="rId601" xr:uid="{1C432F2A-719F-484C-9B13-342E25113735}"/>
    <hyperlink ref="D603" r:id="rId602" xr:uid="{5F5A57A9-5EE6-44EC-AD8D-C27858A107EF}"/>
    <hyperlink ref="D604" r:id="rId603" xr:uid="{D0CA66DC-86A7-46DC-B28A-1D98FFE02F20}"/>
    <hyperlink ref="D605" r:id="rId604" xr:uid="{2C64C255-3A68-4068-B6FB-92306E5931E1}"/>
    <hyperlink ref="D606" r:id="rId605" xr:uid="{A621DB53-24EE-4DBB-9AED-249402CC623F}"/>
    <hyperlink ref="D607" r:id="rId606" xr:uid="{CF4253A6-7472-483E-92EC-0600AA802716}"/>
    <hyperlink ref="D608" r:id="rId607" xr:uid="{0BEF2C91-9FDB-456A-B461-F156F21BCAAD}"/>
    <hyperlink ref="D609" r:id="rId608" xr:uid="{8C417CB2-B54E-47A8-8374-5D4126A80725}"/>
    <hyperlink ref="D610" r:id="rId609" xr:uid="{FFE80DFA-21B7-46B5-844F-08F14B1FF70B}"/>
    <hyperlink ref="D611" r:id="rId610" xr:uid="{25F52E12-D6DE-46CD-BD4C-D9B22A92E185}"/>
    <hyperlink ref="D612" r:id="rId611" xr:uid="{D9B38C28-5F9E-425E-AB56-0C73C8AC3D67}"/>
    <hyperlink ref="D613" r:id="rId612" xr:uid="{112CFEB8-B761-47F7-A938-BC747FB3EA96}"/>
    <hyperlink ref="D614" r:id="rId613" xr:uid="{82DD2C56-30DF-40C3-89F2-D5289283BF59}"/>
    <hyperlink ref="D615" r:id="rId614" xr:uid="{2BDDF5C8-C9AF-466A-8B42-1BB3E2967333}"/>
    <hyperlink ref="D616" r:id="rId615" xr:uid="{DD20B2BE-E5C6-4D4C-B6DD-8A3670C51478}"/>
    <hyperlink ref="D617" r:id="rId616" xr:uid="{D08EFC01-F7F6-45EE-ADFB-484DA953DDFF}"/>
    <hyperlink ref="D618" r:id="rId617" xr:uid="{76457F20-E473-44CD-A134-266E18CB79F2}"/>
    <hyperlink ref="D619" r:id="rId618" xr:uid="{B5C5EBCC-09FD-4B32-BD8A-0814A26A6B27}"/>
    <hyperlink ref="D620" r:id="rId619" xr:uid="{F469985A-6478-4518-B804-0C4982161A83}"/>
    <hyperlink ref="D621" r:id="rId620" xr:uid="{83E77330-138B-437D-ACB5-F2B90D7B141F}"/>
    <hyperlink ref="D622" r:id="rId621" xr:uid="{76E2DE10-D0A6-4A73-9937-49D313CB8B09}"/>
    <hyperlink ref="D623" r:id="rId622" xr:uid="{53C3AA33-A09C-48DB-9B98-87D6A0BDFC76}"/>
    <hyperlink ref="D624" r:id="rId623" xr:uid="{F4757CC0-847F-4D92-818C-1610BF107447}"/>
    <hyperlink ref="D625" r:id="rId624" xr:uid="{F60F7431-B3F5-4ACE-8E4D-4120262EA640}"/>
    <hyperlink ref="D626" r:id="rId625" xr:uid="{2EF820D8-48F6-433C-882D-8540844D50B6}"/>
    <hyperlink ref="D627" r:id="rId626" xr:uid="{BD0FCD16-DF13-4616-8F33-67D42FE6A268}"/>
    <hyperlink ref="D628" r:id="rId627" xr:uid="{A0E38A27-C397-4576-85B5-7717AE6839F9}"/>
    <hyperlink ref="D629" r:id="rId628" xr:uid="{24BD9396-5ECE-4C03-9844-4976A2F4FC70}"/>
    <hyperlink ref="D630" r:id="rId629" xr:uid="{345BE6B9-6820-4513-A298-6B1BB5AE6A41}"/>
    <hyperlink ref="D631" r:id="rId630" xr:uid="{661FEB58-2211-4726-A2CB-D80D21475BFA}"/>
    <hyperlink ref="D632" r:id="rId631" xr:uid="{41978EBC-3E7C-46C5-B7E6-A6C2D0C0BB83}"/>
    <hyperlink ref="D633" r:id="rId632" xr:uid="{10C17ED2-2713-493E-97FE-9149F1617D69}"/>
    <hyperlink ref="D634" r:id="rId633" xr:uid="{C70D2994-D3BA-48D2-AF17-0E246D87E7CA}"/>
    <hyperlink ref="D635" r:id="rId634" xr:uid="{9ABEFD98-88F9-45BF-9296-583E13A38B36}"/>
    <hyperlink ref="D636" r:id="rId635" xr:uid="{917D8840-5165-401F-8719-B4D7E9756678}"/>
    <hyperlink ref="D637" r:id="rId636" xr:uid="{5850771F-803E-4C07-AC79-35E40CBD8CA1}"/>
    <hyperlink ref="D638" r:id="rId637" xr:uid="{01CF536B-BFD0-4004-AAA7-414A49C67675}"/>
    <hyperlink ref="D639" r:id="rId638" xr:uid="{98AFDD39-7732-4DFD-867F-A04D7277D8B2}"/>
    <hyperlink ref="D640" r:id="rId639" xr:uid="{150ECADE-8821-428B-9FC0-D4B1615930C9}"/>
    <hyperlink ref="D641" r:id="rId640" xr:uid="{6B056845-35FA-405B-BB3D-54FF728AC35C}"/>
    <hyperlink ref="D642" r:id="rId641" xr:uid="{12B4090E-189F-4D21-8804-10D4C6AA79A9}"/>
    <hyperlink ref="D643" r:id="rId642" xr:uid="{2B664AC5-D3DC-4118-937A-BECCD91BD791}"/>
    <hyperlink ref="D644" r:id="rId643" xr:uid="{22F74E16-9AB0-4A8E-934D-2B2E3D44EB9F}"/>
    <hyperlink ref="D645" r:id="rId644" xr:uid="{D21DDFA7-0A2F-4784-9C8E-2E876A98C579}"/>
    <hyperlink ref="D646" r:id="rId645" xr:uid="{B7732A9A-9CC8-467B-A99A-3DECA9E25FC8}"/>
    <hyperlink ref="D647" r:id="rId646" xr:uid="{FB184124-7C8F-4A93-952F-31A902E085BD}"/>
    <hyperlink ref="D648" r:id="rId647" xr:uid="{77994868-CAE1-4957-9AC1-9D6D86F62092}"/>
    <hyperlink ref="D649" r:id="rId648" xr:uid="{CDF44B49-7331-4298-A129-01BB6D42C2F6}"/>
    <hyperlink ref="D650" r:id="rId649" xr:uid="{2A473EA0-E738-4B56-B656-2B808047576C}"/>
    <hyperlink ref="D651" r:id="rId650" xr:uid="{D8AC739A-00B2-49EC-A4ED-BBE5F51530B0}"/>
    <hyperlink ref="D652" r:id="rId651" xr:uid="{B2599621-751B-41E7-97DD-B649C22DEDB0}"/>
    <hyperlink ref="D653" r:id="rId652" xr:uid="{F0370EDD-691C-4579-ABF9-82DAE9147980}"/>
    <hyperlink ref="D654" r:id="rId653" xr:uid="{F1DD82EE-122E-4912-899B-2AF512314481}"/>
    <hyperlink ref="D655" r:id="rId654" xr:uid="{670943BC-DCD4-46BF-AAB2-BC2E19CCE472}"/>
    <hyperlink ref="D656" r:id="rId655" xr:uid="{11008D60-26D9-41FD-B090-A60F9FE94A2E}"/>
    <hyperlink ref="D657" r:id="rId656" xr:uid="{738E8DC3-BD5F-4834-A7FF-3CC4870FAD02}"/>
    <hyperlink ref="D658" r:id="rId657" xr:uid="{89D88906-A5C0-423F-A895-7DB57266C4DF}"/>
    <hyperlink ref="D659" r:id="rId658" xr:uid="{6E62DC7F-ED5F-4D26-AC1B-227E5C7F14E4}"/>
    <hyperlink ref="D660" r:id="rId659" xr:uid="{DA41501B-FC1E-4867-A2C9-09E5FA38E813}"/>
    <hyperlink ref="D661" r:id="rId660" xr:uid="{C82831C2-DA16-4AA7-9093-BE5D785688CF}"/>
    <hyperlink ref="D662" r:id="rId661" xr:uid="{7E55E5A3-CA1E-499C-8255-488DA44E8965}"/>
    <hyperlink ref="D663" r:id="rId662" xr:uid="{BD6B4161-B474-4C83-A873-3D30A5518B23}"/>
    <hyperlink ref="D664" r:id="rId663" xr:uid="{A538A2EE-E003-40E4-966D-F6B540599E3D}"/>
    <hyperlink ref="D665" r:id="rId664" xr:uid="{D880AE6C-29C7-44C1-AF8E-ED90F0E54195}"/>
    <hyperlink ref="D666" r:id="rId665" xr:uid="{44D3263D-51B1-4A6E-9819-B8F052839902}"/>
    <hyperlink ref="D667" r:id="rId666" xr:uid="{47ED176B-EB33-4F4F-8CFC-DDD13DE16501}"/>
    <hyperlink ref="D668" r:id="rId667" xr:uid="{C2C9754A-58E1-4FD5-A5A1-3D75E5D5CF0D}"/>
    <hyperlink ref="D669" r:id="rId668" xr:uid="{3CBBC24A-3EF7-4E3D-9807-C7131B6328B3}"/>
    <hyperlink ref="D670" r:id="rId669" xr:uid="{8B8CFCC7-22BF-4FFC-8C4B-8B62E1E792D9}"/>
    <hyperlink ref="D671" r:id="rId670" xr:uid="{FD7105BB-47EC-47B9-8FC2-66F766CE6C25}"/>
    <hyperlink ref="D672" r:id="rId671" xr:uid="{9F09BFAA-02ED-42DE-B55A-0EE0166A79E7}"/>
    <hyperlink ref="D673" r:id="rId672" xr:uid="{3924EEF9-845F-48B7-ACA2-E01C27CE2DBC}"/>
    <hyperlink ref="D674" r:id="rId673" xr:uid="{876AD3EE-7DC0-4EF2-916A-92DF14BA2B36}"/>
    <hyperlink ref="D675" r:id="rId674" xr:uid="{9191A641-CD06-4F92-806F-77294B1E0C79}"/>
    <hyperlink ref="D676" r:id="rId675" xr:uid="{ACD3F366-1AF1-4339-B8D0-2FA6AD800741}"/>
    <hyperlink ref="D677" r:id="rId676" xr:uid="{CB8857B0-C8FF-4975-AB26-C07674D6483F}"/>
    <hyperlink ref="D678" r:id="rId677" xr:uid="{7A33B303-295D-4457-8B0E-278F94BE0EAB}"/>
    <hyperlink ref="D679" r:id="rId678" xr:uid="{6C1A4D5D-16A0-4537-A5E1-0B3B8717E826}"/>
    <hyperlink ref="D680" r:id="rId679" xr:uid="{223D9124-F93E-4B3B-841C-B69504F0CF6F}"/>
    <hyperlink ref="D681" r:id="rId680" xr:uid="{C46C8ED9-ADF5-4A7E-BDD2-F000F848307A}"/>
    <hyperlink ref="D682" r:id="rId681" xr:uid="{D178C93E-391E-45B3-B095-8171629A8FDC}"/>
    <hyperlink ref="D683" r:id="rId682" xr:uid="{B8688DD6-DB91-4EB0-A629-5C02A9E7324B}"/>
    <hyperlink ref="D684" r:id="rId683" xr:uid="{F93B3EE0-8335-4E28-A5D1-CCB2D55CDF42}"/>
    <hyperlink ref="D685" r:id="rId684" xr:uid="{AC01FC31-9A79-40C0-8A46-D90BF3B964CE}"/>
    <hyperlink ref="D686" r:id="rId685" xr:uid="{7399FBAB-7C55-4582-BC75-C61E7CAD8681}"/>
    <hyperlink ref="D687" r:id="rId686" xr:uid="{6AE213B7-5ED7-4EE3-B741-5D682F263D45}"/>
    <hyperlink ref="D688" r:id="rId687" xr:uid="{869CF1FA-AE3D-4304-8173-31D79005E3DF}"/>
    <hyperlink ref="D689" r:id="rId688" xr:uid="{722A95E6-F8DC-40B3-A0B2-ACFD3EDB7109}"/>
    <hyperlink ref="D690" r:id="rId689" xr:uid="{BBA75BE4-8CA7-415F-9F24-102C3CF1EC84}"/>
    <hyperlink ref="D691" r:id="rId690" xr:uid="{D0E8F22D-54F3-41BC-90C2-DF258F130586}"/>
    <hyperlink ref="D692" r:id="rId691" xr:uid="{CC63DC52-BF34-47D5-A5FD-CBA177DF91BF}"/>
    <hyperlink ref="D693" r:id="rId692" xr:uid="{F042D0AB-F204-4422-AEA4-EFA0FAE613C1}"/>
    <hyperlink ref="D694" r:id="rId693" xr:uid="{27E512ED-5E82-477C-9775-58B14436692C}"/>
    <hyperlink ref="D695" r:id="rId694" xr:uid="{FE67101E-1384-4BAA-A4F4-7EE0F5F4DF3C}"/>
    <hyperlink ref="D696" r:id="rId695" xr:uid="{5F0E9F1A-ACB3-4444-8DC1-9FD73B2CD442}"/>
    <hyperlink ref="D697" r:id="rId696" xr:uid="{FCAE0A1E-2020-4187-BF16-9D6EACC39ED6}"/>
    <hyperlink ref="D698" r:id="rId697" xr:uid="{42042555-7EEA-4168-8CF1-6746AA490725}"/>
    <hyperlink ref="D699" r:id="rId698" xr:uid="{C55ABAB6-0DF8-46D1-8295-423D75371217}"/>
    <hyperlink ref="D700" r:id="rId699" xr:uid="{0C1C931F-15B4-4514-BAC3-E32EA93D39C0}"/>
    <hyperlink ref="D701" r:id="rId700" xr:uid="{12559F12-89C3-4EDF-B44A-A4A2C3549C3A}"/>
    <hyperlink ref="D702" r:id="rId701" xr:uid="{4E255C65-5A80-4466-BAFE-F9C250B6D49E}"/>
    <hyperlink ref="D703" r:id="rId702" xr:uid="{49CBAD76-583C-49D0-87F3-76849B59419C}"/>
    <hyperlink ref="D704" r:id="rId703" xr:uid="{C4D7A7F7-608F-42EC-955A-CE9EE7212C46}"/>
    <hyperlink ref="D705" r:id="rId704" xr:uid="{68877E13-8DF3-4F26-BD91-C6BB18C0F827}"/>
    <hyperlink ref="D706" r:id="rId705" xr:uid="{B7B92FD5-E527-4BCB-918C-67ECC4204AED}"/>
    <hyperlink ref="D707" r:id="rId706" xr:uid="{704CE0DA-F9F8-423D-944D-31AA8DCA9674}"/>
    <hyperlink ref="D708" r:id="rId707" xr:uid="{2E73AA6A-92FF-4009-97AB-F1DCAA4EF52B}"/>
    <hyperlink ref="D709" r:id="rId708" xr:uid="{0FC132D6-5662-419C-825A-02B0A6B27F31}"/>
    <hyperlink ref="D710" r:id="rId709" xr:uid="{A677C672-9F86-4B2C-9EA5-A0370CB46D14}"/>
    <hyperlink ref="D711" r:id="rId710" xr:uid="{84E4AA32-CD52-4454-896C-5EA21E7F20EA}"/>
    <hyperlink ref="D712" r:id="rId711" xr:uid="{5EE71BF4-7D77-41E2-88B8-B219DB9D9219}"/>
    <hyperlink ref="D713" r:id="rId712" xr:uid="{2483D537-9033-4054-A4D1-48EF7FA573EF}"/>
    <hyperlink ref="D714" r:id="rId713" xr:uid="{9E791C12-9B5D-4217-8C95-877F26277BFD}"/>
    <hyperlink ref="D715" r:id="rId714" xr:uid="{B90A87CA-42B2-4A8D-A28B-458646275AEF}"/>
    <hyperlink ref="D716" r:id="rId715" xr:uid="{6E2AAD43-ADC1-4FDC-8531-9A2B44A2E52E}"/>
    <hyperlink ref="D717" r:id="rId716" xr:uid="{7098E4E1-33C9-4E86-AA13-50CCD7300AF6}"/>
    <hyperlink ref="D718" r:id="rId717" xr:uid="{6533C88A-740A-444B-AEDC-1752F491D368}"/>
    <hyperlink ref="D719" r:id="rId718" xr:uid="{08D9E66D-3330-41D1-9DFC-89B3C660A2C4}"/>
    <hyperlink ref="D720" r:id="rId719" xr:uid="{51654F6B-1E91-4395-9ED1-FA7DFB9C7F8E}"/>
    <hyperlink ref="D721" r:id="rId720" xr:uid="{BEC63126-DB4B-4EC7-AAC9-B64E10FD9DD6}"/>
    <hyperlink ref="D722" r:id="rId721" xr:uid="{AD71A3F8-D0B5-4B5C-8A7A-B98A90CA2F88}"/>
    <hyperlink ref="D723" r:id="rId722" xr:uid="{F257457C-27D8-46D6-B629-7FB569BCEAA1}"/>
    <hyperlink ref="D724" r:id="rId723" xr:uid="{44E57625-9164-4B28-8CDF-102FB5896547}"/>
    <hyperlink ref="D725" r:id="rId724" xr:uid="{1FC8C233-DFDB-4AC5-B60B-9046005556DB}"/>
    <hyperlink ref="D726" r:id="rId725" xr:uid="{A46D2126-C6B2-4610-93F2-F34A765EF680}"/>
    <hyperlink ref="D727" r:id="rId726" xr:uid="{2931CAFB-7EC6-4182-9EBF-CBB3F67CD7B6}"/>
    <hyperlink ref="D728" r:id="rId727" xr:uid="{B397CF99-697C-4106-87EB-F5A2151C6E0C}"/>
    <hyperlink ref="D729" r:id="rId728" xr:uid="{5FCF4367-B8B9-43FE-9BA4-64B7539BF60D}"/>
    <hyperlink ref="D730" r:id="rId729" xr:uid="{FEE20E21-6EC6-4AC0-AF9B-D1DBD8921159}"/>
    <hyperlink ref="D731" r:id="rId730" xr:uid="{0F077DB9-A3F8-4133-AF80-2DC4EA466C88}"/>
    <hyperlink ref="D732" r:id="rId731" xr:uid="{64686489-B3F6-406A-8683-ED79853E6A79}"/>
    <hyperlink ref="D733" r:id="rId732" xr:uid="{13746443-0B26-4C2D-B1E3-3B0C6166E8F7}"/>
    <hyperlink ref="D734" r:id="rId733" xr:uid="{EFF7CCE5-7AB0-4E43-B53B-8ED28DF0DE1E}"/>
    <hyperlink ref="D735" r:id="rId734" xr:uid="{6B912031-8578-4616-9AA1-AB5A12A661D0}"/>
    <hyperlink ref="D736" r:id="rId735" xr:uid="{1ACC59E2-854C-4335-A88B-1C0167884C85}"/>
    <hyperlink ref="D737" r:id="rId736" xr:uid="{48D01EAD-F5C9-4754-A0A2-6FFA2182ADB5}"/>
    <hyperlink ref="D738" r:id="rId737" xr:uid="{10C5DE15-292C-4F86-A5C5-78622DAC0307}"/>
    <hyperlink ref="D739" r:id="rId738" xr:uid="{A5F6AA08-0BAA-4A5B-8234-C4AE9FEF64BD}"/>
    <hyperlink ref="D740" r:id="rId739" xr:uid="{2EC5BD49-1BEF-49C2-B417-28DEE984C75F}"/>
    <hyperlink ref="D741" r:id="rId740" xr:uid="{156FF9AE-241A-4C10-A6E6-0EEC141F9255}"/>
    <hyperlink ref="D742" r:id="rId741" xr:uid="{B83E0550-F6CA-4B88-8846-E3340EE8F757}"/>
    <hyperlink ref="D743" r:id="rId742" xr:uid="{C7465572-4F78-48C6-998F-4F9DC6C28724}"/>
    <hyperlink ref="D744" r:id="rId743" xr:uid="{1A850468-BD3C-430A-85FF-640C11678CA0}"/>
    <hyperlink ref="D745" r:id="rId744" xr:uid="{94402052-8B32-4258-B2E4-6C0EF05C33DD}"/>
    <hyperlink ref="D746" r:id="rId745" xr:uid="{9094F376-250D-4F0D-9736-5E6D3BA6C578}"/>
    <hyperlink ref="D747" r:id="rId746" xr:uid="{DCA78A01-ECC1-483C-B360-F072F9CC88FB}"/>
    <hyperlink ref="D748" r:id="rId747" xr:uid="{1EDF5B2D-1FB9-4BF7-AF01-C7ADF2BD6954}"/>
    <hyperlink ref="D749" r:id="rId748" xr:uid="{1CF43E03-A5B4-430E-BAEF-F790A01926CC}"/>
    <hyperlink ref="D750" r:id="rId749" xr:uid="{34D379D2-156B-43D9-A315-660B6C7AEB2A}"/>
    <hyperlink ref="D751" r:id="rId750" xr:uid="{A383A5B0-861B-458E-9DE5-E3867FFDDFF5}"/>
    <hyperlink ref="D752" r:id="rId751" xr:uid="{4B65CF6E-F5AF-4E0F-948F-804848B7CE77}"/>
    <hyperlink ref="D753" r:id="rId752" xr:uid="{26148670-A748-4591-A415-2DDD7081E8A2}"/>
    <hyperlink ref="D754" r:id="rId753" xr:uid="{D383982C-AFCD-471B-A264-3FE5527AC243}"/>
    <hyperlink ref="D755" r:id="rId754" xr:uid="{6A63B1B1-FE1B-487D-9D1B-9CCF8417031C}"/>
    <hyperlink ref="D756" r:id="rId755" xr:uid="{B7A47222-8975-418D-BC6A-1173A8A52BF1}"/>
    <hyperlink ref="D757" r:id="rId756" xr:uid="{E0E3BDA0-037A-4AB5-BF48-F3B16C1D93B7}"/>
    <hyperlink ref="D758" r:id="rId757" xr:uid="{EC4B1DB2-D555-4650-83F6-64F3F5DD6327}"/>
    <hyperlink ref="D759" r:id="rId758" xr:uid="{360FE12F-DBFA-435A-97D3-27D4A7A6883F}"/>
    <hyperlink ref="D760" r:id="rId759" xr:uid="{B6CC14FC-FADF-4E6A-93ED-00C242A3B02C}"/>
    <hyperlink ref="D761" r:id="rId760" xr:uid="{7317F338-7C6B-4869-99E0-19BAD65B2ED1}"/>
    <hyperlink ref="D762" r:id="rId761" xr:uid="{EFC59F5B-E243-4DF2-9151-200F7EEECD67}"/>
    <hyperlink ref="D763" r:id="rId762" xr:uid="{95D23256-8EA7-42BD-8B4A-83A13453DB23}"/>
    <hyperlink ref="D764" r:id="rId763" xr:uid="{5B702DDA-3D64-4E42-8C5A-0677E70CDD4C}"/>
    <hyperlink ref="D765" r:id="rId764" xr:uid="{A6185890-2C0A-4AAB-91D0-33F3D432910A}"/>
    <hyperlink ref="D766" r:id="rId765" xr:uid="{92464631-3A8D-4029-914C-102D1C482191}"/>
    <hyperlink ref="D767" r:id="rId766" xr:uid="{609F4584-D479-4DF9-B627-942C704E6133}"/>
    <hyperlink ref="D768" r:id="rId767" xr:uid="{6D947C7F-81C9-46E8-B1B1-DD35CD656A01}"/>
    <hyperlink ref="D769" r:id="rId768" xr:uid="{972FAF3D-8BC6-49E1-84F1-97A15E0C5E37}"/>
    <hyperlink ref="D770" r:id="rId769" xr:uid="{D5EE5DF6-6586-47CC-8E50-ACC0EAD7E93C}"/>
    <hyperlink ref="D771" r:id="rId770" xr:uid="{CDD4F39C-2975-4892-B9AA-6D93FC3AD02B}"/>
    <hyperlink ref="D772" r:id="rId771" xr:uid="{D12FF20A-18B6-41B6-BCF7-0A3CFB0C50EA}"/>
    <hyperlink ref="D773" r:id="rId772" xr:uid="{FF75B026-5953-4614-9A01-6BAC24FF6342}"/>
    <hyperlink ref="D774" r:id="rId773" xr:uid="{A0937505-46A8-4D27-A4DF-41ACF528631A}"/>
    <hyperlink ref="D775" r:id="rId774" xr:uid="{BDA61088-2E60-42A5-959B-323EAB7B97CF}"/>
    <hyperlink ref="D776" r:id="rId775" xr:uid="{F7819A35-6E0C-4289-AF5D-78410F0F13CE}"/>
    <hyperlink ref="D777" r:id="rId776" xr:uid="{41B17C56-9962-4EF3-A4E0-4C2017B286AF}"/>
    <hyperlink ref="D778" r:id="rId777" xr:uid="{6AFCF499-3C86-4F7A-BFFF-DEF77FA080C7}"/>
    <hyperlink ref="D779" r:id="rId778" xr:uid="{59C6982C-0951-4687-927E-3CD4000B0E34}"/>
    <hyperlink ref="D780" r:id="rId779" xr:uid="{0FE3969B-4A46-4DE8-BE68-01BF978A8319}"/>
    <hyperlink ref="D781" r:id="rId780" xr:uid="{20FB21A9-39BC-46C9-AEEB-37960D828C88}"/>
    <hyperlink ref="D782" r:id="rId781" xr:uid="{6459880B-A97A-4F93-A65C-09158FA412E9}"/>
    <hyperlink ref="D783" r:id="rId782" xr:uid="{B4521A64-E04D-4212-9F45-B63C3E392851}"/>
    <hyperlink ref="D784" r:id="rId783" xr:uid="{C0D05489-0879-4A55-B8D7-18A3EB83EFE7}"/>
    <hyperlink ref="D785" r:id="rId784" xr:uid="{0695C1C7-E6D2-4354-9F89-066D8457C947}"/>
    <hyperlink ref="D786" r:id="rId785" xr:uid="{1D51A80B-9C3F-4F14-8A3D-816129271393}"/>
    <hyperlink ref="D787" r:id="rId786" xr:uid="{F27035CA-1B5C-49FC-983A-72B60854EAB5}"/>
    <hyperlink ref="D788" r:id="rId787" xr:uid="{3B445790-62A5-4091-8A0A-E993B087F730}"/>
    <hyperlink ref="D789" r:id="rId788" xr:uid="{82C7F3B6-D8AA-4D72-B2A3-575F238241C6}"/>
    <hyperlink ref="D790" r:id="rId789" xr:uid="{0A8FC5DD-C2AC-4700-AAE6-3C3C7CAAA0BD}"/>
    <hyperlink ref="D791" r:id="rId790" xr:uid="{78326B72-6C4B-4E3E-8810-9D8AA3B1B797}"/>
    <hyperlink ref="D792" r:id="rId791" xr:uid="{F33B9369-E1A2-4553-A103-473E152BB646}"/>
    <hyperlink ref="D793" r:id="rId792" xr:uid="{792C2E85-C780-406F-B4B2-E5FAB4DA5C65}"/>
    <hyperlink ref="D794" r:id="rId793" xr:uid="{41474B37-8A01-4C43-ADFA-B7CD3A94B091}"/>
    <hyperlink ref="D795" r:id="rId794" xr:uid="{8BE773F9-3687-4D41-94C2-E24F3E4BABC8}"/>
    <hyperlink ref="D796" r:id="rId795" xr:uid="{DE27F0A8-D188-46D2-A6A2-D37C8D35741A}"/>
    <hyperlink ref="D797" r:id="rId796" xr:uid="{F4D8EC05-3893-44BA-ACB1-16A0EBD80B47}"/>
    <hyperlink ref="D798" r:id="rId797" xr:uid="{FA70232D-15B3-4ADE-BFCD-56D9EFF22F87}"/>
    <hyperlink ref="D799" r:id="rId798" xr:uid="{B1C313AB-FA31-4098-A1FC-E42650EF6C14}"/>
    <hyperlink ref="D800" r:id="rId799" xr:uid="{1B0DBECC-862F-4ACC-A41B-E6332A3BFE2E}"/>
    <hyperlink ref="D801" r:id="rId800" xr:uid="{711BDAE1-79F1-4389-94A9-B40A85AC1A0A}"/>
    <hyperlink ref="D802" r:id="rId801" xr:uid="{75F0EFD8-B681-4D04-8F8F-B3F549A96300}"/>
    <hyperlink ref="D803" r:id="rId802" xr:uid="{F9D13276-F3CB-43CD-A5CF-C303D8FD253C}"/>
    <hyperlink ref="D804" r:id="rId803" xr:uid="{E778ABAA-EBA3-4ADC-9D37-154652673F92}"/>
    <hyperlink ref="D805" r:id="rId804" xr:uid="{9D6CCFCB-BB3C-4AC1-B1B3-A0C6F61CDAFB}"/>
    <hyperlink ref="D806" r:id="rId805" xr:uid="{3777F9A1-E650-4C79-93F7-01F2953A21DF}"/>
    <hyperlink ref="D807" r:id="rId806" xr:uid="{6C3D6276-A311-4F08-8570-FD77483B716D}"/>
    <hyperlink ref="D808" r:id="rId807" xr:uid="{FA31D287-D338-4D36-85C9-607B08DA9498}"/>
    <hyperlink ref="D809" r:id="rId808" xr:uid="{15114FFF-5049-4DA4-8A1F-80CD06DBA3C4}"/>
    <hyperlink ref="D810" r:id="rId809" xr:uid="{0D49B365-C18F-4321-8BA2-CEB6F03252AA}"/>
    <hyperlink ref="D811" r:id="rId810" xr:uid="{1725043B-5BFB-468D-B51F-EABE25461326}"/>
    <hyperlink ref="D812" r:id="rId811" xr:uid="{AC542BED-294A-4BC0-8F02-6A07D287D43B}"/>
    <hyperlink ref="D813" r:id="rId812" xr:uid="{E35E9D4A-2B01-4D47-8268-0BB3A0538F17}"/>
    <hyperlink ref="D814" r:id="rId813" xr:uid="{32253C09-C796-4D31-98CE-0CA592230AF8}"/>
    <hyperlink ref="D815" r:id="rId814" xr:uid="{B385DBDC-23A8-4333-AB9E-46C8AC0B2A07}"/>
    <hyperlink ref="D816" r:id="rId815" xr:uid="{5335A8F7-4CEE-4A3D-B8F2-5F19713FBB64}"/>
    <hyperlink ref="D817" r:id="rId816" xr:uid="{175F6ACB-DE9C-4F30-B62C-F29829DE30EB}"/>
    <hyperlink ref="D818" r:id="rId817" xr:uid="{F9DED491-B10F-46A7-81A2-AA7DD590339F}"/>
    <hyperlink ref="D819" r:id="rId818" xr:uid="{157F7890-EC5C-4F66-B5E0-164A85ADEBEA}"/>
    <hyperlink ref="D820" r:id="rId819" xr:uid="{B1F39363-81A2-46B0-AC47-687265F104A1}"/>
    <hyperlink ref="D821" r:id="rId820" xr:uid="{65E9C925-7729-4743-8F9D-B7BA25180BE5}"/>
    <hyperlink ref="D822" r:id="rId821" xr:uid="{190796F8-656C-4DED-85A2-7919C869C61D}"/>
    <hyperlink ref="D823" r:id="rId822" xr:uid="{E498A417-8763-4B1F-9D99-7D75F04E0CAD}"/>
    <hyperlink ref="D824" r:id="rId823" xr:uid="{933A62B9-A7C2-46BC-8F20-63ADF043BADB}"/>
    <hyperlink ref="D825" r:id="rId824" xr:uid="{FD991796-EE73-459E-A6C2-EFCFE4F5F3F0}"/>
    <hyperlink ref="D826" r:id="rId825" xr:uid="{619F9461-B925-4E73-98EA-0C1AE63EF755}"/>
    <hyperlink ref="D827" r:id="rId826" xr:uid="{FAB65D49-88AA-431E-B714-E1928B419FFC}"/>
    <hyperlink ref="D828" r:id="rId827" xr:uid="{6D89AC73-1052-4FA8-8C03-53C9F4767BDF}"/>
    <hyperlink ref="D829" r:id="rId828" xr:uid="{5316EE15-B5BD-4D5B-8C5C-C5C1C22E33DF}"/>
    <hyperlink ref="D830" r:id="rId829" xr:uid="{4B6D4E6A-115F-4736-B5C3-E8AFD973AACF}"/>
    <hyperlink ref="D831" r:id="rId830" xr:uid="{43FB16B9-9965-42A0-8483-F616FB548F10}"/>
    <hyperlink ref="D832" r:id="rId831" xr:uid="{1FC6A2E6-321E-4560-AA7C-A16351C80FCD}"/>
    <hyperlink ref="D833" r:id="rId832" xr:uid="{F8E3FE86-D689-4D3E-AC7E-7A43E34A8AB5}"/>
    <hyperlink ref="D834" r:id="rId833" xr:uid="{A7647F18-4549-4B69-9786-BD308A1BC85E}"/>
    <hyperlink ref="D835" r:id="rId834" xr:uid="{5D0955EA-B3BD-49B4-9981-E1CFBE0DC338}"/>
    <hyperlink ref="D836" r:id="rId835" xr:uid="{64312B94-A2EC-43FC-A179-B7F8208F892D}"/>
    <hyperlink ref="D837" r:id="rId836" xr:uid="{E9F93CE7-9DCB-4822-9649-9339ACE996C0}"/>
    <hyperlink ref="D838" r:id="rId837" xr:uid="{D605E93D-7D2F-4158-A355-50E5AF3176F0}"/>
    <hyperlink ref="D839" r:id="rId838" xr:uid="{D043B23A-E51A-4E27-A87C-EF0208D0BC75}"/>
    <hyperlink ref="D840" r:id="rId839" xr:uid="{4473D9CB-0262-4D56-9667-5522A900190E}"/>
    <hyperlink ref="D841" r:id="rId840" xr:uid="{C0855F49-FEB7-49E8-BEB2-3DF659386B7B}"/>
    <hyperlink ref="D842" r:id="rId841" xr:uid="{A79DF470-6747-4ACE-867A-1036B6EA5A1A}"/>
    <hyperlink ref="D843" r:id="rId842" xr:uid="{849CB24C-05E5-4C71-8DFD-DA85447A9895}"/>
    <hyperlink ref="D844" r:id="rId843" xr:uid="{89F43D67-05D4-41B4-9ADB-62F0C498ED05}"/>
    <hyperlink ref="D845" r:id="rId844" xr:uid="{87C20574-7F3F-4909-86CB-79D7B2ADFBC3}"/>
    <hyperlink ref="D846" r:id="rId845" xr:uid="{07D98778-DFA8-40E0-8422-0F78E2B2F71C}"/>
    <hyperlink ref="D847" r:id="rId846" xr:uid="{71C4DA04-79FD-4671-910D-7F726DF4A9CC}"/>
    <hyperlink ref="D848" r:id="rId847" xr:uid="{0FAEFD67-318E-4417-A55D-38294A0724E4}"/>
    <hyperlink ref="D849" r:id="rId848" xr:uid="{A409865C-9692-4601-9984-154D753C5C46}"/>
    <hyperlink ref="D850" r:id="rId849" xr:uid="{59385577-C671-414B-AE4B-B0112EFCD703}"/>
    <hyperlink ref="D851" r:id="rId850" xr:uid="{DF4C2C77-A1E2-467A-9263-E95AE5F10F23}"/>
    <hyperlink ref="D852" r:id="rId851" xr:uid="{2E1D8EDF-1573-4138-A2CF-B4B2F9C4FFC6}"/>
    <hyperlink ref="D853" r:id="rId852" xr:uid="{25E0D2D0-F00F-4A80-98A7-EF901B6B95AC}"/>
    <hyperlink ref="D854" r:id="rId853" xr:uid="{DB8E6269-2CF8-4355-A843-99BAB282065C}"/>
    <hyperlink ref="D855" r:id="rId854" xr:uid="{63AA28CF-F065-46C4-95BC-9C037D22A074}"/>
    <hyperlink ref="D856" r:id="rId855" xr:uid="{209DBC89-357D-48BC-8D27-3AEEA8AC1129}"/>
    <hyperlink ref="D857" r:id="rId856" xr:uid="{61A1056B-B2B8-46E0-8A59-8D9BCD0E860B}"/>
    <hyperlink ref="D858" r:id="rId857" xr:uid="{7EAED174-6A4C-4E01-A572-B0BE7C1C5FCD}"/>
    <hyperlink ref="D859" r:id="rId858" xr:uid="{6295C2E5-31FB-4205-8525-69669B956D7F}"/>
    <hyperlink ref="D860" r:id="rId859" xr:uid="{E0602089-ADB4-4100-A191-1EF3C303FBBA}"/>
    <hyperlink ref="D861" r:id="rId860" xr:uid="{17537208-8036-4972-A263-5DDE0E53EAD6}"/>
    <hyperlink ref="D862" r:id="rId861" xr:uid="{3FBDC34E-EE73-44EF-B9EF-5CB002B55C8A}"/>
    <hyperlink ref="D863" r:id="rId862" xr:uid="{FECB5579-EABF-4CFC-BF15-E3277208769B}"/>
    <hyperlink ref="D864" r:id="rId863" xr:uid="{C029CC78-97A8-4B54-A887-DF0708F5B03F}"/>
    <hyperlink ref="D865" r:id="rId864" xr:uid="{D630DD45-BB34-44E7-9EED-4FA8C83C0228}"/>
    <hyperlink ref="D866" r:id="rId865" xr:uid="{F86EEA3E-575C-457D-8528-A3F05349FF94}"/>
    <hyperlink ref="D867" r:id="rId866" xr:uid="{2DE83EA5-6B2F-43C5-A9D1-35E3A3A6F359}"/>
    <hyperlink ref="D868" r:id="rId867" xr:uid="{08AEDC3E-F0A0-4468-A12F-5EA71A5D97DE}"/>
    <hyperlink ref="D869" r:id="rId868" xr:uid="{C7FC6734-EEE3-40FD-B561-37B712866BD1}"/>
    <hyperlink ref="D870" r:id="rId869" xr:uid="{9141CC76-4DC9-4F02-B806-32BA65940E7A}"/>
    <hyperlink ref="D871" r:id="rId870" xr:uid="{503619D4-C175-43E0-ABEE-973959912D84}"/>
    <hyperlink ref="D872" r:id="rId871" xr:uid="{D5D6BA0C-89D5-4C54-97AD-A5E670C03B43}"/>
    <hyperlink ref="D873" r:id="rId872" xr:uid="{6BE4944F-FD6F-4283-BB88-B310FC95FFC3}"/>
    <hyperlink ref="D874" r:id="rId873" xr:uid="{903F77C2-44F0-407D-B4D3-D14A6EE050D3}"/>
    <hyperlink ref="D875" r:id="rId874" xr:uid="{F8AAF09F-9E09-4E78-885A-73466A126679}"/>
    <hyperlink ref="D876" r:id="rId875" xr:uid="{EC385BE3-EA51-4A43-A9A9-C4107EBF808B}"/>
    <hyperlink ref="D877" r:id="rId876" xr:uid="{1E9791FB-04E5-4C08-9472-4053E4DCF786}"/>
    <hyperlink ref="D878" r:id="rId877" xr:uid="{790A8C99-A0B7-4453-B33F-D0D9E4CD9F0C}"/>
    <hyperlink ref="D879" r:id="rId878" xr:uid="{12FDF2D2-0456-441A-9A1F-3B0FBA1F4489}"/>
    <hyperlink ref="D880" r:id="rId879" xr:uid="{69265DDB-2989-4E0D-8C1F-BD7E2CAD8B67}"/>
    <hyperlink ref="D881" r:id="rId880" xr:uid="{4D85FB2E-ECCE-4FFF-8DB1-87000AF26F15}"/>
    <hyperlink ref="D882" r:id="rId881" xr:uid="{0DE359D1-80A4-49F4-A0D9-0AD8475767F6}"/>
    <hyperlink ref="D883" r:id="rId882" xr:uid="{C4D50F71-11FB-4DC8-A794-05F5DE962585}"/>
    <hyperlink ref="D884" r:id="rId883" xr:uid="{79176409-8248-4457-BA9D-583C7FE04B06}"/>
    <hyperlink ref="D885" r:id="rId884" xr:uid="{A5F95101-9333-4B52-A031-A286A73845EA}"/>
    <hyperlink ref="D886" r:id="rId885" xr:uid="{58AA8172-B733-4E72-9D3E-02A037BD400C}"/>
    <hyperlink ref="D887" r:id="rId886" xr:uid="{F43A8853-AD25-4B90-8C91-27F1D462C6F1}"/>
    <hyperlink ref="D888" r:id="rId887" xr:uid="{DF983F46-020C-4E0F-A02A-D9F1506BFE4E}"/>
    <hyperlink ref="D889" r:id="rId888" xr:uid="{2BF84D40-5235-405D-BC0F-283C6CF546FE}"/>
    <hyperlink ref="D890" r:id="rId889" xr:uid="{DBDA4A9C-5AA1-46FC-AAC0-7793ACC85A54}"/>
    <hyperlink ref="D891" r:id="rId890" xr:uid="{A8F380BC-5736-43A0-9C5A-7DBD40987B0A}"/>
    <hyperlink ref="D892" r:id="rId891" xr:uid="{D46A5B86-C4D8-4DB1-93AB-D32B3A5BFB2A}"/>
    <hyperlink ref="D893" r:id="rId892" xr:uid="{8414BB49-A778-4260-BB8B-C507976C786C}"/>
    <hyperlink ref="D894" r:id="rId893" xr:uid="{2936E3D9-BA71-4E6F-BD56-77C769446482}"/>
    <hyperlink ref="D895" r:id="rId894" xr:uid="{D422D918-45DE-4E81-B588-DA390A511936}"/>
    <hyperlink ref="D896" r:id="rId895" xr:uid="{104AC32E-CB68-4F8C-A183-44C4499F9BC6}"/>
    <hyperlink ref="D897" r:id="rId896" xr:uid="{F8F45B78-92E7-40A8-8B25-9A3E01256888}"/>
    <hyperlink ref="D898" r:id="rId897" xr:uid="{C7307306-89AF-45B7-9E1F-2634A492949B}"/>
    <hyperlink ref="D899" r:id="rId898" xr:uid="{04D5CECA-5B63-4E6E-9176-9DA1D406D649}"/>
    <hyperlink ref="D900" r:id="rId899" xr:uid="{E47DECDA-9996-48D9-B230-2D5D5AAA3BF7}"/>
    <hyperlink ref="D901" r:id="rId900" xr:uid="{C2740EA6-F6A9-46D1-AD6F-F588E4A5E7F3}"/>
    <hyperlink ref="D902" r:id="rId901" xr:uid="{1BC4BE6B-7530-481A-960D-76CCE3AFA8EB}"/>
    <hyperlink ref="D903" r:id="rId902" xr:uid="{B9DA2219-BB2E-49DA-BDB8-8A0D077AFC87}"/>
    <hyperlink ref="D904" r:id="rId903" xr:uid="{D546D504-EB65-4627-B020-99C8A04CA46C}"/>
    <hyperlink ref="D905" r:id="rId904" xr:uid="{7331B854-FAE8-497D-9BC0-9724920916F6}"/>
    <hyperlink ref="D906" r:id="rId905" xr:uid="{14F411D7-39F7-4683-82B8-9742070B940D}"/>
    <hyperlink ref="D907" r:id="rId906" xr:uid="{A2EB9888-3C3D-4163-91E7-26B8E31C5657}"/>
    <hyperlink ref="D908" r:id="rId907" xr:uid="{4C5F9AAC-57E8-4B03-90B0-289B103023F8}"/>
    <hyperlink ref="D909" r:id="rId908" xr:uid="{96B66FC8-4562-474C-BE57-BEF64A920711}"/>
    <hyperlink ref="D910" r:id="rId909" xr:uid="{03D8B45E-9BE2-49A1-B7B8-D6F639440D38}"/>
    <hyperlink ref="D911" r:id="rId910" xr:uid="{B4BB1601-B9DC-400E-A717-6047788A3801}"/>
    <hyperlink ref="D912" r:id="rId911" xr:uid="{B40C1564-5987-4EC9-A05F-31E362D99633}"/>
    <hyperlink ref="D913" r:id="rId912" xr:uid="{14A80164-E2A6-4C3A-88F2-2A036BAD6FC9}"/>
    <hyperlink ref="D914" r:id="rId913" xr:uid="{EDB055D4-6C49-4F2D-B3C4-AE7618C41802}"/>
    <hyperlink ref="D915" r:id="rId914" xr:uid="{E2044EA4-7A62-4404-B2C3-C68F5DD1EB9F}"/>
    <hyperlink ref="D916" r:id="rId915" xr:uid="{8EC763AA-8549-4104-B13A-462CF01BB4E3}"/>
    <hyperlink ref="D917" r:id="rId916" xr:uid="{78D899C5-B204-4D92-A32D-EAB40155C131}"/>
    <hyperlink ref="D918" r:id="rId917" xr:uid="{E57A2E43-D36F-4D9E-849B-44CDF16CD9C7}"/>
    <hyperlink ref="D919" r:id="rId918" xr:uid="{AF38DD0C-8C37-4A1A-9F73-9E4EBD8F4D3B}"/>
    <hyperlink ref="D920" r:id="rId919" xr:uid="{EE09D72B-6FEC-4859-896B-BA164D8067E7}"/>
    <hyperlink ref="D921" r:id="rId920" xr:uid="{602158EB-10DC-47F0-9911-883A13A1B2ED}"/>
    <hyperlink ref="D922" r:id="rId921" xr:uid="{D74260B3-2DF3-4FAD-93ED-7AD549C78F6D}"/>
    <hyperlink ref="D923" r:id="rId922" xr:uid="{73EAD5C3-3638-4497-B14B-A58949ABFDC3}"/>
    <hyperlink ref="D924" r:id="rId923" xr:uid="{1476ADF9-7A81-415A-AD0F-4857A13E336F}"/>
    <hyperlink ref="D925" r:id="rId924" xr:uid="{04840468-4CC4-4D73-922C-AE029B806EAF}"/>
    <hyperlink ref="D926" r:id="rId925" xr:uid="{54876C1A-27F9-4A79-9B9F-DF88E776556E}"/>
    <hyperlink ref="D927" r:id="rId926" xr:uid="{E375D4AA-91AB-42E2-B96A-2F4AF72D2BF6}"/>
    <hyperlink ref="D928" r:id="rId927" xr:uid="{9682A75E-571E-4DF7-93D6-CE97EB595EA9}"/>
    <hyperlink ref="D929" r:id="rId928" xr:uid="{0359AFE2-FB57-45C4-A34B-717B82AAF133}"/>
    <hyperlink ref="D930" r:id="rId929" xr:uid="{05AF718A-1B43-45ED-9D68-B0F772653388}"/>
    <hyperlink ref="D931" r:id="rId930" xr:uid="{C840CF87-C079-4D7F-A673-2D03A882765F}"/>
    <hyperlink ref="D932" r:id="rId931" xr:uid="{31833CFF-3608-4545-A722-E821A087E60D}"/>
    <hyperlink ref="D933" r:id="rId932" xr:uid="{9DCFA74D-B6F8-46F5-B04E-7F25EDA6B732}"/>
    <hyperlink ref="D934" r:id="rId933" xr:uid="{880D5F51-3B20-42E3-A604-FCF760D3B6A0}"/>
    <hyperlink ref="D935" r:id="rId934" xr:uid="{271802C0-6134-4154-B22E-2A436AD4C3B2}"/>
    <hyperlink ref="D936" r:id="rId935" xr:uid="{551A44F9-6329-4F2C-B074-6B3DA2856B0D}"/>
    <hyperlink ref="D937" r:id="rId936" xr:uid="{945954B1-5EEB-4433-B6B6-0A0F4D7CE083}"/>
    <hyperlink ref="D938" r:id="rId937" xr:uid="{0A6716E1-C88F-4368-BA85-426AB51A9468}"/>
    <hyperlink ref="D939" r:id="rId938" xr:uid="{EB1D381C-6406-413A-BEB6-51889C7FD56A}"/>
    <hyperlink ref="D940" r:id="rId939" xr:uid="{94B49C01-5FD2-4163-A10A-67774E61FF5F}"/>
    <hyperlink ref="D941" r:id="rId940" xr:uid="{FE77CB51-206E-4F07-A000-F7088C195F96}"/>
    <hyperlink ref="D942" r:id="rId941" xr:uid="{12288259-5DA3-45FC-B3E0-6EFF581BB330}"/>
    <hyperlink ref="D943" r:id="rId942" xr:uid="{12FA7496-BE65-4333-81CB-AEB31DBF84A1}"/>
    <hyperlink ref="D944" r:id="rId943" xr:uid="{FB0EFF64-9426-4EF4-BC2C-2D48B45A058D}"/>
    <hyperlink ref="D945" r:id="rId944" xr:uid="{55E738F5-C95A-4565-9AF3-E44F61077D36}"/>
    <hyperlink ref="D946" r:id="rId945" xr:uid="{57E23353-3A86-4E39-A60D-FCBB3CAEE0D1}"/>
    <hyperlink ref="D947" r:id="rId946" xr:uid="{6C84FD2A-4505-4FDE-A2A8-49BCE4B32311}"/>
    <hyperlink ref="D948" r:id="rId947" xr:uid="{A64E521D-F618-48BC-8BBB-E7B308EA1D71}"/>
    <hyperlink ref="D949" r:id="rId948" xr:uid="{B072D7E3-64AC-4264-ADBF-6F9AA5378F3F}"/>
    <hyperlink ref="D950" r:id="rId949" xr:uid="{DB82369F-02BA-4549-ABF6-728D514C43F0}"/>
    <hyperlink ref="D951" r:id="rId950" xr:uid="{62B9CADC-9142-45DB-9A55-96489D5CE3A7}"/>
    <hyperlink ref="D952" r:id="rId951" xr:uid="{B4ADB627-6909-4682-9D11-E19724CC33B8}"/>
    <hyperlink ref="D953" r:id="rId952" xr:uid="{28C71AA0-53D4-4528-8B5A-E10668B310F5}"/>
    <hyperlink ref="D954" r:id="rId953" xr:uid="{AD3F2615-2C4A-4A31-A51B-8B64F3E189E5}"/>
    <hyperlink ref="D955" r:id="rId954" xr:uid="{591F90E4-51E4-4499-8C34-0BAE94A386DB}"/>
    <hyperlink ref="D956" r:id="rId955" xr:uid="{843E385B-59BE-4C2B-B2C3-24334FDC946C}"/>
    <hyperlink ref="D957" r:id="rId956" xr:uid="{76932410-87F8-4C55-B6AC-54B41A6B8631}"/>
    <hyperlink ref="D958" r:id="rId957" xr:uid="{0CF7593E-A22C-4EE4-85DE-0B33051802B7}"/>
    <hyperlink ref="D959" r:id="rId958" xr:uid="{F7072352-6639-46A8-BEF3-AE61B430CCC6}"/>
    <hyperlink ref="D960" r:id="rId959" xr:uid="{7FF7238C-75C7-49A9-9528-45293B309739}"/>
    <hyperlink ref="D961" r:id="rId960" xr:uid="{F211F9F0-08AD-4449-B8F9-918838752583}"/>
    <hyperlink ref="D962" r:id="rId961" xr:uid="{0957A978-0C08-4341-A4CE-4D05C9574A86}"/>
    <hyperlink ref="D963" r:id="rId962" xr:uid="{AAC15E18-3B4C-4F0E-AD76-0BE6307B7955}"/>
    <hyperlink ref="D964" r:id="rId963" xr:uid="{9E100E4A-A7FD-449D-9878-7130C228C53D}"/>
    <hyperlink ref="D965" r:id="rId964" xr:uid="{88A3848F-31D1-4A7F-B405-F9F3D6379A28}"/>
    <hyperlink ref="D966" r:id="rId965" xr:uid="{3FB7602E-DA59-4028-9687-5F3341798CA3}"/>
    <hyperlink ref="D967" r:id="rId966" xr:uid="{7C50DF1E-3751-44BA-BD87-08EC7CB0C37A}"/>
    <hyperlink ref="D968" r:id="rId967" xr:uid="{ED795B50-068F-47AB-B50A-A7DBD2EB9802}"/>
    <hyperlink ref="D969" r:id="rId968" xr:uid="{0243F151-5E6C-4A8F-9422-AA0CF7D96D51}"/>
    <hyperlink ref="D970" r:id="rId969" xr:uid="{C1EA2A96-6947-4A37-98A7-4447F6E3E71B}"/>
    <hyperlink ref="D971" r:id="rId970" xr:uid="{E60B84D6-F996-4E3A-A44B-2AE5AABDA841}"/>
    <hyperlink ref="D972" r:id="rId971" xr:uid="{0340E082-5011-471E-A627-85A74618B662}"/>
    <hyperlink ref="D973" r:id="rId972" xr:uid="{310BB834-7FFE-445A-AF5C-0BB0A7F2E5C1}"/>
    <hyperlink ref="D974" r:id="rId973" xr:uid="{186E3935-CD06-449D-AA2B-5D8A6DD6DD34}"/>
    <hyperlink ref="D975" r:id="rId974" xr:uid="{6E556053-4FEA-4393-942D-9E16B48160FF}"/>
    <hyperlink ref="D976" r:id="rId975" xr:uid="{9FC2549A-463D-44BA-B86E-9D326B617D78}"/>
    <hyperlink ref="D977" r:id="rId976" xr:uid="{6DB1E6E0-76EB-4CAE-82B1-B7A279407FE3}"/>
    <hyperlink ref="D978" r:id="rId977" xr:uid="{D5FBA33F-EB70-4E98-AD16-4BFCF7DF5659}"/>
    <hyperlink ref="D979" r:id="rId978" xr:uid="{11DC34C9-0722-4EBD-8775-BF0B56642D54}"/>
    <hyperlink ref="D980" r:id="rId979" xr:uid="{6962AC4C-55AB-4C45-96A2-B5E689441018}"/>
    <hyperlink ref="D981" r:id="rId980" xr:uid="{C4741B98-0833-42A1-9F0C-8BDEE07F6E8A}"/>
    <hyperlink ref="D982" r:id="rId981" xr:uid="{2D8D6F9E-BE85-4A90-87DA-31C38BCE9B8B}"/>
    <hyperlink ref="D983" r:id="rId982" xr:uid="{7261B7A0-8FFF-4052-AAFC-651719E61FAF}"/>
    <hyperlink ref="D984" r:id="rId983" xr:uid="{F463707B-56F0-4C1D-A114-F7AB85487BC9}"/>
    <hyperlink ref="D985" r:id="rId984" xr:uid="{7BFF55CC-CD7C-4E9D-84EF-CB6A84FFD4F0}"/>
    <hyperlink ref="D986" r:id="rId985" xr:uid="{D90CF8D0-C901-4E71-B3D5-644C901EC83E}"/>
    <hyperlink ref="D987" r:id="rId986" xr:uid="{54D1988F-9BF4-49AD-B030-DC9942739C75}"/>
    <hyperlink ref="D988" r:id="rId987" xr:uid="{2F799D9B-9E2E-4142-A3BB-C8B03D3E0C3E}"/>
    <hyperlink ref="D989" r:id="rId988" xr:uid="{0979D045-740E-4707-867E-8439C2249BFE}"/>
    <hyperlink ref="D990" r:id="rId989" xr:uid="{0E41B431-238D-4E5D-A660-1D54FBF16822}"/>
    <hyperlink ref="D991" r:id="rId990" xr:uid="{68EDB6BA-AEB8-42A0-BEA5-EB7D124B3D20}"/>
    <hyperlink ref="D992" r:id="rId991" xr:uid="{60FA6CD8-0347-4C39-96A2-BD734CAABB34}"/>
    <hyperlink ref="D993" r:id="rId992" xr:uid="{91F5CF05-1C8D-49D7-BA07-A2F283DD47B2}"/>
    <hyperlink ref="D994" r:id="rId993" xr:uid="{8C048E2C-8081-4E9F-96E7-C2EB906CECFD}"/>
    <hyperlink ref="D995" r:id="rId994" xr:uid="{C1F29A69-C9F5-43AF-8AD8-AE11E2991688}"/>
    <hyperlink ref="D996" r:id="rId995" xr:uid="{EECA5C75-8B76-42E5-BCAB-FE88425B5626}"/>
    <hyperlink ref="D997" r:id="rId996" xr:uid="{AB806300-7901-45E8-B516-A6DB8FF96881}"/>
    <hyperlink ref="D998" r:id="rId997" xr:uid="{A95BA854-27F3-4270-AA05-F3DE4F5A7408}"/>
    <hyperlink ref="D999" r:id="rId998" xr:uid="{D793AB97-89B7-48F4-879B-4D601B8A6B45}"/>
    <hyperlink ref="D1000" r:id="rId999" xr:uid="{37B5A43F-CC47-4C57-8B52-26DFA747F6B1}"/>
    <hyperlink ref="D1001" r:id="rId1000" xr:uid="{780B97E3-AE97-4EA1-90D4-1DB84A2B1E66}"/>
    <hyperlink ref="D1002" r:id="rId1001" xr:uid="{67192AFF-0733-42FD-B63E-9590A2BC3189}"/>
    <hyperlink ref="D1003" r:id="rId1002" xr:uid="{A0E3B3E3-F7CD-4765-A769-0DAE8B117840}"/>
    <hyperlink ref="D1004" r:id="rId1003" xr:uid="{A4DEEBB5-9E0D-4B5A-961F-2966F5A16606}"/>
    <hyperlink ref="D1005" r:id="rId1004" xr:uid="{085EEAF9-4B8F-4637-BD73-B62DBF7846BC}"/>
    <hyperlink ref="D1006" r:id="rId1005" xr:uid="{C03E9B61-09F4-4D82-AEBA-272442E0839B}"/>
    <hyperlink ref="D1007" r:id="rId1006" xr:uid="{B50F602B-E968-4CC8-92CD-B51F82C91792}"/>
    <hyperlink ref="D1008" r:id="rId1007" xr:uid="{C68FFA32-86AE-4A8A-AB35-B75D06D2355A}"/>
    <hyperlink ref="D1009" r:id="rId1008" xr:uid="{9965EFD5-918B-4581-885E-28EC7772C967}"/>
    <hyperlink ref="D1010" r:id="rId1009" xr:uid="{10439CEB-15EB-4BE1-B5B0-00D64EE691A7}"/>
    <hyperlink ref="D1011" r:id="rId1010" xr:uid="{4DD59E5B-6B1A-442F-96B2-517CA5D5082B}"/>
    <hyperlink ref="D1012" r:id="rId1011" xr:uid="{D4F0A8F8-0D29-4B53-83D9-0E8F16E57B59}"/>
    <hyperlink ref="D1013" r:id="rId1012" xr:uid="{FFB3F909-0301-407E-AF7D-A082525CEBB9}"/>
    <hyperlink ref="D1014" r:id="rId1013" xr:uid="{5261D331-225A-424A-967B-1744E9DFD65A}"/>
    <hyperlink ref="D1015" r:id="rId1014" xr:uid="{D799D5B7-59F2-4148-8701-5E3222AF3C84}"/>
    <hyperlink ref="D1016" r:id="rId1015" xr:uid="{80F7A9C7-E0DB-4F8A-8BF2-DA614E8B1F82}"/>
    <hyperlink ref="D1017" r:id="rId1016" xr:uid="{EAA85072-2BB3-4DCB-BCC4-EA07037500C2}"/>
    <hyperlink ref="D1018" r:id="rId1017" xr:uid="{BF46F571-5FF9-439E-89BE-14067017795E}"/>
    <hyperlink ref="D1019" r:id="rId1018" xr:uid="{AAF2BFD9-F32E-4E34-9839-55632D6FFD63}"/>
    <hyperlink ref="D1020" r:id="rId1019" xr:uid="{09CB7F01-2B88-4EC9-8D10-84D03BEDE369}"/>
    <hyperlink ref="D1021" r:id="rId1020" xr:uid="{1BB8FF40-E62C-4669-A74C-63C09544ED4C}"/>
    <hyperlink ref="D1022" r:id="rId1021" xr:uid="{6094EBB9-24AE-4E84-BBAC-3B19AD73C824}"/>
    <hyperlink ref="D1023" r:id="rId1022" xr:uid="{76D7B9D6-7ECC-489E-A503-7927AE544865}"/>
    <hyperlink ref="D1024" r:id="rId1023" xr:uid="{3D3BF615-67AC-483A-81E0-D9D3995C7B11}"/>
    <hyperlink ref="D1025" r:id="rId1024" xr:uid="{97873D78-D048-4A3B-BD23-80C542B9B922}"/>
    <hyperlink ref="D1026" r:id="rId1025" xr:uid="{A9A4C722-58DF-4E19-A3EC-092E8AE3E59A}"/>
    <hyperlink ref="D1027" r:id="rId1026" xr:uid="{69DC7D59-7861-42F8-B972-B1C315FB9CC7}"/>
    <hyperlink ref="D1028" r:id="rId1027" xr:uid="{14A4203C-515B-42EA-A000-CC42E96DE48C}"/>
    <hyperlink ref="D1029" r:id="rId1028" xr:uid="{6174C3A8-F0EC-41D8-8F08-DF370A62E501}"/>
    <hyperlink ref="D1030" r:id="rId1029" xr:uid="{FEE73D10-00DA-46D1-A94E-1AD2FA2B2C90}"/>
    <hyperlink ref="D1031" r:id="rId1030" xr:uid="{97AB93CD-7E04-4DC4-A110-F1AE26149D5D}"/>
    <hyperlink ref="D1032" r:id="rId1031" xr:uid="{0F8B5027-1351-4D56-A0DD-456567502D25}"/>
    <hyperlink ref="D1033" r:id="rId1032" xr:uid="{A8F45F05-DF18-42E7-A916-B7ADCC31584C}"/>
    <hyperlink ref="D1034" r:id="rId1033" xr:uid="{446E1573-AF3B-4604-A1FD-158572E1CC88}"/>
    <hyperlink ref="D1035" r:id="rId1034" xr:uid="{1F6B7C51-534A-4B76-B50F-4C3616B9F439}"/>
    <hyperlink ref="D1036" r:id="rId1035" xr:uid="{E8810C05-65F8-474A-909D-68E4A90AB2CE}"/>
    <hyperlink ref="D1037" r:id="rId1036" xr:uid="{E7890D22-D2B6-4D2C-996B-410FF6B92EB4}"/>
    <hyperlink ref="D1038" r:id="rId1037" xr:uid="{02B20A6A-17B5-428A-881C-9EA3386620E8}"/>
    <hyperlink ref="D1039" r:id="rId1038" xr:uid="{4703A31F-C48A-42DE-A8A5-367F1C5AF120}"/>
    <hyperlink ref="D1040" r:id="rId1039" xr:uid="{6AB5B1E8-445B-43DC-906B-B01C159E2E71}"/>
    <hyperlink ref="D1041" r:id="rId1040" xr:uid="{38141BC4-6570-45B2-953E-DE1F013B5B06}"/>
    <hyperlink ref="D1042" r:id="rId1041" xr:uid="{E669B3D9-C4B7-4BBE-8643-F6DD60EB6B73}"/>
    <hyperlink ref="D1043" r:id="rId1042" xr:uid="{E3EF879F-1091-4B3B-8FDD-7B964B890B7C}"/>
    <hyperlink ref="D1044" r:id="rId1043" xr:uid="{547844F0-1856-4DA0-82E1-758DA638997E}"/>
    <hyperlink ref="D1045" r:id="rId1044" xr:uid="{0CA59712-283F-4071-A2D4-E2204B453889}"/>
    <hyperlink ref="D1046" r:id="rId1045" xr:uid="{74AAC4F6-E5EC-481F-B6ED-09A801C22B0F}"/>
    <hyperlink ref="D1047" r:id="rId1046" xr:uid="{9BEBA742-209A-46FD-9ACD-39D64A4AB6C4}"/>
    <hyperlink ref="D1048" r:id="rId1047" xr:uid="{1B9710F7-8268-4450-922B-5476E9C9AC25}"/>
    <hyperlink ref="D1049" r:id="rId1048" xr:uid="{388717EC-C953-4813-B8EC-53106963B674}"/>
    <hyperlink ref="D1050" r:id="rId1049" xr:uid="{032D86F5-D3CA-49D3-B4AC-474099F4A9C7}"/>
    <hyperlink ref="D1051" r:id="rId1050" xr:uid="{FD6DAC75-E90E-4F16-BBE7-7C238EF46F24}"/>
    <hyperlink ref="D1052" r:id="rId1051" xr:uid="{4B6006A8-D268-4CBE-ACDC-CCB9AA01B82E}"/>
    <hyperlink ref="D1053" r:id="rId1052" xr:uid="{3870ED37-3CCC-4F4F-99BD-0C72577A2B03}"/>
    <hyperlink ref="D1054" r:id="rId1053" xr:uid="{CB453EA1-9FF9-4928-A51C-82EE314719EB}"/>
    <hyperlink ref="D1055" r:id="rId1054" xr:uid="{07D8D18B-1609-4C83-ABAB-F03A8103DFD3}"/>
    <hyperlink ref="D1056" r:id="rId1055" xr:uid="{809A6095-05E3-43F8-93A4-66989F1C9B8A}"/>
    <hyperlink ref="D1057" r:id="rId1056" xr:uid="{C706E413-E981-40D9-8B0E-79025DEF968D}"/>
    <hyperlink ref="D1058" r:id="rId1057" xr:uid="{D648F67E-4779-4E6F-999C-7E9369969605}"/>
    <hyperlink ref="D1059" r:id="rId1058" xr:uid="{14135171-2AEB-4569-B5A7-8ABDD819AAFC}"/>
    <hyperlink ref="D1060" r:id="rId1059" xr:uid="{01FEAF6B-248D-4ABD-B686-F9590C02B9FC}"/>
    <hyperlink ref="D1061" r:id="rId1060" xr:uid="{6A26DEC9-7A1C-46CC-91EB-2503ADC33649}"/>
    <hyperlink ref="D1062" r:id="rId1061" xr:uid="{50CC5294-A56F-4E51-A0F8-41B924872354}"/>
    <hyperlink ref="D1063" r:id="rId1062" xr:uid="{82BD91B0-F3E8-440D-94C1-E542F9C2FB00}"/>
    <hyperlink ref="D1064" r:id="rId1063" xr:uid="{1FE50892-D584-4358-B9B1-15A7ACDDFB6D}"/>
    <hyperlink ref="D1065" r:id="rId1064" xr:uid="{5E13B8EB-93A8-4A5E-A7C5-7F94211FC242}"/>
    <hyperlink ref="D1066" r:id="rId1065" xr:uid="{1917BE1B-2CBD-4F67-B272-3A0DB858A55E}"/>
    <hyperlink ref="D1067" r:id="rId1066" xr:uid="{C213D956-49C2-4450-BB3C-0C9102C9FCE1}"/>
    <hyperlink ref="D1068" r:id="rId1067" xr:uid="{9EADA682-0C19-44FB-B2B6-FF55F3DF5EE1}"/>
    <hyperlink ref="D1069" r:id="rId1068" xr:uid="{CDDC3C90-6523-4D77-88A7-9F86437B3327}"/>
    <hyperlink ref="D1070" r:id="rId1069" xr:uid="{8E78FA98-FD0E-4DBD-8841-0021C512E8D5}"/>
    <hyperlink ref="D1071" r:id="rId1070" xr:uid="{AEE49962-7E5D-4EAD-8A01-F39943176CEA}"/>
    <hyperlink ref="D1072" r:id="rId1071" xr:uid="{D7190E1D-1A2F-4E5C-B5C9-C084D883B233}"/>
    <hyperlink ref="D1073" r:id="rId1072" xr:uid="{B2898491-06C5-4FF3-A19A-4AD1BB0A7A0D}"/>
    <hyperlink ref="D1074" r:id="rId1073" xr:uid="{8651580D-18E4-42B7-995C-06E7554C182C}"/>
    <hyperlink ref="D1075" r:id="rId1074" xr:uid="{1D282A87-2201-40C6-8C5E-E9D835F6FE28}"/>
    <hyperlink ref="D1076" r:id="rId1075" xr:uid="{8F7F3981-2C81-48DB-863B-9EEE9DE72C1E}"/>
    <hyperlink ref="D1077" r:id="rId1076" xr:uid="{319C10E2-770F-400D-A6D5-814E6EC27890}"/>
    <hyperlink ref="D1078" r:id="rId1077" xr:uid="{7C3E84D3-7AB0-4B49-A120-063B5F1724C2}"/>
    <hyperlink ref="D1079" r:id="rId1078" xr:uid="{AE22FED9-A7D5-4E1D-B37B-374FD49F1A58}"/>
    <hyperlink ref="D1080" r:id="rId1079" xr:uid="{99E0F12C-AF8D-4109-AB5A-F1298542D2BE}"/>
    <hyperlink ref="D1081" r:id="rId1080" xr:uid="{164CDCF2-93C3-4DFB-BDA7-9BC9A2129657}"/>
    <hyperlink ref="D1082" r:id="rId1081" xr:uid="{338C2DFF-2403-4AE6-B312-0C6B407B1029}"/>
    <hyperlink ref="D1083" r:id="rId1082" xr:uid="{55BCB429-23DF-4208-8EE0-00C3DB9BE179}"/>
    <hyperlink ref="D1084" r:id="rId1083" xr:uid="{0C5BBAE4-3C2A-4D96-BE0A-635FC8CA0942}"/>
    <hyperlink ref="D1085" r:id="rId1084" xr:uid="{0DEC795F-09D9-4756-9BAC-F8D62EAD5DC1}"/>
    <hyperlink ref="D1086" r:id="rId1085" xr:uid="{368C277D-1CAC-4FEA-B6A8-1DC74D65DA83}"/>
    <hyperlink ref="D1087" r:id="rId1086" xr:uid="{BFB72387-004A-4AE1-9FF5-42B0B692A1B3}"/>
    <hyperlink ref="D1088" r:id="rId1087" xr:uid="{EEF5374C-9891-488B-B4F8-EEF78ADEEFC0}"/>
    <hyperlink ref="D1089" r:id="rId1088" xr:uid="{86060D7E-1195-498B-BF07-76EBD29B5C6F}"/>
    <hyperlink ref="D1090" r:id="rId1089" xr:uid="{9C394E48-B504-4353-9C2F-09E0D5A7CDF1}"/>
    <hyperlink ref="D1091" r:id="rId1090" xr:uid="{7A884B45-825C-48D2-91B8-B1934E2F0D18}"/>
    <hyperlink ref="D1092" r:id="rId1091" xr:uid="{579D509D-7624-4FB7-84D5-8D187F0E9342}"/>
    <hyperlink ref="D1093" r:id="rId1092" xr:uid="{499D9088-8675-4008-8014-68BA8F2614E6}"/>
    <hyperlink ref="D1094" r:id="rId1093" xr:uid="{4F92105F-1B70-4455-8C13-7BE92D164395}"/>
    <hyperlink ref="D1095" r:id="rId1094" xr:uid="{F7365D17-3540-44F1-B9C7-1724558F126E}"/>
    <hyperlink ref="D1096" r:id="rId1095" xr:uid="{E3DE114E-EA53-4C35-B0F4-E5BFDDE19AA5}"/>
    <hyperlink ref="D1097" r:id="rId1096" xr:uid="{FC386892-95EA-4012-8B0D-F5EA31665181}"/>
    <hyperlink ref="D1098" r:id="rId1097" xr:uid="{566770C3-3FE9-4C27-94B1-EE61E8005837}"/>
    <hyperlink ref="D1099" r:id="rId1098" xr:uid="{7C9A3ABE-3F9F-4D98-98F1-EC8125B32777}"/>
    <hyperlink ref="D1100" r:id="rId1099" xr:uid="{6631561B-5D9A-4357-BEAB-1172F3AC6FBC}"/>
    <hyperlink ref="D1101" r:id="rId1100" xr:uid="{B686EB28-7DB7-4FCC-BAF5-89BE0E88D1C3}"/>
    <hyperlink ref="D1102" r:id="rId1101" xr:uid="{C1A428DC-EAF1-404A-B53E-BDC182A4B50C}"/>
    <hyperlink ref="D1103" r:id="rId1102" xr:uid="{2FBCE0A6-97D8-4878-9536-033AAF150DB1}"/>
    <hyperlink ref="D1104" r:id="rId1103" xr:uid="{3C026E1D-C0EA-4920-9E1B-94481BBA2C1C}"/>
    <hyperlink ref="D1105" r:id="rId1104" xr:uid="{E385F8A3-6887-471D-9074-F4EBCA73F592}"/>
    <hyperlink ref="D1106" r:id="rId1105" xr:uid="{D2E82D5F-DEFF-414C-92AA-C144AD2D26F1}"/>
    <hyperlink ref="D1107" r:id="rId1106" xr:uid="{B3DAC0B1-401B-4FC1-8E08-1BAA85DDE826}"/>
    <hyperlink ref="D1108" r:id="rId1107" xr:uid="{A0F0BFFE-5D80-4F23-BE6F-B1FD8529A5BE}"/>
    <hyperlink ref="D1109" r:id="rId1108" xr:uid="{B086A2FB-E386-469D-9369-1E225863B0A4}"/>
    <hyperlink ref="D1110" r:id="rId1109" xr:uid="{1F497096-485B-489B-84FC-B46186EA59A3}"/>
    <hyperlink ref="D1111" r:id="rId1110" xr:uid="{B6EBC677-CF38-47B9-B8B8-A5B54DED12C0}"/>
    <hyperlink ref="D1112" r:id="rId1111" xr:uid="{602DC591-74A2-43D0-B263-797CAC527B93}"/>
    <hyperlink ref="D1113" r:id="rId1112" xr:uid="{F8390946-B2D0-45BF-9611-19B556C3F836}"/>
    <hyperlink ref="D1114" r:id="rId1113" xr:uid="{4DA39C3C-6CA0-4A54-8D02-ABDE7BD6B104}"/>
    <hyperlink ref="D1115" r:id="rId1114" xr:uid="{6354143E-52F9-4543-9DF1-7B14A7985E33}"/>
    <hyperlink ref="D1116" r:id="rId1115" xr:uid="{0245A067-67E2-43ED-A0A3-F16333B5DBC7}"/>
    <hyperlink ref="D1117" r:id="rId1116" xr:uid="{286CE02A-858B-4BF3-8F84-6CC960FFA675}"/>
    <hyperlink ref="D1118" r:id="rId1117" xr:uid="{06B248B8-DE28-463C-8F3F-AADBF84E9092}"/>
    <hyperlink ref="D1119" r:id="rId1118" xr:uid="{040E970F-72EA-405F-A91B-0388871D54BA}"/>
    <hyperlink ref="D1120" r:id="rId1119" xr:uid="{2237CD66-FB5F-4E05-AD11-83C11CFA58ED}"/>
    <hyperlink ref="D1121" r:id="rId1120" xr:uid="{83038371-AD92-40D5-8505-5A2F68D922C8}"/>
    <hyperlink ref="D1122" r:id="rId1121" xr:uid="{5BC4C380-F38A-4740-B188-F176E016C40B}"/>
    <hyperlink ref="D1123" r:id="rId1122" xr:uid="{D624CFA1-01D2-4099-A2A8-9BB13EACCF92}"/>
    <hyperlink ref="D1124" r:id="rId1123" xr:uid="{64CF60D3-A952-4633-9989-49F8324C0CDF}"/>
    <hyperlink ref="D1125" r:id="rId1124" xr:uid="{B8CC3244-09D6-4198-ADB3-5DC0AF571FAC}"/>
    <hyperlink ref="D1126" r:id="rId1125" xr:uid="{3F255A68-DC8E-44DD-978B-716EB4BC407A}"/>
    <hyperlink ref="D1127" r:id="rId1126" xr:uid="{E910BBF6-2968-4399-847F-41C4256EAEF2}"/>
    <hyperlink ref="D1128" r:id="rId1127" xr:uid="{4524F587-D522-4DCE-B2BA-536C1E7F403E}"/>
    <hyperlink ref="D1129" r:id="rId1128" xr:uid="{82C9FDB3-2B9C-4CF1-B44B-41A21AFC4306}"/>
    <hyperlink ref="D1130" r:id="rId1129" xr:uid="{EAAA41FD-F858-4B17-8815-E37D8884994D}"/>
    <hyperlink ref="D1131" r:id="rId1130" xr:uid="{77C96F12-5DB5-45F7-9A98-5BC80763A215}"/>
    <hyperlink ref="D1132" r:id="rId1131" xr:uid="{C80388B7-0EFA-4A4C-9E71-83748957F75D}"/>
    <hyperlink ref="D1133" r:id="rId1132" xr:uid="{333743BF-20E5-4257-B3DC-1F0C0B3D5A1C}"/>
    <hyperlink ref="D1134" r:id="rId1133" xr:uid="{945A122A-2100-4DF1-BDA0-183DBFF287ED}"/>
    <hyperlink ref="D1135" r:id="rId1134" xr:uid="{E0DD51DB-8754-4938-81B5-DBA7BFE7835F}"/>
    <hyperlink ref="D1136" r:id="rId1135" xr:uid="{4C183E3E-9277-46D2-8662-5D610D16B21A}"/>
    <hyperlink ref="D1137" r:id="rId1136" xr:uid="{F7D35411-88FF-4081-B858-ABCBE5725BCC}"/>
    <hyperlink ref="D1138" r:id="rId1137" xr:uid="{CB1F7BA2-282B-4A5B-AC9D-4CA8619A2474}"/>
    <hyperlink ref="D1139" r:id="rId1138" xr:uid="{3848B901-D0AF-4D4A-95B6-3B4FFD614BFE}"/>
    <hyperlink ref="D1140" r:id="rId1139" xr:uid="{3C4FE219-A454-4A4D-8DC1-7D9342C5E35D}"/>
    <hyperlink ref="D1141" r:id="rId1140" xr:uid="{1F1B295B-0188-48C3-9DCF-F0CF17E79270}"/>
    <hyperlink ref="D1142" r:id="rId1141" xr:uid="{08038FD5-8C2A-40ED-AEF0-A22DD8691A04}"/>
    <hyperlink ref="D1143" r:id="rId1142" xr:uid="{631844F8-3770-43BA-A771-5257DCB50852}"/>
    <hyperlink ref="D1144" r:id="rId1143" xr:uid="{896D2546-E405-4E81-8669-AAB6B5CD328C}"/>
    <hyperlink ref="D1145" r:id="rId1144" xr:uid="{3A9F4A96-D2E9-4A84-BE87-CF4052F89CA0}"/>
    <hyperlink ref="D1146" r:id="rId1145" xr:uid="{A868739A-E324-4BE8-848C-0663776EEA2C}"/>
    <hyperlink ref="D1147" r:id="rId1146" xr:uid="{2BD5EC6A-4F64-48BA-AAD8-5ACF8509F8C6}"/>
    <hyperlink ref="D1148" r:id="rId1147" xr:uid="{5AF2A275-4DE9-452A-9C53-CD28D834F9BF}"/>
    <hyperlink ref="D1149" r:id="rId1148" xr:uid="{E59BEDA3-7609-47CA-9038-4053A548C78F}"/>
    <hyperlink ref="D1150" r:id="rId1149" xr:uid="{90D7D31D-B44F-40EA-9175-6A78E4747668}"/>
    <hyperlink ref="D1151" r:id="rId1150" xr:uid="{904EB5F8-E5AE-42D7-AEF0-A6CF9705686A}"/>
    <hyperlink ref="D1152" r:id="rId1151" xr:uid="{73499904-DD3A-4CE5-BB1E-1893F883E670}"/>
    <hyperlink ref="D1153" r:id="rId1152" xr:uid="{11AE5D88-3360-44D8-86AD-6170B31E6C0B}"/>
    <hyperlink ref="D1154" r:id="rId1153" xr:uid="{BE7AB32D-2E36-43C9-B8CD-C5992DCBC44E}"/>
    <hyperlink ref="D1155" r:id="rId1154" xr:uid="{32E8CA67-6F9F-4000-A8C2-F5DA31FA8134}"/>
    <hyperlink ref="D1156" r:id="rId1155" xr:uid="{F514D4EB-495D-47B7-B2B4-BF47D2C0EF0D}"/>
    <hyperlink ref="D1157" r:id="rId1156" xr:uid="{21814073-E98E-4C96-B110-B8D5DC57C926}"/>
    <hyperlink ref="D1158" r:id="rId1157" xr:uid="{CB33064D-D7E9-4FED-B040-C4C1BC4ADD82}"/>
    <hyperlink ref="D1159" r:id="rId1158" xr:uid="{134359EE-FB0B-4461-9748-250B0E43C106}"/>
    <hyperlink ref="D1160" r:id="rId1159" xr:uid="{F8FD1946-D422-4529-B063-73A1AB96EE11}"/>
    <hyperlink ref="D1161" r:id="rId1160" xr:uid="{A2DC3081-16F2-4A66-A608-236F787014BF}"/>
    <hyperlink ref="D1162" r:id="rId1161" xr:uid="{3D2410F4-64CF-479F-BA26-3666A6CD343F}"/>
    <hyperlink ref="D1163" r:id="rId1162" xr:uid="{8CCBE956-8046-4FF7-815D-A37AE0271BB1}"/>
    <hyperlink ref="D1164" r:id="rId1163" xr:uid="{09BE7813-E9E7-4DD5-86E3-57A6D7165549}"/>
    <hyperlink ref="D1165" r:id="rId1164" xr:uid="{E99FBC09-CB77-44C6-AFBA-3C384F4EE33A}"/>
    <hyperlink ref="D1166" r:id="rId1165" xr:uid="{3FDAB233-6962-40A4-A282-A904F61FB01E}"/>
    <hyperlink ref="D1167" r:id="rId1166" xr:uid="{CD0CDBD7-031E-423B-AF5F-B413C98E9AE2}"/>
    <hyperlink ref="D1168" r:id="rId1167" xr:uid="{E6D9757E-4474-4E07-B341-E21471E09C30}"/>
    <hyperlink ref="D1169" r:id="rId1168" xr:uid="{1931F3BC-7637-4DE3-8A52-B35BA29D08EE}"/>
    <hyperlink ref="D1170" r:id="rId1169" xr:uid="{A8C106C7-CD6C-456D-A36B-C9BCA2F404DA}"/>
    <hyperlink ref="D1171" r:id="rId1170" xr:uid="{F7F6A2AD-A471-4F33-B5AC-D552EC588CF6}"/>
    <hyperlink ref="D1172" r:id="rId1171" xr:uid="{B9832BD1-998F-4373-9752-B4FF56C7E57D}"/>
    <hyperlink ref="D1173" r:id="rId1172" xr:uid="{439060E7-ED8B-4A9E-8F9B-AE40B309FBD8}"/>
    <hyperlink ref="D1174" r:id="rId1173" xr:uid="{E0D3EA81-609F-4001-9294-2073605DADCA}"/>
    <hyperlink ref="D1175" r:id="rId1174" xr:uid="{281CD551-B79F-4283-9E03-E629D40DAF8C}"/>
    <hyperlink ref="D1176" r:id="rId1175" xr:uid="{C1ABE18A-841A-4EAC-8682-D92F4DDEED1D}"/>
    <hyperlink ref="D1177" r:id="rId1176" xr:uid="{4B5095EC-3062-436E-A1E5-5597DC9AF853}"/>
    <hyperlink ref="D1178" r:id="rId1177" xr:uid="{D3530CD7-2C44-4F46-820D-7F8E07E8FF9B}"/>
    <hyperlink ref="D1179" r:id="rId1178" xr:uid="{3929052E-310B-4568-A380-D34336CA322B}"/>
    <hyperlink ref="D1180" r:id="rId1179" xr:uid="{2AA5B494-96E3-4EE4-A345-4D42B169AFB9}"/>
    <hyperlink ref="D1181" r:id="rId1180" xr:uid="{0C8359AB-059C-4F08-9E8C-D55D9C0132FE}"/>
    <hyperlink ref="D1182" r:id="rId1181" xr:uid="{66C0034D-9F54-461B-9416-D6F04DCCAEDE}"/>
    <hyperlink ref="D1183" r:id="rId1182" xr:uid="{52707C4F-0C26-4AFF-A398-EA7DA15BF5CE}"/>
    <hyperlink ref="D1184" r:id="rId1183" xr:uid="{86815697-E574-46FD-8CB1-690976871B6F}"/>
    <hyperlink ref="D1185" r:id="rId1184" xr:uid="{5C6DAF09-4B02-4049-BCE3-937D1427A4E5}"/>
    <hyperlink ref="D1186" r:id="rId1185" xr:uid="{027503EE-2633-4D90-9B7E-73F84F118DBE}"/>
    <hyperlink ref="D1187" r:id="rId1186" xr:uid="{C033A7DA-4872-471B-820D-3D2B1EF0C7D1}"/>
    <hyperlink ref="D1188" r:id="rId1187" xr:uid="{7771CAA4-D30D-4F9A-B7A6-9A7E2442537C}"/>
    <hyperlink ref="D1189" r:id="rId1188" xr:uid="{23A5A8C1-C5CF-4D22-9B80-B4A032A4A085}"/>
    <hyperlink ref="D1190" r:id="rId1189" xr:uid="{2BB2CF5A-F5ED-4C4D-BDDA-6A8631DCC6F2}"/>
    <hyperlink ref="D1191" r:id="rId1190" xr:uid="{64F529D3-23B4-45CB-869E-608F121217EC}"/>
    <hyperlink ref="D1192" r:id="rId1191" xr:uid="{2958EF8F-0802-463D-9D59-10A11838EA9D}"/>
    <hyperlink ref="D1193" r:id="rId1192" xr:uid="{120259B3-48B2-4277-8B1E-78EB9E1A2830}"/>
    <hyperlink ref="D1194" r:id="rId1193" xr:uid="{5012B660-99FF-44FB-9851-943B082A9088}"/>
    <hyperlink ref="D1195" r:id="rId1194" xr:uid="{C53CCDD9-DCDD-4252-A6C9-64AA878E409A}"/>
    <hyperlink ref="D1196" r:id="rId1195" xr:uid="{D14549ED-F209-43A1-82E1-3434CB33EEC7}"/>
    <hyperlink ref="D1197" r:id="rId1196" xr:uid="{CAD6D578-1854-4C33-A3BB-3EC63773B659}"/>
    <hyperlink ref="D1198" r:id="rId1197" xr:uid="{0E871AE1-6672-403C-99EC-A324FDBF9DB6}"/>
    <hyperlink ref="D1199" r:id="rId1198" xr:uid="{9E1C947E-5426-4A5B-9A0C-345829C3768F}"/>
    <hyperlink ref="D1200" r:id="rId1199" xr:uid="{1E4F1DD6-B2E4-4090-BFF1-65203519209C}"/>
    <hyperlink ref="D1201" r:id="rId1200" xr:uid="{67C08C3E-0A7D-4280-A544-469543FD731D}"/>
    <hyperlink ref="D1202" r:id="rId1201" xr:uid="{67FD1915-3D1C-4DD9-B551-4DEFDE9FBA91}"/>
    <hyperlink ref="D1203" r:id="rId1202" xr:uid="{2C719341-4AAD-4EDF-95CE-152AA9A1BC0B}"/>
    <hyperlink ref="D1204" r:id="rId1203" xr:uid="{841B8811-C51C-424E-A239-D73062E189C2}"/>
    <hyperlink ref="D1205" r:id="rId1204" xr:uid="{340A3818-63E2-4C48-91C3-2B51B0DF528B}"/>
    <hyperlink ref="D1206" r:id="rId1205" xr:uid="{EBCBD443-F4C8-42B9-847C-76ACF02A0F14}"/>
    <hyperlink ref="D1207" r:id="rId1206" xr:uid="{245E1B5C-C702-4C59-9780-665327875C66}"/>
    <hyperlink ref="D1208" r:id="rId1207" xr:uid="{2ABC7D1C-590A-4730-8439-169AAF89A9F0}"/>
    <hyperlink ref="D1209" r:id="rId1208" xr:uid="{E6DE55BA-2093-4B4A-B022-E74752C76D08}"/>
    <hyperlink ref="D1210" r:id="rId1209" xr:uid="{06BA5495-A2C4-44B1-8D0B-85D477A3BAD5}"/>
    <hyperlink ref="D1211" r:id="rId1210" xr:uid="{7E7B7E63-FF61-4659-8C6C-B549E21B8DC9}"/>
    <hyperlink ref="D1212" r:id="rId1211" xr:uid="{5E08CE5E-F296-4B01-888E-BC4B1EF20A3D}"/>
    <hyperlink ref="D1213" r:id="rId1212" xr:uid="{0A2DCD5A-1887-427C-8756-1255C0C22436}"/>
    <hyperlink ref="D1214" r:id="rId1213" xr:uid="{CB0CB4E7-2718-4E9A-AEDF-3625225B7EF4}"/>
    <hyperlink ref="D1215" r:id="rId1214" xr:uid="{8CBAECC9-33EB-4B0C-BA59-3E673ACD119A}"/>
    <hyperlink ref="D1216" r:id="rId1215" xr:uid="{C268A0F4-9C7F-44EC-934C-51CBB82851FA}"/>
    <hyperlink ref="D1217" r:id="rId1216" xr:uid="{10C7F804-1151-43D3-A352-4EC4644EAE1A}"/>
    <hyperlink ref="D1218" r:id="rId1217" xr:uid="{F57956BC-E61F-41BB-9E6A-4ECAE93DA3EB}"/>
    <hyperlink ref="D1219" r:id="rId1218" xr:uid="{46A89295-47EC-4DAC-A2E6-9AFC1EF080C9}"/>
    <hyperlink ref="D1220" r:id="rId1219" xr:uid="{558DB648-D86A-40BB-A8A6-2E13D9B52DDA}"/>
    <hyperlink ref="D1221" r:id="rId1220" xr:uid="{834B307C-B1D7-4023-94A6-EF41208CC2DA}"/>
    <hyperlink ref="D1222" r:id="rId1221" xr:uid="{9A9AF487-CFF6-4649-B7AA-37EE5E2F19D0}"/>
    <hyperlink ref="D1223" r:id="rId1222" xr:uid="{DD04D79C-B7F7-436B-AFCF-ED49C8FADD12}"/>
    <hyperlink ref="D1224" r:id="rId1223" xr:uid="{4968B421-F7B1-4D41-8F7F-0B1AA76F1E70}"/>
    <hyperlink ref="D1225" r:id="rId1224" xr:uid="{E4922F18-1CFD-4740-AE61-D4E5CFF42C16}"/>
    <hyperlink ref="D1226" r:id="rId1225" xr:uid="{B2D8A7A2-E7CA-4199-8A93-777B2BF1B965}"/>
    <hyperlink ref="D1227" r:id="rId1226" xr:uid="{3AC09939-A9CB-4FB3-82C7-2F9BD80F8554}"/>
    <hyperlink ref="D1228" r:id="rId1227" xr:uid="{A6C72595-361F-4439-B516-1F73078D63C6}"/>
    <hyperlink ref="D1229" r:id="rId1228" xr:uid="{94D1311C-FD39-41AA-BC8F-FED2E87A9A72}"/>
    <hyperlink ref="D1230" r:id="rId1229" xr:uid="{DE277CA0-BF0A-48E8-915B-27D40AF78B3B}"/>
    <hyperlink ref="D1231" r:id="rId1230" xr:uid="{54BF5FBA-FE9D-4C4A-B8B4-2DA5AC6CB286}"/>
    <hyperlink ref="D1232" r:id="rId1231" xr:uid="{C5B0CED1-87C8-42A7-BB06-F837E5E0B97D}"/>
    <hyperlink ref="D1233" r:id="rId1232" xr:uid="{C89EDA96-FF7D-4C49-8622-3645BB260881}"/>
    <hyperlink ref="D1234" r:id="rId1233" xr:uid="{BD66C061-3956-4846-B1CC-B616FBEE402E}"/>
    <hyperlink ref="D1235" r:id="rId1234" xr:uid="{C39676A0-0026-478A-83B9-4AB9D900C220}"/>
    <hyperlink ref="D1236" r:id="rId1235" xr:uid="{61C14133-5636-4A16-8188-191F3EE2680D}"/>
    <hyperlink ref="D1237" r:id="rId1236" xr:uid="{8E29CC32-F9C2-4621-8EEF-458E9C51B5C5}"/>
    <hyperlink ref="D1238" r:id="rId1237" xr:uid="{A769B23F-8C40-4E34-AD36-0A0C64AEA48A}"/>
    <hyperlink ref="D1239" r:id="rId1238" xr:uid="{73B92FCB-8752-4E7D-B483-4F6D5E0C6FED}"/>
    <hyperlink ref="D1240" r:id="rId1239" xr:uid="{D24F524C-D490-4C23-9A6C-DDEC452D1EC6}"/>
    <hyperlink ref="D1241" r:id="rId1240" xr:uid="{5865B3B3-FECC-4E75-B7E7-AAA1A4C0E944}"/>
    <hyperlink ref="D1242" r:id="rId1241" xr:uid="{0DCF988B-4152-427A-990B-7AD6C54BEDE5}"/>
    <hyperlink ref="D1243" r:id="rId1242" xr:uid="{A85D1942-809B-4A45-BEDC-2B6DAF26897E}"/>
    <hyperlink ref="D1244" r:id="rId1243" xr:uid="{A03BC0DA-11C8-407D-A17A-831EB8103615}"/>
    <hyperlink ref="D1245" r:id="rId1244" xr:uid="{C6CCA959-B4AD-4DE6-A4D9-E373DB3A1B85}"/>
    <hyperlink ref="D1246" r:id="rId1245" xr:uid="{231A8E2B-915E-4539-A907-FEF01A43A26E}"/>
    <hyperlink ref="D1247" r:id="rId1246" xr:uid="{CEC3B2FE-AEE6-4A56-9B3F-20B52D028F1B}"/>
    <hyperlink ref="D1248" r:id="rId1247" xr:uid="{1871CC6E-DFC0-4791-9524-1D3E7ED09E32}"/>
    <hyperlink ref="D1249" r:id="rId1248" xr:uid="{02ADFE99-4C5F-464D-941D-9FDBB748A036}"/>
    <hyperlink ref="D1250" r:id="rId1249" xr:uid="{6FAAF412-0E48-4179-B3EF-D2333793889B}"/>
    <hyperlink ref="D1251" r:id="rId1250" xr:uid="{56B092C8-6068-4D8E-B7BD-F9133EBA7B50}"/>
    <hyperlink ref="D1252" r:id="rId1251" xr:uid="{B5332672-92B0-41F6-9BDA-DA8D232BFF45}"/>
    <hyperlink ref="D1253" r:id="rId1252" xr:uid="{41A1558B-91F7-45F3-8690-1CAF9DF5DB58}"/>
    <hyperlink ref="D1254" r:id="rId1253" xr:uid="{35D3B17B-CA11-430B-9D94-7D0A295CA904}"/>
    <hyperlink ref="D1255" r:id="rId1254" xr:uid="{4C2614B0-4948-4A5B-AD16-E7640EF112EF}"/>
    <hyperlink ref="D1256" r:id="rId1255" xr:uid="{412EF8B7-E489-414F-9F85-5A1B6494CBBD}"/>
    <hyperlink ref="D1257" r:id="rId1256" xr:uid="{6BA19998-F25D-45CD-98B1-9DD776855F12}"/>
    <hyperlink ref="D1258" r:id="rId1257" xr:uid="{846F936D-93D1-4F05-A57D-B5C2BF2E89A4}"/>
    <hyperlink ref="D1259" r:id="rId1258" xr:uid="{51E1393A-085F-4DA2-B437-AF2F6CFFABD0}"/>
    <hyperlink ref="D1260" r:id="rId1259" xr:uid="{B97F0D1E-AE1A-46A8-A2EC-336DEC45287D}"/>
    <hyperlink ref="D1261" r:id="rId1260" xr:uid="{6D537C08-45C5-4467-B078-899D5CBDDABC}"/>
    <hyperlink ref="D1262" r:id="rId1261" xr:uid="{3DDB4AB1-D58F-43FA-AAFC-15240E66F2F5}"/>
    <hyperlink ref="D1263" r:id="rId1262" xr:uid="{3603F4DF-FA3F-4D64-9B51-010D71F9E947}"/>
    <hyperlink ref="D1264" r:id="rId1263" xr:uid="{EECD2E82-FFB6-4316-90F3-19B5671D5A12}"/>
    <hyperlink ref="D1265" r:id="rId1264" xr:uid="{700F61D6-F526-4F2C-992A-55D9E23EAC9A}"/>
    <hyperlink ref="D1266" r:id="rId1265" xr:uid="{4A9107A7-C389-47D3-A041-6504DCB57674}"/>
    <hyperlink ref="D1267" r:id="rId1266" xr:uid="{B83CC1F6-BAEC-4C34-A8F3-1F77696AA20A}"/>
    <hyperlink ref="D1268" r:id="rId1267" xr:uid="{4CBA5694-847B-4050-97F4-29F3A881BC36}"/>
    <hyperlink ref="D1269" r:id="rId1268" xr:uid="{3E88FA04-2B42-443F-989B-C847D6AD2DE2}"/>
    <hyperlink ref="D1270" r:id="rId1269" xr:uid="{889F3D9B-8968-41C1-A5D7-F5F78A478B81}"/>
    <hyperlink ref="D1271" r:id="rId1270" xr:uid="{310DA8A5-892C-4D3F-B57C-CC28874215C3}"/>
    <hyperlink ref="D1272" r:id="rId1271" xr:uid="{D6FE5CF6-230B-4E86-8A97-AFD223D7FDF8}"/>
    <hyperlink ref="D1273" r:id="rId1272" xr:uid="{1C31C81B-4997-4AF4-99F9-06FC6818504C}"/>
    <hyperlink ref="D1274" r:id="rId1273" xr:uid="{58B6E8B2-7A92-4FDF-BA9D-EF4D12289B93}"/>
    <hyperlink ref="D1275" r:id="rId1274" xr:uid="{C0925F1F-F769-408C-8C44-F6E0974F9487}"/>
    <hyperlink ref="D1276" r:id="rId1275" xr:uid="{FF71BC3F-A39C-4A6D-A21D-6370A75AF403}"/>
    <hyperlink ref="D1277" r:id="rId1276" xr:uid="{01094C89-5F5B-41F6-8ACA-A470DF862976}"/>
    <hyperlink ref="D1278" r:id="rId1277" xr:uid="{2026E88A-A271-4E4C-8D7E-D4FF7416DB35}"/>
    <hyperlink ref="D1279" r:id="rId1278" xr:uid="{5A1C2D3C-6AD2-4FB1-B351-C00D98022892}"/>
    <hyperlink ref="D1280" r:id="rId1279" xr:uid="{A5E54593-509B-48B2-9A78-C80A1FB075BF}"/>
    <hyperlink ref="D1281" r:id="rId1280" xr:uid="{A2450F28-46C4-40B7-9A35-C11030048DA6}"/>
    <hyperlink ref="D1282" r:id="rId1281" xr:uid="{E5CBAB4B-D222-4B30-866A-E7A607F3DB60}"/>
    <hyperlink ref="D1283" r:id="rId1282" xr:uid="{CB047883-712D-4A9A-BB07-B7EBEF782975}"/>
    <hyperlink ref="D1284" r:id="rId1283" xr:uid="{0441BE46-86B0-4EFB-989D-A2FF7546B070}"/>
    <hyperlink ref="D1285" r:id="rId1284" xr:uid="{59551797-BD42-4B07-92DC-B9389BE8A98E}"/>
    <hyperlink ref="D1286" r:id="rId1285" xr:uid="{5BFD4BF9-BD55-4CB9-B530-555B4B43994B}"/>
    <hyperlink ref="D1287" r:id="rId1286" xr:uid="{EE905D8D-0A68-4116-BA93-25F12C5F9F14}"/>
    <hyperlink ref="D1288" r:id="rId1287" xr:uid="{18968611-8E49-4369-96F8-E90B0200EDD9}"/>
    <hyperlink ref="D1289" r:id="rId1288" xr:uid="{120F2BD0-68BF-4A5E-8DE6-DA399AC586F9}"/>
    <hyperlink ref="D1290" r:id="rId1289" xr:uid="{620DAF42-74FE-4C44-A7DC-4A25801B8EB0}"/>
    <hyperlink ref="D1291" r:id="rId1290" xr:uid="{D35C882B-B105-482D-A969-A0201A7DFBA0}"/>
    <hyperlink ref="D1292" r:id="rId1291" xr:uid="{C8F62B71-0B23-4FC3-BB15-1A35C20F5D46}"/>
    <hyperlink ref="D1293" r:id="rId1292" xr:uid="{204B30AA-4E44-415D-8AF8-DDAE4B4FA00B}"/>
    <hyperlink ref="D1294" r:id="rId1293" xr:uid="{B774BD80-1B4B-4BBF-ACCE-D04C3E2298E5}"/>
    <hyperlink ref="D1295" r:id="rId1294" xr:uid="{51D05871-53C3-49BB-AC30-AF0D708AA925}"/>
    <hyperlink ref="D1296" r:id="rId1295" xr:uid="{DE72C976-1F43-450F-AFA5-6D6CDB919E34}"/>
    <hyperlink ref="D1297" r:id="rId1296" xr:uid="{DAE6660F-4D24-47C6-AAEC-8D21475E0F42}"/>
    <hyperlink ref="D1298" r:id="rId1297" xr:uid="{DAC36923-9D4D-4E7F-ADF2-39BC7502DBBE}"/>
    <hyperlink ref="D1299" r:id="rId1298" xr:uid="{DD5B7E80-C619-4E26-B9E7-566E91B63289}"/>
    <hyperlink ref="D1300" r:id="rId1299" xr:uid="{06928DA2-F8BA-4F97-8D57-A096E5C087EF}"/>
    <hyperlink ref="D1301" r:id="rId1300" xr:uid="{85D732CB-B346-453F-AAFD-E2FC826D4628}"/>
    <hyperlink ref="D1302" r:id="rId1301" xr:uid="{6C1638D6-01A2-49B7-B79C-B78433D16C50}"/>
    <hyperlink ref="D1303" r:id="rId1302" xr:uid="{B045EBD0-127E-480D-991E-2C0A4BBDB2DC}"/>
    <hyperlink ref="D1304" r:id="rId1303" xr:uid="{046AEBA2-99CB-4DB5-8E10-3A430DD5183D}"/>
    <hyperlink ref="D1305" r:id="rId1304" xr:uid="{911500CC-4EA9-48AF-8CA3-8E4FC4187635}"/>
    <hyperlink ref="D1306" r:id="rId1305" xr:uid="{80F848B3-F95A-4494-B103-C49FD4F60423}"/>
    <hyperlink ref="D1307" r:id="rId1306" xr:uid="{2CC9B4CB-540E-4DAF-8BF0-CAA40437D045}"/>
    <hyperlink ref="D1308" r:id="rId1307" xr:uid="{2996B6D8-89DC-4A0A-B0C5-17E8A9F496EE}"/>
    <hyperlink ref="D1309" r:id="rId1308" xr:uid="{4F6A6DD8-AAD6-40AE-8535-E12AA5859CE4}"/>
    <hyperlink ref="D1310" r:id="rId1309" xr:uid="{A4009D65-D267-4E62-908F-C90B0580F611}"/>
    <hyperlink ref="D1311" r:id="rId1310" xr:uid="{6D3B4EF8-8218-442A-8EFE-171B5A972585}"/>
    <hyperlink ref="D1312" r:id="rId1311" xr:uid="{FA07DF2F-08DA-4076-9F83-DEA11CBDF284}"/>
    <hyperlink ref="D1313" r:id="rId1312" xr:uid="{01560C62-E0DA-4A5A-9148-500FBC8AC98A}"/>
    <hyperlink ref="D1314" r:id="rId1313" xr:uid="{EF240B70-646F-402D-B7F1-1386B331C0B7}"/>
    <hyperlink ref="D1315" r:id="rId1314" xr:uid="{04E198B4-D7E8-470B-8DCA-D061A9953141}"/>
    <hyperlink ref="D1316" r:id="rId1315" xr:uid="{C3A3109E-912B-45F2-9A40-FD5D19F6B7BB}"/>
    <hyperlink ref="D1317" r:id="rId1316" xr:uid="{EA86563C-3873-4444-8853-2790E17F5DC6}"/>
    <hyperlink ref="D1318" r:id="rId1317" xr:uid="{9F345B11-ED8A-4A21-B152-39E29BB593B3}"/>
    <hyperlink ref="D1319" r:id="rId1318" xr:uid="{81E691CA-26BD-49B4-9BB0-84ED1E1AFBBF}"/>
    <hyperlink ref="D1320" r:id="rId1319" xr:uid="{E6B053C6-52B5-4236-BAEA-ACDE4F27FF05}"/>
    <hyperlink ref="D1321" r:id="rId1320" xr:uid="{3EBCF286-29C7-47B2-8325-DD58C8B579E0}"/>
    <hyperlink ref="D1322" r:id="rId1321" xr:uid="{525D1C85-0C71-44CE-A6BA-69B05901E023}"/>
    <hyperlink ref="D1323" r:id="rId1322" xr:uid="{E18CA55D-DD7A-4689-9849-25BA09F0D9C3}"/>
    <hyperlink ref="D1324" r:id="rId1323" xr:uid="{B3A0EBF7-09A8-4497-8844-6CCCD94FA613}"/>
    <hyperlink ref="D1325" r:id="rId1324" xr:uid="{8330B794-1CDF-4A62-B08B-C73D67BFB707}"/>
    <hyperlink ref="D1326" r:id="rId1325" xr:uid="{179DDAD8-E695-47B4-B876-A44938108494}"/>
    <hyperlink ref="D1327" r:id="rId1326" xr:uid="{1A027EA9-3522-43B5-BD9F-1FCF6D0AD741}"/>
    <hyperlink ref="D1328" r:id="rId1327" xr:uid="{007DA286-08B3-4F39-AC7C-7441ED8CC853}"/>
    <hyperlink ref="D1329" r:id="rId1328" xr:uid="{C079ED11-E915-4F13-AD85-AF0741023738}"/>
    <hyperlink ref="D1330" r:id="rId1329" xr:uid="{B3C138C4-A726-47CA-AEE4-72D079D6DD85}"/>
    <hyperlink ref="D1331" r:id="rId1330" xr:uid="{08E5849D-D4C7-418C-95D1-077CCD275D79}"/>
    <hyperlink ref="D1332" r:id="rId1331" xr:uid="{45D98733-E7F6-492A-8467-B5E0620D3056}"/>
    <hyperlink ref="D1333" r:id="rId1332" xr:uid="{AA47BC35-0F68-4160-B7FD-94D94986807E}"/>
    <hyperlink ref="D1334" r:id="rId1333" xr:uid="{4AFFAF17-7EDD-407A-80AB-75EC563B3A7D}"/>
    <hyperlink ref="D1335" r:id="rId1334" xr:uid="{55DB54F8-9A2E-4539-B507-FE8D6158E6FD}"/>
    <hyperlink ref="D1336" r:id="rId1335" xr:uid="{8B32FCA6-217F-456D-8B69-9BA55659E2A0}"/>
    <hyperlink ref="D1337" r:id="rId1336" xr:uid="{88D9AA65-1F14-4CFD-A956-737DC3FCE409}"/>
    <hyperlink ref="D1338" r:id="rId1337" xr:uid="{D9CC6F8D-036F-44DA-B4A0-FCA9FD39E87A}"/>
    <hyperlink ref="D1339" r:id="rId1338" xr:uid="{5DF9F968-AAE9-4E69-867F-91C94F67E42D}"/>
    <hyperlink ref="D1340" r:id="rId1339" xr:uid="{A2C37AD6-8A6B-40D6-91E6-4AE8EE0AE9AC}"/>
    <hyperlink ref="D1341" r:id="rId1340" xr:uid="{1CE2FF75-DD82-492F-AAFE-3A3617709BF1}"/>
    <hyperlink ref="D1342" r:id="rId1341" xr:uid="{EDAE6C86-21F0-420D-AE83-ACA1F0B02D63}"/>
    <hyperlink ref="D1343" r:id="rId1342" xr:uid="{E600EC7D-92E0-47FF-95E6-88532B8909D9}"/>
    <hyperlink ref="D1344" r:id="rId1343" xr:uid="{07CD8B52-0C16-4814-A26C-F313063FB405}"/>
    <hyperlink ref="D1345" r:id="rId1344" xr:uid="{AC665298-7C14-445D-94BE-E59EFF55564F}"/>
    <hyperlink ref="D1346" r:id="rId1345" xr:uid="{FDD0F416-2D1C-49EC-860E-3E67DC6FFCF8}"/>
    <hyperlink ref="D1347" r:id="rId1346" xr:uid="{F2EAB1D9-EFF7-4A10-B99B-9A71897D2F58}"/>
    <hyperlink ref="D1348" r:id="rId1347" xr:uid="{15677DB4-8422-4AA0-AE07-D83BF737BD34}"/>
    <hyperlink ref="D1349" r:id="rId1348" xr:uid="{F7F99C12-528C-4390-ABB8-200B3A8449CB}"/>
    <hyperlink ref="D1350" r:id="rId1349" xr:uid="{4DDF9615-EA47-425D-A4C0-66CEDCAB4FED}"/>
    <hyperlink ref="D1351" r:id="rId1350" xr:uid="{03AC33FB-EDAA-4EF3-93F1-D70AEF2F6FC7}"/>
    <hyperlink ref="D1352" r:id="rId1351" xr:uid="{09B13050-FF07-4884-BFB6-599E933BEB2E}"/>
    <hyperlink ref="D1353" r:id="rId1352" xr:uid="{F9282B0A-A213-43A1-85D1-F4048C8E0870}"/>
    <hyperlink ref="D1354" r:id="rId1353" xr:uid="{8C355AD9-2601-4738-9BEB-E96CF497134A}"/>
    <hyperlink ref="D1355" r:id="rId1354" xr:uid="{5FA8A3CC-F17E-4796-948D-308F2222EBE5}"/>
    <hyperlink ref="D1356" r:id="rId1355" xr:uid="{29BB86B6-FAA8-444A-BE44-F4BAF3B97CCC}"/>
    <hyperlink ref="D1357" r:id="rId1356" xr:uid="{5A142548-762C-4C41-8245-EEE2D408C177}"/>
    <hyperlink ref="D1358" r:id="rId1357" xr:uid="{D45F2A28-C5F4-4704-95B3-FF71042DD2E8}"/>
    <hyperlink ref="D1359" r:id="rId1358" xr:uid="{F5B557D2-CD12-4B4E-8E66-3866EEFA0913}"/>
    <hyperlink ref="D1360" r:id="rId1359" xr:uid="{2979065D-03C2-4690-B2E5-63A109A626A0}"/>
    <hyperlink ref="D1361" r:id="rId1360" xr:uid="{6D34EFCA-7530-4C93-B3BC-C1481F59F30A}"/>
    <hyperlink ref="D1362" r:id="rId1361" xr:uid="{6EEE9140-8B11-4476-8218-465C504731C5}"/>
    <hyperlink ref="D1363" r:id="rId1362" xr:uid="{1DCAF235-4AAC-47C8-AAD8-85692DC89D7A}"/>
    <hyperlink ref="D1364" r:id="rId1363" xr:uid="{87D65E71-BEDD-4F0F-A90D-C7E8101EA3BA}"/>
    <hyperlink ref="D1365" r:id="rId1364" xr:uid="{E871A586-701F-4CF2-B4BE-3DF028FF2D7E}"/>
    <hyperlink ref="D1366" r:id="rId1365" xr:uid="{99763486-DCC9-4CC0-9D1A-79D55CA1F71D}"/>
    <hyperlink ref="D1367" r:id="rId1366" xr:uid="{1372C13A-B815-4F5B-959A-B987F6DBC991}"/>
    <hyperlink ref="D1368" r:id="rId1367" xr:uid="{7FF1F0CD-681C-4D35-A8C6-EC435542ACE1}"/>
    <hyperlink ref="D1369" r:id="rId1368" xr:uid="{C53C6E2B-B8AA-4258-A454-438E1AF1BA4B}"/>
    <hyperlink ref="D1370" r:id="rId1369" xr:uid="{27633D3D-7058-4187-8B03-F53F54194135}"/>
    <hyperlink ref="D1371" r:id="rId1370" xr:uid="{CFB9777E-62EB-47CF-BA09-33FD00445C0F}"/>
    <hyperlink ref="D1372" r:id="rId1371" xr:uid="{6462E50E-1B3B-41A9-BDE0-10F03AC79261}"/>
    <hyperlink ref="D1373" r:id="rId1372" xr:uid="{3586D9BF-4663-4731-8EC8-70602EBF4C26}"/>
    <hyperlink ref="D1374" r:id="rId1373" xr:uid="{674BFD04-44D7-4E7B-8597-198CF6A39B5A}"/>
    <hyperlink ref="D1375" r:id="rId1374" xr:uid="{9F08C669-52EA-4F4B-BD54-D81D0E4BF35B}"/>
    <hyperlink ref="D1376" r:id="rId1375" xr:uid="{812DE852-2D6C-4A2E-AC18-B7F5509C8CEF}"/>
    <hyperlink ref="D1377" r:id="rId1376" xr:uid="{E9EB834D-BC65-468B-9DF2-28B462F6C5E2}"/>
    <hyperlink ref="D1378" r:id="rId1377" xr:uid="{03EDF6B8-4FE1-48E4-AF6C-24BD4CE5CD8A}"/>
    <hyperlink ref="D1379" r:id="rId1378" xr:uid="{9383C426-BA15-4989-A391-E771D03A2451}"/>
    <hyperlink ref="D1380" r:id="rId1379" xr:uid="{84E435B7-B184-4D5C-B64F-521C800A157E}"/>
    <hyperlink ref="D1381" r:id="rId1380" xr:uid="{FA97C531-226D-44E2-BA24-F98F6C5114E4}"/>
    <hyperlink ref="D1382" r:id="rId1381" xr:uid="{67C4D006-5AFC-4A8E-A4AB-5FC75DDA238E}"/>
    <hyperlink ref="D1383" r:id="rId1382" xr:uid="{316EFD01-5DBD-4FB0-90E9-E5F78F201DAD}"/>
    <hyperlink ref="D1384" r:id="rId1383" xr:uid="{611B01B0-04E2-4DA1-9FA2-C1F7F244696B}"/>
    <hyperlink ref="D1385" r:id="rId1384" xr:uid="{09938AE7-DC81-4529-BBBC-78B2EC76E08B}"/>
    <hyperlink ref="D1386" r:id="rId1385" xr:uid="{B1C5E4CF-DB70-4890-B481-F42E7A6789A3}"/>
    <hyperlink ref="D1387" r:id="rId1386" xr:uid="{4F856C0B-7171-4575-8757-83FB8165CD42}"/>
    <hyperlink ref="D1388" r:id="rId1387" xr:uid="{1459C0AC-2212-4720-980C-5C6F1FEE471F}"/>
    <hyperlink ref="D1389" r:id="rId1388" xr:uid="{12B3E0BF-EDB0-4F20-B71A-8583AA6E09D3}"/>
    <hyperlink ref="D1390" r:id="rId1389" xr:uid="{21771465-A1BC-4F35-80B3-7D7C60B4F4E1}"/>
    <hyperlink ref="D1391" r:id="rId1390" xr:uid="{CA15C543-A904-4245-B092-2D012919CE5C}"/>
    <hyperlink ref="D1392" r:id="rId1391" xr:uid="{88374B0F-9433-4DD3-99FA-5D393BE07DCA}"/>
    <hyperlink ref="D1393" r:id="rId1392" xr:uid="{F1C32C22-15BE-4E9B-B474-626021449776}"/>
    <hyperlink ref="D1394" r:id="rId1393" xr:uid="{C01EC4EA-70A6-4E52-B0E9-C375F5B7067D}"/>
    <hyperlink ref="D1395" r:id="rId1394" xr:uid="{E3154B21-9E52-43B2-B63B-37F58E97422B}"/>
    <hyperlink ref="D1396" r:id="rId1395" xr:uid="{FCA1AD93-2C5B-44B1-8F1D-85E606E76114}"/>
    <hyperlink ref="D1397" r:id="rId1396" xr:uid="{FD0A40E9-0BEC-4518-A3C6-D374BE4AA933}"/>
    <hyperlink ref="D1398" r:id="rId1397" xr:uid="{EA73D4F5-5D31-4E67-9BB4-39885DCC4485}"/>
    <hyperlink ref="D1399" r:id="rId1398" xr:uid="{94BEEC2A-CD83-491B-9204-DEEFBF143C82}"/>
    <hyperlink ref="D1400" r:id="rId1399" xr:uid="{7BEFA885-8D69-4E59-AFBB-4616F08CB81F}"/>
    <hyperlink ref="D1401" r:id="rId1400" xr:uid="{0E17530F-FA92-46C0-AB8B-CBB18A6B442B}"/>
    <hyperlink ref="D1402" r:id="rId1401" xr:uid="{1708F15F-8BFE-473F-8B13-BC10AB002CC7}"/>
    <hyperlink ref="D1403" r:id="rId1402" xr:uid="{10928D7D-17FF-4EB8-9627-E4448E34B1D8}"/>
    <hyperlink ref="D1404" r:id="rId1403" xr:uid="{1E3BA213-FBC8-440D-ADED-B8671F34EB28}"/>
    <hyperlink ref="D1405" r:id="rId1404" xr:uid="{C8FC02A3-FDAE-473F-B630-A4B26C6F335B}"/>
    <hyperlink ref="D1406" r:id="rId1405" xr:uid="{74F36E4A-02E5-48B6-9EF9-D168F3447F70}"/>
    <hyperlink ref="D1407" r:id="rId1406" xr:uid="{507B67A6-BAFF-4D04-BEF2-F35A68C04C26}"/>
    <hyperlink ref="D1408" r:id="rId1407" xr:uid="{0638CCEF-64FB-4208-A609-BF740D23C1BE}"/>
    <hyperlink ref="D1409" r:id="rId1408" xr:uid="{7ECED182-751A-4FF1-88FB-F719A8F40F90}"/>
    <hyperlink ref="D1410" r:id="rId1409" xr:uid="{FB0A60E2-2A4D-454D-9C25-D301B9CA8982}"/>
    <hyperlink ref="D1411" r:id="rId1410" xr:uid="{C92A652A-430F-4A36-8BA5-792B60AC4995}"/>
    <hyperlink ref="D1412" r:id="rId1411" xr:uid="{9F2D1DD3-5532-4777-A909-997132133FAE}"/>
    <hyperlink ref="D1413" r:id="rId1412" xr:uid="{752A06A7-1166-49DF-B2E5-36CB15A157C8}"/>
    <hyperlink ref="D1414" r:id="rId1413" xr:uid="{573880BB-F274-4CD1-B7F5-D85A81B53606}"/>
    <hyperlink ref="D1415" r:id="rId1414" xr:uid="{26BE1AEF-1A41-49F2-A1CC-08958EF78DF3}"/>
    <hyperlink ref="D1416" r:id="rId1415" xr:uid="{746CB91B-23CB-4F25-A824-4C7ECCD4812E}"/>
    <hyperlink ref="D1417" r:id="rId1416" xr:uid="{F47EF008-6787-4BFF-9F54-82B632EA52C0}"/>
    <hyperlink ref="D1418" r:id="rId1417" xr:uid="{9AEC40AA-BA43-4E58-BC2F-BF639D1B051B}"/>
    <hyperlink ref="D1419" r:id="rId1418" xr:uid="{867CC2D3-349E-4CE5-847B-1469CDA55940}"/>
    <hyperlink ref="D1420" r:id="rId1419" xr:uid="{6BB394C8-AC56-4D0A-A76D-D2858F405F66}"/>
    <hyperlink ref="D1421" r:id="rId1420" xr:uid="{56C21C73-C031-4048-BD0B-02B4E45C094C}"/>
    <hyperlink ref="D1422" r:id="rId1421" xr:uid="{DA72CF0F-AD61-448D-BC9C-CF891E9EF1CD}"/>
    <hyperlink ref="D1423" r:id="rId1422" xr:uid="{9A984B94-A78F-46AB-A372-8FC8693C1C9E}"/>
    <hyperlink ref="D1424" r:id="rId1423" xr:uid="{2488B31B-28A1-4B50-9F60-7FBD750A73EA}"/>
    <hyperlink ref="D1425" r:id="rId1424" xr:uid="{F09DBC51-03F4-42FA-8F6B-96B71CA08460}"/>
    <hyperlink ref="D1426" r:id="rId1425" xr:uid="{C0197EA5-7AC6-457E-A8DE-1184507D8E8F}"/>
    <hyperlink ref="D1427" r:id="rId1426" xr:uid="{71B101BA-030F-409C-9468-D604577CA783}"/>
    <hyperlink ref="D1428" r:id="rId1427" xr:uid="{2472E046-0311-45FA-8C48-26BFB0ACA0ED}"/>
    <hyperlink ref="D1429" r:id="rId1428" xr:uid="{0268D3F1-42CB-4C14-819E-64499B4673C6}"/>
    <hyperlink ref="D1430" r:id="rId1429" xr:uid="{EFC9B022-66F8-422E-A9B7-C312F7C8DB54}"/>
    <hyperlink ref="D1431" r:id="rId1430" xr:uid="{399FEEEC-AAB0-415B-B072-4C334098EE42}"/>
    <hyperlink ref="D1432" r:id="rId1431" xr:uid="{25911580-5A9D-45BA-BA14-42CDCD39D65D}"/>
    <hyperlink ref="D1433" r:id="rId1432" xr:uid="{C2C47ED6-EC48-4962-A0A3-E39BA6B4E634}"/>
    <hyperlink ref="D1434" r:id="rId1433" xr:uid="{185A96A7-4727-43B7-ACB3-226CE48947D1}"/>
    <hyperlink ref="D1435" r:id="rId1434" xr:uid="{4725E0E1-3135-4FA3-8FBD-BF8AB9598FC2}"/>
    <hyperlink ref="D1436" r:id="rId1435" xr:uid="{CD18B164-8788-4624-A014-63A942D5DB87}"/>
    <hyperlink ref="D1437" r:id="rId1436" xr:uid="{F1CCCEAC-CBD9-4F02-BF64-EBAE8D5ADE3C}"/>
    <hyperlink ref="D1438" r:id="rId1437" xr:uid="{598B39FE-D87E-4BB7-8C67-68E324E4553F}"/>
    <hyperlink ref="D1439" r:id="rId1438" xr:uid="{5DD193D5-EBC8-48F4-A0C3-D1136E083198}"/>
    <hyperlink ref="D1440" r:id="rId1439" xr:uid="{2B93FCC8-5C1D-48BA-980E-3E59709D6C2C}"/>
    <hyperlink ref="D1441" r:id="rId1440" xr:uid="{A1178E40-EBB4-4D88-B73C-C330E2C5614E}"/>
    <hyperlink ref="D1442" r:id="rId1441" xr:uid="{151ED0E0-414E-417F-8328-4B3EBCF52096}"/>
    <hyperlink ref="D1443" r:id="rId1442" xr:uid="{5CB520AF-62F8-415F-A25D-C818B7D977AF}"/>
    <hyperlink ref="D1444" r:id="rId1443" xr:uid="{730CF52F-75BE-491C-81AE-7BEB598AE65E}"/>
    <hyperlink ref="D1445" r:id="rId1444" xr:uid="{ABC8F9BD-E226-4B00-B26C-84AB5814D5BA}"/>
    <hyperlink ref="D1446" r:id="rId1445" xr:uid="{95BCCA30-5717-409A-B594-3FF87F6C7A10}"/>
    <hyperlink ref="D1447" r:id="rId1446" xr:uid="{60D3A416-2A88-45AD-8CBA-87C7A9F41A74}"/>
    <hyperlink ref="D1448" r:id="rId1447" xr:uid="{832D1972-AC0A-4704-B05D-C8F9E1152222}"/>
    <hyperlink ref="D1449" r:id="rId1448" xr:uid="{BF0AC032-B83A-4FC8-ACFC-5E0F457E342D}"/>
    <hyperlink ref="D1450" r:id="rId1449" xr:uid="{F2065597-EDCA-40CD-9968-6A8FA6009F07}"/>
    <hyperlink ref="D1451" r:id="rId1450" xr:uid="{9BC28E3D-6598-43E5-9317-E187ECBF97A1}"/>
    <hyperlink ref="D1452" r:id="rId1451" xr:uid="{0F1B2308-0F00-4DBD-80F6-569860826733}"/>
    <hyperlink ref="D1453" r:id="rId1452" xr:uid="{FFD77275-1F60-4B67-82D5-CCF6EAA45A8E}"/>
    <hyperlink ref="D1454" r:id="rId1453" xr:uid="{272131B4-CF5B-4E9C-9ABC-FD5E2DE94272}"/>
    <hyperlink ref="D1455" r:id="rId1454" xr:uid="{6BBB9BCA-621F-49DB-AC0A-73EF0AB18F27}"/>
    <hyperlink ref="D1456" r:id="rId1455" xr:uid="{54DABC4E-907E-4CE9-9DD4-47FC9FA9A507}"/>
    <hyperlink ref="D1457" r:id="rId1456" xr:uid="{0236B6B6-6C8E-4C19-9BA8-8F15CFD9B989}"/>
    <hyperlink ref="D1458" r:id="rId1457" xr:uid="{AF4E56BE-86BD-4298-B620-A9F8A35CC5DC}"/>
    <hyperlink ref="D1459" r:id="rId1458" xr:uid="{F63F1CD1-5F95-4865-96F1-D95C214A959B}"/>
    <hyperlink ref="D1460" r:id="rId1459" xr:uid="{B45E40CA-3F3A-4FAA-8AA0-BBD99C5F5256}"/>
    <hyperlink ref="D1461" r:id="rId1460" xr:uid="{C7C3B747-8A86-475D-8ECA-6251A6E251D8}"/>
    <hyperlink ref="D1462" r:id="rId1461" xr:uid="{38ACA70B-9F85-4AE9-A88D-23A768A6DBB4}"/>
    <hyperlink ref="D1463" r:id="rId1462" xr:uid="{DFCA270A-BBC5-4CFE-8000-183F4CC5CF49}"/>
    <hyperlink ref="D1464" r:id="rId1463" xr:uid="{E8BAF4C9-0440-4007-8CBB-C79E886D15EC}"/>
    <hyperlink ref="D1465" r:id="rId1464" xr:uid="{C18643F4-67C6-4E17-ABA9-29B11BB51211}"/>
    <hyperlink ref="D1466" r:id="rId1465" xr:uid="{A63CFDDD-4E2E-4D61-A4BC-E59E1A2CDCD7}"/>
    <hyperlink ref="D1467" r:id="rId1466" xr:uid="{60B14DB5-FB18-4DA0-BB19-BC6BE938E25B}"/>
    <hyperlink ref="D1468" r:id="rId1467" xr:uid="{007856E8-84E0-403A-90F6-8564BF11DB1A}"/>
    <hyperlink ref="D1469" r:id="rId1468" xr:uid="{6E5BE4CB-8046-4950-9AB7-56324B67A63B}"/>
    <hyperlink ref="D1470" r:id="rId1469" xr:uid="{D973F70C-389C-4DC2-BD30-F8973218D676}"/>
    <hyperlink ref="D1471" r:id="rId1470" xr:uid="{6A177248-C6C6-4AD4-AAF4-FB47F0F0002E}"/>
    <hyperlink ref="D1472" r:id="rId1471" xr:uid="{66389602-8FE5-47EC-86B9-91737DB22107}"/>
    <hyperlink ref="D1473" r:id="rId1472" xr:uid="{DC939CAF-81B2-494A-9CF2-A3A89EE3808D}"/>
    <hyperlink ref="D1474" r:id="rId1473" xr:uid="{AE1C6C9D-6A93-468E-93EF-A6EB8B693023}"/>
    <hyperlink ref="D1475" r:id="rId1474" xr:uid="{79C613F6-EE23-42F8-A061-2170EEA85312}"/>
    <hyperlink ref="D1476" r:id="rId1475" xr:uid="{CB0B51C8-CF4B-4214-B35A-89621A91EB4E}"/>
    <hyperlink ref="D1477" r:id="rId1476" xr:uid="{1A5B806D-6B52-436D-B689-42D86419DD86}"/>
    <hyperlink ref="D1478" r:id="rId1477" xr:uid="{F32B843B-35BE-4959-82A3-2E8FBFB1B63E}"/>
    <hyperlink ref="D1479" r:id="rId1478" xr:uid="{A4DA633C-4CCD-407A-BC0C-28CBC8AE51EA}"/>
    <hyperlink ref="D1480" r:id="rId1479" xr:uid="{605508F7-CFCC-4FF9-923C-0FAACDD244C3}"/>
    <hyperlink ref="D1481" r:id="rId1480" xr:uid="{39A2196D-57F6-413D-8D50-BE42E32E6E9C}"/>
    <hyperlink ref="D1482" r:id="rId1481" xr:uid="{8A370304-2F41-480B-AE44-C3E1865B5AE8}"/>
    <hyperlink ref="D1483" r:id="rId1482" xr:uid="{92BA9D80-C21A-42D3-BB39-BFBC1C75233F}"/>
    <hyperlink ref="D1484" r:id="rId1483" xr:uid="{611C6065-0FE7-4BFB-B106-C768509E4551}"/>
    <hyperlink ref="D1485" r:id="rId1484" xr:uid="{D6155A8A-3A61-4B20-9F06-8767CA020558}"/>
    <hyperlink ref="D1486" r:id="rId1485" xr:uid="{8B751FE9-FA2D-409B-B3EB-BC5EFF62D0D6}"/>
    <hyperlink ref="D1487" r:id="rId1486" xr:uid="{C5DD64F1-B3C5-40CC-9B4A-BEE3BB8CBEC0}"/>
    <hyperlink ref="D1488" r:id="rId1487" xr:uid="{5D662F43-1573-4445-8B42-E8B97A309D67}"/>
    <hyperlink ref="D1489" r:id="rId1488" xr:uid="{F5C6C505-0CC5-431D-949C-2556C6119D79}"/>
    <hyperlink ref="D1490" r:id="rId1489" xr:uid="{0AB97071-C44B-465B-8516-E76E53B05BA8}"/>
    <hyperlink ref="D1491" r:id="rId1490" xr:uid="{D6229C02-9D84-452E-B347-4B4F34938EA2}"/>
    <hyperlink ref="D1492" r:id="rId1491" xr:uid="{8D6AFCB0-148B-40C7-9929-1DDA2EA6E498}"/>
    <hyperlink ref="D1493" r:id="rId1492" xr:uid="{0F77E744-BDE4-4452-BB0F-7D90AFEF3FE1}"/>
    <hyperlink ref="D1494" r:id="rId1493" xr:uid="{76212DA7-E89D-4668-90DC-1F5EC32BE8F4}"/>
    <hyperlink ref="D1495" r:id="rId1494" xr:uid="{136DF877-E923-4B19-A2B1-C1E9C3F113C2}"/>
    <hyperlink ref="D1496" r:id="rId1495" xr:uid="{A0BE612C-6D7E-4739-9410-7E6CEBE7C11C}"/>
    <hyperlink ref="D1497" r:id="rId1496" xr:uid="{825EA8A6-A892-4BCD-9AA6-4ED3E47DD0A5}"/>
    <hyperlink ref="D1498" r:id="rId1497" xr:uid="{4C962949-83C8-45F7-9736-35C294DA34C0}"/>
    <hyperlink ref="D1499" r:id="rId1498" xr:uid="{C04FC03A-0594-4D36-B397-D547BE83A312}"/>
    <hyperlink ref="D1500" r:id="rId1499" xr:uid="{57E84838-00AF-41AC-A567-D9C24E3BCE5E}"/>
    <hyperlink ref="D1501" r:id="rId1500" xr:uid="{DA9930B5-3CD1-4072-BFA6-7871EC8B7FB7}"/>
    <hyperlink ref="D1502" r:id="rId1501" xr:uid="{36AD0AF5-E1F9-418C-9260-EAF5F6D88F1B}"/>
    <hyperlink ref="D1503" r:id="rId1502" xr:uid="{83F8A21C-1540-40E7-959A-2920263F0095}"/>
    <hyperlink ref="D1504" r:id="rId1503" xr:uid="{BFDE68A9-FDE9-4428-A20D-A3D5904F91F6}"/>
    <hyperlink ref="D1505" r:id="rId1504" xr:uid="{02A5B562-BD42-4B99-978A-C5A9F5F2E2B5}"/>
    <hyperlink ref="D1506" r:id="rId1505" xr:uid="{B8427204-A57C-4A16-98D3-9292C1E4D3B6}"/>
    <hyperlink ref="D1507" r:id="rId1506" xr:uid="{F1E31CBA-12A5-4B97-AD3A-90BF8C43324A}"/>
    <hyperlink ref="D1508" r:id="rId1507" xr:uid="{7F174ACF-F300-4891-89E7-0A6EB7BF45D5}"/>
    <hyperlink ref="D1509" r:id="rId1508" xr:uid="{EDEAACA9-0EFB-430E-B3AA-6FDE3C95B75F}"/>
    <hyperlink ref="D1510" r:id="rId1509" xr:uid="{CA68B180-68A5-4080-948A-0F3974BDD6FD}"/>
    <hyperlink ref="D1511" r:id="rId1510" xr:uid="{4A6A1609-2E6E-462F-9C77-87C7A0D43519}"/>
    <hyperlink ref="D1512" r:id="rId1511" xr:uid="{A3E3AD33-854F-4BBA-BA4F-A50E3875123E}"/>
    <hyperlink ref="D1513" r:id="rId1512" xr:uid="{208C100B-F90C-4A98-A154-5EE33A92D00E}"/>
    <hyperlink ref="D1514" r:id="rId1513" xr:uid="{E90510D9-5E0B-4E34-A973-E01879655565}"/>
    <hyperlink ref="D1515" r:id="rId1514" xr:uid="{DBB4F412-22CE-40DA-B808-9CAB29CFB50C}"/>
    <hyperlink ref="D1516" r:id="rId1515" xr:uid="{F7E4624D-FD2D-477E-A705-92CADD01B5D6}"/>
    <hyperlink ref="D1517" r:id="rId1516" xr:uid="{510890F4-A592-421A-8EDB-E378FB67F233}"/>
    <hyperlink ref="D1518" r:id="rId1517" xr:uid="{BF32BB0B-2552-48E3-8397-8E2529972463}"/>
    <hyperlink ref="D1519" r:id="rId1518" xr:uid="{47262021-2075-43CB-A1D5-DF2C38DD8FC1}"/>
    <hyperlink ref="D1520" r:id="rId1519" xr:uid="{6AD3EB71-3CE1-4DB7-AA92-B67E8EECAA01}"/>
    <hyperlink ref="D1521" r:id="rId1520" xr:uid="{314C2C4E-5901-4AB8-8DB8-B23EA1D3F333}"/>
    <hyperlink ref="D1522" r:id="rId1521" xr:uid="{BE2E17D7-F5C8-4827-BC92-FC59DC9151D8}"/>
    <hyperlink ref="D1523" r:id="rId1522" xr:uid="{EAC818E2-DF4B-42CB-B429-606011EC856A}"/>
    <hyperlink ref="D1524" r:id="rId1523" xr:uid="{DFE4EE3B-130F-48F9-AAD4-CE98361FDAC4}"/>
    <hyperlink ref="D1525" r:id="rId1524" xr:uid="{6C4384B6-FCEE-412E-95CE-567916754B0E}"/>
    <hyperlink ref="D1526" r:id="rId1525" xr:uid="{4956EE9A-08A7-454B-A517-C5EB0EAB547A}"/>
    <hyperlink ref="D1527" r:id="rId1526" xr:uid="{951425C7-984F-430C-AD67-2E87C5BFC7F2}"/>
    <hyperlink ref="D1528" r:id="rId1527" xr:uid="{B0A17184-15C2-499F-B139-F610C327B7DF}"/>
    <hyperlink ref="D1529" r:id="rId1528" xr:uid="{D7164D2F-7B40-4725-AF5C-994308BC5C20}"/>
    <hyperlink ref="D1530" r:id="rId1529" xr:uid="{DE982365-AC95-4194-BC5F-CE96DDEDA97F}"/>
    <hyperlink ref="D1531" r:id="rId1530" xr:uid="{7FA63F74-6792-4B6B-8D33-9BF4144106AE}"/>
    <hyperlink ref="D1532" r:id="rId1531" xr:uid="{A4E80F02-6038-40AC-B7A3-5337F8FB9980}"/>
    <hyperlink ref="D1533" r:id="rId1532" xr:uid="{C67E8ED1-0449-498D-BD97-395F0F93EE3C}"/>
    <hyperlink ref="D1534" r:id="rId1533" xr:uid="{4AABAAFE-9A79-4601-AF39-09ADE90972AB}"/>
    <hyperlink ref="D1535" r:id="rId1534" xr:uid="{91FE9792-E868-4D6C-9FEC-6A6FF577F8FC}"/>
    <hyperlink ref="D1536" r:id="rId1535" xr:uid="{1FA585D6-99EF-45B2-A90F-08F44B4BA9B7}"/>
    <hyperlink ref="D1537" r:id="rId1536" xr:uid="{25D3CA49-B76C-4D79-8FBA-FCFB225B6E0D}"/>
    <hyperlink ref="D1538" r:id="rId1537" xr:uid="{B2626332-DB2A-4234-8FA9-4E72D471D50B}"/>
    <hyperlink ref="D1539" r:id="rId1538" xr:uid="{BD8E62B2-DB43-4080-9E7C-3CA4A05CF9C5}"/>
    <hyperlink ref="D1540" r:id="rId1539" xr:uid="{51EF9554-0602-4470-9D21-4A7ACEF7C190}"/>
    <hyperlink ref="D1541" r:id="rId1540" xr:uid="{EEB3877A-E68F-4677-B60F-E1813D5D913A}"/>
    <hyperlink ref="D1542" r:id="rId1541" xr:uid="{596A85B7-5A7A-4052-A023-64D6A738A2FC}"/>
    <hyperlink ref="D1543" r:id="rId1542" xr:uid="{D7B4EEF6-ADE2-422F-8A6D-E65BE86C9366}"/>
    <hyperlink ref="D1544" r:id="rId1543" xr:uid="{45D090B5-1995-421D-9D2B-3930E7F1861D}"/>
    <hyperlink ref="D1545" r:id="rId1544" xr:uid="{4C6B930B-3AF6-4F99-B97C-0DDDBD53A9BC}"/>
    <hyperlink ref="D1546" r:id="rId1545" xr:uid="{8361744A-8F77-45A8-A887-DCBC91FBA532}"/>
    <hyperlink ref="D1547" r:id="rId1546" xr:uid="{10CDB65C-EFD7-4DB9-BF0C-1E2B0D5D601B}"/>
    <hyperlink ref="D1548" r:id="rId1547" xr:uid="{E9551D6A-0263-4661-955D-F9B5A68D9E4F}"/>
    <hyperlink ref="D1549" r:id="rId1548" xr:uid="{61048575-5DF5-4E79-AAA2-BDC2E73EA2CF}"/>
    <hyperlink ref="D1550" r:id="rId1549" xr:uid="{7643F8AA-4BD2-47E9-A53A-81D723042FE8}"/>
    <hyperlink ref="D1551" r:id="rId1550" xr:uid="{46B3CFEE-BFFB-4400-B6B9-EE99A394A38E}"/>
    <hyperlink ref="D1552" r:id="rId1551" xr:uid="{4A86D0FE-93C4-4687-8577-C290BC2BFBE7}"/>
    <hyperlink ref="D1553" r:id="rId1552" xr:uid="{399920FD-03AE-4608-90F4-1FB76B5B6986}"/>
    <hyperlink ref="D1554" r:id="rId1553" xr:uid="{253C4873-DC14-4C65-8E31-F4DAF093BAE2}"/>
    <hyperlink ref="D1555" r:id="rId1554" xr:uid="{60F39A74-F637-439F-BBD1-795A5C55DC1C}"/>
    <hyperlink ref="D1556" r:id="rId1555" xr:uid="{D6B0E65E-ED17-4887-AB9F-5F6781875785}"/>
    <hyperlink ref="D1557" r:id="rId1556" xr:uid="{6F9E8AC1-0F90-4F85-B8AE-66AC97E51F9F}"/>
    <hyperlink ref="D1558" r:id="rId1557" xr:uid="{CE555453-4266-4416-AE1B-EB6D5A02B4F9}"/>
    <hyperlink ref="D1559" r:id="rId1558" xr:uid="{8DFF5F8E-1AB3-4062-A0AF-34F3C0054361}"/>
    <hyperlink ref="D1560" r:id="rId1559" xr:uid="{4AC38830-DF37-4E85-9784-799814275EBD}"/>
    <hyperlink ref="D1561" r:id="rId1560" xr:uid="{7916E848-36D4-4BE5-95B2-A91C738AD22F}"/>
    <hyperlink ref="D1562" r:id="rId1561" xr:uid="{7104DB66-5CF3-40C1-935E-166A2B305C13}"/>
    <hyperlink ref="D1563" r:id="rId1562" xr:uid="{13E83E3E-218F-4585-9DBD-638A440DD47B}"/>
    <hyperlink ref="D1564" r:id="rId1563" xr:uid="{06DDF95E-291D-47BA-8095-C328AC22812C}"/>
    <hyperlink ref="D1565" r:id="rId1564" xr:uid="{0E1C4543-63EC-4375-9F6E-3F3C662E12F3}"/>
    <hyperlink ref="D1566" r:id="rId1565" xr:uid="{2D5D60AB-D81E-480D-AA93-1899F68E2C60}"/>
    <hyperlink ref="D1567" r:id="rId1566" xr:uid="{88ADC6CB-228C-4ED9-B14B-D51C91E4B893}"/>
    <hyperlink ref="D1568" r:id="rId1567" xr:uid="{8F34839B-F4C3-422D-89D6-972574848489}"/>
    <hyperlink ref="D1569" r:id="rId1568" xr:uid="{0BB0CFAC-2432-4F65-837E-379591EE5233}"/>
    <hyperlink ref="D1570" r:id="rId1569" xr:uid="{DA710AC4-D381-491A-A0B5-95367F59DDEC}"/>
    <hyperlink ref="D1571" r:id="rId1570" xr:uid="{460529F6-6B75-4318-A765-4B181B04413F}"/>
    <hyperlink ref="D1572" r:id="rId1571" xr:uid="{45A0D76C-963A-4DE7-A056-EEE663A71FA4}"/>
    <hyperlink ref="D1573" r:id="rId1572" xr:uid="{FE921D1A-F0C7-41AD-B04F-B5718556F069}"/>
    <hyperlink ref="D1574" r:id="rId1573" xr:uid="{E634016F-89D7-4B5E-A122-C6793A265856}"/>
    <hyperlink ref="D1575" r:id="rId1574" xr:uid="{5733826B-E661-4B21-A763-66D04EF8EAA0}"/>
    <hyperlink ref="D1576" r:id="rId1575" xr:uid="{195F2A57-DA96-45EC-BD8D-3FBF6A09F9A9}"/>
    <hyperlink ref="D1577" r:id="rId1576" xr:uid="{B4FFDB12-5BEB-4D58-9146-2872DE63A05C}"/>
    <hyperlink ref="D1578" r:id="rId1577" xr:uid="{CDDD1443-928F-440F-A720-2F8D38E9DFB3}"/>
    <hyperlink ref="D1579" r:id="rId1578" xr:uid="{5515F91B-FE48-44B0-8B81-203A2500D0DE}"/>
    <hyperlink ref="D1580" r:id="rId1579" xr:uid="{9678017A-FAC3-48B5-8858-3099102142AE}"/>
    <hyperlink ref="D1581" r:id="rId1580" xr:uid="{E9BC59D3-EF22-4EB4-A73F-BF36916095B0}"/>
    <hyperlink ref="D1582" r:id="rId1581" xr:uid="{F61C171F-CE85-4209-8307-9DF01ABB00DE}"/>
    <hyperlink ref="D1583" r:id="rId1582" xr:uid="{DBA415E1-B5F9-46DC-8951-E9292A05B3C6}"/>
    <hyperlink ref="D1584" r:id="rId1583" xr:uid="{9A5E5CC5-255B-4661-8109-E098A762C655}"/>
    <hyperlink ref="D1585" r:id="rId1584" xr:uid="{6466D886-7773-4FFF-8197-EAC6A5E9E182}"/>
    <hyperlink ref="D1586" r:id="rId1585" xr:uid="{E670F262-ED62-4978-815E-E53E36222E34}"/>
    <hyperlink ref="D1587" r:id="rId1586" xr:uid="{3100CF76-AFE5-4A54-813E-29CD43D7AA7E}"/>
    <hyperlink ref="D1588" r:id="rId1587" xr:uid="{EB70C310-1103-417E-A613-298F9CE78104}"/>
    <hyperlink ref="D1589" r:id="rId1588" xr:uid="{C359A20D-D4A6-45CA-AEBB-5B1963B72BCC}"/>
    <hyperlink ref="D1590" r:id="rId1589" xr:uid="{FC5F02D0-8B73-449A-84F2-713176746BCF}"/>
    <hyperlink ref="D1591" r:id="rId1590" xr:uid="{047D4CE0-A8C2-4EF3-BB26-F2FE76501638}"/>
    <hyperlink ref="D1592" r:id="rId1591" xr:uid="{4D994426-579F-40AB-A411-55EEDF11FB85}"/>
    <hyperlink ref="D1593" r:id="rId1592" xr:uid="{3087C25B-E767-4F19-863F-762CCFCADD90}"/>
    <hyperlink ref="D1594" r:id="rId1593" xr:uid="{2D8F7B61-FE89-4CE6-82FE-7E2E1C9A407F}"/>
    <hyperlink ref="D1595" r:id="rId1594" xr:uid="{F0780F9F-DFD1-40DE-8ECD-82F25D479522}"/>
    <hyperlink ref="D1596" r:id="rId1595" xr:uid="{F1DDBA73-E21D-4DA4-B641-5F81C9BEF0B2}"/>
    <hyperlink ref="D1597" r:id="rId1596" xr:uid="{80921161-F689-47AC-955E-D023BD28BFFE}"/>
    <hyperlink ref="D1598" r:id="rId1597" xr:uid="{E2AB246A-80E8-4D0F-BCB2-C824698E6029}"/>
    <hyperlink ref="D1599" r:id="rId1598" xr:uid="{7A419B23-3811-4515-A57C-425557FB8E0E}"/>
    <hyperlink ref="D1600" r:id="rId1599" xr:uid="{D2B2B640-E6A4-4F1E-A4AB-652589709235}"/>
    <hyperlink ref="D1601" r:id="rId1600" xr:uid="{EFD560A1-6853-4347-9A47-1C26314A2E68}"/>
    <hyperlink ref="D1602" r:id="rId1601" xr:uid="{984C163C-098A-4E32-8BF8-74A923D61EE7}"/>
    <hyperlink ref="D1603" r:id="rId1602" xr:uid="{8705C062-705D-4CB1-9F54-3330619AA233}"/>
    <hyperlink ref="D1604" r:id="rId1603" xr:uid="{45B4216E-0336-4898-B175-654F12423657}"/>
    <hyperlink ref="D1605" r:id="rId1604" xr:uid="{508C9CE5-5051-4BD3-8F6D-513D80003888}"/>
    <hyperlink ref="D1606" r:id="rId1605" xr:uid="{13D371F9-284B-4EF4-8A9E-2480A6D83BBA}"/>
    <hyperlink ref="D1607" r:id="rId1606" xr:uid="{22984184-DEF0-42E9-B0DC-EE693946EB82}"/>
    <hyperlink ref="D1608" r:id="rId1607" xr:uid="{A1688C6D-E6EA-4C56-818C-18F8566A1908}"/>
    <hyperlink ref="D1609" r:id="rId1608" xr:uid="{46FDBCF1-CC35-4C96-9648-77E02A5A7C2C}"/>
    <hyperlink ref="D1610" r:id="rId1609" xr:uid="{588D62A9-4039-4C87-91B6-3A3DDC713163}"/>
    <hyperlink ref="D1611" r:id="rId1610" xr:uid="{73F509EE-49FF-42B1-97E7-083496C1E5C2}"/>
    <hyperlink ref="D1612" r:id="rId1611" xr:uid="{B15FD110-9CF2-44F9-BCBA-66613ED1345C}"/>
    <hyperlink ref="D1613" r:id="rId1612" xr:uid="{97CDC06A-B9BC-428B-A73F-CB210D6FBA6A}"/>
    <hyperlink ref="D1614" r:id="rId1613" xr:uid="{72FFA2D7-C06D-4C1D-8815-B4CD12D69A3F}"/>
    <hyperlink ref="D1615" r:id="rId1614" xr:uid="{E057E352-EFA3-4B17-B451-36EBCF337155}"/>
    <hyperlink ref="D1616" r:id="rId1615" xr:uid="{77F4EBE8-9602-4007-9432-56754AB7845C}"/>
    <hyperlink ref="D1617" r:id="rId1616" xr:uid="{A2BE0F5D-CACB-47C0-845F-0C1EF4154EFB}"/>
    <hyperlink ref="D1618" r:id="rId1617" xr:uid="{017BF8F3-E18A-44B4-9736-E4619916E048}"/>
    <hyperlink ref="D1619" r:id="rId1618" xr:uid="{767118F7-5366-492B-84E8-8CEE898B5166}"/>
    <hyperlink ref="D1620" r:id="rId1619" xr:uid="{C8389068-ADD2-4B22-AD5C-C0C3685E8903}"/>
    <hyperlink ref="D1621" r:id="rId1620" xr:uid="{5081D67F-62B0-4F9D-A0E1-9213D74C7191}"/>
    <hyperlink ref="D1622" r:id="rId1621" xr:uid="{BE5AEA9B-820F-4BD2-9B9A-D28FBB29C644}"/>
    <hyperlink ref="D1623" r:id="rId1622" xr:uid="{78937B86-43CB-446B-931D-20DC7EC6E13F}"/>
    <hyperlink ref="D1624" r:id="rId1623" xr:uid="{26711F41-4A8B-47CB-A340-156863392AA0}"/>
    <hyperlink ref="D1625" r:id="rId1624" xr:uid="{7D284A75-1093-41E6-8A31-C16A73FB4729}"/>
    <hyperlink ref="D1626" r:id="rId1625" xr:uid="{5A615512-9C26-4A15-A316-EB69B84B3FC0}"/>
    <hyperlink ref="D1627" r:id="rId1626" xr:uid="{AACC05A5-DD6C-4360-B940-6A038D945774}"/>
    <hyperlink ref="D1628" r:id="rId1627" xr:uid="{F475B887-01F0-4FE5-ACC6-697153A48864}"/>
    <hyperlink ref="D1629" r:id="rId1628" xr:uid="{04E94632-5482-4115-BE88-FD5EACA90F8D}"/>
    <hyperlink ref="D1630" r:id="rId1629" xr:uid="{60989CB0-B305-4E0E-B733-0059E9D72CC4}"/>
    <hyperlink ref="D1631" r:id="rId1630" xr:uid="{380BAE13-2EA1-43C8-8D5B-68D5F6C71D79}"/>
    <hyperlink ref="D1632" r:id="rId1631" xr:uid="{7EF3F872-E990-4DFF-B1A0-9900FA621AE2}"/>
    <hyperlink ref="D1633" r:id="rId1632" xr:uid="{6399184A-53AD-479B-AE62-C3E76DEBF178}"/>
    <hyperlink ref="D1634" r:id="rId1633" xr:uid="{DE6909D0-BD42-4E9E-8B09-202A06CE576E}"/>
    <hyperlink ref="D1635" r:id="rId1634" xr:uid="{73DD7999-F62F-48FE-95EB-860DEEB84BB2}"/>
    <hyperlink ref="D1636" r:id="rId1635" xr:uid="{4FA7E50D-982E-4CDF-B924-2CC049D50456}"/>
    <hyperlink ref="D1637" r:id="rId1636" xr:uid="{8F8EB634-3719-4773-B2B2-AA3F7C64BF2D}"/>
    <hyperlink ref="D1638" r:id="rId1637" xr:uid="{0821CFB6-83C8-47FC-BFF2-C0E8565CF177}"/>
    <hyperlink ref="D1639" r:id="rId1638" xr:uid="{0DD254D7-8C40-4474-99A0-16DE6EF95EC9}"/>
    <hyperlink ref="D1640" r:id="rId1639" xr:uid="{6EC22F4C-A016-4951-B916-6F3EA1F629DD}"/>
    <hyperlink ref="D1641" r:id="rId1640" xr:uid="{90BC5AC8-458E-48FA-B4FB-61772FBB6D4A}"/>
    <hyperlink ref="D1642" r:id="rId1641" xr:uid="{29479D81-C6EA-421F-9D31-33D44C9C4919}"/>
    <hyperlink ref="D1643" r:id="rId1642" xr:uid="{435E96DB-F4F1-4A0C-9DF7-6397050AB736}"/>
    <hyperlink ref="D1644" r:id="rId1643" xr:uid="{939578CD-5BC3-4F0A-A4F1-E295020DA789}"/>
    <hyperlink ref="D1645" r:id="rId1644" xr:uid="{70FEC210-4503-41B7-9EBE-1801B282782B}"/>
    <hyperlink ref="D1646" r:id="rId1645" xr:uid="{B73BA414-7421-4A5C-B4E9-A3399E5CDE42}"/>
    <hyperlink ref="D1647" r:id="rId1646" xr:uid="{9397EA1E-5AAE-4DBA-A3EF-D95071AB1B88}"/>
    <hyperlink ref="D1648" r:id="rId1647" xr:uid="{A5AF5772-0FBA-4CF1-993E-0A6AE379D95E}"/>
    <hyperlink ref="D1649" r:id="rId1648" xr:uid="{E999080D-B3B0-449B-A0C9-E8B1DD9DCE17}"/>
    <hyperlink ref="D1650" r:id="rId1649" xr:uid="{A4DE3CEF-1055-45D0-BF73-03B6596DC574}"/>
    <hyperlink ref="D1651" r:id="rId1650" xr:uid="{0CBBFEA4-B5FB-4F28-8D59-2DE1F0BEF488}"/>
    <hyperlink ref="D1652" r:id="rId1651" xr:uid="{4BB9497C-5246-41A9-B482-3BD1B0FD9B47}"/>
    <hyperlink ref="D1653" r:id="rId1652" xr:uid="{A2A038FA-7B43-4002-A921-E66ADF9FBC59}"/>
    <hyperlink ref="D1654" r:id="rId1653" xr:uid="{37839A8B-97C4-49DF-9832-0CEEDA9FFF1C}"/>
    <hyperlink ref="D1655" r:id="rId1654" xr:uid="{C0C6750F-1B1C-4698-A2C1-82D49D1A7D81}"/>
    <hyperlink ref="D1656" r:id="rId1655" xr:uid="{A63B7244-3DE5-4B72-AC74-C4561893A6D2}"/>
    <hyperlink ref="D1657" r:id="rId1656" xr:uid="{79F446FA-B0A8-4F5A-A1EF-988F4E28209D}"/>
    <hyperlink ref="D1658" r:id="rId1657" xr:uid="{EFCC0359-BFEA-4DA8-A9A6-C4C4630F6AFE}"/>
    <hyperlink ref="D1659" r:id="rId1658" xr:uid="{E6635599-0A1D-4F76-879F-A0002D93A60A}"/>
    <hyperlink ref="D1660" r:id="rId1659" xr:uid="{03076C2F-1148-44ED-B211-A9B93A656726}"/>
    <hyperlink ref="D1661" r:id="rId1660" xr:uid="{38AA5D22-585A-4954-BEAC-A1C68BEB99BA}"/>
    <hyperlink ref="D1662" r:id="rId1661" xr:uid="{05961903-B22E-49E4-810A-90A43FC4EC79}"/>
    <hyperlink ref="D1663" r:id="rId1662" xr:uid="{EA8225AA-6A3C-419A-9075-95CDCFA6D9BC}"/>
    <hyperlink ref="D1664" r:id="rId1663" xr:uid="{5DEDCCFF-4B4C-4F08-AFC8-F0DF7BCB6D2F}"/>
    <hyperlink ref="D1665" r:id="rId1664" xr:uid="{E888B2E0-61EE-444B-8BAB-A6CE9540CF86}"/>
    <hyperlink ref="D1666" r:id="rId1665" xr:uid="{AB7F901B-639D-48D3-AA3E-A7BD60763518}"/>
    <hyperlink ref="D1667" r:id="rId1666" xr:uid="{EABEFC99-2857-49F8-9865-0F9D976B9A51}"/>
    <hyperlink ref="D1668" r:id="rId1667" xr:uid="{02705E81-59BC-4303-A24E-A72D91393EED}"/>
    <hyperlink ref="D1669" r:id="rId1668" xr:uid="{BEBDB67C-0A66-430C-A020-F49290C445A6}"/>
    <hyperlink ref="D1670" r:id="rId1669" xr:uid="{564C0448-086B-4707-A931-4E666FA61A25}"/>
    <hyperlink ref="D1671" r:id="rId1670" xr:uid="{76E019BE-22AB-4116-A5D3-1DBB5F70B6D0}"/>
    <hyperlink ref="D1672" r:id="rId1671" xr:uid="{27C140B1-1EE3-4824-8CE5-92CCEB7B3D9A}"/>
    <hyperlink ref="D1673" r:id="rId1672" xr:uid="{6145499B-E720-4417-94BD-3875C111957D}"/>
    <hyperlink ref="D1674" r:id="rId1673" xr:uid="{26B099C5-F5B7-40A4-B08C-8A4EE0B229E9}"/>
    <hyperlink ref="D1675" r:id="rId1674" xr:uid="{93EFB1E0-60D9-4191-9EF6-4E605F9DA4E6}"/>
    <hyperlink ref="D1676" r:id="rId1675" xr:uid="{D389CDC9-BC75-44CD-A9DF-B8F18CF35CA5}"/>
    <hyperlink ref="D1677" r:id="rId1676" xr:uid="{850987BB-B76A-4FB2-B67F-D7CD07700826}"/>
    <hyperlink ref="D1678" r:id="rId1677" xr:uid="{5ECBB02D-C170-4F19-9FB8-57FDD835D1BA}"/>
    <hyperlink ref="D1679" r:id="rId1678" xr:uid="{418858BE-F853-4B94-A95C-39D9BFF6F117}"/>
    <hyperlink ref="D1680" r:id="rId1679" xr:uid="{CED25099-5AAA-4A53-8D62-8A3F616DEB99}"/>
    <hyperlink ref="D1681" r:id="rId1680" xr:uid="{53123DD7-E611-4990-B6ED-DF018C8FA2F0}"/>
    <hyperlink ref="D1682" r:id="rId1681" xr:uid="{91D004C5-27D0-4BAD-93BB-AFB155E24F13}"/>
    <hyperlink ref="D1683" r:id="rId1682" xr:uid="{B3BF182E-2606-4F7E-9052-47F859B4CEFF}"/>
    <hyperlink ref="D1684" r:id="rId1683" xr:uid="{BDAA28FE-3172-4149-BBA8-00C72665AF40}"/>
    <hyperlink ref="D1685" r:id="rId1684" xr:uid="{6EBA34DA-3147-4D3C-8298-3C09CE7D2C63}"/>
    <hyperlink ref="D1686" r:id="rId1685" xr:uid="{B429BA17-EE56-4EBA-955D-B66AB91E39AB}"/>
    <hyperlink ref="D1687" r:id="rId1686" xr:uid="{6DAD44EF-6DC6-4CBA-BF12-381B432BE78E}"/>
    <hyperlink ref="D1688" r:id="rId1687" xr:uid="{D51FD548-14DA-42A1-A9EA-4A7A6B09FCA3}"/>
    <hyperlink ref="D1689" r:id="rId1688" xr:uid="{007E58A2-266C-4856-93C7-D558842ACD6A}"/>
    <hyperlink ref="D1690" r:id="rId1689" xr:uid="{01AF49D9-8E80-44B4-9D92-48C4598347E5}"/>
    <hyperlink ref="D1691" r:id="rId1690" xr:uid="{B9175F08-D517-4463-92C9-7E06104F352E}"/>
    <hyperlink ref="D1692" r:id="rId1691" xr:uid="{5BEB39DB-862C-4D40-AE55-F73DA6155907}"/>
    <hyperlink ref="D1693" r:id="rId1692" xr:uid="{3EC868FA-4F56-43ED-B7E4-C0A4A3B5B9B1}"/>
    <hyperlink ref="D1694" r:id="rId1693" xr:uid="{13AFD4F1-1F99-41F7-951C-E46DB791366D}"/>
    <hyperlink ref="D1695" r:id="rId1694" xr:uid="{E05D6589-00CD-41AF-A3C7-04D179CF5C4B}"/>
    <hyperlink ref="D1696" r:id="rId1695" xr:uid="{8B271A76-9EC1-44AE-8717-1871E8B625B1}"/>
    <hyperlink ref="D1697" r:id="rId1696" xr:uid="{63CE7F78-6722-4BE0-8BB9-193CCEC76BB9}"/>
    <hyperlink ref="D1698" r:id="rId1697" xr:uid="{3480EDCF-B3A4-48D0-97D8-60A8161D080C}"/>
    <hyperlink ref="D1699" r:id="rId1698" xr:uid="{75961961-3F70-4F23-95A5-A6AF5F142D58}"/>
    <hyperlink ref="D1700" r:id="rId1699" xr:uid="{936E5E6D-C5DB-4DE0-A580-E9A8FF81641B}"/>
    <hyperlink ref="D1701" r:id="rId1700" xr:uid="{7071C530-6980-41E6-A89C-0F7D23D81C5B}"/>
    <hyperlink ref="D1702" r:id="rId1701" xr:uid="{9953A139-8168-4250-AB21-652DC5A7B7C8}"/>
    <hyperlink ref="D1703" r:id="rId1702" xr:uid="{446D7241-3519-460C-A7C1-56DB944B2C7B}"/>
    <hyperlink ref="D1704" r:id="rId1703" xr:uid="{FE500D76-987D-4760-8562-42843F405534}"/>
    <hyperlink ref="D1705" r:id="rId1704" xr:uid="{FF645AEE-8FBF-4015-9557-BC0E50F5598F}"/>
    <hyperlink ref="D1706" r:id="rId1705" xr:uid="{CFDD87A4-BA4C-452D-B78C-AA8CAFA96251}"/>
    <hyperlink ref="D1707" r:id="rId1706" xr:uid="{A8C10226-F933-480D-B671-DF46AC8C673A}"/>
    <hyperlink ref="D1708" r:id="rId1707" xr:uid="{EC622ECD-E7C0-41ED-B9B3-31D0E84996A1}"/>
    <hyperlink ref="D1709" r:id="rId1708" xr:uid="{8B0E537B-15E6-45D4-908B-3DEA462E0EC4}"/>
    <hyperlink ref="D1710" r:id="rId1709" xr:uid="{7D6052D9-4F32-41C7-881B-AEAC665A1B29}"/>
    <hyperlink ref="D1711" r:id="rId1710" xr:uid="{FEF26002-C821-411A-A3D3-9AC468DE7AD5}"/>
    <hyperlink ref="D1712" r:id="rId1711" xr:uid="{FE32A582-46A6-4ACE-932A-5BE77537C0F0}"/>
    <hyperlink ref="D1713" r:id="rId1712" xr:uid="{154D86A6-5739-4647-8ACF-36DF3F7B5F0B}"/>
    <hyperlink ref="D1714" r:id="rId1713" xr:uid="{74ACA5F3-2B60-4E9D-B16E-2F5F69FBC31D}"/>
    <hyperlink ref="D1715" r:id="rId1714" xr:uid="{3ED6E6BD-98F6-4E04-A26A-4720488E2844}"/>
    <hyperlink ref="D1716" r:id="rId1715" xr:uid="{8C2145A5-A4FF-455E-865F-0487490FFD9F}"/>
    <hyperlink ref="D1717" r:id="rId1716" xr:uid="{CBA1F39D-B2C8-462C-B899-93FF2077E17A}"/>
    <hyperlink ref="D1718" r:id="rId1717" xr:uid="{2FEAAE7F-7898-4C2E-AD06-C05B413D594B}"/>
    <hyperlink ref="D1719" r:id="rId1718" xr:uid="{15BE80EB-6CF0-412F-AB0E-5C2C3109AFE3}"/>
    <hyperlink ref="D1720" r:id="rId1719" xr:uid="{47BF09BF-F427-42E7-B87B-DF02AEB5624E}"/>
    <hyperlink ref="D1721" r:id="rId1720" xr:uid="{95EE13CF-98D2-49EB-A86E-4197978235FC}"/>
    <hyperlink ref="D1722" r:id="rId1721" xr:uid="{18DE0CF4-8570-4285-8248-448E90141C71}"/>
    <hyperlink ref="D1723" r:id="rId1722" xr:uid="{71CB324B-DAAC-4935-946A-FA981700C58C}"/>
    <hyperlink ref="D1724" r:id="rId1723" xr:uid="{E5732CB2-EA0E-4355-8257-768563EAED21}"/>
    <hyperlink ref="D1725" r:id="rId1724" xr:uid="{64A6B754-039A-4234-BD97-33FA1D1B556C}"/>
    <hyperlink ref="D1726" r:id="rId1725" xr:uid="{F5E2F7F4-9805-40A4-99B5-9906BB28E1C7}"/>
    <hyperlink ref="D1727" r:id="rId1726" xr:uid="{AF088532-EA30-440E-9679-2A73279F44D9}"/>
    <hyperlink ref="D1728" r:id="rId1727" xr:uid="{F2200457-52D6-4841-90B6-AA0E85A5EE0B}"/>
    <hyperlink ref="D1729" r:id="rId1728" xr:uid="{17798C25-51DD-44DB-9107-B1C71E14C692}"/>
    <hyperlink ref="D1730" r:id="rId1729" xr:uid="{7D20C237-B617-4EE8-BA07-53929D849E3B}"/>
    <hyperlink ref="D1731" r:id="rId1730" xr:uid="{D876408B-A22D-4287-A69D-A7191E171A17}"/>
    <hyperlink ref="D1732" r:id="rId1731" xr:uid="{903052BB-F217-4360-BBBA-0435ABEA2F4C}"/>
    <hyperlink ref="D1733" r:id="rId1732" xr:uid="{A6B089E1-4D5D-40DA-A23C-E7FF75B84B60}"/>
    <hyperlink ref="D1734" r:id="rId1733" xr:uid="{26E9B0FB-0C23-4CF1-B62E-DC72A739857F}"/>
    <hyperlink ref="D1735" r:id="rId1734" xr:uid="{E9D15243-2330-491C-B097-5B40AABFAF3B}"/>
    <hyperlink ref="D1736" r:id="rId1735" xr:uid="{709A6237-AC21-4716-BB21-AB40911052D9}"/>
    <hyperlink ref="D1737" r:id="rId1736" xr:uid="{384AF12A-88C0-469F-882D-6E0DDFFCA1CB}"/>
    <hyperlink ref="D1738" r:id="rId1737" xr:uid="{878EA28C-E2FA-448E-9584-ECC3B4F19EE3}"/>
    <hyperlink ref="D1739" r:id="rId1738" xr:uid="{81226399-478A-487A-8C5E-48304F102B3B}"/>
    <hyperlink ref="D1740" r:id="rId1739" xr:uid="{C709ACA3-A80D-48DD-B298-F4143CE9900F}"/>
    <hyperlink ref="D1741" r:id="rId1740" xr:uid="{A624970F-5839-45D5-9E4A-7895DBB5130D}"/>
    <hyperlink ref="D1742" r:id="rId1741" xr:uid="{AF36E8E4-D090-42E5-A567-C594F48F3E10}"/>
    <hyperlink ref="D1743" r:id="rId1742" xr:uid="{3E387298-B28C-44C6-A364-C8C3F09CBA34}"/>
    <hyperlink ref="D1744" r:id="rId1743" xr:uid="{B3CB3FAD-3321-483B-8649-376E0CE523FB}"/>
    <hyperlink ref="D1745" r:id="rId1744" xr:uid="{897F21D9-7672-4F21-BED4-49F237569480}"/>
    <hyperlink ref="D1746" r:id="rId1745" xr:uid="{24DDE19D-162D-4BD5-A457-69D22D17E261}"/>
    <hyperlink ref="D1747" r:id="rId1746" xr:uid="{ED842903-D9EF-445B-959D-E9DFAB5DEB0A}"/>
    <hyperlink ref="D1748" r:id="rId1747" xr:uid="{3D455B19-75F3-4CBA-9DAF-BEBEDC4B53F4}"/>
    <hyperlink ref="D1749" r:id="rId1748" xr:uid="{1EAABF79-D234-448A-B394-F477CE9D33B1}"/>
    <hyperlink ref="D1750" r:id="rId1749" xr:uid="{4B2C1ECD-82DB-4DC5-BF84-B1C9A481056B}"/>
    <hyperlink ref="D1751" r:id="rId1750" xr:uid="{7BC74C95-5F18-4636-A4F6-B4A09954637F}"/>
    <hyperlink ref="D1752" r:id="rId1751" xr:uid="{B6C1A116-E58F-45FE-96D6-7E94CCE762E5}"/>
    <hyperlink ref="D1753" r:id="rId1752" xr:uid="{D8D8F7C5-B75C-49B9-9401-A36D526940CE}"/>
    <hyperlink ref="D1754" r:id="rId1753" xr:uid="{1FCDA77B-4504-4CF8-A44F-A48611948B25}"/>
    <hyperlink ref="D1755" r:id="rId1754" xr:uid="{A5BCC07C-2747-4F69-8CAF-5D838B1EFF1D}"/>
    <hyperlink ref="D1756" r:id="rId1755" xr:uid="{412FBDDA-CC4A-444F-AC45-93A6D2A06580}"/>
    <hyperlink ref="D1757" r:id="rId1756" xr:uid="{F5A69111-3B5F-4521-BAE5-79B96D0388D6}"/>
    <hyperlink ref="D1758" r:id="rId1757" xr:uid="{27F6E186-39CB-492E-8D73-1DD4582C3F5D}"/>
    <hyperlink ref="D1759" r:id="rId1758" xr:uid="{9FBA3AAB-DC09-4FAF-9128-42038F01CEC5}"/>
    <hyperlink ref="D1760" r:id="rId1759" xr:uid="{32145233-00DA-4FA5-B42A-5C5AF60690EA}"/>
    <hyperlink ref="D1761" r:id="rId1760" xr:uid="{2BF3243D-A0C2-4441-B42C-F466F77E4EB7}"/>
    <hyperlink ref="D1762" r:id="rId1761" xr:uid="{DA69F81D-46EE-41A7-9590-596077A8F4FA}"/>
    <hyperlink ref="D1763" r:id="rId1762" xr:uid="{2E63699C-F029-4825-B352-3AA05443DBDC}"/>
    <hyperlink ref="D1764" r:id="rId1763" xr:uid="{4FE05CB0-16A3-4C82-8748-7DA3976E5100}"/>
    <hyperlink ref="D1765" r:id="rId1764" xr:uid="{98C51B3B-486F-43FB-9DDC-15CDF2303FB4}"/>
    <hyperlink ref="D1766" r:id="rId1765" xr:uid="{3DC1B8FE-6499-4862-889A-3B0BC9752FF5}"/>
    <hyperlink ref="D1767" r:id="rId1766" xr:uid="{8C568720-960B-4870-B0B7-B61EBF2A3456}"/>
    <hyperlink ref="D1768" r:id="rId1767" xr:uid="{85FB0A85-46B0-4311-92A6-75A487EE4204}"/>
    <hyperlink ref="D1769" r:id="rId1768" xr:uid="{F94B0E69-3D06-4206-892C-D1D03697AECB}"/>
    <hyperlink ref="D1770" r:id="rId1769" xr:uid="{BF368AB2-471C-43D6-B1C3-502F6DEA7CA6}"/>
    <hyperlink ref="D1771" r:id="rId1770" xr:uid="{64699398-4613-42C4-A9E7-7C0DBCEC5326}"/>
    <hyperlink ref="D1772" r:id="rId1771" xr:uid="{E42D2D7C-DE9B-4A80-A48D-37229A1C3E37}"/>
    <hyperlink ref="D1773" r:id="rId1772" xr:uid="{2A4D54DD-19D1-4085-A1F1-C9962390DE2D}"/>
    <hyperlink ref="D1774" r:id="rId1773" xr:uid="{B42E7A06-2FFE-436A-9EED-29DE973FE253}"/>
    <hyperlink ref="D1775" r:id="rId1774" xr:uid="{7E2FEFCE-82C5-4A9E-A462-6535E279BC80}"/>
    <hyperlink ref="D1776" r:id="rId1775" xr:uid="{F6A9F4C5-E72B-411F-82CC-CF0451BA3D1F}"/>
    <hyperlink ref="D1777" r:id="rId1776" xr:uid="{EAD627A9-A891-4F2F-AB5E-527FB94CE449}"/>
    <hyperlink ref="D1778" r:id="rId1777" xr:uid="{2416CA16-9CEA-4A27-B4D3-215AB258CE86}"/>
    <hyperlink ref="D1779" r:id="rId1778" xr:uid="{0D1BC9A2-2BE6-4CB6-9C31-0B46B3C5D281}"/>
    <hyperlink ref="D1780" r:id="rId1779" xr:uid="{B6397A1A-EF48-460B-8AA0-A9EF416B0C22}"/>
    <hyperlink ref="D1781" r:id="rId1780" xr:uid="{C2A6B0A9-FF3C-4FA1-A10A-3E16CD394CA9}"/>
    <hyperlink ref="D1782" r:id="rId1781" xr:uid="{0F65F551-B9B6-4E7E-8843-DB25CDBC612D}"/>
    <hyperlink ref="D1783" r:id="rId1782" xr:uid="{FE7D441D-4650-4B14-A617-7DA3A6A1438F}"/>
    <hyperlink ref="D1784" r:id="rId1783" xr:uid="{B2163C3D-F581-4061-8E0E-47CC1C426E0F}"/>
    <hyperlink ref="D1785" r:id="rId1784" xr:uid="{6E15BFCA-34C3-4EA9-B62B-48E440893839}"/>
    <hyperlink ref="D1786" r:id="rId1785" xr:uid="{2E7FFCE4-78B8-4A5D-A8B1-54136EA5E267}"/>
    <hyperlink ref="D1787" r:id="rId1786" xr:uid="{6407D01C-5B97-49CB-BE29-03BE880EF24C}"/>
    <hyperlink ref="D1788" r:id="rId1787" xr:uid="{A89E3D30-754F-4AF4-BA7E-6A0D62E0BC72}"/>
    <hyperlink ref="D1789" r:id="rId1788" xr:uid="{7876D95E-24D8-4E1D-A6CE-251F79F7DCBA}"/>
    <hyperlink ref="D1790" r:id="rId1789" xr:uid="{3437BA8A-0CF2-4E5A-AAD2-5012398F277E}"/>
    <hyperlink ref="D1791" r:id="rId1790" xr:uid="{8118B3B1-711F-45F9-8C9D-C77C6D2A3BDF}"/>
    <hyperlink ref="D1792" r:id="rId1791" xr:uid="{2B77BE5B-C9D3-4D42-B449-4E04B7A75718}"/>
    <hyperlink ref="D1793" r:id="rId1792" xr:uid="{115B9236-BDA9-432A-9542-EB6990840CF4}"/>
    <hyperlink ref="D1794" r:id="rId1793" xr:uid="{754CFE2F-9E19-4995-8CE3-6B7777287696}"/>
    <hyperlink ref="D1795" r:id="rId1794" xr:uid="{CD5E271C-1963-46F6-90A0-1A201A68D499}"/>
    <hyperlink ref="D1796" r:id="rId1795" xr:uid="{3F990BBD-7439-48A7-A051-C583EC61ADC3}"/>
    <hyperlink ref="D1797" r:id="rId1796" xr:uid="{CAC29050-2298-4755-82BD-245CA690E92F}"/>
    <hyperlink ref="D1798" r:id="rId1797" xr:uid="{035D8E15-3043-4621-B806-F5965BFD8DBA}"/>
    <hyperlink ref="D1799" r:id="rId1798" xr:uid="{01BFA3BA-D1B2-4ED6-B7B5-C1AD0A360691}"/>
    <hyperlink ref="D1800" r:id="rId1799" xr:uid="{BAB6F0EC-71B8-45B2-A67C-5BAA474FB8DC}"/>
    <hyperlink ref="D1801" r:id="rId1800" xr:uid="{F0386CE1-3792-4B1D-8045-EFE8D9AA7D7A}"/>
    <hyperlink ref="D1802" r:id="rId1801" xr:uid="{1BDA2D52-803E-4A62-9F7A-58C58B34FD5C}"/>
    <hyperlink ref="D1803" r:id="rId1802" xr:uid="{C35B2189-A31F-4B24-9484-CDCAB99A3664}"/>
    <hyperlink ref="D1804" r:id="rId1803" xr:uid="{5B856FEC-F978-4335-B75D-DFFB23AB2C85}"/>
    <hyperlink ref="D1805" r:id="rId1804" xr:uid="{24BCE5BA-E744-4417-A25D-39FC77BD4B4D}"/>
    <hyperlink ref="D1806" r:id="rId1805" xr:uid="{98CECC83-7103-4B59-A18E-FA0805F0A367}"/>
    <hyperlink ref="D1807" r:id="rId1806" xr:uid="{C25F6D62-07B7-4206-AEE5-230BCBA4BFAC}"/>
    <hyperlink ref="D1808" r:id="rId1807" xr:uid="{9C95ECAB-47E1-4DA6-858A-90AB5F4C3E6E}"/>
    <hyperlink ref="D1809" r:id="rId1808" xr:uid="{FA61DB50-B461-4D98-B423-15C5FF04986C}"/>
    <hyperlink ref="D1810" r:id="rId1809" xr:uid="{701EA52A-6293-4FE8-AD27-0116631774D4}"/>
    <hyperlink ref="D1811" r:id="rId1810" xr:uid="{1187A72E-6857-465D-B5CA-45756B8D9408}"/>
    <hyperlink ref="D1812" r:id="rId1811" xr:uid="{0998223B-13E0-4188-8B5F-679F8CB20589}"/>
    <hyperlink ref="D1813" r:id="rId1812" xr:uid="{62FD4619-0765-4593-B380-465A43800807}"/>
    <hyperlink ref="D1814" r:id="rId1813" xr:uid="{2F162747-5B9D-4C7F-A304-8567BFF9575E}"/>
    <hyperlink ref="D1815" r:id="rId1814" xr:uid="{BCF8B97A-D692-443D-B4A1-0E03EDA54F8B}"/>
    <hyperlink ref="D1816" r:id="rId1815" xr:uid="{EF5D336A-8856-4D5D-805E-64B737DC3EE4}"/>
    <hyperlink ref="D1817" r:id="rId1816" xr:uid="{BF9317E1-1A2C-49A9-B024-3441B6769E64}"/>
    <hyperlink ref="D1818" r:id="rId1817" xr:uid="{439FB78B-A327-4B36-927C-099C74B27999}"/>
    <hyperlink ref="D1819" r:id="rId1818" xr:uid="{F7F52CE4-178B-4181-B05C-4E0431D1FAB1}"/>
    <hyperlink ref="D1820" r:id="rId1819" xr:uid="{D1BBA9F0-E81B-4E31-9D32-D087191D5022}"/>
    <hyperlink ref="D1821" r:id="rId1820" xr:uid="{1E2048F6-77F9-4321-8000-3EF7CCF2E234}"/>
    <hyperlink ref="D1822" r:id="rId1821" xr:uid="{FC22AED8-1F50-4293-B905-76C2C176E382}"/>
    <hyperlink ref="D1823" r:id="rId1822" xr:uid="{B9F60A15-21FA-47A5-BB87-D0C74F42D180}"/>
    <hyperlink ref="D1824" r:id="rId1823" xr:uid="{E1639E2C-2C44-4913-8B77-292A45F152D8}"/>
    <hyperlink ref="D1825" r:id="rId1824" xr:uid="{527C8FAA-BEFA-4B98-868B-8AEEFD84BB81}"/>
    <hyperlink ref="D1826" r:id="rId1825" xr:uid="{232F4F6B-9273-4A2D-B71E-EEFF886F4C32}"/>
    <hyperlink ref="D1827" r:id="rId1826" xr:uid="{2D7DBC37-F86F-4554-95BB-3BA8B0B17F02}"/>
    <hyperlink ref="D1828" r:id="rId1827" xr:uid="{9E700A27-A678-4D00-B1F7-E03AD520B099}"/>
    <hyperlink ref="D1829" r:id="rId1828" xr:uid="{89A9BCE9-A234-44FC-A3F6-D53166A0811B}"/>
    <hyperlink ref="D1830" r:id="rId1829" xr:uid="{193CBD34-C068-4069-ACFC-E573A5119B12}"/>
    <hyperlink ref="D1831" r:id="rId1830" xr:uid="{8166A0EF-6D9E-4ED2-8334-3BA63E42B5D6}"/>
    <hyperlink ref="D1832" r:id="rId1831" xr:uid="{5AF4602D-1175-490A-805A-BD5579715565}"/>
    <hyperlink ref="D1833" r:id="rId1832" xr:uid="{3E753A6B-A467-47D7-9C2D-A2EA0490157F}"/>
    <hyperlink ref="D1834" r:id="rId1833" xr:uid="{49E55FC3-2057-470A-A18D-EAC497B40F51}"/>
    <hyperlink ref="D1835" r:id="rId1834" xr:uid="{8A472C2A-8D81-410B-84E7-FD7FE821C8AC}"/>
    <hyperlink ref="D1836" r:id="rId1835" xr:uid="{ACBA1F1A-0845-4A5F-957E-CF7F0B364828}"/>
    <hyperlink ref="D1837" r:id="rId1836" xr:uid="{E13B19D2-3848-44B4-9B47-8867A4979FCC}"/>
    <hyperlink ref="D1838" r:id="rId1837" xr:uid="{178A8AD0-B8D2-40B7-80B1-D3E5452A41BE}"/>
    <hyperlink ref="D1839" r:id="rId1838" xr:uid="{2B2D3D6A-5FFE-4385-BC48-F1F10D9D5652}"/>
    <hyperlink ref="D1840" r:id="rId1839" xr:uid="{2E6C22CF-CF16-47D5-9D92-420C5A38A30C}"/>
    <hyperlink ref="D1841" r:id="rId1840" xr:uid="{212207E1-9C86-4474-88B0-77F4B5A57E68}"/>
    <hyperlink ref="D1842" r:id="rId1841" xr:uid="{CB7EF406-47D6-4128-B0D3-7C7D4B1A70C4}"/>
    <hyperlink ref="D1843" r:id="rId1842" xr:uid="{55C7CEFE-2EB0-4DF7-8003-C6781A2EBD2A}"/>
    <hyperlink ref="D1844" r:id="rId1843" xr:uid="{A074AC43-5769-4F36-BF96-4D0C03AB41A6}"/>
    <hyperlink ref="D1845" r:id="rId1844" xr:uid="{3079A8F9-79DA-4547-9D35-40E224329CEC}"/>
    <hyperlink ref="D1846" r:id="rId1845" xr:uid="{0E8BA703-C595-4A96-935D-515B241DF2F8}"/>
    <hyperlink ref="D1847" r:id="rId1846" xr:uid="{297CCEB8-05E6-4FE6-86DE-083493809F21}"/>
    <hyperlink ref="D1848" r:id="rId1847" xr:uid="{5BFD3182-2078-4A28-B64C-C6CFFC485BD4}"/>
    <hyperlink ref="D1849" r:id="rId1848" xr:uid="{7C396EB4-CDAB-4B93-AF83-397C65B1BE2E}"/>
    <hyperlink ref="D1850" r:id="rId1849" xr:uid="{3B68BE70-11BB-49BD-AD87-7B06A98BC9C8}"/>
    <hyperlink ref="D1851" r:id="rId1850" xr:uid="{FB75B663-1CF0-43D7-BED0-57B18D6C24CD}"/>
    <hyperlink ref="D1852" r:id="rId1851" xr:uid="{F0FE3D22-144D-4EEA-BF13-F0AF0F5D5034}"/>
    <hyperlink ref="D1853" r:id="rId1852" xr:uid="{E808320B-5E2F-4E68-8841-B41A3DE52B5D}"/>
    <hyperlink ref="D1854" r:id="rId1853" xr:uid="{EFB9E858-300F-4C84-8AD4-C5D6DCEDEA31}"/>
    <hyperlink ref="D1855" r:id="rId1854" xr:uid="{93E47AD2-0F94-49BD-8B07-E278A844519C}"/>
    <hyperlink ref="D1856" r:id="rId1855" xr:uid="{0527316C-32E3-4A0A-B3B0-BF8596D2008E}"/>
    <hyperlink ref="D1857" r:id="rId1856" xr:uid="{75F4E7FA-C818-4652-88AC-8F602B00BBBB}"/>
    <hyperlink ref="D1858" r:id="rId1857" xr:uid="{E2B54A42-48B8-4DBC-B49E-BEE41F4473AB}"/>
    <hyperlink ref="D1859" r:id="rId1858" xr:uid="{DE4797C4-B13E-4E3A-81D7-316E6B017862}"/>
    <hyperlink ref="D1860" r:id="rId1859" xr:uid="{96212063-0B14-46B1-B557-DCAD77322F60}"/>
    <hyperlink ref="D1861" r:id="rId1860" xr:uid="{4BDE4019-ED1B-4178-AFA8-AA9BA021D2A2}"/>
    <hyperlink ref="D1862" r:id="rId1861" xr:uid="{FB88F3A9-8E69-4262-BB52-E718A111B6F8}"/>
    <hyperlink ref="D1863" r:id="rId1862" xr:uid="{CB7DF7B5-881D-4734-A2BC-482A1A15FAFB}"/>
    <hyperlink ref="D1864" r:id="rId1863" xr:uid="{1B733B70-AC73-4E52-9149-17085DE3B1CC}"/>
    <hyperlink ref="D1865" r:id="rId1864" xr:uid="{DD6E38C0-0380-45E5-A497-ACECDEB91845}"/>
    <hyperlink ref="D1866" r:id="rId1865" xr:uid="{1C807872-4BD6-4CE0-9699-C41C948A0D06}"/>
    <hyperlink ref="D1867" r:id="rId1866" xr:uid="{F3B93D7B-F78B-4FBE-9C03-93378F16019D}"/>
    <hyperlink ref="D1868" r:id="rId1867" xr:uid="{C6544A30-F84E-44A3-897C-E7C6BEA70C2B}"/>
    <hyperlink ref="D1869" r:id="rId1868" xr:uid="{E4F57EBC-893C-4E6E-82F8-252C958B428A}"/>
    <hyperlink ref="D1870" r:id="rId1869" xr:uid="{2D3C9A2C-9A79-4755-809B-BDEFFFB942E2}"/>
    <hyperlink ref="D1871" r:id="rId1870" xr:uid="{8723700F-CFDF-4563-A0C0-DA65860F3B27}"/>
    <hyperlink ref="D1872" r:id="rId1871" xr:uid="{1AD2F8E6-4837-4C58-8D2B-3E6DFA920F41}"/>
    <hyperlink ref="D1873" r:id="rId1872" xr:uid="{543A55E0-F9DD-4528-8EFE-2E9E708C708A}"/>
    <hyperlink ref="D1874" r:id="rId1873" xr:uid="{CF3EEA20-9C27-4E23-BB25-30FD8B45C218}"/>
    <hyperlink ref="D1875" r:id="rId1874" xr:uid="{922C347F-5D46-4286-9F3B-D8E0FEB1819A}"/>
    <hyperlink ref="D1876" r:id="rId1875" xr:uid="{F0BF54E8-2F4D-4FD4-B959-4698192E5A52}"/>
    <hyperlink ref="D1877" r:id="rId1876" xr:uid="{2BDFE4DF-53D8-4660-A575-1EE828C51846}"/>
    <hyperlink ref="D1878" r:id="rId1877" xr:uid="{14EE92DA-5181-4A4D-9C93-1AC6E2AC61DC}"/>
    <hyperlink ref="D1879" r:id="rId1878" xr:uid="{88CACE57-08BF-4910-A805-49ED9FAE0B0E}"/>
    <hyperlink ref="D1880" r:id="rId1879" xr:uid="{34BFE2F1-2970-4B50-B403-BCD382216388}"/>
    <hyperlink ref="D1881" r:id="rId1880" xr:uid="{93B6DCD3-F822-490D-B751-CAA606F1B59F}"/>
    <hyperlink ref="D1882" r:id="rId1881" xr:uid="{A3409BD9-C5AF-4527-89B1-D338C19AB1F6}"/>
    <hyperlink ref="D1883" r:id="rId1882" xr:uid="{B88C6FB7-2B44-457E-AE98-B2A354E173B7}"/>
    <hyperlink ref="D1884" r:id="rId1883" xr:uid="{3A6A1F38-6C95-433E-8B4E-60DD724598EB}"/>
    <hyperlink ref="D1885" r:id="rId1884" xr:uid="{D22E4B3C-2F88-4574-A877-B92975CA1006}"/>
    <hyperlink ref="D1886" r:id="rId1885" xr:uid="{30E6745F-B02D-4DFD-BF52-606FDD7D6732}"/>
    <hyperlink ref="D1887" r:id="rId1886" xr:uid="{C18214D9-A095-4220-B503-004DDB5C4021}"/>
    <hyperlink ref="D1888" r:id="rId1887" xr:uid="{31FC9C4A-C900-482C-B16A-EA90BCF9FD5F}"/>
    <hyperlink ref="D1889" r:id="rId1888" xr:uid="{E0A6AF62-E690-496A-A46B-690311D0C27C}"/>
    <hyperlink ref="D1890" r:id="rId1889" xr:uid="{72EC7144-B001-4375-8913-FFDEF0CC937E}"/>
    <hyperlink ref="D1891" r:id="rId1890" xr:uid="{0D4DDFDB-7286-4704-BFC0-F50B57D6027F}"/>
    <hyperlink ref="D1892" r:id="rId1891" xr:uid="{CCD64116-A523-4D29-BD4C-6C4B6F0D00C7}"/>
    <hyperlink ref="D1893" r:id="rId1892" xr:uid="{550C81B4-52D8-4CD2-B609-B0876C5F024B}"/>
    <hyperlink ref="D1894" r:id="rId1893" xr:uid="{FD841FEE-F0DA-4EFE-87DF-18EA5C07F8D0}"/>
    <hyperlink ref="D1895" r:id="rId1894" xr:uid="{9A851FD5-AAF9-4EB5-A603-64FE66F4D478}"/>
    <hyperlink ref="D1896" r:id="rId1895" xr:uid="{235EAA3A-5F0D-4494-B81A-27C548C60450}"/>
    <hyperlink ref="D1897" r:id="rId1896" xr:uid="{775DC422-AB0F-41FF-9312-101B48A67237}"/>
    <hyperlink ref="D1898" r:id="rId1897" xr:uid="{AC2202EC-B733-4677-B0F6-927166FA4114}"/>
    <hyperlink ref="D1899" r:id="rId1898" xr:uid="{E9E204B0-0E22-471A-A03C-AAE377BFC6F2}"/>
    <hyperlink ref="D1900" r:id="rId1899" xr:uid="{94D86D1D-D6B8-4701-8CFF-C006A2D5625A}"/>
    <hyperlink ref="D1901" r:id="rId1900" xr:uid="{CDCBBE5E-540E-47D6-B5E1-326BAAA5C31D}"/>
    <hyperlink ref="D1902" r:id="rId1901" xr:uid="{AFDCE94A-6AD5-483A-9E71-63543DCD7802}"/>
    <hyperlink ref="D1903" r:id="rId1902" xr:uid="{DE6EBDA0-F97D-48B6-B3D6-ED1A40C0073F}"/>
    <hyperlink ref="D1904" r:id="rId1903" xr:uid="{5E43E7A0-70F6-4884-B47A-798ED5A67080}"/>
    <hyperlink ref="D1905" r:id="rId1904" xr:uid="{A2CCE026-FD05-494F-A271-668DAC072932}"/>
    <hyperlink ref="D1906" r:id="rId1905" xr:uid="{3BE48F83-648E-4D8D-822E-09F77F7424A4}"/>
    <hyperlink ref="D1907" r:id="rId1906" xr:uid="{295C5234-69A8-437B-B6D7-3A08F861FADA}"/>
    <hyperlink ref="D1908" r:id="rId1907" xr:uid="{F8BCF37B-A506-4188-AD0F-F65D83A5331A}"/>
    <hyperlink ref="D1909" r:id="rId1908" xr:uid="{CC03105D-84CD-4121-B755-58157CE4D79C}"/>
    <hyperlink ref="D1910" r:id="rId1909" xr:uid="{93920CDA-F9FE-465A-B680-2C9333F14627}"/>
    <hyperlink ref="D1911" r:id="rId1910" xr:uid="{5B25B2E5-115D-42EB-860D-81DE56B45EB1}"/>
    <hyperlink ref="D1912" r:id="rId1911" xr:uid="{5FA41ACF-35E8-42BF-9079-61BADFC2249F}"/>
    <hyperlink ref="D1913" r:id="rId1912" xr:uid="{365F2F0D-A849-48B6-BB3D-F58917F63D28}"/>
    <hyperlink ref="D1914" r:id="rId1913" xr:uid="{79E5FA68-8273-454F-A6EE-E1931902A67E}"/>
    <hyperlink ref="D1915" r:id="rId1914" xr:uid="{21C5B284-F217-49A1-BC01-C052A8220D5F}"/>
    <hyperlink ref="D1916" r:id="rId1915" xr:uid="{E62E7094-4B9D-4B0E-9F77-FC360D26B72F}"/>
    <hyperlink ref="D1917" r:id="rId1916" xr:uid="{31FA28E5-CDDF-47D7-B70D-DB6399EA77BF}"/>
    <hyperlink ref="D1918" r:id="rId1917" xr:uid="{C5122B39-9750-4AB7-BB42-58B0F30E7A5B}"/>
    <hyperlink ref="D1919" r:id="rId1918" xr:uid="{56142FA5-008E-4721-A694-0C2984DA41A1}"/>
    <hyperlink ref="D1920" r:id="rId1919" xr:uid="{8D63142F-4443-4D4C-8C09-B1C57A66BF6A}"/>
    <hyperlink ref="D1921" r:id="rId1920" xr:uid="{C2484936-DE29-48AF-94AD-5C7BA1708347}"/>
    <hyperlink ref="D1922" r:id="rId1921" xr:uid="{D84BB325-FF7B-4C4A-950E-78AC972F0414}"/>
    <hyperlink ref="D1923" r:id="rId1922" xr:uid="{3BA939EB-1B31-4BA8-956D-52C4E5DCE025}"/>
    <hyperlink ref="D1924" r:id="rId1923" xr:uid="{FF4CB274-B390-42FE-B94A-10180282499D}"/>
    <hyperlink ref="D1925" r:id="rId1924" xr:uid="{72215164-9EF0-4FEC-BCA6-7170230DDFD4}"/>
    <hyperlink ref="D1926" r:id="rId1925" xr:uid="{4C1847CB-AF3E-4D75-BDCF-14039809BDFF}"/>
    <hyperlink ref="D1927" r:id="rId1926" xr:uid="{82BE89AA-622F-4AA9-9B7C-F4E4726FED72}"/>
    <hyperlink ref="D1928" r:id="rId1927" xr:uid="{3FA4DAC6-DFBB-4291-ADDD-42AC759991D6}"/>
    <hyperlink ref="D1929" r:id="rId1928" xr:uid="{1E587DA5-4153-4895-A02F-579B58A28248}"/>
    <hyperlink ref="D1930" r:id="rId1929" xr:uid="{B8D368C0-DA99-4DCE-8C85-2B3D5FB4ADC8}"/>
    <hyperlink ref="D1931" r:id="rId1930" xr:uid="{C4DB0D02-D696-4446-88DD-5EDA1827F117}"/>
    <hyperlink ref="D1932" r:id="rId1931" xr:uid="{77CBA77E-FBEE-4ED4-B50C-65F1A6C5632B}"/>
    <hyperlink ref="D1933" r:id="rId1932" xr:uid="{9E81171A-DEEE-4EE2-8D6A-F0CB13EC5977}"/>
    <hyperlink ref="D1934" r:id="rId1933" xr:uid="{B941A39F-6983-4D3B-B159-C034CB260EC5}"/>
    <hyperlink ref="D1935" r:id="rId1934" xr:uid="{BEC1EF09-3514-44C1-BE88-04766C937950}"/>
    <hyperlink ref="D1936" r:id="rId1935" xr:uid="{4B5D19CA-5F69-473B-8F29-97799141517E}"/>
    <hyperlink ref="D1937" r:id="rId1936" xr:uid="{7DA9D89A-7102-4845-819A-A12C23C3D593}"/>
    <hyperlink ref="D1938" r:id="rId1937" xr:uid="{5D680DC4-1433-48E0-A581-6D10A548DE85}"/>
    <hyperlink ref="D1939" r:id="rId1938" xr:uid="{9EA3C369-EEFB-4AE5-AFF4-31627100A517}"/>
    <hyperlink ref="D1940" r:id="rId1939" xr:uid="{47FE8758-B9E7-4EE4-9917-462BC04485FD}"/>
    <hyperlink ref="D1941" r:id="rId1940" xr:uid="{C46E8C07-A2F3-405F-8ECD-2B2B4DDE239F}"/>
    <hyperlink ref="D1942" r:id="rId1941" xr:uid="{4E24CE73-6EEA-4086-9FD4-3760AA84EFDC}"/>
    <hyperlink ref="D1943" r:id="rId1942" xr:uid="{DA69F91A-4B2C-446E-9C85-CB0943D97A78}"/>
    <hyperlink ref="D1944" r:id="rId1943" xr:uid="{DDEBF566-98BE-4D81-B8AF-918CD99AE1F6}"/>
    <hyperlink ref="D1945" r:id="rId1944" xr:uid="{D037F472-D823-4011-BBB3-9BF5D05B613E}"/>
    <hyperlink ref="D1946" r:id="rId1945" xr:uid="{2CD3F0B7-CC88-4F7E-8E33-7F9A8BCC384E}"/>
    <hyperlink ref="D1947" r:id="rId1946" xr:uid="{DB618168-093E-4407-83E0-0C6D2FC182A3}"/>
    <hyperlink ref="D1948" r:id="rId1947" xr:uid="{9F12016F-67BE-4F31-BAAB-13E571DC4523}"/>
    <hyperlink ref="D1949" r:id="rId1948" xr:uid="{7D2ECF25-1F28-43EE-ADBB-E76B349A4400}"/>
    <hyperlink ref="D1950" r:id="rId1949" xr:uid="{DF1F0989-A7E9-43F6-8B26-00071CBD9832}"/>
    <hyperlink ref="D1951" r:id="rId1950" xr:uid="{AA4175E3-69A8-4E8E-AF36-AD2D7ABB441C}"/>
    <hyperlink ref="D1952" r:id="rId1951" xr:uid="{8B17059B-48BC-44AB-9FE4-F82F4BAA205A}"/>
    <hyperlink ref="D1953" r:id="rId1952" xr:uid="{E3F05870-77FC-4FC9-A94C-4851BF62BE46}"/>
    <hyperlink ref="D1954" r:id="rId1953" xr:uid="{4D058AEE-90F1-4627-804E-FB80321E2F3F}"/>
    <hyperlink ref="D1955" r:id="rId1954" xr:uid="{F842F599-3452-47CF-8BEC-C8357ADFE667}"/>
    <hyperlink ref="D1956" r:id="rId1955" xr:uid="{79165476-B68D-4BFA-8A4F-8DD6C344BC80}"/>
    <hyperlink ref="D1957" r:id="rId1956" xr:uid="{99A1B626-3311-4B49-B530-EA4DF492CC3D}"/>
    <hyperlink ref="D1958" r:id="rId1957" xr:uid="{965B326F-A92A-4E5E-B4DB-B85632AF34BB}"/>
    <hyperlink ref="D1959" r:id="rId1958" xr:uid="{19E8CA02-1BC9-4977-B254-02C972869C77}"/>
    <hyperlink ref="D1960" r:id="rId1959" xr:uid="{678FD827-D0C5-41F0-B799-001D70C13660}"/>
    <hyperlink ref="D1961" r:id="rId1960" xr:uid="{42C5E55D-4430-4BE3-8058-85F40C7AA86D}"/>
    <hyperlink ref="D1962" r:id="rId1961" xr:uid="{A6AEB567-D4FC-4199-BC6A-727DBD495838}"/>
    <hyperlink ref="D1963" r:id="rId1962" xr:uid="{C12BAED6-AAA4-4821-A89B-8C85F36444DE}"/>
    <hyperlink ref="D1964" r:id="rId1963" xr:uid="{60490078-48C7-433A-BB23-31114C3F3C78}"/>
    <hyperlink ref="D1965" r:id="rId1964" xr:uid="{3A90CA13-450C-46F1-A3EB-974456D71E48}"/>
    <hyperlink ref="D1966" r:id="rId1965" xr:uid="{3BE7C3B6-FCEF-44DF-AE79-12336C31D997}"/>
    <hyperlink ref="D1967" r:id="rId1966" xr:uid="{4273B7F6-2893-4850-A478-F4597F86D4E5}"/>
    <hyperlink ref="D1968" r:id="rId1967" xr:uid="{FB3C4816-D445-468E-8DC5-CF4E1052BDA3}"/>
    <hyperlink ref="D1969" r:id="rId1968" xr:uid="{D406B5DB-2767-40A1-AAF9-D6EF13C2C092}"/>
    <hyperlink ref="D1970" r:id="rId1969" xr:uid="{97C7F7C3-1AB2-458F-BD58-19350F431F13}"/>
    <hyperlink ref="D1971" r:id="rId1970" xr:uid="{E409BDFB-F35E-478D-B3D3-0556F02DB0C2}"/>
    <hyperlink ref="D1972" r:id="rId1971" xr:uid="{A47450EE-7E07-4D44-9BDB-76AC566B9712}"/>
    <hyperlink ref="D1973" r:id="rId1972" xr:uid="{BCDCFF2B-FA3C-42F3-B96A-649105A456BD}"/>
    <hyperlink ref="D1974" r:id="rId1973" xr:uid="{6088CA15-5E5C-4C01-8BBA-FD0AE7AF36BF}"/>
    <hyperlink ref="D1975" r:id="rId1974" xr:uid="{2EA20D54-0306-4688-A5C1-1DB79A41741B}"/>
    <hyperlink ref="D1976" r:id="rId1975" xr:uid="{81DAF282-87AC-40A8-84C6-D7E1BC195C4A}"/>
    <hyperlink ref="D1977" r:id="rId1976" xr:uid="{B1A20EAF-52CD-4CE0-B7E5-0BEF44FA5593}"/>
    <hyperlink ref="D1978" r:id="rId1977" xr:uid="{C901503A-F716-43D4-A296-C223BDB11CF1}"/>
    <hyperlink ref="D1979" r:id="rId1978" xr:uid="{8D2923BF-4D88-4B5F-B3CF-E38D347F002C}"/>
    <hyperlink ref="D1980" r:id="rId1979" xr:uid="{7FA6D482-86CD-43A6-B113-D95019F6F4BB}"/>
    <hyperlink ref="D1981" r:id="rId1980" xr:uid="{3003D90E-EEE4-4C37-8DBB-02A544D89652}"/>
    <hyperlink ref="D1982" r:id="rId1981" xr:uid="{E5468C0C-AC2A-4BA9-BFD4-9C1215C39759}"/>
    <hyperlink ref="D1983" r:id="rId1982" xr:uid="{7793EFE1-64D5-4BBA-9038-45005FC89A45}"/>
    <hyperlink ref="D1984" r:id="rId1983" xr:uid="{2762F558-FC27-451C-9047-9B5110E79660}"/>
    <hyperlink ref="D1985" r:id="rId1984" xr:uid="{C22F3313-7F18-426A-8FBA-1E745F784A25}"/>
    <hyperlink ref="D1986" r:id="rId1985" xr:uid="{F61A984C-107D-4A2A-8ECE-E705EB1ABCFF}"/>
    <hyperlink ref="D1987" r:id="rId1986" xr:uid="{C82FEAF4-3841-4DBC-8DBA-13940C44C9DA}"/>
    <hyperlink ref="D1988" r:id="rId1987" xr:uid="{5E385924-838D-4643-9B56-F479A6D12AE3}"/>
    <hyperlink ref="D1989" r:id="rId1988" xr:uid="{8E04C129-979D-40A9-8C6C-C5CED1BB1914}"/>
    <hyperlink ref="D1990" r:id="rId1989" xr:uid="{7756595F-8C67-4647-91D6-9F3B233BFAB5}"/>
    <hyperlink ref="D1991" r:id="rId1990" xr:uid="{A831D9BE-77FA-472C-B205-942649623F4B}"/>
    <hyperlink ref="D1992" r:id="rId1991" xr:uid="{1E114981-C958-459F-989F-2B88BF9FF6AD}"/>
    <hyperlink ref="D1993" r:id="rId1992" xr:uid="{8FEEAE67-8272-4A52-8E3E-8D31BC80DEF8}"/>
    <hyperlink ref="D1994" r:id="rId1993" xr:uid="{F9945719-2EF8-4DE6-8D36-6569E57FA156}"/>
    <hyperlink ref="D1995" r:id="rId1994" xr:uid="{F6EBE170-5BEA-4FFE-A858-5191D20A6891}"/>
    <hyperlink ref="D1996" r:id="rId1995" xr:uid="{B3647F89-BD86-40E0-9357-335DB542827C}"/>
    <hyperlink ref="D1997" r:id="rId1996" xr:uid="{E2682C4F-2085-4E73-BD87-8CA1D5B04650}"/>
    <hyperlink ref="D1998" r:id="rId1997" xr:uid="{011C4D5E-5FB1-47BF-AAEE-9D29C69DD13B}"/>
    <hyperlink ref="D1999" r:id="rId1998" xr:uid="{2F7FA581-C6FD-4DF6-987C-7A2543D7E2C2}"/>
    <hyperlink ref="D2000" r:id="rId1999" xr:uid="{36A45924-AED6-4709-BAB8-CF510B107699}"/>
    <hyperlink ref="D2001" r:id="rId2000" xr:uid="{2E341D92-6957-4EA6-9451-FA72A153D11C}"/>
    <hyperlink ref="D2002" r:id="rId2001" xr:uid="{7E29E254-D357-476A-93AD-DA663B9B26DE}"/>
    <hyperlink ref="D2003" r:id="rId2002" xr:uid="{23C88C5E-1A5C-4A0E-AD50-A6A4ECA18D30}"/>
    <hyperlink ref="D2004" r:id="rId2003" xr:uid="{4EC72223-A63A-42BF-B7E6-05FEAD211FCC}"/>
    <hyperlink ref="D2005" r:id="rId2004" xr:uid="{44FC5C5E-8D82-46CE-88DA-DD9449A56C15}"/>
    <hyperlink ref="D2006" r:id="rId2005" xr:uid="{BBC7B2ED-91E2-4F8C-9FCA-A2DD8590A1A9}"/>
    <hyperlink ref="D2007" r:id="rId2006" xr:uid="{EAC72533-8E59-4FFA-ADB8-70592AB1AE65}"/>
    <hyperlink ref="D2008" r:id="rId2007" xr:uid="{48795E5C-2041-48D0-AE9E-C91C220CCFA0}"/>
    <hyperlink ref="D2009" r:id="rId2008" xr:uid="{F68CED83-D8D6-4BF9-BD72-8BA762F12BDC}"/>
    <hyperlink ref="D2010" r:id="rId2009" xr:uid="{C5CEBCD3-98A9-44A8-98CB-E0BB19ECDEEA}"/>
    <hyperlink ref="D2011" r:id="rId2010" xr:uid="{1186023C-6E5C-473B-B62E-B7FCE721C9CF}"/>
    <hyperlink ref="D2012" r:id="rId2011" xr:uid="{C1BDE61F-09FD-4E4F-BC09-7395447EF492}"/>
    <hyperlink ref="D2013" r:id="rId2012" xr:uid="{C1DDB235-9B88-4040-9369-41B253523BE4}"/>
    <hyperlink ref="D2014" r:id="rId2013" xr:uid="{DB4C5DA0-6FB4-4BBE-BFBA-9EA4CE6EEE44}"/>
    <hyperlink ref="D2015" r:id="rId2014" xr:uid="{9D6BB593-6C66-47C3-9EFD-64D9FC91BCCE}"/>
    <hyperlink ref="D2016" r:id="rId2015" xr:uid="{212DA9CB-ADF2-4677-B001-F929099E29EA}"/>
    <hyperlink ref="D2017" r:id="rId2016" xr:uid="{9FE117B8-3B2D-425F-A25C-08C8DB36B40B}"/>
    <hyperlink ref="D2018" r:id="rId2017" xr:uid="{74915AF8-A43A-44CD-9B17-03E0E6D83B04}"/>
    <hyperlink ref="D2019" r:id="rId2018" xr:uid="{49F29695-67B2-489C-A246-8106325B5CA2}"/>
    <hyperlink ref="D2020" r:id="rId2019" xr:uid="{F75F5B6C-2D59-43C5-91AB-7E9ACCBFE803}"/>
    <hyperlink ref="D2021" r:id="rId2020" xr:uid="{128494E1-5D4F-4D86-B4D0-BBD1B7FFA977}"/>
    <hyperlink ref="D2022" r:id="rId2021" xr:uid="{8A3721AB-7972-4BC2-82B5-F6AD990D0AD6}"/>
    <hyperlink ref="D2023" r:id="rId2022" xr:uid="{890F2F04-27A3-4BED-A363-A32FF058079D}"/>
    <hyperlink ref="D2024" r:id="rId2023" xr:uid="{AAE332D8-891C-4468-BBEF-CC6D90C35305}"/>
    <hyperlink ref="D2025" r:id="rId2024" xr:uid="{CB738770-497D-46A2-89FF-C17E337D9FBA}"/>
    <hyperlink ref="D2026" r:id="rId2025" xr:uid="{A61BE64F-915B-473C-A173-26060D749EBB}"/>
    <hyperlink ref="D2027" r:id="rId2026" xr:uid="{928EFB59-A357-46A5-960C-3B9A00FCFB3F}"/>
    <hyperlink ref="D2028" r:id="rId2027" xr:uid="{F698A824-A39F-4108-A985-A7A46A7BE1C3}"/>
    <hyperlink ref="D2029" r:id="rId2028" xr:uid="{1194B3CF-06C2-47EB-B638-9A0AF1CDA615}"/>
    <hyperlink ref="D2030" r:id="rId2029" xr:uid="{D9CE3EED-11E1-4619-95F0-81183D10F728}"/>
    <hyperlink ref="D2031" r:id="rId2030" xr:uid="{A2873F73-150F-42D8-A711-0E99A93DE539}"/>
    <hyperlink ref="D2032" r:id="rId2031" xr:uid="{46FCA36A-9D49-4D03-BF6E-BD0F5FE3E95D}"/>
    <hyperlink ref="D2033" r:id="rId2032" xr:uid="{8C2B9B0B-9A19-4B48-8A7D-100634E288BF}"/>
    <hyperlink ref="D2034" r:id="rId2033" xr:uid="{206FFE36-EC0D-4B91-8219-EC45DA6FD4D0}"/>
    <hyperlink ref="D2035" r:id="rId2034" xr:uid="{AD6A03DF-295B-46E6-80CB-DD009B5AA927}"/>
    <hyperlink ref="D2036" r:id="rId2035" xr:uid="{392CBAEE-5151-4DEA-A96A-34BA289EE187}"/>
    <hyperlink ref="D2037" r:id="rId2036" xr:uid="{10A7D58B-8647-4B50-AD50-5045632BE985}"/>
    <hyperlink ref="D2038" r:id="rId2037" xr:uid="{4C522631-40C3-4833-82C9-0D2FDF636B48}"/>
    <hyperlink ref="D2039" r:id="rId2038" xr:uid="{FE622D5C-30D6-4945-87A3-85508EEE4EC0}"/>
    <hyperlink ref="D2040" r:id="rId2039" xr:uid="{9D5ADBCC-A387-4001-A865-1E41FA98BCD0}"/>
    <hyperlink ref="D2041" r:id="rId2040" xr:uid="{245BA3BB-5EBD-46C3-95A6-79808D11E6AD}"/>
    <hyperlink ref="D2042" r:id="rId2041" xr:uid="{9587E169-BA1B-4340-8ED1-9E2831272FA4}"/>
    <hyperlink ref="D2043" r:id="rId2042" xr:uid="{E5666858-452D-4F66-938A-50F0B6138E6A}"/>
    <hyperlink ref="D2044" r:id="rId2043" xr:uid="{35CCAEA0-30A1-465B-BAA8-D55C384602E2}"/>
    <hyperlink ref="D2045" r:id="rId2044" xr:uid="{E0AD136A-E4C9-4422-ABC6-A254ACC7D4D2}"/>
    <hyperlink ref="D2046" r:id="rId2045" xr:uid="{8485E1EF-0093-46D8-B1EA-C7782935D8BC}"/>
    <hyperlink ref="D2047" r:id="rId2046" xr:uid="{D76C9734-21E3-4388-AD22-EDCC9FD9CF53}"/>
    <hyperlink ref="D2048" r:id="rId2047" xr:uid="{1830763E-1F09-4121-B3BB-2B1AF001FAA2}"/>
    <hyperlink ref="D2049" r:id="rId2048" xr:uid="{422231CC-5C81-4421-9C4B-B3657B9DBA6E}"/>
    <hyperlink ref="D2050" r:id="rId2049" xr:uid="{81F2AFE2-05D8-493E-9871-E6D87552A070}"/>
    <hyperlink ref="D2051" r:id="rId2050" xr:uid="{16A50F3B-6B0C-464D-AB46-C5821361F7B2}"/>
    <hyperlink ref="D2052" r:id="rId2051" xr:uid="{FB7C85FA-1174-4A01-9999-A1A3795D69DC}"/>
    <hyperlink ref="D2053" r:id="rId2052" xr:uid="{D0050C6E-CC22-4717-BECE-8801C168C81F}"/>
    <hyperlink ref="D2054" r:id="rId2053" xr:uid="{921C6118-13E1-4853-BD71-54A207E6BD03}"/>
    <hyperlink ref="D2055" r:id="rId2054" xr:uid="{225B38E0-77CF-438D-A344-79B73DBFC516}"/>
    <hyperlink ref="D2056" r:id="rId2055" xr:uid="{6F1FFFB3-7620-4192-A14E-713FA5BAE578}"/>
    <hyperlink ref="D2057" r:id="rId2056" xr:uid="{54C199B2-D3DC-42BF-88A6-A96353431D1D}"/>
    <hyperlink ref="D2058" r:id="rId2057" xr:uid="{DADD500F-B7C6-45FB-BB52-8BE7D3508D6D}"/>
    <hyperlink ref="D2059" r:id="rId2058" xr:uid="{DB21EB77-55B2-48C3-B5CA-770D4F092301}"/>
    <hyperlink ref="D2060" r:id="rId2059" xr:uid="{4525F6EE-8748-447C-B161-EC2F44CB2602}"/>
    <hyperlink ref="D2061" r:id="rId2060" xr:uid="{5A92409B-AF3F-4ED6-9307-C62606B16DA2}"/>
    <hyperlink ref="D2062" r:id="rId2061" xr:uid="{8BD1EFBA-16EC-4808-A7FD-4201A2A759B7}"/>
    <hyperlink ref="D2063" r:id="rId2062" xr:uid="{004CB73A-6A20-4A9A-A2CC-53C52F456005}"/>
    <hyperlink ref="D2064" r:id="rId2063" xr:uid="{0AD0B161-42A0-4C4C-8A88-8716F7DF74C8}"/>
    <hyperlink ref="D2065" r:id="rId2064" xr:uid="{032E7FB1-CCEB-4E3A-B283-0FD4AF54F27E}"/>
    <hyperlink ref="D2066" r:id="rId2065" xr:uid="{C4440B3B-1D41-4661-86A6-4A8F54D1AA7C}"/>
    <hyperlink ref="D2067" r:id="rId2066" xr:uid="{36D7A03C-EF05-42FF-9615-E35E6A3D5864}"/>
    <hyperlink ref="D2068" r:id="rId2067" xr:uid="{69661189-FB53-42F4-BA1A-201B159C02B6}"/>
    <hyperlink ref="D2069" r:id="rId2068" xr:uid="{17912AC5-CA6C-4EB8-BA7C-11D930DEF6B1}"/>
    <hyperlink ref="D2070" r:id="rId2069" xr:uid="{09DFF140-ADE0-4226-A06F-51132A049669}"/>
    <hyperlink ref="D2071" r:id="rId2070" xr:uid="{38EB30B4-2E41-4A1E-BCCB-76DA8EE0E7E1}"/>
    <hyperlink ref="D2072" r:id="rId2071" xr:uid="{5F146CC5-239F-40DB-9399-43172E8C0DC3}"/>
    <hyperlink ref="D2073" r:id="rId2072" xr:uid="{50158AC2-3F04-4606-B4F8-7C25745580C4}"/>
    <hyperlink ref="D2074" r:id="rId2073" xr:uid="{CD0C9A4D-611D-4BA7-82D2-C400E131B9C2}"/>
    <hyperlink ref="D2075" r:id="rId2074" xr:uid="{55CD74E3-D7AB-4390-928B-451D594B06F0}"/>
    <hyperlink ref="D2076" r:id="rId2075" xr:uid="{AAFCCA84-E9AF-4E6B-B7A7-253FF23E2335}"/>
    <hyperlink ref="D2077" r:id="rId2076" xr:uid="{59F41C31-FE50-48D5-BC63-DBC5C0EEE425}"/>
    <hyperlink ref="D2078" r:id="rId2077" xr:uid="{F1D0483C-7CB9-41FD-8643-12F4CDBDC221}"/>
    <hyperlink ref="D2079" r:id="rId2078" xr:uid="{3F5321EA-CCBD-4800-9C80-5D1C4BBA0A15}"/>
    <hyperlink ref="D2080" r:id="rId2079" xr:uid="{2FD1DDC5-8844-49D1-9060-79D717E58003}"/>
    <hyperlink ref="D2081" r:id="rId2080" xr:uid="{546B9637-CA99-462D-9F0F-328F8C0AD5BF}"/>
    <hyperlink ref="D2082" r:id="rId2081" xr:uid="{430F8A08-2878-4E44-A99C-38866ADA09A0}"/>
    <hyperlink ref="D2083" r:id="rId2082" xr:uid="{81E557DC-940F-481A-ABDC-AF572475FC35}"/>
    <hyperlink ref="D2084" r:id="rId2083" xr:uid="{47EC63DF-6C5F-4D81-A1A4-23419E9553D3}"/>
    <hyperlink ref="D2085" r:id="rId2084" xr:uid="{E4895C6B-C4ED-46F4-8DD8-7CFE43384557}"/>
    <hyperlink ref="D2086" r:id="rId2085" xr:uid="{5D6557B3-71AD-42E2-943C-995346761B7C}"/>
    <hyperlink ref="D2087" r:id="rId2086" xr:uid="{5CDD4C3E-CB84-4860-9EB6-1D43AABB0CDA}"/>
    <hyperlink ref="D2088" r:id="rId2087" xr:uid="{FAA80705-2CB4-48C4-920A-0734CEC15193}"/>
    <hyperlink ref="D2089" r:id="rId2088" xr:uid="{0634EFFD-FA53-4698-A467-8FFB0C7705BD}"/>
    <hyperlink ref="D2090" r:id="rId2089" xr:uid="{DDE4F36B-0F1F-4818-AD5C-F6D4DA472FCB}"/>
    <hyperlink ref="D2091" r:id="rId2090" xr:uid="{5C647FB7-4082-4F5D-853F-016B9B360B5F}"/>
    <hyperlink ref="D2092" r:id="rId2091" xr:uid="{4EB4762F-03E7-49A9-9BD2-3A73721C8596}"/>
    <hyperlink ref="D2093" r:id="rId2092" xr:uid="{3AF75D80-FA73-4206-BD5F-B67E270535FC}"/>
    <hyperlink ref="D2094" r:id="rId2093" xr:uid="{07C4E231-8FD9-4598-BB38-BF000D00EFA6}"/>
    <hyperlink ref="D2095" r:id="rId2094" xr:uid="{93D88562-C390-4859-8B29-ACCA33DB6D7D}"/>
    <hyperlink ref="D2096" r:id="rId2095" xr:uid="{FD106CB0-ADB4-4ABD-B1C0-A22AAB25A2E1}"/>
    <hyperlink ref="D2097" r:id="rId2096" xr:uid="{746FEE0A-4912-4E92-975D-A4535E6B8EF3}"/>
    <hyperlink ref="D2098" r:id="rId2097" xr:uid="{3E3B1AE3-FFE0-476B-A97A-29F178636E15}"/>
    <hyperlink ref="D2099" r:id="rId2098" xr:uid="{C0644505-A6E6-4BE8-8461-FD515D6D6E08}"/>
    <hyperlink ref="D2100" r:id="rId2099" xr:uid="{540A40A0-FE53-4694-AB8E-33700BF2A57A}"/>
    <hyperlink ref="D2101" r:id="rId2100" xr:uid="{108E4BF2-EFFB-46A9-A9FB-897CEB9663EF}"/>
    <hyperlink ref="D2102" r:id="rId2101" xr:uid="{4AA01BA2-1741-4A48-9AB8-058E4F450B3A}"/>
    <hyperlink ref="D2103" r:id="rId2102" xr:uid="{7051AC7D-001A-4761-B369-04A80F9C8CFD}"/>
    <hyperlink ref="D2104" r:id="rId2103" xr:uid="{86414CCA-9428-4184-AD93-1C4E2626CB4E}"/>
    <hyperlink ref="D2105" r:id="rId2104" xr:uid="{BC2E4730-3B27-4501-B72F-B19155615B1F}"/>
    <hyperlink ref="D2106" r:id="rId2105" xr:uid="{19DFA314-3193-4644-B1B6-0B8B1584791B}"/>
    <hyperlink ref="D2107" r:id="rId2106" xr:uid="{22D31B1F-489E-4A3A-88EE-942E143050D6}"/>
    <hyperlink ref="D2108" r:id="rId2107" xr:uid="{8E42E694-D8CB-4B19-89FD-1286DE9401EE}"/>
    <hyperlink ref="D2109" r:id="rId2108" xr:uid="{4721972F-C5F1-4D07-858B-0E0061A19AC1}"/>
    <hyperlink ref="D2110" r:id="rId2109" xr:uid="{40D30DBD-6D03-48CC-8411-26152A53BC8D}"/>
    <hyperlink ref="D2111" r:id="rId2110" xr:uid="{6DDE8033-66B9-4620-BF0A-0EBDF24423DE}"/>
    <hyperlink ref="D2112" r:id="rId2111" xr:uid="{3F066846-5A1D-4FBD-A7F9-5C4B80ED2133}"/>
    <hyperlink ref="D2113" r:id="rId2112" xr:uid="{68979195-96DF-4726-9721-AE8B80AC29B6}"/>
    <hyperlink ref="D2114" r:id="rId2113" xr:uid="{D906BCAA-41B2-46E1-9802-55262369D38E}"/>
    <hyperlink ref="D2115" r:id="rId2114" xr:uid="{48B6B0F5-F362-4733-AA06-DEEF47F610FA}"/>
    <hyperlink ref="D2116" r:id="rId2115" xr:uid="{6F5E63EE-0306-4434-B3E2-067C4FCF1BCB}"/>
    <hyperlink ref="D2117" r:id="rId2116" xr:uid="{87BE73B3-FE1F-4E09-AC53-19313A6F3ED0}"/>
    <hyperlink ref="D2118" r:id="rId2117" xr:uid="{A98DC48C-A797-42FE-8510-D518B34F820F}"/>
    <hyperlink ref="D2119" r:id="rId2118" xr:uid="{E2F4ABAC-402D-4A49-BBD1-3E10F3F80C86}"/>
    <hyperlink ref="D2120" r:id="rId2119" xr:uid="{8D61E344-7B67-48AE-AC72-7453B483B781}"/>
    <hyperlink ref="D2121" r:id="rId2120" xr:uid="{2BB6B9D2-7DF1-4A5B-9C45-4C45885A629C}"/>
    <hyperlink ref="D2122" r:id="rId2121" xr:uid="{4EA8E64A-12A8-46C8-A95F-ACD9AF0A3078}"/>
    <hyperlink ref="D2123" r:id="rId2122" xr:uid="{18134068-64F2-48E8-9519-11EB78E097C8}"/>
    <hyperlink ref="D2124" r:id="rId2123" xr:uid="{8D6A74A1-6B2E-480F-9FD7-48735AB3A18A}"/>
    <hyperlink ref="D2125" r:id="rId2124" xr:uid="{88280703-D179-4D97-A0BA-8F8DE9ED4BC2}"/>
    <hyperlink ref="D2126" r:id="rId2125" xr:uid="{CC578448-21C4-468A-B178-D9CAE1F9C4AC}"/>
    <hyperlink ref="D2127" r:id="rId2126" xr:uid="{F78A6429-7CF9-47BF-A27F-82DA56AADF7A}"/>
    <hyperlink ref="D2128" r:id="rId2127" xr:uid="{4417BE4C-6F7C-49FD-87D9-CE01E9C36162}"/>
    <hyperlink ref="D2129" r:id="rId2128" xr:uid="{3063B03D-C432-41A4-8704-66B2860F427A}"/>
    <hyperlink ref="D2130" r:id="rId2129" xr:uid="{26808449-4590-44A2-B46B-9040EBA37CD0}"/>
    <hyperlink ref="D2131" r:id="rId2130" xr:uid="{BE21872F-86D0-4B06-90C6-A72694C47F95}"/>
    <hyperlink ref="D2132" r:id="rId2131" xr:uid="{2EE26BBF-4077-4E08-903C-1F6D46589F99}"/>
    <hyperlink ref="D2133" r:id="rId2132" xr:uid="{A6B77ED6-A7FE-4945-80B1-A3FD223158B1}"/>
    <hyperlink ref="D2134" r:id="rId2133" xr:uid="{E1FCCE8A-2527-4014-9798-D8D9BFF587E5}"/>
    <hyperlink ref="D2135" r:id="rId2134" xr:uid="{2708CDBE-5321-440F-B0BE-F8C4209716E4}"/>
    <hyperlink ref="D2136" r:id="rId2135" xr:uid="{2D3FEA99-6D28-4B92-9858-7D66E346ACFB}"/>
    <hyperlink ref="D2137" r:id="rId2136" xr:uid="{278E8683-DBA3-421B-8F1F-C09130D8EBA9}"/>
    <hyperlink ref="D2138" r:id="rId2137" xr:uid="{9F91673F-4666-4C19-AC95-10EC3D900D2A}"/>
    <hyperlink ref="D2139" r:id="rId2138" xr:uid="{E6D1C96B-3C20-433F-92C1-79FDC7CADFF4}"/>
    <hyperlink ref="D2140" r:id="rId2139" xr:uid="{BC765241-0726-4E41-B4A6-0B926D17CB63}"/>
    <hyperlink ref="D2141" r:id="rId2140" xr:uid="{26C5177E-BE77-4241-9FE7-55BFACAC945C}"/>
    <hyperlink ref="D2142" r:id="rId2141" xr:uid="{A35B5BC9-95FC-468A-AAB6-C009CA51CEDC}"/>
    <hyperlink ref="D2143" r:id="rId2142" xr:uid="{CAAC2025-861E-4F63-830A-64339DCD8C1A}"/>
    <hyperlink ref="D2144" r:id="rId2143" xr:uid="{360CE29B-D380-4E13-92AB-2CBE9C932582}"/>
    <hyperlink ref="D2145" r:id="rId2144" xr:uid="{2A50DD5D-B4F4-4175-85B8-F9CDC1139B37}"/>
    <hyperlink ref="D2146" r:id="rId2145" xr:uid="{408AF78F-B1E7-4F14-AA84-846BF296B463}"/>
    <hyperlink ref="D2147" r:id="rId2146" xr:uid="{5DCF953D-CE82-41EB-8B06-16E125FE10F0}"/>
    <hyperlink ref="D2148" r:id="rId2147" xr:uid="{F440FA01-CCA3-492F-979C-F92C39437785}"/>
    <hyperlink ref="D2149" r:id="rId2148" xr:uid="{40430C6A-9688-4D22-A80C-455EA376F37E}"/>
    <hyperlink ref="D2150" r:id="rId2149" xr:uid="{4E690C02-4A1A-458C-9D3F-DA04A6F34D22}"/>
    <hyperlink ref="D2151" r:id="rId2150" xr:uid="{31A73A33-BA1E-48C5-B4F4-68868B0F1225}"/>
    <hyperlink ref="D2152" r:id="rId2151" xr:uid="{A3F49FD6-BBBC-4756-AE82-1243D953A303}"/>
    <hyperlink ref="D2153" r:id="rId2152" xr:uid="{182000E2-A847-44E4-84C0-B5937E10C1B6}"/>
    <hyperlink ref="D2154" r:id="rId2153" xr:uid="{8AF3D5A9-9C22-4B60-90C3-58FCEF36EC6F}"/>
    <hyperlink ref="D2155" r:id="rId2154" xr:uid="{8B84554B-3F7B-49E1-A516-8A6BBCA003F4}"/>
    <hyperlink ref="D2156" r:id="rId2155" xr:uid="{D113CAA5-F8E4-495A-952B-AA68AF12B2F2}"/>
    <hyperlink ref="D2157" r:id="rId2156" xr:uid="{60ED51CB-714A-4067-95D3-7C035493933A}"/>
    <hyperlink ref="D2158" r:id="rId2157" xr:uid="{B00AB694-185E-4FBF-B183-674276703FEB}"/>
    <hyperlink ref="D2159" r:id="rId2158" xr:uid="{B4BFE6A6-4284-4F71-8E6B-808ABE478F7C}"/>
    <hyperlink ref="D2160" r:id="rId2159" xr:uid="{AE781965-1BBC-4266-93CF-1EB6336A0876}"/>
    <hyperlink ref="D2161" r:id="rId2160" xr:uid="{03316703-1D2B-443F-B454-054D15E5BDB9}"/>
    <hyperlink ref="D2162" r:id="rId2161" xr:uid="{E2792A50-7659-489B-960C-D131472C9B0A}"/>
    <hyperlink ref="D2163" r:id="rId2162" xr:uid="{784ED3D8-5375-401E-B4FF-B7EDA8098ADB}"/>
    <hyperlink ref="D2164" r:id="rId2163" xr:uid="{1F77E406-DC22-4B2F-99DE-516F65E579FE}"/>
    <hyperlink ref="D2165" r:id="rId2164" xr:uid="{380BF9B3-A3E3-4982-A918-E9037EE1D468}"/>
    <hyperlink ref="D2166" r:id="rId2165" xr:uid="{8F6F43A9-DD09-4B63-9F6D-DBDCEAB7890C}"/>
    <hyperlink ref="D2167" r:id="rId2166" xr:uid="{CCB16E8C-1708-450D-A322-FEA06DC070D0}"/>
    <hyperlink ref="D2168" r:id="rId2167" xr:uid="{195BBBF0-8F99-4A34-AA2D-65DD13434E4F}"/>
    <hyperlink ref="D2169" r:id="rId2168" xr:uid="{9F66FB34-1B04-43F5-A64B-EA549B58EB59}"/>
    <hyperlink ref="D2170" r:id="rId2169" xr:uid="{C4B2BE12-BB97-46B9-951E-3F01DD998C70}"/>
    <hyperlink ref="D2171" r:id="rId2170" xr:uid="{8851427E-5B61-429C-A587-1CFE47C90ABD}"/>
    <hyperlink ref="D2172" r:id="rId2171" xr:uid="{3C6B6C42-6042-4F5B-A178-E6DDC3DEE954}"/>
    <hyperlink ref="D2173" r:id="rId2172" xr:uid="{D8ABA6CE-5B9B-4A09-B25F-93C593BAA4B6}"/>
    <hyperlink ref="D2174" r:id="rId2173" xr:uid="{C0B6EC0F-B7A2-496A-B207-10B3E76CB4AD}"/>
    <hyperlink ref="D2175" r:id="rId2174" xr:uid="{B2F327F5-C98D-42BF-A6AD-021148CE5487}"/>
    <hyperlink ref="D2176" r:id="rId2175" xr:uid="{8C4BB360-DA5D-42A9-B730-DA2960EFB25A}"/>
    <hyperlink ref="D2177" r:id="rId2176" xr:uid="{A7883B0A-5308-4871-BA8D-D753C804D2D1}"/>
    <hyperlink ref="D2178" r:id="rId2177" xr:uid="{7EC17D7F-6B88-4A8E-9629-D91C9657B71A}"/>
    <hyperlink ref="D2179" r:id="rId2178" xr:uid="{C870E241-092F-4E2F-9827-291138CD1E94}"/>
    <hyperlink ref="D2180" r:id="rId2179" xr:uid="{986F4BC0-4EAD-4145-B886-86D8BC2E0E50}"/>
    <hyperlink ref="D2181" r:id="rId2180" xr:uid="{3A0A6EF6-71FE-4ACB-A995-ED092A7D6722}"/>
    <hyperlink ref="D2182" r:id="rId2181" xr:uid="{F46F7512-7FD6-468B-A578-2E2B7DB58F6D}"/>
    <hyperlink ref="D2183" r:id="rId2182" xr:uid="{6634101C-D48D-493B-A4C6-54C18DD450C4}"/>
    <hyperlink ref="D2184" r:id="rId2183" xr:uid="{AAD80D8E-CB53-4A4F-A969-A0CF46620FC1}"/>
    <hyperlink ref="D2185" r:id="rId2184" xr:uid="{C38A1611-172F-4D33-916F-869A16CE3424}"/>
    <hyperlink ref="D2186" r:id="rId2185" xr:uid="{8E847107-7474-453F-99A1-B4283C98F1F9}"/>
    <hyperlink ref="D2187" r:id="rId2186" xr:uid="{7DCD8D07-EF72-4D7A-86DD-0BE69DF0127A}"/>
    <hyperlink ref="D2188" r:id="rId2187" xr:uid="{2EFB0881-3504-43C7-B165-BC8F7D6BA77D}"/>
    <hyperlink ref="D2189" r:id="rId2188" xr:uid="{EB2E5A87-BBE0-410F-BE0C-088A9D8016F2}"/>
    <hyperlink ref="D2190" r:id="rId2189" xr:uid="{BFE91EE1-7FA8-440D-8AD4-0A4D93BC760F}"/>
    <hyperlink ref="D2191" r:id="rId2190" xr:uid="{14040AAA-FA1E-4D27-A341-81A7E3765131}"/>
    <hyperlink ref="D2192" r:id="rId2191" xr:uid="{F2F8E728-9E2A-4252-A5F9-57B410EE2EEA}"/>
    <hyperlink ref="D2193" r:id="rId2192" xr:uid="{4A7B0DF0-A0F4-430C-AECC-59D22956D81D}"/>
    <hyperlink ref="D2194" r:id="rId2193" xr:uid="{42CA92C9-8FA8-49A8-8CD0-6A0CDA02BDFF}"/>
    <hyperlink ref="D2195" r:id="rId2194" xr:uid="{B1904FFB-099B-461B-8297-9FEC74D71D8A}"/>
    <hyperlink ref="D2196" r:id="rId2195" xr:uid="{70C13346-9FDB-4672-B8A8-5038BA430FB7}"/>
    <hyperlink ref="D2197" r:id="rId2196" xr:uid="{4AB8061D-E195-4F6F-837F-63ADC6BFC91B}"/>
    <hyperlink ref="D2198" r:id="rId2197" xr:uid="{633468F9-6328-4596-A1A7-18ED17647B64}"/>
    <hyperlink ref="D2199" r:id="rId2198" xr:uid="{83B642F8-361C-4E72-B68C-6F146D5177B0}"/>
    <hyperlink ref="D2200" r:id="rId2199" xr:uid="{2300F61E-7C04-4559-A30C-C60B132F720D}"/>
    <hyperlink ref="D2201" r:id="rId2200" xr:uid="{A1AD03B5-12E9-49EB-BECC-446CB7B7FCDA}"/>
    <hyperlink ref="D2202" r:id="rId2201" xr:uid="{1E65E202-E587-4B48-96AE-D173D4D9E9F5}"/>
    <hyperlink ref="D2203" r:id="rId2202" xr:uid="{B806058E-5BC3-4C93-AC37-756CAF7FD137}"/>
    <hyperlink ref="D2204" r:id="rId2203" xr:uid="{A88559BE-ACBB-4BA9-8AE0-88467C1BCD86}"/>
    <hyperlink ref="D2205" r:id="rId2204" xr:uid="{0D0DB8F9-9FA8-42E7-B779-165D3A92BFD0}"/>
    <hyperlink ref="D2206" r:id="rId2205" xr:uid="{03CAB8B9-71AC-478E-B64F-373789670625}"/>
    <hyperlink ref="D2207" r:id="rId2206" xr:uid="{59FA4038-BF4C-446D-88DF-63754E1087CF}"/>
    <hyperlink ref="D2208" r:id="rId2207" xr:uid="{D8BF384A-B842-48EE-B2E9-CFFB29AE3D09}"/>
    <hyperlink ref="D2209" r:id="rId2208" xr:uid="{C29F814A-B4BC-45C3-81FC-BAC4180ECE4E}"/>
    <hyperlink ref="D2210" r:id="rId2209" xr:uid="{5BD65FA1-F3BF-4BBE-A252-C6C8C6783F78}"/>
    <hyperlink ref="D2211" r:id="rId2210" xr:uid="{40C7A774-EA1C-4E4E-B4C8-A72ACCB1C0EA}"/>
    <hyperlink ref="D2212" r:id="rId2211" xr:uid="{B7A0E699-16EA-478D-8F9D-67BDDA7B5BAA}"/>
    <hyperlink ref="D2213" r:id="rId2212" xr:uid="{30444525-7D5D-442A-93C8-728AC7BAF9A6}"/>
    <hyperlink ref="D2214" r:id="rId2213" xr:uid="{0D0D5B20-F84A-42FA-8AA0-24090BF9E875}"/>
    <hyperlink ref="D2215" r:id="rId2214" xr:uid="{E1C12D96-2726-4E0C-BCC7-91BC0E6B8DAC}"/>
    <hyperlink ref="D2216" r:id="rId2215" xr:uid="{6A89491A-C575-4638-B6D9-E52F51DE8ADC}"/>
    <hyperlink ref="D2217" r:id="rId2216" xr:uid="{0568F39C-6BC3-4F82-B1B3-D918C3B6DF83}"/>
    <hyperlink ref="D2218" r:id="rId2217" xr:uid="{A89578BD-DF14-4519-97F2-12187FB551C0}"/>
    <hyperlink ref="D2219" r:id="rId2218" xr:uid="{7633BFE5-05E9-400A-A8CB-A6A96FD3480F}"/>
    <hyperlink ref="D2220" r:id="rId2219" xr:uid="{F7068F69-035A-4892-9A66-AAA7D5D1C86C}"/>
    <hyperlink ref="D2221" r:id="rId2220" xr:uid="{E4DD5F13-6F56-4FD1-A0D3-C15E99D0C2CD}"/>
    <hyperlink ref="D2222" r:id="rId2221" xr:uid="{9CCCB796-6389-4B90-8DD1-B64E7322C533}"/>
    <hyperlink ref="D2223" r:id="rId2222" xr:uid="{898C8FF2-0D0A-4959-8AAD-68090FE1DB74}"/>
    <hyperlink ref="D2224" r:id="rId2223" xr:uid="{9855F8EB-7FFC-4872-830E-2064AD7E9736}"/>
    <hyperlink ref="D2225" r:id="rId2224" xr:uid="{7A445630-7083-419F-B2C4-A7520A7D6213}"/>
    <hyperlink ref="D2226" r:id="rId2225" xr:uid="{EB1FF412-65EA-484C-9629-BEDA7AB1A187}"/>
    <hyperlink ref="D2227" r:id="rId2226" xr:uid="{715F3A10-9A26-4AF1-BBB3-E6318993AC15}"/>
    <hyperlink ref="D2228" r:id="rId2227" xr:uid="{808B5B93-1EC6-4D34-B7DB-A1D53EAD356B}"/>
    <hyperlink ref="D2229" r:id="rId2228" xr:uid="{EF4BCFFC-7299-465A-AD3B-D3F3512A9D2D}"/>
    <hyperlink ref="D2230" r:id="rId2229" xr:uid="{033F0F04-A942-466F-97BA-5DE75E8433D4}"/>
    <hyperlink ref="D2231" r:id="rId2230" xr:uid="{13F49EB5-8D90-4952-8BA1-ABFE1B7BB97E}"/>
    <hyperlink ref="D2232" r:id="rId2231" xr:uid="{3248E7C2-28F0-459A-9B84-510FFE8B47C0}"/>
    <hyperlink ref="D2233" r:id="rId2232" xr:uid="{D3C55345-9AB1-4882-9B6A-AB63D2BAA6E3}"/>
    <hyperlink ref="D2234" r:id="rId2233" xr:uid="{7BC1281D-4175-49BA-B5C4-D7BE76061AF1}"/>
    <hyperlink ref="D2235" r:id="rId2234" xr:uid="{6AF63377-3892-41B0-81FC-7A2812851F66}"/>
    <hyperlink ref="D2236" r:id="rId2235" xr:uid="{420F359E-DA4A-4810-9755-45C0648478FB}"/>
    <hyperlink ref="D2237" r:id="rId2236" xr:uid="{9FD3ABC0-4AF8-41C4-80F2-EED4835C685F}"/>
    <hyperlink ref="D2238" r:id="rId2237" xr:uid="{11750D82-7E6D-499D-82D1-40C639E45617}"/>
    <hyperlink ref="D2239" r:id="rId2238" xr:uid="{897E63D5-C61F-4B41-BA82-5A76D8F37026}"/>
    <hyperlink ref="D2240" r:id="rId2239" xr:uid="{12E2A8F6-DD51-4DA9-8C98-D27A75A278C6}"/>
    <hyperlink ref="D2241" r:id="rId2240" xr:uid="{81F60075-1FA7-4F49-B027-E8C83A154606}"/>
    <hyperlink ref="D2242" r:id="rId2241" xr:uid="{9A469DB8-E86F-4264-8EF3-E233146C1550}"/>
    <hyperlink ref="D2243" r:id="rId2242" xr:uid="{13C79326-A353-4620-915C-524C8E59EDCF}"/>
    <hyperlink ref="D2244" r:id="rId2243" xr:uid="{F82DA21D-9DD1-4C2B-A049-43241E660BBA}"/>
    <hyperlink ref="D2245" r:id="rId2244" xr:uid="{447F79CE-47D3-4D2B-A96F-E08A54A8746D}"/>
    <hyperlink ref="D2246" r:id="rId2245" xr:uid="{14EAA28C-F0FB-4DA9-B960-4252B9E510B2}"/>
    <hyperlink ref="D2247" r:id="rId2246" xr:uid="{3B4B8FC2-B4E7-4B9E-9631-E6D4A22FB453}"/>
    <hyperlink ref="D2248" r:id="rId2247" xr:uid="{55A52AE9-7548-4B03-B8F9-8D6A6AA6184D}"/>
    <hyperlink ref="D2249" r:id="rId2248" xr:uid="{73A4F3E5-7ED2-4BB2-93E9-959DC117CD4A}"/>
    <hyperlink ref="D2250" r:id="rId2249" xr:uid="{A649DEAD-A040-4691-826F-2B421C23F579}"/>
    <hyperlink ref="D2251" r:id="rId2250" xr:uid="{237DD947-2285-4A02-8F10-9F4481F88733}"/>
    <hyperlink ref="D2252" r:id="rId2251" xr:uid="{0713F7CD-3FE1-4B02-B73C-FB1076E23DC2}"/>
    <hyperlink ref="D2253" r:id="rId2252" xr:uid="{855D747C-3088-4A19-AC7A-CE8C2D754E3F}"/>
    <hyperlink ref="D2254" r:id="rId2253" xr:uid="{5EDDCBCB-52CB-4FDC-9363-0755BD49F5F1}"/>
    <hyperlink ref="D2255" r:id="rId2254" xr:uid="{43113F42-4294-408F-801D-FBB3D571D449}"/>
    <hyperlink ref="D2256" r:id="rId2255" xr:uid="{F108BE37-2606-48E5-B958-1E6EFC150929}"/>
    <hyperlink ref="D2257" r:id="rId2256" xr:uid="{36A38117-025D-4B07-85EE-13A98A3DF2AF}"/>
    <hyperlink ref="D2258" r:id="rId2257" xr:uid="{61C5A1B1-4FA4-4C5E-B4C2-82C3CD4BDFE8}"/>
    <hyperlink ref="D2259" r:id="rId2258" xr:uid="{C31CC423-A3D2-482E-B7DE-FE15396283AD}"/>
    <hyperlink ref="D2260" r:id="rId2259" xr:uid="{790064C7-2AF6-4ED8-B2C1-1984F78D593B}"/>
    <hyperlink ref="D2261" r:id="rId2260" xr:uid="{7AC64B30-777D-4343-821E-F055AC787309}"/>
    <hyperlink ref="D2262" r:id="rId2261" xr:uid="{32CD878A-021E-4900-809E-5F5AE1E9CBB5}"/>
    <hyperlink ref="D2263" r:id="rId2262" xr:uid="{4947F913-7301-47BA-9EC8-8472BC999AF2}"/>
    <hyperlink ref="D2264" r:id="rId2263" xr:uid="{8A642B7D-AD9F-4553-8864-36A78D961F7D}"/>
    <hyperlink ref="D2265" r:id="rId2264" xr:uid="{1D6FDBBD-818B-485D-9969-646E1FE40DCB}"/>
    <hyperlink ref="D2266" r:id="rId2265" xr:uid="{03329274-569C-432E-99B8-E3B5F08C996F}"/>
    <hyperlink ref="D2267" r:id="rId2266" xr:uid="{377F320E-EE30-4E6D-A4D9-1ABC91A2CC45}"/>
    <hyperlink ref="D2268" r:id="rId2267" xr:uid="{B36759A2-7083-43AA-A4DB-0E0D64076379}"/>
    <hyperlink ref="D2269" r:id="rId2268" xr:uid="{AD9AABB8-FE48-4FF5-A2DA-274BAC6AAA1D}"/>
    <hyperlink ref="D2270" r:id="rId2269" xr:uid="{1DBB0369-9218-4C0D-B355-E1A836DC6319}"/>
    <hyperlink ref="D2271" r:id="rId2270" xr:uid="{4FFC9035-AD68-4C74-ABD9-3C9F26C1C1E2}"/>
    <hyperlink ref="D2272" r:id="rId2271" xr:uid="{46252640-F558-4F88-9299-947CD799D41D}"/>
    <hyperlink ref="D2273" r:id="rId2272" xr:uid="{CC07E788-3AA8-457D-8F47-D77AEC4F4D95}"/>
    <hyperlink ref="D2274" r:id="rId2273" xr:uid="{7687DD96-7C90-4464-8F0C-27E3459D803C}"/>
    <hyperlink ref="D2275" r:id="rId2274" xr:uid="{64712758-8F26-431D-B518-4C0EBF04C862}"/>
    <hyperlink ref="D2276" r:id="rId2275" xr:uid="{57CD79EA-89B2-4901-969E-268EB497BC0D}"/>
    <hyperlink ref="D2277" r:id="rId2276" xr:uid="{9DEF07F3-43DE-41A3-AA52-38D74C487C10}"/>
    <hyperlink ref="D2278" r:id="rId2277" xr:uid="{FB7B42A9-DB1C-41F2-97CC-02CF9F334589}"/>
    <hyperlink ref="D2279" r:id="rId2278" xr:uid="{0034C113-BBDF-43C5-AEDE-AB69C0BD493A}"/>
    <hyperlink ref="D2280" r:id="rId2279" xr:uid="{E62F2D17-5CC1-40F8-8C30-399C758EC761}"/>
    <hyperlink ref="D2281" r:id="rId2280" xr:uid="{325369F4-B008-40D9-B0F5-05EFDB4A9682}"/>
    <hyperlink ref="D2282" r:id="rId2281" xr:uid="{0C698594-87BF-498A-B488-3558D4F77AA9}"/>
    <hyperlink ref="D2283" r:id="rId2282" xr:uid="{12A8D90C-E557-4C8B-8C56-2599A78C1130}"/>
    <hyperlink ref="D2284" r:id="rId2283" xr:uid="{43861BC8-DDBB-45E8-BAC0-78E97A5FD8F7}"/>
    <hyperlink ref="D2285" r:id="rId2284" xr:uid="{D6ED3026-96E0-4EE5-B7AF-5F2CEEAEB81A}"/>
    <hyperlink ref="D2286" r:id="rId2285" xr:uid="{FFBE4F2C-EFD7-4CBA-AA4B-5BCE71B59AF7}"/>
    <hyperlink ref="D2287" r:id="rId2286" xr:uid="{A1E3BBC8-4F3F-4E92-B6E6-935021D46013}"/>
    <hyperlink ref="D2288" r:id="rId2287" xr:uid="{997A3F42-95AA-4ABA-860B-448F028D6DB4}"/>
    <hyperlink ref="D2289" r:id="rId2288" xr:uid="{764341A6-9240-44B6-B420-058AE7C80C2B}"/>
    <hyperlink ref="D2290" r:id="rId2289" xr:uid="{5B1159D1-FCE7-4AB7-9BFF-B43C1A51BEEF}"/>
    <hyperlink ref="D2291" r:id="rId2290" xr:uid="{C6BF16D9-07A8-4E52-B5E3-8EDA02DBEB96}"/>
    <hyperlink ref="D2292" r:id="rId2291" xr:uid="{5FE90EAF-6A68-4497-AEBA-DC08B35125C5}"/>
    <hyperlink ref="D2293" r:id="rId2292" xr:uid="{49230E2C-FFA2-4E9D-90DA-A4E339B12D92}"/>
    <hyperlink ref="D2294" r:id="rId2293" xr:uid="{E8C63AE9-E067-46A8-B216-B026681B157F}"/>
    <hyperlink ref="D2295" r:id="rId2294" xr:uid="{687BC3CC-40A7-4955-81FE-00781E0E6F56}"/>
    <hyperlink ref="D2296" r:id="rId2295" xr:uid="{B241C4A8-26D3-490A-9802-55988AD55006}"/>
    <hyperlink ref="D2297" r:id="rId2296" xr:uid="{3286FEFA-8791-429E-A1C5-C188FB9B1357}"/>
    <hyperlink ref="D2298" r:id="rId2297" xr:uid="{9083E403-3BF9-43E9-B090-3384D920FABB}"/>
    <hyperlink ref="D2299" r:id="rId2298" xr:uid="{408144AC-72F9-4EB1-A835-61EB08E151B4}"/>
    <hyperlink ref="D2300" r:id="rId2299" xr:uid="{95FC13B8-C55F-406C-BF33-B502D6427DAF}"/>
    <hyperlink ref="D2301" r:id="rId2300" xr:uid="{5DC283A4-3EF9-44E6-9552-E4640FF52563}"/>
    <hyperlink ref="D2302" r:id="rId2301" xr:uid="{7D551E8E-F63A-49ED-8F22-8DF183C6CD55}"/>
    <hyperlink ref="D2303" r:id="rId2302" xr:uid="{7B2E8913-B8BE-409F-8C1C-E2FA668BF256}"/>
    <hyperlink ref="D2304" r:id="rId2303" xr:uid="{6533E8DB-D98E-491C-81CB-096462D4C4B0}"/>
    <hyperlink ref="D2305" r:id="rId2304" xr:uid="{EED7419E-5D34-4C7B-8E3E-A195933694FA}"/>
    <hyperlink ref="D2306" r:id="rId2305" xr:uid="{BC58AD1E-1D73-4D95-A066-AEDCBFF15CFA}"/>
    <hyperlink ref="D2307" r:id="rId2306" xr:uid="{797A64EA-B9C5-41E6-8160-5407E5B92791}"/>
    <hyperlink ref="D2308" r:id="rId2307" xr:uid="{A72C4460-E284-458F-8D56-3DB14063B632}"/>
    <hyperlink ref="D2309" r:id="rId2308" xr:uid="{41654C42-8871-4F36-B286-B116A23E8939}"/>
    <hyperlink ref="D2310" r:id="rId2309" xr:uid="{50732EA1-6898-4D77-BC67-4A31C9CA7BCF}"/>
    <hyperlink ref="D2311" r:id="rId2310" xr:uid="{16043C97-A2D5-4CFD-A460-F49A5F321EE4}"/>
    <hyperlink ref="D2312" r:id="rId2311" xr:uid="{51EA0F00-8704-4759-82A2-027A52F922DE}"/>
    <hyperlink ref="D2313" r:id="rId2312" xr:uid="{92FC6989-78A8-4DD9-9F1E-82D6752245F7}"/>
    <hyperlink ref="D2314" r:id="rId2313" xr:uid="{D66BFBBF-A5DF-4577-BC76-BC4418FE0402}"/>
    <hyperlink ref="D2315" r:id="rId2314" xr:uid="{07774369-636F-416F-ABA2-2507C908E632}"/>
    <hyperlink ref="D2316" r:id="rId2315" xr:uid="{455E6E4B-D64D-4688-9C42-6694AAB7E7D4}"/>
    <hyperlink ref="D2317" r:id="rId2316" xr:uid="{8004CBC0-2D4F-4CB5-9CD3-7205090D2B8C}"/>
    <hyperlink ref="D2318" r:id="rId2317" xr:uid="{58A66FB5-2BF9-42EB-8F48-D02B243FC7C0}"/>
    <hyperlink ref="D2319" r:id="rId2318" xr:uid="{7A5C694F-9725-463E-9F83-DFBEC51B7293}"/>
    <hyperlink ref="D2320" r:id="rId2319" xr:uid="{4BF79962-7041-4516-94EF-3B8457742753}"/>
    <hyperlink ref="D2321" r:id="rId2320" xr:uid="{602B0757-F63C-49AC-8BBD-EF3AC5992229}"/>
    <hyperlink ref="D2322" r:id="rId2321" xr:uid="{029095D3-99B0-4F1C-9A4F-3406938A9153}"/>
    <hyperlink ref="D2323" r:id="rId2322" xr:uid="{93E58069-F498-473C-B661-F74C4257EA6D}"/>
    <hyperlink ref="D2324" r:id="rId2323" xr:uid="{104F2135-55B4-413A-AF39-B8363F358E18}"/>
    <hyperlink ref="D2325" r:id="rId2324" xr:uid="{28E8CA36-D6F2-481E-BAB9-20B90A5C297E}"/>
    <hyperlink ref="D2326" r:id="rId2325" xr:uid="{F0820B68-0B7F-460E-9567-34E5D7B9FA8F}"/>
    <hyperlink ref="D2327" r:id="rId2326" xr:uid="{D770F45B-DEAF-4B46-A31E-2848A84A3A92}"/>
    <hyperlink ref="D2328" r:id="rId2327" xr:uid="{16A18A6F-61D3-4F0E-A6FD-A6EEB1D091F1}"/>
    <hyperlink ref="D2329" r:id="rId2328" xr:uid="{DB0E8D8D-B3EF-4084-8C12-016C4CCD0BF3}"/>
    <hyperlink ref="D2330" r:id="rId2329" xr:uid="{7C6CB81C-FF21-4F47-9C1E-4B61BEFB65AA}"/>
    <hyperlink ref="D2331" r:id="rId2330" xr:uid="{5BD43954-A0D6-40C5-B681-EB8B669B16FB}"/>
    <hyperlink ref="D2332" r:id="rId2331" xr:uid="{91DA081B-F33E-4876-B4D9-128485DB1CBF}"/>
    <hyperlink ref="D2333" r:id="rId2332" xr:uid="{AE6159F1-6A1B-43CC-BC4C-E0BD760EE0E1}"/>
    <hyperlink ref="D2334" r:id="rId2333" xr:uid="{FDC175F1-8A55-4C7F-9554-3C223E188471}"/>
    <hyperlink ref="D2335" r:id="rId2334" xr:uid="{E8B085DA-F261-4493-97D9-B3AB427556CB}"/>
    <hyperlink ref="D2336" r:id="rId2335" xr:uid="{368A64A0-4031-4AEF-9523-BEEC1E74B541}"/>
    <hyperlink ref="D2337" r:id="rId2336" xr:uid="{4F6FB656-D43F-4267-9DF5-5D015E076496}"/>
    <hyperlink ref="D2338" r:id="rId2337" xr:uid="{2011D500-8F42-4AF6-B73F-99419F255C30}"/>
    <hyperlink ref="D2339" r:id="rId2338" xr:uid="{09972D64-9E60-41A0-8C2D-C5218595E4EE}"/>
    <hyperlink ref="D2340" r:id="rId2339" xr:uid="{9A3993D0-E189-413A-AD44-F3B802444B4E}"/>
    <hyperlink ref="D2341" r:id="rId2340" xr:uid="{C26088FB-4206-4C63-B8E2-D6D985895863}"/>
    <hyperlink ref="D2342" r:id="rId2341" xr:uid="{16B98141-4675-4757-A5F3-529F1830604F}"/>
    <hyperlink ref="D2343" r:id="rId2342" xr:uid="{DC8E5319-FC3D-488C-B9BA-B2F625A57053}"/>
    <hyperlink ref="D2344" r:id="rId2343" xr:uid="{A92FAD09-BC3D-43E0-BE2E-F130A1487077}"/>
    <hyperlink ref="D2345" r:id="rId2344" xr:uid="{A9F0AF9F-8942-4DAB-8AEF-FB27184C462E}"/>
    <hyperlink ref="D2346" r:id="rId2345" xr:uid="{8468694A-8746-4EBB-A788-7190451A16B8}"/>
    <hyperlink ref="D2347" r:id="rId2346" xr:uid="{52293F34-F571-4098-AC6C-E8CBF449D787}"/>
    <hyperlink ref="D2348" r:id="rId2347" xr:uid="{164A4B67-B0C1-4225-8352-1AB2D157273C}"/>
    <hyperlink ref="D2349" r:id="rId2348" xr:uid="{62CDADB3-CB72-46AC-AB6E-7F9472BD8694}"/>
    <hyperlink ref="D2350" r:id="rId2349" xr:uid="{5406A2D9-6CFE-4AD4-9E47-ED4A4E90E077}"/>
    <hyperlink ref="D2351" r:id="rId2350" xr:uid="{5BF016E2-891F-4BD6-9673-D6773D788649}"/>
    <hyperlink ref="D2352" r:id="rId2351" xr:uid="{8AE638D2-ECE7-4B67-B98F-D793E01579BF}"/>
    <hyperlink ref="D2353" r:id="rId2352" xr:uid="{82D0359E-4849-436E-BDDA-6A20788EC56A}"/>
    <hyperlink ref="D2354" r:id="rId2353" xr:uid="{9CDB30BD-D6DE-4268-9499-DDA9004387AF}"/>
    <hyperlink ref="D2355" r:id="rId2354" xr:uid="{25DCA802-DCB8-418F-8315-BCAAC9B18AC2}"/>
    <hyperlink ref="D2356" r:id="rId2355" xr:uid="{3E4E2B16-17C5-4C91-BBD0-4CABABA6D2CA}"/>
    <hyperlink ref="D2357" r:id="rId2356" xr:uid="{73E2F2F2-7C8A-44C2-AA27-88F794C30289}"/>
    <hyperlink ref="D2358" r:id="rId2357" xr:uid="{4077F8AC-7E71-44D9-BBF0-2D43A339FEFC}"/>
    <hyperlink ref="D2359" r:id="rId2358" xr:uid="{56F8B37A-70BB-45E4-818A-839CDBA3449B}"/>
    <hyperlink ref="D2360" r:id="rId2359" xr:uid="{E72C2282-4DD6-4AEB-82E6-2D2592BB6EF8}"/>
    <hyperlink ref="D2361" r:id="rId2360" xr:uid="{2B924865-8514-496D-B4FA-E4B6C03CF04D}"/>
    <hyperlink ref="D2362" r:id="rId2361" xr:uid="{1997C0E5-8F3D-4AEC-A392-0CDE6CD71BC2}"/>
    <hyperlink ref="D2363" r:id="rId2362" xr:uid="{90727D4F-3476-404D-9402-FFED182EC856}"/>
    <hyperlink ref="D2364" r:id="rId2363" xr:uid="{F11316FB-E274-4715-85FD-A571FFB9B6E2}"/>
    <hyperlink ref="D2365" r:id="rId2364" xr:uid="{6A597A6B-FA5A-40D1-B83B-B2E8A78AEF7F}"/>
    <hyperlink ref="D2366" r:id="rId2365" xr:uid="{8B68AE01-3176-41C1-AB28-CE3824247B85}"/>
    <hyperlink ref="D2367" r:id="rId2366" xr:uid="{3E6F1977-4DC4-4248-BA85-6F4841CAB77C}"/>
    <hyperlink ref="D2368" r:id="rId2367" xr:uid="{5EE71F40-2426-412D-8B68-4811545AB63B}"/>
    <hyperlink ref="D2369" r:id="rId2368" xr:uid="{6E3D2109-EDDF-4679-A432-80B39512DADA}"/>
    <hyperlink ref="D2370" r:id="rId2369" xr:uid="{17C7FA0F-057F-4A44-A746-425C8D95A17A}"/>
    <hyperlink ref="D2371" r:id="rId2370" xr:uid="{4E8B02FF-A52E-4A09-86BE-222BEE74E692}"/>
    <hyperlink ref="D2372" r:id="rId2371" xr:uid="{127BB00D-2D34-4388-900A-BB41FFE0352C}"/>
    <hyperlink ref="D2373" r:id="rId2372" xr:uid="{0148A004-4662-4E04-9B95-736245BEF658}"/>
    <hyperlink ref="D2374" r:id="rId2373" xr:uid="{F225F153-B4BB-47FD-BB16-92ADB4B76F84}"/>
    <hyperlink ref="D2375" r:id="rId2374" xr:uid="{FE6C38CB-316F-46BF-A158-7659BD5BA921}"/>
    <hyperlink ref="D2376" r:id="rId2375" xr:uid="{614D7C6B-936D-4B65-AB02-DA4DC0164C06}"/>
    <hyperlink ref="D2377" r:id="rId2376" xr:uid="{AB5EE38E-1FAB-48A3-AB1D-2DA26237AE51}"/>
    <hyperlink ref="D2378" r:id="rId2377" xr:uid="{8E3732FA-DA9D-4928-B7B4-B2ECB83805CF}"/>
    <hyperlink ref="D2379" r:id="rId2378" xr:uid="{BC214B17-D0CE-4860-86E5-654250227A44}"/>
    <hyperlink ref="D2380" r:id="rId2379" xr:uid="{09954D7F-A8C5-49B5-96F5-3A285681A920}"/>
    <hyperlink ref="D2381" r:id="rId2380" xr:uid="{50B95C69-EFB0-4FE4-B756-0F23FEB18348}"/>
    <hyperlink ref="D2382" r:id="rId2381" xr:uid="{A86F2180-87B2-43C2-A342-CD111C364176}"/>
    <hyperlink ref="D2383" r:id="rId2382" xr:uid="{13E38CE9-5F2E-49D8-B1B7-51D1CAC58AB2}"/>
    <hyperlink ref="D2384" r:id="rId2383" xr:uid="{D145372A-C471-454C-B50B-E1864CC395C9}"/>
    <hyperlink ref="D2385" r:id="rId2384" xr:uid="{75B8F62C-9F44-4E2E-B554-91AFB10FC5C9}"/>
    <hyperlink ref="D2386" r:id="rId2385" xr:uid="{2089930C-0465-44EE-96BD-0640DEBF032C}"/>
    <hyperlink ref="D2387" r:id="rId2386" xr:uid="{B8BE69E7-82B1-4028-A3E3-1A2BE7F75A73}"/>
    <hyperlink ref="D2388" r:id="rId2387" xr:uid="{B32B396C-D011-404A-859E-BBA1D130B311}"/>
    <hyperlink ref="D2389" r:id="rId2388" xr:uid="{F737DEE7-8A94-4BCD-AC43-EEEE8271F5E1}"/>
    <hyperlink ref="D2390" r:id="rId2389" xr:uid="{9A6CB2F4-75DE-489B-87BA-D6ED1BEDE9CF}"/>
    <hyperlink ref="D2391" r:id="rId2390" xr:uid="{7CB7A971-C234-4DAE-920B-59F00494C8C8}"/>
    <hyperlink ref="D2392" r:id="rId2391" xr:uid="{6F42FA78-1D38-4216-B664-3FDD00009E62}"/>
    <hyperlink ref="D2393" r:id="rId2392" xr:uid="{C95BF402-7910-43BB-BC14-56F1E8A2C9D1}"/>
    <hyperlink ref="D2394" r:id="rId2393" xr:uid="{BEDF9E58-22BE-4779-AEF1-E61112D70310}"/>
    <hyperlink ref="D2395" r:id="rId2394" xr:uid="{31238A25-C461-4552-87AF-6637D350C07F}"/>
    <hyperlink ref="D2396" r:id="rId2395" xr:uid="{F114E688-8C24-4936-9B06-CCD402CC60CC}"/>
    <hyperlink ref="D2397" r:id="rId2396" xr:uid="{36B2997D-6369-46DE-B9D9-29763925770B}"/>
    <hyperlink ref="D2398" r:id="rId2397" xr:uid="{25E41A04-0CB1-4D46-A82B-9534EA468B90}"/>
    <hyperlink ref="D2399" r:id="rId2398" xr:uid="{A9A5BF20-D7C3-4438-97F6-4B37C19882A7}"/>
    <hyperlink ref="D2400" r:id="rId2399" xr:uid="{D0F29938-FDCB-4171-9CA0-C3037CBB3B0F}"/>
    <hyperlink ref="D2401" r:id="rId2400" xr:uid="{3EF0E5A3-4EE6-412B-82BA-877A82587D7E}"/>
    <hyperlink ref="D2402" r:id="rId2401" xr:uid="{8BAD9FCA-6FEB-41C1-A625-7624930C43BD}"/>
    <hyperlink ref="D2403" r:id="rId2402" xr:uid="{F0858195-C5BC-4444-B7BB-D741D7F0BE50}"/>
    <hyperlink ref="D2404" r:id="rId2403" xr:uid="{BEA281E3-AE59-46EF-98D5-67884E70D1AC}"/>
    <hyperlink ref="D2405" r:id="rId2404" xr:uid="{9B3DF6EA-61EA-4D86-8FF4-4CB98C7F0173}"/>
    <hyperlink ref="D2406" r:id="rId2405" xr:uid="{0CD5AFFD-A68E-4FEA-A087-75FC27A7DCA2}"/>
    <hyperlink ref="D2407" r:id="rId2406" xr:uid="{CA8CC420-19A5-44B9-A7BC-B62D38A7744D}"/>
    <hyperlink ref="D2408" r:id="rId2407" xr:uid="{9498C08F-A253-409E-9DA0-C7D50879C15A}"/>
    <hyperlink ref="D2409" r:id="rId2408" xr:uid="{22DD64A8-6BF7-4271-9786-BCDEDE8001AE}"/>
    <hyperlink ref="D2410" r:id="rId2409" xr:uid="{644E59F6-A5B2-4874-8CD7-86181D71943D}"/>
    <hyperlink ref="D2411" r:id="rId2410" xr:uid="{A52CA420-1FD4-4B07-9312-A376F09C72D4}"/>
    <hyperlink ref="D2412" r:id="rId2411" xr:uid="{83DD8114-8185-4556-9B62-29FD726C263D}"/>
    <hyperlink ref="D2413" r:id="rId2412" xr:uid="{F7D72C25-7B56-4D07-8D93-E4289586EA39}"/>
    <hyperlink ref="D2414" r:id="rId2413" xr:uid="{0A43C9C9-5B21-4A6A-B580-D32257325E61}"/>
    <hyperlink ref="D2415" r:id="rId2414" xr:uid="{976193E9-90DC-4D29-910D-E41D88165448}"/>
    <hyperlink ref="D2416" r:id="rId2415" xr:uid="{72E8471A-6095-46A0-B751-CCD1488C87CC}"/>
    <hyperlink ref="D2417" r:id="rId2416" xr:uid="{36DCF43B-2892-4B10-9C2D-FBA9BFD1DD1A}"/>
    <hyperlink ref="D2418" r:id="rId2417" xr:uid="{93B5BC4B-BFE9-49A7-A1C3-D6E3C91E94A1}"/>
    <hyperlink ref="D2419" r:id="rId2418" xr:uid="{E9A1472D-E275-4B17-8FF5-2A32BC58135E}"/>
    <hyperlink ref="D2420" r:id="rId2419" xr:uid="{25A377C4-2BBE-496A-883F-A94E39765B2A}"/>
    <hyperlink ref="D2421" r:id="rId2420" xr:uid="{F66877BC-A1E4-4A9B-981C-7C4758E653B4}"/>
    <hyperlink ref="D2422" r:id="rId2421" xr:uid="{3487DE1D-F2E3-4959-8B8A-301B3229EEB2}"/>
    <hyperlink ref="D2423" r:id="rId2422" xr:uid="{D99BAC6F-A378-4E02-9A18-CBE4B23DC45F}"/>
    <hyperlink ref="D2424" r:id="rId2423" xr:uid="{D564EFDD-98BD-47CC-8285-19C25D0193BB}"/>
    <hyperlink ref="D2425" r:id="rId2424" xr:uid="{DC8C043B-3CA8-4798-A92E-3D277E31E580}"/>
    <hyperlink ref="D2426" r:id="rId2425" xr:uid="{ABFE28FC-4DCB-41BC-9605-006AEE8C75A4}"/>
    <hyperlink ref="D2427" r:id="rId2426" xr:uid="{EABA9DF0-512B-4D13-B549-436674C93446}"/>
    <hyperlink ref="D2428" r:id="rId2427" xr:uid="{FD343801-381A-489E-9C96-31562387C652}"/>
    <hyperlink ref="D2429" r:id="rId2428" xr:uid="{7D340560-4AC1-45D4-BCD7-9662925750E1}"/>
    <hyperlink ref="D2430" r:id="rId2429" xr:uid="{67AB1D6A-85BD-4468-AB21-7AFAF3EEF24A}"/>
    <hyperlink ref="D2431" r:id="rId2430" xr:uid="{9D430E4A-F737-4F0A-A13E-38CD330118E9}"/>
    <hyperlink ref="D2432" r:id="rId2431" xr:uid="{36F22214-90C6-4360-9271-320AD54C3092}"/>
    <hyperlink ref="D2433" r:id="rId2432" xr:uid="{B0F793E4-1482-4DAF-BE47-0495376B9D33}"/>
    <hyperlink ref="D2434" r:id="rId2433" xr:uid="{15576F9A-0086-44C7-93F3-39D17D73A01B}"/>
    <hyperlink ref="D2435" r:id="rId2434" xr:uid="{44ADBAE5-78DE-4328-A552-930BD3FDE271}"/>
    <hyperlink ref="D2436" r:id="rId2435" xr:uid="{6447816A-3087-4341-91C0-9E542D771A79}"/>
    <hyperlink ref="D2437" r:id="rId2436" xr:uid="{63643422-C7CA-4AC0-9F6F-E23C3A71A6DF}"/>
    <hyperlink ref="D2438" r:id="rId2437" xr:uid="{78D435D8-A8DB-4AE6-ADEC-19D67CD676BD}"/>
    <hyperlink ref="D2439" r:id="rId2438" xr:uid="{07F6DAA5-3A5F-4FB7-B3A2-239D4D090694}"/>
    <hyperlink ref="D2440" r:id="rId2439" xr:uid="{60E0B086-40BD-432F-A06E-5E5B3D89F55D}"/>
    <hyperlink ref="D2441" r:id="rId2440" xr:uid="{653C835C-949C-4A83-859D-0EBA7F80742C}"/>
    <hyperlink ref="D2442" r:id="rId2441" xr:uid="{56C92E86-C227-4D56-824D-BDD9A8825F89}"/>
    <hyperlink ref="D2443" r:id="rId2442" xr:uid="{623D8CEC-C0B7-4287-B387-4A9A10E89115}"/>
    <hyperlink ref="D2444" r:id="rId2443" xr:uid="{67D65134-E702-4E5E-AF02-2FDDEE231E58}"/>
    <hyperlink ref="D2445" r:id="rId2444" xr:uid="{6C993D1B-40E1-4E93-A68A-BB23720DAB11}"/>
    <hyperlink ref="D2446" r:id="rId2445" xr:uid="{089A7EA5-6DB5-4B28-9535-E94BB9837B19}"/>
    <hyperlink ref="D2447" r:id="rId2446" xr:uid="{B78571CD-0009-44AF-9336-7590391EEC3B}"/>
    <hyperlink ref="D2448" r:id="rId2447" xr:uid="{C44BA0CA-52C9-4EBA-AADC-500ABA1ADDDA}"/>
    <hyperlink ref="D2449" r:id="rId2448" xr:uid="{8F5DCCDF-A36A-4F86-AB7C-A6370F6E70C9}"/>
    <hyperlink ref="D2450" r:id="rId2449" xr:uid="{78F4484D-933A-4E5E-BE50-7518F1414966}"/>
    <hyperlink ref="D2451" r:id="rId2450" xr:uid="{0745FAEE-8151-46BB-8943-8220B98FE806}"/>
    <hyperlink ref="D2452" r:id="rId2451" xr:uid="{6DEAD6F6-D35D-497D-9D12-45D901493991}"/>
    <hyperlink ref="D2453" r:id="rId2452" xr:uid="{72C9AD75-A38F-4278-A66D-44938E9348F2}"/>
    <hyperlink ref="D2454" r:id="rId2453" xr:uid="{F0FB80B9-2EB1-4683-B996-A35B910DC481}"/>
    <hyperlink ref="D2455" r:id="rId2454" xr:uid="{A580D46C-6C51-4359-8482-EFCDDF2669C9}"/>
    <hyperlink ref="D2456" r:id="rId2455" xr:uid="{24006243-78D1-4C8D-BCE7-A42578243EA3}"/>
    <hyperlink ref="D2457" r:id="rId2456" xr:uid="{26A2B1B8-0568-436F-B682-57DB0D8935BF}"/>
    <hyperlink ref="D2458" r:id="rId2457" xr:uid="{68EF39B8-D98B-4BAF-9624-A8AA76055DFA}"/>
    <hyperlink ref="D2459" r:id="rId2458" xr:uid="{EDCAEAAA-B124-4D29-ACE4-56A6FA84D7BD}"/>
    <hyperlink ref="D2460" r:id="rId2459" xr:uid="{BA7F13A6-596C-403C-9388-5C4B3E7BDA0C}"/>
    <hyperlink ref="D2461" r:id="rId2460" xr:uid="{7C0C8238-BF8E-4F40-8FE3-561DD4F923D5}"/>
    <hyperlink ref="D2462" r:id="rId2461" xr:uid="{374E46F4-1F97-4E97-A2B3-37329A26F0EC}"/>
    <hyperlink ref="D2463" r:id="rId2462" xr:uid="{540C3328-8C5C-4E72-A382-E40F6AEC099A}"/>
    <hyperlink ref="D2464" r:id="rId2463" xr:uid="{CAC31359-F2AF-41B1-AE39-CFFC0638A98C}"/>
    <hyperlink ref="D2465" r:id="rId2464" xr:uid="{8F6A1313-3801-42FC-A289-DFB254811864}"/>
    <hyperlink ref="D2466" r:id="rId2465" xr:uid="{9154A359-2695-4493-AF6C-5F957FE14408}"/>
    <hyperlink ref="D2467" r:id="rId2466" xr:uid="{BF4D8FF9-63C8-44A0-98CA-14210E5EE2FE}"/>
    <hyperlink ref="D2468" r:id="rId2467" xr:uid="{69B1F3F9-8085-4D6C-BE97-43298FC197D3}"/>
    <hyperlink ref="D2469" r:id="rId2468" xr:uid="{1CD68B06-C76C-418D-B12A-0B26ACD9AC1D}"/>
    <hyperlink ref="D2470" r:id="rId2469" xr:uid="{1A1BE1FF-829D-4FBA-84F1-75D328043F47}"/>
    <hyperlink ref="D2471" r:id="rId2470" xr:uid="{1155DDF9-B86F-4A7E-8E12-7A023838CED1}"/>
    <hyperlink ref="D2472" r:id="rId2471" xr:uid="{BF55EF70-2ECF-4A53-8393-C05F78A4C4C5}"/>
    <hyperlink ref="D2473" r:id="rId2472" xr:uid="{FD2557DF-8D31-4FED-8619-D4D0C37798B2}"/>
    <hyperlink ref="D2474" r:id="rId2473" xr:uid="{E9B98B2C-E0DB-4665-B566-CF02CAA07C56}"/>
    <hyperlink ref="D2475" r:id="rId2474" xr:uid="{996081D8-FD97-4674-A0BC-84A0903D6AA3}"/>
    <hyperlink ref="D2476" r:id="rId2475" xr:uid="{575F37D7-A8EE-433D-96E2-5F264656A33D}"/>
    <hyperlink ref="D2477" r:id="rId2476" xr:uid="{F1F29EC1-F892-4381-AC00-37B05E81031F}"/>
    <hyperlink ref="D2478" r:id="rId2477" xr:uid="{09F05E4A-9B35-4B84-9679-3B23C11E4D8E}"/>
    <hyperlink ref="D2479" r:id="rId2478" xr:uid="{D88494BF-77EE-471C-B1E5-D5E2F5139B74}"/>
    <hyperlink ref="D2480" r:id="rId2479" xr:uid="{389FFE2E-C728-408C-A6A9-F473731A29F2}"/>
    <hyperlink ref="D2481" r:id="rId2480" xr:uid="{68970570-1340-4519-91CA-5C7DD9216363}"/>
    <hyperlink ref="D2482" r:id="rId2481" xr:uid="{299A9FB2-0475-4677-B76E-DDB4423630D8}"/>
    <hyperlink ref="D2483" r:id="rId2482" xr:uid="{A3A2B9CF-435D-4F4F-B93B-0AA5A1369AF1}"/>
    <hyperlink ref="D2484" r:id="rId2483" xr:uid="{D151C6AD-B63E-4A5B-8B9D-246FB3CC033E}"/>
    <hyperlink ref="D2485" r:id="rId2484" xr:uid="{E5C0A399-0DA1-480B-8773-55CE2DDEF858}"/>
    <hyperlink ref="D2486" r:id="rId2485" xr:uid="{0D4B3C0E-03F3-4427-A75E-8BDD6D46C0C3}"/>
    <hyperlink ref="D2487" r:id="rId2486" xr:uid="{8FC7531E-AE72-4AC2-AC0C-9A7192BB7816}"/>
    <hyperlink ref="D2488" r:id="rId2487" xr:uid="{9D5A3B04-3085-48D5-9241-0523A40181DB}"/>
    <hyperlink ref="D2489" r:id="rId2488" xr:uid="{DCEAB428-9DEF-440E-ADBD-191AE20B4885}"/>
    <hyperlink ref="D2490" r:id="rId2489" xr:uid="{3656163E-77A8-4B9D-BB90-018D3538B7C3}"/>
    <hyperlink ref="D2491" r:id="rId2490" xr:uid="{CCA51892-17D7-429E-87CA-50D7A09EF42F}"/>
    <hyperlink ref="D2492" r:id="rId2491" xr:uid="{19F111A6-E926-4192-BD2B-B71B0898F719}"/>
    <hyperlink ref="D2493" r:id="rId2492" xr:uid="{E39C1922-CF5F-43FB-BEF6-BB580333FB5C}"/>
    <hyperlink ref="D2494" r:id="rId2493" xr:uid="{3A03D826-EF4E-42CA-85E1-FF09DFCCFCCA}"/>
    <hyperlink ref="D2495" r:id="rId2494" xr:uid="{040B8090-739B-40F0-BBB2-4A994EE35B44}"/>
    <hyperlink ref="D2496" r:id="rId2495" xr:uid="{8C1D8893-A6DB-44F0-AFF7-6FA95447FF52}"/>
    <hyperlink ref="D2497" r:id="rId2496" xr:uid="{63EBD560-4479-45C0-B75E-3B0E34CFCA39}"/>
    <hyperlink ref="D2498" r:id="rId2497" xr:uid="{508F04F7-AA20-4989-8F76-0E180B1EB27A}"/>
    <hyperlink ref="D2499" r:id="rId2498" xr:uid="{9BAB1E80-5BF0-4956-9A76-28F31DE5FF54}"/>
    <hyperlink ref="D2500" r:id="rId2499" xr:uid="{1D2F3BB6-0398-46EE-8609-D130181F5D56}"/>
    <hyperlink ref="D2501" r:id="rId2500" xr:uid="{043291AC-0E41-4125-9F8E-0BD59CB3F5FF}"/>
    <hyperlink ref="D2502" r:id="rId2501" xr:uid="{79E322D4-0652-4A5C-B0CF-158DF9EC2A2B}"/>
    <hyperlink ref="D2503" r:id="rId2502" xr:uid="{60FABC5B-20F1-4EF9-A52D-053C9E32C69C}"/>
    <hyperlink ref="D2504" r:id="rId2503" xr:uid="{254F0062-9E77-4D8E-B06A-336B0E8E7E98}"/>
    <hyperlink ref="D2505" r:id="rId2504" xr:uid="{A95D2CC4-86F0-44A0-B0CB-5970B72F4141}"/>
    <hyperlink ref="D2506" r:id="rId2505" xr:uid="{A0F53083-CB85-4028-BF18-6977A4EBF1B6}"/>
    <hyperlink ref="D2507" r:id="rId2506" xr:uid="{ED85FB12-63DA-4313-B98B-41E8F2A3992B}"/>
    <hyperlink ref="D2508" r:id="rId2507" xr:uid="{CE6FC5FA-79F9-47A8-86F5-4D34E3C4FAB9}"/>
    <hyperlink ref="D2509" r:id="rId2508" xr:uid="{BD71C091-6162-4BB4-B387-008E064EA831}"/>
    <hyperlink ref="D2510" r:id="rId2509" xr:uid="{72D18280-6ABE-4A58-A0FD-EF718F420034}"/>
    <hyperlink ref="D2511" r:id="rId2510" xr:uid="{586250DB-947E-459D-A56A-9588FBFF4A76}"/>
    <hyperlink ref="D2512" r:id="rId2511" xr:uid="{F613C951-6413-4DB7-9724-75A144946AB8}"/>
    <hyperlink ref="D2513" r:id="rId2512" xr:uid="{F458B8D8-F747-4FCA-B405-4EF9E90DDC76}"/>
    <hyperlink ref="D2514" r:id="rId2513" xr:uid="{36C3510D-6A0F-44BF-B105-930B809B18CE}"/>
    <hyperlink ref="D2515" r:id="rId2514" xr:uid="{248CFCB0-D48E-456C-BE7F-463F366F5881}"/>
    <hyperlink ref="D2516" r:id="rId2515" xr:uid="{DE93C2B7-67B3-49BE-A1C0-C417B5FA5608}"/>
    <hyperlink ref="D2517" r:id="rId2516" xr:uid="{3DAAC2D8-BDEA-462F-AC54-FF45EFEE71B0}"/>
    <hyperlink ref="D2518" r:id="rId2517" xr:uid="{A1640CD3-ADFE-45F3-9B7C-83F99FA0E547}"/>
    <hyperlink ref="D2519" r:id="rId2518" xr:uid="{B51D9C27-44CC-48D7-9ADB-57A8FC20D106}"/>
    <hyperlink ref="D2520" r:id="rId2519" xr:uid="{BEA361B4-9A26-4BF1-9FCB-125129126083}"/>
    <hyperlink ref="D2521" r:id="rId2520" xr:uid="{78A6492B-71E6-40CF-B488-B3D99F8A9197}"/>
    <hyperlink ref="D2522" r:id="rId2521" xr:uid="{ACD9A698-766D-44EC-8426-C2F16C574BB4}"/>
    <hyperlink ref="D2523" r:id="rId2522" xr:uid="{C5029F08-746B-4C92-B8AB-2F1AD0BCB4E0}"/>
    <hyperlink ref="D2524" r:id="rId2523" xr:uid="{F9B4AB77-AAE9-4678-B1CB-210FDEFD8CE8}"/>
    <hyperlink ref="D2525" r:id="rId2524" xr:uid="{6F9C5AA3-5FCC-44D9-88AC-252726C3D8DA}"/>
    <hyperlink ref="D2526" r:id="rId2525" xr:uid="{E2C33A1B-6E4C-4090-9288-AC3B98269BD8}"/>
    <hyperlink ref="D2527" r:id="rId2526" xr:uid="{DB0D47A5-2B5D-4667-B2E2-80960F05FA3C}"/>
    <hyperlink ref="D2528" r:id="rId2527" xr:uid="{F6B19637-76D8-4828-A7B2-F49B62A83666}"/>
    <hyperlink ref="D2529" r:id="rId2528" xr:uid="{F02C1B1E-115F-4CB8-B1B6-15E9748786BE}"/>
    <hyperlink ref="D2530" r:id="rId2529" xr:uid="{08F92FB0-408D-4733-8A38-EDF63320E71D}"/>
    <hyperlink ref="D2531" r:id="rId2530" xr:uid="{22DE36B8-676B-4600-9681-CD394A21B009}"/>
    <hyperlink ref="D2532" r:id="rId2531" xr:uid="{FD56E677-A637-4B42-AB19-0E2403926754}"/>
    <hyperlink ref="D2533" r:id="rId2532" xr:uid="{CFE554B2-4BF4-4961-94AF-6CBA02E26944}"/>
    <hyperlink ref="D2534" r:id="rId2533" xr:uid="{383AC8EC-DD5A-44E1-9D6A-78E29666ABC2}"/>
    <hyperlink ref="D2535" r:id="rId2534" xr:uid="{81DDADF0-326D-48F2-BEFC-89FCCACFE7F0}"/>
    <hyperlink ref="D2536" r:id="rId2535" xr:uid="{3737205A-BA17-4FEF-BF07-88F70D0DEBAC}"/>
    <hyperlink ref="D2537" r:id="rId2536" xr:uid="{BC648E5D-E3C0-463E-B201-026AA7D1E7F1}"/>
    <hyperlink ref="D2538" r:id="rId2537" xr:uid="{BEC39DBB-6F06-41A9-B831-F607DE35993E}"/>
    <hyperlink ref="D2539" r:id="rId2538" xr:uid="{183AA5AF-45E6-4F3F-8DCF-F2FE39FF946A}"/>
    <hyperlink ref="D2540" r:id="rId2539" xr:uid="{729D5474-90AF-4F04-AAC7-3C2BE6D10387}"/>
    <hyperlink ref="D2541" r:id="rId2540" xr:uid="{A88692E2-0FD3-439D-B653-B4EE1724934B}"/>
    <hyperlink ref="D2542" r:id="rId2541" xr:uid="{CD4F2560-9A12-4B64-832E-A8AC54B81BBB}"/>
    <hyperlink ref="D2543" r:id="rId2542" xr:uid="{FE9CB4AB-B36E-42E5-BF5D-0C2CD8DB397B}"/>
    <hyperlink ref="D2544" r:id="rId2543" xr:uid="{81FCC434-E16C-4121-A267-319253507A5E}"/>
    <hyperlink ref="D2545" r:id="rId2544" xr:uid="{D8399FF6-F043-486A-BC9C-956C05039C0A}"/>
    <hyperlink ref="D2546" r:id="rId2545" xr:uid="{199BF20C-5BA5-4078-A9D0-9E6D989335C5}"/>
    <hyperlink ref="D2547" r:id="rId2546" xr:uid="{348FDDDA-1D18-4726-98CC-27D0478AAA5D}"/>
    <hyperlink ref="D2548" r:id="rId2547" xr:uid="{A1F883CA-2FDC-405E-B9E6-C4D1394C3961}"/>
    <hyperlink ref="D2549" r:id="rId2548" xr:uid="{146834FA-3612-4556-8E04-60A31C895DD3}"/>
    <hyperlink ref="D2550" r:id="rId2549" xr:uid="{6DA7A5C1-B76D-4284-BA0D-CA4EBCFA4EB1}"/>
    <hyperlink ref="D2551" r:id="rId2550" xr:uid="{0D0AF5F9-3CF1-4772-B3FD-44E6AA1191D7}"/>
    <hyperlink ref="D2552" r:id="rId2551" xr:uid="{B6ACEDBC-DDE1-41A3-9C59-51FFB952362E}"/>
    <hyperlink ref="D2553" r:id="rId2552" xr:uid="{8F131D13-D5B4-4D12-9C61-E5B9E71D5176}"/>
    <hyperlink ref="D2554" r:id="rId2553" xr:uid="{CBF89C63-94E4-4AF3-B7C1-03B2DD181209}"/>
    <hyperlink ref="D2555" r:id="rId2554" xr:uid="{CD5B7AE4-33ED-4FF5-B1A8-0EE36845AC05}"/>
    <hyperlink ref="D2556" r:id="rId2555" xr:uid="{01AE769F-A2AA-4502-AFF8-8263CC41673F}"/>
    <hyperlink ref="D2557" r:id="rId2556" xr:uid="{08F450E1-0F33-402E-A377-DCC10FE34E84}"/>
    <hyperlink ref="D2558" r:id="rId2557" xr:uid="{1089E62E-E5A0-431C-9B53-7815CEEA8FF6}"/>
    <hyperlink ref="D2559" r:id="rId2558" xr:uid="{9701A24F-E508-4236-8B13-2A86DA551C80}"/>
    <hyperlink ref="D2560" r:id="rId2559" xr:uid="{DE6E419D-8D67-4501-B964-0328D8476C57}"/>
    <hyperlink ref="D2561" r:id="rId2560" xr:uid="{4A3E73B2-E2E4-4BD4-AAAB-448392604808}"/>
    <hyperlink ref="D2562" r:id="rId2561" xr:uid="{5A35E5D6-6E46-4CFA-8B6F-170F03EF8A89}"/>
    <hyperlink ref="D2563" r:id="rId2562" xr:uid="{4A2B4385-CF54-4EC8-9859-DD30231DC81E}"/>
    <hyperlink ref="D2564" r:id="rId2563" xr:uid="{376DE3D3-9066-4010-9099-A1B06B137548}"/>
    <hyperlink ref="D2565" r:id="rId2564" xr:uid="{D439DD8C-8CCC-4053-BA70-A128403EA9E4}"/>
    <hyperlink ref="D2566" r:id="rId2565" xr:uid="{5995A2E3-EC3E-4A90-AA99-937B90B20260}"/>
    <hyperlink ref="D2567" r:id="rId2566" xr:uid="{42992752-AD18-4FBF-9305-B8B64C355D52}"/>
    <hyperlink ref="D2568" r:id="rId2567" xr:uid="{2BF2EC82-DABB-4647-A112-F6DBE5506869}"/>
    <hyperlink ref="D2569" r:id="rId2568" xr:uid="{66DA5684-0C2B-427D-989E-2AF81B0C8CD7}"/>
    <hyperlink ref="D2570" r:id="rId2569" xr:uid="{FA9E815E-06AE-4E58-A6CA-FCD3CB2B5B31}"/>
    <hyperlink ref="D2571" r:id="rId2570" xr:uid="{090D75A6-FD87-4E2D-86EC-40401DB402E3}"/>
    <hyperlink ref="D2572" r:id="rId2571" xr:uid="{076BD04F-D91F-4AFB-AFE6-6CFF92E0623D}"/>
    <hyperlink ref="D2573" r:id="rId2572" xr:uid="{56244535-BC22-4A10-8F1F-8B1A45C1F383}"/>
    <hyperlink ref="D2574" r:id="rId2573" xr:uid="{B7C13869-B0F5-4FC4-A20B-49852EE492CD}"/>
    <hyperlink ref="D2575" r:id="rId2574" xr:uid="{3D712144-4E44-4C42-BB7F-AB17DFC72AFD}"/>
    <hyperlink ref="D2576" r:id="rId2575" xr:uid="{89CFA28A-1AFA-41C0-93D6-E6F9261C82A9}"/>
    <hyperlink ref="D2577" r:id="rId2576" xr:uid="{55A909F4-89C8-4E26-956F-5AD682F12C7C}"/>
    <hyperlink ref="D2578" r:id="rId2577" xr:uid="{D098C53F-19F2-4985-8825-D816952670D2}"/>
    <hyperlink ref="D2579" r:id="rId2578" xr:uid="{7B38F532-4744-468D-AAEF-B4DC81A247E6}"/>
    <hyperlink ref="D2580" r:id="rId2579" xr:uid="{037C367C-14EC-4BC8-9D73-4929C703000F}"/>
    <hyperlink ref="D2581" r:id="rId2580" xr:uid="{A748F3DC-57D5-4CB7-8CC8-E7251E878957}"/>
    <hyperlink ref="D2582" r:id="rId2581" xr:uid="{7D7DB734-896C-4CCA-92EF-8DDC6C608986}"/>
    <hyperlink ref="D2583" r:id="rId2582" xr:uid="{BF8F67C3-7E34-48EA-BA9F-E5F6D4218C08}"/>
    <hyperlink ref="D2584" r:id="rId2583" xr:uid="{6F624A18-F62F-47A2-B4C4-2C2DE986F33B}"/>
    <hyperlink ref="D2585" r:id="rId2584" xr:uid="{06A2132C-5AA3-42B8-B2FC-FCE23A797C74}"/>
    <hyperlink ref="D2586" r:id="rId2585" xr:uid="{03F0FC23-8007-4120-A0B4-61C271672137}"/>
    <hyperlink ref="D2587" r:id="rId2586" xr:uid="{63262462-E805-419A-A61E-E374DDB78679}"/>
    <hyperlink ref="D2588" r:id="rId2587" xr:uid="{22580BA3-9AEA-477D-ADE2-29C1E085CB10}"/>
    <hyperlink ref="D2589" r:id="rId2588" xr:uid="{AF7AA31B-3254-4DD6-9463-E9A32A3F0557}"/>
    <hyperlink ref="D2590" r:id="rId2589" xr:uid="{A53882F9-F739-45F2-A58C-894EEDC94B02}"/>
    <hyperlink ref="D2591" r:id="rId2590" xr:uid="{DA0168C5-DC04-4B94-8C41-2AC1AAE20822}"/>
    <hyperlink ref="D2592" r:id="rId2591" xr:uid="{8F40BADA-A42B-4D76-9980-F56D292F040E}"/>
    <hyperlink ref="D2593" r:id="rId2592" xr:uid="{4DC00D08-E7FE-4D0A-B713-FC181AA981DF}"/>
    <hyperlink ref="D2594" r:id="rId2593" xr:uid="{41D2DB0A-6B9D-4B2D-8B48-3E4C4AB944E6}"/>
    <hyperlink ref="D2595" r:id="rId2594" xr:uid="{CD3606FA-F7CC-4D8D-98AE-C17E6A5D156B}"/>
    <hyperlink ref="D2596" r:id="rId2595" xr:uid="{6EAD7F66-D954-42BB-93D4-0B2285652964}"/>
    <hyperlink ref="D2597" r:id="rId2596" xr:uid="{CE697FAD-B0C1-41CB-8838-E882B42CB2ED}"/>
    <hyperlink ref="D2598" r:id="rId2597" xr:uid="{4FF12BFE-F866-40BF-8F5B-AFA5948AC2FC}"/>
    <hyperlink ref="D2599" r:id="rId2598" xr:uid="{675010EE-5D4F-4DC2-AB31-D074E8AF557F}"/>
    <hyperlink ref="D2600" r:id="rId2599" xr:uid="{956B28EC-810F-4BA9-92A4-187D2FB5E492}"/>
    <hyperlink ref="D2601" r:id="rId2600" xr:uid="{8347F3B7-C200-4B22-9C60-43101C7CD247}"/>
    <hyperlink ref="D2602" r:id="rId2601" xr:uid="{8CEFF6D7-9264-4DCE-A400-FE3461653ABF}"/>
    <hyperlink ref="D2603" r:id="rId2602" xr:uid="{2055FDC6-C2A8-4278-8D6C-48C79FD77544}"/>
    <hyperlink ref="D2604" r:id="rId2603" xr:uid="{AD2B35AA-5021-4EB1-A197-16C2F092A7B5}"/>
    <hyperlink ref="D2605" r:id="rId2604" xr:uid="{BA70E42B-9187-46B9-95D9-8C31B2C30BB6}"/>
    <hyperlink ref="D2606" r:id="rId2605" xr:uid="{B75008B9-89BC-4001-BDCD-74EBFA9812BB}"/>
    <hyperlink ref="D2607" r:id="rId2606" xr:uid="{9426868A-BD69-4D97-A09D-B411BCF049A5}"/>
    <hyperlink ref="D2608" r:id="rId2607" xr:uid="{BEFF83B9-DE52-4DB3-B720-D6B69B012A4B}"/>
    <hyperlink ref="D2609" r:id="rId2608" xr:uid="{00E09095-C4C4-4E8A-A720-ABA58A7B439D}"/>
    <hyperlink ref="D2610" r:id="rId2609" xr:uid="{8B9FEA43-355D-42F7-AB1F-93B95F438185}"/>
    <hyperlink ref="D2611" r:id="rId2610" xr:uid="{44CB527E-600D-4AE9-BEC1-A1D59ACBF717}"/>
    <hyperlink ref="D2612" r:id="rId2611" xr:uid="{FB9994CA-9B42-4C10-B037-9CBE72DE165B}"/>
    <hyperlink ref="D2613" r:id="rId2612" xr:uid="{20E9104A-C249-4065-80CC-5BFFE9C8E250}"/>
    <hyperlink ref="D2614" r:id="rId2613" xr:uid="{FC601C15-5A18-4295-89B8-D605B73C3CF4}"/>
    <hyperlink ref="D2615" r:id="rId2614" xr:uid="{C225828C-69AF-4E71-B52D-705EFF331BD8}"/>
    <hyperlink ref="D2616" r:id="rId2615" xr:uid="{24831950-5D8D-44AE-BF1E-87AD3FE5C57E}"/>
    <hyperlink ref="D2617" r:id="rId2616" xr:uid="{6663EE62-4DF8-4901-89C8-8BEA8A455A7E}"/>
    <hyperlink ref="D2618" r:id="rId2617" xr:uid="{C8FB6710-1D0F-4AF2-85F6-07F97836AA25}"/>
    <hyperlink ref="D2619" r:id="rId2618" xr:uid="{26093E1C-638D-44E7-9A4E-C98B27A422C6}"/>
    <hyperlink ref="D2620" r:id="rId2619" xr:uid="{228EB7F4-A05A-4294-90F5-1A1A1C1F3A81}"/>
    <hyperlink ref="D2621" r:id="rId2620" xr:uid="{340EE490-4AC3-4FBB-903F-067E2981CC4E}"/>
    <hyperlink ref="D2622" r:id="rId2621" xr:uid="{08942B34-F1C6-4D29-8122-C09F2F83CC28}"/>
    <hyperlink ref="D2623" r:id="rId2622" xr:uid="{4C653F8D-A7E1-4B9C-A3E6-6C8BD2DC5D1B}"/>
    <hyperlink ref="D2624" r:id="rId2623" xr:uid="{A5CCC154-6C0C-424F-85D3-8B0B97B61ACF}"/>
    <hyperlink ref="D2625" r:id="rId2624" xr:uid="{260DB6CB-D393-4AF5-9D40-3A7E5E4B6DCE}"/>
    <hyperlink ref="D2626" r:id="rId2625" xr:uid="{5E91DEDD-E390-4A08-8668-69CD0B298E48}"/>
    <hyperlink ref="D2627" r:id="rId2626" xr:uid="{235B95C3-E441-4B58-BD7F-5C2635947BCB}"/>
    <hyperlink ref="D2628" r:id="rId2627" xr:uid="{262C0A2D-8E9D-463F-92FD-9D90AA453ED5}"/>
    <hyperlink ref="D2629" r:id="rId2628" xr:uid="{C5CFAA90-7C8C-4659-904C-3F4F5FC461C1}"/>
    <hyperlink ref="D2630" r:id="rId2629" xr:uid="{1D2BD4EB-CAC0-4924-A021-808E78652749}"/>
    <hyperlink ref="D2631" r:id="rId2630" xr:uid="{38453489-65AD-498B-994D-FFFAF76AC567}"/>
    <hyperlink ref="D2632" r:id="rId2631" xr:uid="{A905172D-D027-444A-BCAF-DB993FF95CC0}"/>
    <hyperlink ref="D2633" r:id="rId2632" xr:uid="{58669FED-50D4-4F03-9BB0-A7849C90DF4F}"/>
    <hyperlink ref="D2634" r:id="rId2633" xr:uid="{6E927143-2C53-43E9-8176-14B8FACFEA61}"/>
    <hyperlink ref="D2635" r:id="rId2634" xr:uid="{A84381E0-94C9-4407-B4F7-6DC3D57B2E9B}"/>
    <hyperlink ref="D2636" r:id="rId2635" xr:uid="{6969A602-EB62-4C31-9165-0B60F834E3FA}"/>
    <hyperlink ref="D2637" r:id="rId2636" xr:uid="{62191A6C-6590-4404-AFCE-F7E64BD69785}"/>
    <hyperlink ref="D2638" r:id="rId2637" xr:uid="{EF2D8AEC-77B0-4B8F-9818-1369BEE975B1}"/>
    <hyperlink ref="D2639" r:id="rId2638" xr:uid="{B4992BC5-DE90-4099-8331-639E0CC1E58B}"/>
    <hyperlink ref="D2640" r:id="rId2639" xr:uid="{B4B20B89-61AD-4CEF-8EE7-44BCD4CD26DF}"/>
    <hyperlink ref="D2641" r:id="rId2640" xr:uid="{25AA4ACA-F857-4B1F-A82D-995B39C3AF88}"/>
    <hyperlink ref="D2642" r:id="rId2641" xr:uid="{34358A39-3E47-4632-BCFE-C82BED51BA5E}"/>
    <hyperlink ref="D2643" r:id="rId2642" xr:uid="{EF9B2607-1B92-4FAC-A0DF-00D2979AAC38}"/>
    <hyperlink ref="D2644" r:id="rId2643" xr:uid="{5A66BD2E-C60C-47E2-9305-C76688132644}"/>
    <hyperlink ref="D2645" r:id="rId2644" xr:uid="{1C1F1908-37E4-492E-9460-192CA9D89DE3}"/>
    <hyperlink ref="D2646" r:id="rId2645" xr:uid="{F0423C88-A823-48DF-9D60-660502AE3567}"/>
    <hyperlink ref="D2647" r:id="rId2646" xr:uid="{7FFD5855-FF09-45D0-AF53-97A48B078F14}"/>
    <hyperlink ref="D2648" r:id="rId2647" xr:uid="{B510C1FC-676B-40FA-8A8B-67CC80249075}"/>
    <hyperlink ref="D2649" r:id="rId2648" xr:uid="{327F2E24-D917-415E-80F4-D8409353A2DF}"/>
    <hyperlink ref="D2650" r:id="rId2649" xr:uid="{D5F3DE1D-B127-4896-B605-0E7768986E8E}"/>
    <hyperlink ref="D2651" r:id="rId2650" xr:uid="{72511F51-EF5D-4DF7-AD85-E908143968B6}"/>
    <hyperlink ref="D2652" r:id="rId2651" xr:uid="{1D81F4F0-4D01-41F2-AEBC-C62E6C602A7B}"/>
    <hyperlink ref="D2653" r:id="rId2652" xr:uid="{03C55E85-EE80-4C6F-ABFD-735FCB2F8CE7}"/>
    <hyperlink ref="D2654" r:id="rId2653" xr:uid="{06D8A490-951A-44C1-BB74-749A960B492E}"/>
    <hyperlink ref="D2655" r:id="rId2654" xr:uid="{D50AAE47-DC3D-4326-AFE7-112B0A4528ED}"/>
    <hyperlink ref="D2656" r:id="rId2655" xr:uid="{1CFCE5A9-C9D8-43FF-B55F-463E866A481C}"/>
    <hyperlink ref="D2657" r:id="rId2656" xr:uid="{9DA8CF63-2A88-4EB7-8860-B55804407391}"/>
    <hyperlink ref="D2658" r:id="rId2657" xr:uid="{91B20D5B-FF81-4527-96DA-2FBE7891F8AD}"/>
    <hyperlink ref="D2659" r:id="rId2658" xr:uid="{C826E0A1-307E-42DB-9D29-D6F2BF24739E}"/>
    <hyperlink ref="D2660" r:id="rId2659" xr:uid="{8E8D27FD-48CA-42AD-959F-2F9AB5BECC95}"/>
    <hyperlink ref="D2661" r:id="rId2660" xr:uid="{9C6234F1-F954-4170-A6A7-F86C78DA4BCB}"/>
    <hyperlink ref="D2662" r:id="rId2661" xr:uid="{E583779E-D9D6-4E7E-B198-03DAE74733DF}"/>
    <hyperlink ref="D2663" r:id="rId2662" xr:uid="{672ACA47-62EC-4F5A-8EFE-83264AC0DD85}"/>
    <hyperlink ref="D2664" r:id="rId2663" xr:uid="{4EF1CAFB-47D2-40D4-B209-94E2459B1CA4}"/>
    <hyperlink ref="D2665" r:id="rId2664" xr:uid="{A65103F0-0AA1-437A-A7E3-C9EDD1792B2C}"/>
    <hyperlink ref="D2666" r:id="rId2665" xr:uid="{004D4294-DBBF-4C8C-B77B-CA75999AE911}"/>
    <hyperlink ref="D2667" r:id="rId2666" xr:uid="{08F5C9A3-EDBE-4D4D-8FC2-486C3E6C8549}"/>
    <hyperlink ref="D2668" r:id="rId2667" xr:uid="{9DDB47FC-BAED-4E9C-8BC6-2626FA143E9F}"/>
    <hyperlink ref="D2669" r:id="rId2668" xr:uid="{86AF1D99-79BD-47EF-BC07-BFD7F41A5C70}"/>
    <hyperlink ref="D2670" r:id="rId2669" xr:uid="{37717385-F88E-4448-A82F-611C9075E50D}"/>
    <hyperlink ref="D2671" r:id="rId2670" xr:uid="{4ED89EE2-A7CF-437B-A3DF-979F06D55CE9}"/>
    <hyperlink ref="D2672" r:id="rId2671" xr:uid="{6D26AE17-C47B-40D1-91F4-381CC5F690CB}"/>
    <hyperlink ref="D2673" r:id="rId2672" xr:uid="{37EED317-37FD-4920-9F4A-8FC72D793A87}"/>
    <hyperlink ref="D2674" r:id="rId2673" xr:uid="{23BFBE22-20DD-43A2-B7DD-E381FF58F092}"/>
    <hyperlink ref="D2675" r:id="rId2674" xr:uid="{773C47AD-A178-4357-B5EF-0E68FD57707F}"/>
    <hyperlink ref="D2676" r:id="rId2675" xr:uid="{C4C209AA-87E8-4174-897C-E9D5006B1F4A}"/>
    <hyperlink ref="D2677" r:id="rId2676" xr:uid="{3FDFE997-7C6E-4EF0-994D-91CD888B43C3}"/>
    <hyperlink ref="D2678" r:id="rId2677" xr:uid="{419EEF14-CAEB-48C4-9FAF-262626F4F355}"/>
    <hyperlink ref="D2679" r:id="rId2678" xr:uid="{E3EAA8A6-A21E-4853-8305-BB14BCD52F28}"/>
    <hyperlink ref="D2680" r:id="rId2679" xr:uid="{451D7AB7-E290-495D-AC7E-BFEF62EA9CC6}"/>
    <hyperlink ref="D2681" r:id="rId2680" xr:uid="{E818DE11-E530-4795-A86E-8656650EB958}"/>
    <hyperlink ref="D2682" r:id="rId2681" xr:uid="{541D3B0C-1D58-4827-8E59-7E8CDF4B32E1}"/>
    <hyperlink ref="D2683" r:id="rId2682" xr:uid="{D7F4EB3E-DF77-463A-B501-60F1DE2358B4}"/>
    <hyperlink ref="D2684" r:id="rId2683" xr:uid="{81870283-3FBA-4CEF-AB8A-F5D1035D738B}"/>
    <hyperlink ref="D2685" r:id="rId2684" xr:uid="{32218B89-AB3C-443D-AB4D-B072BCF767CD}"/>
    <hyperlink ref="D2686" r:id="rId2685" xr:uid="{8CB72895-FBE2-4A0D-A527-CDBB70731318}"/>
    <hyperlink ref="D2687" r:id="rId2686" xr:uid="{58A43C85-7943-4DC2-9733-81F5C79C9D4B}"/>
    <hyperlink ref="D2688" r:id="rId2687" xr:uid="{C411707A-4587-4888-965B-09E0D69295C5}"/>
    <hyperlink ref="D2689" r:id="rId2688" xr:uid="{5F95A59D-B53D-462B-87F8-BA3D29C94526}"/>
    <hyperlink ref="D2690" r:id="rId2689" xr:uid="{0A5770B8-72D2-474C-9B28-FE15DB06F375}"/>
    <hyperlink ref="D2691" r:id="rId2690" xr:uid="{52A826B7-C721-4C64-AF8F-13F6A40E840C}"/>
    <hyperlink ref="D2692" r:id="rId2691" xr:uid="{5FB4AC34-BB83-4DD0-8A0E-F5F659A0E492}"/>
    <hyperlink ref="D2693" r:id="rId2692" xr:uid="{F6D89CA1-D5E2-4249-A5BA-DEDDC60DC884}"/>
    <hyperlink ref="D2694" r:id="rId2693" xr:uid="{4A27CE5F-48D9-4493-A663-CAF3B82805DE}"/>
    <hyperlink ref="D2695" r:id="rId2694" xr:uid="{22E36A4C-C904-4CF5-966D-2244561B48D9}"/>
    <hyperlink ref="D2696" r:id="rId2695" xr:uid="{5BF1630B-37CA-4F56-8B3F-15C1DCE87742}"/>
    <hyperlink ref="D2697" r:id="rId2696" xr:uid="{83CA0F18-9ACF-4A3F-878A-E90CBD3AC5A6}"/>
    <hyperlink ref="D2698" r:id="rId2697" xr:uid="{DFBB2BFA-6F5C-4CDD-B3A2-607A0A294922}"/>
    <hyperlink ref="D2699" r:id="rId2698" xr:uid="{2834DA9F-D382-4335-96CB-744126E3C512}"/>
    <hyperlink ref="D2700" r:id="rId2699" xr:uid="{D0A598F1-6FF1-44E6-AABF-83E41CFB769B}"/>
    <hyperlink ref="D2701" r:id="rId2700" xr:uid="{C3C5C254-572B-483C-86EE-235BEDD23749}"/>
    <hyperlink ref="D2702" r:id="rId2701" xr:uid="{A6AC02CE-C335-4A10-B1B2-714C35CF30F3}"/>
    <hyperlink ref="D2703" r:id="rId2702" xr:uid="{F6FA6FC9-25A3-4FE6-AE2C-8B811B2E63C9}"/>
    <hyperlink ref="D2704" r:id="rId2703" xr:uid="{C3B897A2-14DD-42EF-9B2B-EAA3CE06D54D}"/>
    <hyperlink ref="D2705" r:id="rId2704" xr:uid="{5C7419FD-643C-4D74-9559-A9F7CC1F53E7}"/>
    <hyperlink ref="D2706" r:id="rId2705" xr:uid="{A7211090-A5DA-412C-A8C4-FBEEF4CE3DDF}"/>
    <hyperlink ref="D2707" r:id="rId2706" xr:uid="{9F8FEDEF-35D6-4EAE-8422-7B5B33D3C2D7}"/>
    <hyperlink ref="D2708" r:id="rId2707" xr:uid="{155FA978-C652-4CB7-B500-ED41C17F4B2E}"/>
    <hyperlink ref="D2709" r:id="rId2708" xr:uid="{832C3F84-6A07-414E-84B5-6A3C20CCE8C2}"/>
    <hyperlink ref="D2710" r:id="rId2709" xr:uid="{961B1B7E-C845-42DC-BE8B-77C4D150DECC}"/>
    <hyperlink ref="D2711" r:id="rId2710" xr:uid="{40846B46-6BD5-4F76-8F7A-880B7354C342}"/>
    <hyperlink ref="D2712" r:id="rId2711" xr:uid="{1B0643D1-1F0B-4482-A8B2-F4DC8FF20B4D}"/>
    <hyperlink ref="D2713" r:id="rId2712" xr:uid="{FB5397D3-FFD2-449B-9607-D2C6894040ED}"/>
    <hyperlink ref="D2714" r:id="rId2713" xr:uid="{4579C998-C048-4976-AD39-077964898821}"/>
    <hyperlink ref="D2715" r:id="rId2714" xr:uid="{B7719AB3-94E3-491C-AE97-132236421A06}"/>
    <hyperlink ref="D2716" r:id="rId2715" xr:uid="{DA77140F-C2B5-46FF-B784-39C2863EA367}"/>
    <hyperlink ref="D2717" r:id="rId2716" xr:uid="{4127710E-0436-48AD-9AC3-095F5885FB7E}"/>
    <hyperlink ref="D2718" r:id="rId2717" xr:uid="{775E9FD6-AB7A-4955-B494-1CA4BCD1804C}"/>
    <hyperlink ref="D2719" r:id="rId2718" xr:uid="{34C98A20-9E91-40F0-92E7-1ECBABBA1358}"/>
    <hyperlink ref="D2720" r:id="rId2719" xr:uid="{0E12AE07-352E-46D6-92D8-92D0683F0CB3}"/>
    <hyperlink ref="D2721" r:id="rId2720" xr:uid="{2530B5A3-2255-48D3-BE33-35F03EEA7E77}"/>
    <hyperlink ref="D2722" r:id="rId2721" xr:uid="{F65FD332-CA42-4730-B478-F1971F990EBA}"/>
    <hyperlink ref="D2723" r:id="rId2722" xr:uid="{A0305C83-2D11-4B52-BFA2-5D009D782741}"/>
    <hyperlink ref="D2724" r:id="rId2723" xr:uid="{D2C9AD97-86E9-4987-922D-D0AB659D72C4}"/>
    <hyperlink ref="D2725" r:id="rId2724" xr:uid="{0DD7FD3E-8FA1-43AC-BFB7-262D85259E88}"/>
    <hyperlink ref="D2726" r:id="rId2725" xr:uid="{EC0EFB02-BD39-461A-99FF-39A0654AA923}"/>
    <hyperlink ref="D2727" r:id="rId2726" xr:uid="{4CAEEBE1-0F2D-468C-A62B-CE4B431A7845}"/>
    <hyperlink ref="D2728" r:id="rId2727" xr:uid="{7680F652-9857-47C2-B1C7-2A055A230686}"/>
    <hyperlink ref="D2729" r:id="rId2728" xr:uid="{05CD3A6D-1F65-4EA8-B2D9-8627EA5FBD88}"/>
    <hyperlink ref="D2730" r:id="rId2729" xr:uid="{7C1A109C-CBBE-4943-A33D-37C5D4AE5A7B}"/>
    <hyperlink ref="D2731" r:id="rId2730" xr:uid="{12A317C9-0C2D-4738-A1EA-19BFB504A033}"/>
    <hyperlink ref="D2732" r:id="rId2731" xr:uid="{48F6A39D-BAD0-40A5-B000-ACF5D8B1495C}"/>
    <hyperlink ref="D2733" r:id="rId2732" xr:uid="{EDEE0A2A-0695-413D-8E22-0CB944C71F4A}"/>
    <hyperlink ref="D2734" r:id="rId2733" xr:uid="{EFC22303-F876-4AF1-83F7-F612FEEF24B5}"/>
    <hyperlink ref="D2735" r:id="rId2734" xr:uid="{D6B909E0-0BFF-4A72-B97B-5907DBE93BB9}"/>
    <hyperlink ref="D2736" r:id="rId2735" xr:uid="{02C78463-E392-4B31-8359-8ED91F4CE35D}"/>
    <hyperlink ref="D2737" r:id="rId2736" xr:uid="{3F17C3B8-D848-4784-B91D-1BBBB27D60C8}"/>
    <hyperlink ref="D2738" r:id="rId2737" xr:uid="{B5DF3411-E83A-4333-AF0F-AE4AFFD69BBA}"/>
    <hyperlink ref="D2739" r:id="rId2738" xr:uid="{666AB900-475E-4F61-94B6-BB46F3D92156}"/>
    <hyperlink ref="D2740" r:id="rId2739" xr:uid="{8C7A883A-4309-4FB7-B3C2-F5D645D53688}"/>
    <hyperlink ref="D2741" r:id="rId2740" xr:uid="{41995FF1-8A2A-496E-B8FE-132103BA82EB}"/>
    <hyperlink ref="D2742" r:id="rId2741" xr:uid="{0237372D-2550-46DC-B2B7-4EA6893832BF}"/>
    <hyperlink ref="D2743" r:id="rId2742" xr:uid="{6372818B-6069-4439-86B3-CE9873F8329C}"/>
    <hyperlink ref="D2744" r:id="rId2743" xr:uid="{5BE875AC-AEE1-4C4D-86EA-D54D9A7457CA}"/>
    <hyperlink ref="D2745" r:id="rId2744" xr:uid="{2A6EC772-6234-42A5-B55E-CD0CFDDF91E5}"/>
    <hyperlink ref="D2746" r:id="rId2745" xr:uid="{5EED3DC8-D3B3-48B3-9D5C-A66F45EC1895}"/>
    <hyperlink ref="D2747" r:id="rId2746" xr:uid="{0E6967E4-3468-4098-882D-BA5A67149526}"/>
    <hyperlink ref="D2748" r:id="rId2747" xr:uid="{53FBEC1A-0523-4848-84E8-9263807C88D9}"/>
    <hyperlink ref="D2749" r:id="rId2748" xr:uid="{07A952E2-EF5F-4D7F-AD47-054B578079A2}"/>
    <hyperlink ref="D2750" r:id="rId2749" xr:uid="{9F5D88CD-CFC7-4E08-B6CF-D11A9465E393}"/>
    <hyperlink ref="D2751" r:id="rId2750" xr:uid="{595EE8AB-3F3B-49DF-9F06-487B7C53804C}"/>
    <hyperlink ref="D2752" r:id="rId2751" xr:uid="{ADE88823-3EE5-4F67-8272-4EA4BBD3E58D}"/>
    <hyperlink ref="D2753" r:id="rId2752" xr:uid="{8457A899-904F-45D4-AA66-8A93D6614C5F}"/>
    <hyperlink ref="D2754" r:id="rId2753" xr:uid="{3511DDDE-66F8-47BE-8C26-2AB9DFD8BC47}"/>
    <hyperlink ref="D2755" r:id="rId2754" xr:uid="{5DFECA0C-53C3-48F3-96CD-BBBDBF8714A4}"/>
    <hyperlink ref="D2756" r:id="rId2755" xr:uid="{C4AF2A04-3926-4927-9729-85E361BE929B}"/>
    <hyperlink ref="D2757" r:id="rId2756" xr:uid="{AA2485CF-6DA5-4C66-BD63-1E9A3D911D57}"/>
    <hyperlink ref="D2758" r:id="rId2757" xr:uid="{56B2E8EE-CAB2-4FE9-B282-622B6E82BFD8}"/>
    <hyperlink ref="D2759" r:id="rId2758" xr:uid="{696E7168-5618-4DD7-BC7C-5AE4AF87F0CB}"/>
    <hyperlink ref="D2760" r:id="rId2759" xr:uid="{78F3E0F1-B2C0-42E0-B62E-954E00F9E3C5}"/>
    <hyperlink ref="D2761" r:id="rId2760" xr:uid="{A2EDDF38-8A10-4725-A5A9-5E2E9AC89D33}"/>
    <hyperlink ref="D2762" r:id="rId2761" xr:uid="{072740DF-42CB-44BA-8671-EC752112EAED}"/>
    <hyperlink ref="D2763" r:id="rId2762" xr:uid="{7F8F7F5A-11E5-4B0B-BE56-020CB3A398C3}"/>
    <hyperlink ref="D2764" r:id="rId2763" xr:uid="{3B9BD342-A5F0-4830-BE30-754A45C3A9D8}"/>
    <hyperlink ref="D2765" r:id="rId2764" xr:uid="{A85C5C7E-C06D-46FD-8C65-33E8846CD938}"/>
    <hyperlink ref="D2766" r:id="rId2765" xr:uid="{772D67E8-F623-4807-A5BA-B73FFC33E27F}"/>
    <hyperlink ref="D2767" r:id="rId2766" xr:uid="{F09AAAA6-9403-4D77-ABD4-84442BB72E40}"/>
    <hyperlink ref="D2768" r:id="rId2767" xr:uid="{AF5A60ED-BF5F-4D1B-A06F-49DCE7AF0EB0}"/>
    <hyperlink ref="D2769" r:id="rId2768" xr:uid="{B9C5E408-39D5-4E08-8483-176967D934DE}"/>
    <hyperlink ref="D2770" r:id="rId2769" xr:uid="{209F6F72-7514-4712-B15A-B32A61E4F8AF}"/>
    <hyperlink ref="D2771" r:id="rId2770" xr:uid="{6EB3D6C0-3054-43D8-9FF1-BD7EDA1ECB4A}"/>
    <hyperlink ref="D2772" r:id="rId2771" xr:uid="{7715FFFA-7E49-41B8-BA3C-75A7A0C26438}"/>
    <hyperlink ref="D2773" r:id="rId2772" xr:uid="{086EBF47-70A9-4A17-8E0D-A5C934055C83}"/>
    <hyperlink ref="D2774" r:id="rId2773" xr:uid="{F7308004-74D5-47C2-ADB7-46566C31D0FF}"/>
    <hyperlink ref="D2775" r:id="rId2774" xr:uid="{0BBF55E1-DA70-41B2-89CC-63A478FA6DB2}"/>
    <hyperlink ref="D2776" r:id="rId2775" xr:uid="{16D630D6-A7AE-4F8F-9151-D2B906044621}"/>
    <hyperlink ref="D2777" r:id="rId2776" xr:uid="{8AFBE386-2CA0-498D-B0E2-35A17EE7504E}"/>
    <hyperlink ref="D2778" r:id="rId2777" xr:uid="{6A808C85-88EE-42D7-A8F8-ACBECE8A5171}"/>
    <hyperlink ref="D2779" r:id="rId2778" xr:uid="{A195A284-8539-4D7B-ADFF-8EB824C01B1A}"/>
    <hyperlink ref="D2780" r:id="rId2779" xr:uid="{FDE0E519-677F-4D54-B50E-6D5531438CDB}"/>
    <hyperlink ref="D2781" r:id="rId2780" xr:uid="{DB618B7F-F373-4095-81FE-CFB76C78E5B7}"/>
    <hyperlink ref="D2782" r:id="rId2781" xr:uid="{1DD016FD-3E08-490B-8136-997DB700EF33}"/>
    <hyperlink ref="D2783" r:id="rId2782" xr:uid="{B771F640-AF22-4074-95FF-440A97F03EBF}"/>
    <hyperlink ref="D2784" r:id="rId2783" xr:uid="{B129D573-319F-4D35-B37A-535ED2832299}"/>
    <hyperlink ref="D2785" r:id="rId2784" xr:uid="{310D62C2-7EAA-4029-8245-99ECADDC949E}"/>
    <hyperlink ref="D2786" r:id="rId2785" xr:uid="{1FD5C873-9480-4008-9E3E-2054E8C3C9F7}"/>
    <hyperlink ref="D2787" r:id="rId2786" xr:uid="{C01FE225-EA01-42FF-AF33-0768A159AB67}"/>
    <hyperlink ref="D2788" r:id="rId2787" xr:uid="{AB4B770B-3E29-432B-92DB-486EF615BE0D}"/>
    <hyperlink ref="D2789" r:id="rId2788" xr:uid="{31741E7C-7566-40E9-808C-DB57142EEE10}"/>
    <hyperlink ref="D2790" r:id="rId2789" xr:uid="{901E0A16-3B89-4032-99E5-11B54EA238AB}"/>
    <hyperlink ref="D2791" r:id="rId2790" xr:uid="{596FE2F0-5E9D-4D9B-8C35-666DCF2BE969}"/>
    <hyperlink ref="D2792" r:id="rId2791" xr:uid="{4D0F374E-2E78-4D57-BBB1-0AC9065152AA}"/>
    <hyperlink ref="D2793" r:id="rId2792" xr:uid="{99376031-D3E0-4BA7-87BE-7C2883CD889A}"/>
    <hyperlink ref="D2794" r:id="rId2793" xr:uid="{BF1D8E4B-D242-446C-88E0-A2F1C707D5EA}"/>
    <hyperlink ref="D2795" r:id="rId2794" xr:uid="{33E51E11-485C-441D-8C2B-074407245E01}"/>
    <hyperlink ref="D2796" r:id="rId2795" xr:uid="{F1C35DEF-B34C-4887-A1EB-900D2005490B}"/>
    <hyperlink ref="D2797" r:id="rId2796" xr:uid="{70A1B01C-8829-4FDB-AE4F-F42EAA3FC604}"/>
    <hyperlink ref="D2798" r:id="rId2797" xr:uid="{A85F5367-93D2-4A33-A22E-444DFF3C3B10}"/>
    <hyperlink ref="D2799" r:id="rId2798" xr:uid="{457EAD6A-BB11-40FE-AB96-03A55737A540}"/>
    <hyperlink ref="D2800" r:id="rId2799" xr:uid="{A84F8351-5FD9-4BB0-B944-862B9FA0B860}"/>
    <hyperlink ref="D2801" r:id="rId2800" xr:uid="{117FB45D-0C02-4260-98CA-D89EF32FBF9A}"/>
    <hyperlink ref="D2802" r:id="rId2801" xr:uid="{78C641F4-94D5-4868-822B-0ACE21C8400C}"/>
    <hyperlink ref="D2803" r:id="rId2802" xr:uid="{0BFF8525-75A7-4108-A817-C7B4C6872BCD}"/>
    <hyperlink ref="D2804" r:id="rId2803" xr:uid="{275EC060-F0C0-422F-A8F0-4C209888876B}"/>
    <hyperlink ref="D2805" r:id="rId2804" xr:uid="{75E8949D-4573-41A7-BD85-C789FDFDE68F}"/>
    <hyperlink ref="D2806" r:id="rId2805" xr:uid="{87E6AF34-AB68-46DA-BD52-17CE3C6DB263}"/>
    <hyperlink ref="D2807" r:id="rId2806" xr:uid="{87EC1769-A5DE-40C8-A359-0603E6176C90}"/>
    <hyperlink ref="D2808" r:id="rId2807" xr:uid="{F6F7850C-93A9-4E2C-814F-0ECCC8896162}"/>
    <hyperlink ref="D2809" r:id="rId2808" xr:uid="{FFFB3C10-FEAB-4D83-937D-76ECBC03BE98}"/>
    <hyperlink ref="D2810" r:id="rId2809" xr:uid="{4A5BA844-73FC-4D5D-9446-CBD300419A55}"/>
    <hyperlink ref="D2811" r:id="rId2810" xr:uid="{7459595C-1BC1-4812-8843-AA96B142810E}"/>
    <hyperlink ref="D2812" r:id="rId2811" xr:uid="{7E6CDCE6-F168-4A97-A41F-1007608A15A7}"/>
    <hyperlink ref="D2813" r:id="rId2812" xr:uid="{F955E498-9F14-4051-B6E3-9F0F62D9ECF6}"/>
    <hyperlink ref="D2814" r:id="rId2813" xr:uid="{E4FE728A-DA32-4879-9F06-4C59037C2CA7}"/>
    <hyperlink ref="D2815" r:id="rId2814" xr:uid="{9FCA3491-8E6E-4636-95A3-34D67BDEE264}"/>
    <hyperlink ref="D2816" r:id="rId2815" xr:uid="{E36FC23D-A98D-4B86-B727-F64DEAC8177D}"/>
    <hyperlink ref="D2817" r:id="rId2816" xr:uid="{5D9E5183-FAD2-442E-8B74-DEF8AF795A9F}"/>
    <hyperlink ref="D2818" r:id="rId2817" xr:uid="{F4782621-BA2A-4933-A8D2-4982E14153A7}"/>
    <hyperlink ref="D2819" r:id="rId2818" xr:uid="{CC6A2EB6-4C40-41AA-B1BE-4E878CFF5554}"/>
    <hyperlink ref="D2820" r:id="rId2819" xr:uid="{0DF20FE2-A102-4A56-984A-BEDEB863566C}"/>
    <hyperlink ref="D2821" r:id="rId2820" xr:uid="{624B330A-3497-47DA-943A-D49F1BF121F8}"/>
    <hyperlink ref="D2822" r:id="rId2821" xr:uid="{2EA1A26A-9CEF-4CA1-8AD4-9AD145FFE525}"/>
    <hyperlink ref="D2823" r:id="rId2822" xr:uid="{BB60F1E4-E3CB-4172-AA66-0CC0D468A2EE}"/>
    <hyperlink ref="D2824" r:id="rId2823" xr:uid="{7FA45155-FBC8-45F6-A235-A7088BA8844E}"/>
    <hyperlink ref="D2825" r:id="rId2824" xr:uid="{7CD17D83-DC3E-4BB3-9DCB-66B2C4534231}"/>
    <hyperlink ref="D2826" r:id="rId2825" xr:uid="{E91B8117-A7B1-42EC-9C03-D20B03AE4CE1}"/>
    <hyperlink ref="D2827" r:id="rId2826" xr:uid="{9513152F-186E-41AD-9AC7-570A409AE726}"/>
    <hyperlink ref="D2828" r:id="rId2827" xr:uid="{E72DB598-65D7-40CF-A24F-E6B130E2FB4A}"/>
    <hyperlink ref="D2829" r:id="rId2828" xr:uid="{4E57266A-F0DF-4888-B391-AFA00E342CE0}"/>
    <hyperlink ref="D2830" r:id="rId2829" xr:uid="{04AE453D-4813-4A6E-AC19-8E46027559FA}"/>
    <hyperlink ref="D2831" r:id="rId2830" xr:uid="{7CC2E7A8-C7FD-45FF-A7DB-E30CBD76D447}"/>
    <hyperlink ref="D2832" r:id="rId2831" xr:uid="{9AFDB940-F5F6-4C00-A79B-6951A393C472}"/>
    <hyperlink ref="D2833" r:id="rId2832" xr:uid="{8ACDEE00-220F-4B26-8EEF-AF4CEA084C00}"/>
    <hyperlink ref="D2834" r:id="rId2833" xr:uid="{73D55A55-1C16-41D3-9060-69EF7534CE86}"/>
    <hyperlink ref="D2835" r:id="rId2834" xr:uid="{1C5798C4-8267-42BA-85E7-505CDD631421}"/>
    <hyperlink ref="D2836" r:id="rId2835" xr:uid="{837B8A35-5C30-4357-B145-DCBDBFE41059}"/>
    <hyperlink ref="D2837" r:id="rId2836" xr:uid="{9CA09078-D148-430C-A999-CF74CEF55D95}"/>
    <hyperlink ref="D2838" r:id="rId2837" xr:uid="{6A9FEC22-2852-411A-9230-1B486DECE372}"/>
    <hyperlink ref="D2839" r:id="rId2838" xr:uid="{A02A1D7B-084A-4943-B85C-88D3B8FD98AA}"/>
    <hyperlink ref="D2840" r:id="rId2839" xr:uid="{2A444D4C-C1EB-44BB-9249-2929389E76DC}"/>
    <hyperlink ref="D2841" r:id="rId2840" xr:uid="{69798C52-ADAA-41F4-A08F-6963C446ED39}"/>
    <hyperlink ref="D2842" r:id="rId2841" xr:uid="{12958EA2-7951-4AB6-A4F7-4C707B403BCB}"/>
    <hyperlink ref="D2843" r:id="rId2842" xr:uid="{B93AA374-9CF0-4212-B9E7-37FD782E7456}"/>
    <hyperlink ref="D2844" r:id="rId2843" xr:uid="{7AB5E8AD-55F8-4E74-BE8A-7765764D62CE}"/>
    <hyperlink ref="D2845" r:id="rId2844" xr:uid="{8C8EF6E5-00A5-4C7C-9431-4847B54EBB94}"/>
    <hyperlink ref="D2846" r:id="rId2845" xr:uid="{BABBABD9-84BD-465F-848E-FF391291E624}"/>
    <hyperlink ref="D2847" r:id="rId2846" xr:uid="{28A4522E-4503-4617-8E22-CAB1BDB6F98D}"/>
    <hyperlink ref="D2848" r:id="rId2847" xr:uid="{78651DE3-4ECC-48F7-8CBC-8C4AFB530D1E}"/>
    <hyperlink ref="D2849" r:id="rId2848" xr:uid="{7FA30975-22F6-49B7-9BA4-D222995F54CD}"/>
    <hyperlink ref="D2850" r:id="rId2849" xr:uid="{E3700915-8C4D-49C3-8C72-F708593F9DCD}"/>
    <hyperlink ref="D2851" r:id="rId2850" xr:uid="{C537A70C-EFCA-4098-8CE0-A88179FD57B5}"/>
    <hyperlink ref="D2852" r:id="rId2851" xr:uid="{CCB7F27B-14FA-4341-A3C3-D5A426823905}"/>
    <hyperlink ref="D2853" r:id="rId2852" xr:uid="{18E9B756-4FE6-484C-A9BF-5729C7F6AD9F}"/>
    <hyperlink ref="D2854" r:id="rId2853" xr:uid="{94E19029-B813-4B0E-905E-655F89C10919}"/>
    <hyperlink ref="D2855" r:id="rId2854" xr:uid="{9D17CA65-6765-4985-9FEA-89A9327DEDA2}"/>
    <hyperlink ref="D2856" r:id="rId2855" xr:uid="{DFCDABB9-0F3D-4467-96ED-2E96B26A97F8}"/>
    <hyperlink ref="D2857" r:id="rId2856" xr:uid="{8E821083-41B5-4905-996F-0BB38D2702E9}"/>
    <hyperlink ref="D2858" r:id="rId2857" xr:uid="{5830CAB1-DBE7-47A6-B892-986272D4F16C}"/>
    <hyperlink ref="D2859" r:id="rId2858" xr:uid="{0A967499-C1FD-4B6C-AB09-B7C6EB6E5BA1}"/>
    <hyperlink ref="D2860" r:id="rId2859" xr:uid="{BAF2F4B0-187A-4448-AAEE-26497C7505A7}"/>
    <hyperlink ref="D2861" r:id="rId2860" xr:uid="{6E26CD81-791E-4D31-AE07-7EB3B38EC9AB}"/>
    <hyperlink ref="D2862" r:id="rId2861" xr:uid="{DF5EBDCA-2ABC-49F2-B4EE-AF77050DDA8F}"/>
    <hyperlink ref="D2863" r:id="rId2862" xr:uid="{B9887867-E5DA-4344-82CB-CAAF1D9AE087}"/>
    <hyperlink ref="D2864" r:id="rId2863" xr:uid="{6EEC038B-7AB2-4A6E-968D-42DEE633753F}"/>
    <hyperlink ref="D2865" r:id="rId2864" xr:uid="{70C96D33-2866-4ED6-8E27-802E23A22132}"/>
    <hyperlink ref="D2866" r:id="rId2865" xr:uid="{8BBA7E8F-19AE-4838-B3E1-A7F68E28DBA2}"/>
    <hyperlink ref="D2867" r:id="rId2866" xr:uid="{A58DFE1C-A8C1-4754-9B36-988E3738AA6C}"/>
    <hyperlink ref="D2868" r:id="rId2867" xr:uid="{F3709053-9C06-4C1A-92DE-DEDF6705715A}"/>
    <hyperlink ref="D2869" r:id="rId2868" xr:uid="{E1BD219B-90DD-4936-84FB-7FF7158C38B0}"/>
    <hyperlink ref="D2870" r:id="rId2869" xr:uid="{486A214F-182B-44D2-912F-BAB47FAAA1BF}"/>
    <hyperlink ref="D2871" r:id="rId2870" xr:uid="{6CC7072A-BDC4-41CC-BB59-0CA622A9B94D}"/>
    <hyperlink ref="D2872" r:id="rId2871" xr:uid="{51DB05A6-817C-48B3-9158-1E69E9F8BF6E}"/>
    <hyperlink ref="D2873" r:id="rId2872" xr:uid="{42918C3B-FE22-438A-928C-B05B0171758D}"/>
    <hyperlink ref="D2874" r:id="rId2873" xr:uid="{2C231543-DC16-46CA-B3D6-71CC055FB32F}"/>
    <hyperlink ref="D2875" r:id="rId2874" xr:uid="{5B33E472-7C02-437D-853B-7BB6675174A3}"/>
    <hyperlink ref="D2876" r:id="rId2875" xr:uid="{68BD7648-7C52-4077-81B9-0DB27A3B33E1}"/>
    <hyperlink ref="D2877" r:id="rId2876" xr:uid="{DC4DA349-A9C0-4557-8389-150E7B865DFA}"/>
    <hyperlink ref="D2878" r:id="rId2877" xr:uid="{46308C18-8D03-4085-98C9-5BA00DC037A6}"/>
    <hyperlink ref="D2879" r:id="rId2878" xr:uid="{56F7AA46-05A9-415E-AA6A-D32667E1E157}"/>
    <hyperlink ref="D2880" r:id="rId2879" xr:uid="{88AE995C-44D5-4381-8524-F2A504F1B20D}"/>
    <hyperlink ref="D2881" r:id="rId2880" xr:uid="{104A89AE-F85A-47EA-9721-656F11E90707}"/>
    <hyperlink ref="D2882" r:id="rId2881" xr:uid="{3BA6D9E9-60D7-4DF3-87BB-7E53E0C3B499}"/>
    <hyperlink ref="D2883" r:id="rId2882" xr:uid="{AA1B66A9-CE03-48FC-8634-05F2B2C29254}"/>
    <hyperlink ref="D2884" r:id="rId2883" xr:uid="{DD440D99-ACB2-413F-B43B-C60072871C20}"/>
    <hyperlink ref="D2885" r:id="rId2884" xr:uid="{7B1180A2-7BC8-4379-B3C1-7476515304D5}"/>
    <hyperlink ref="D2886" r:id="rId2885" xr:uid="{3BF6E8A4-26C0-4680-A16C-CF172F8C9C28}"/>
    <hyperlink ref="D2887" r:id="rId2886" xr:uid="{BFA34062-EB84-457A-BF35-006CC830A64E}"/>
    <hyperlink ref="D2888" r:id="rId2887" xr:uid="{509915FF-530F-4F0F-9D9C-AA5AC1C3DFAF}"/>
    <hyperlink ref="D2889" r:id="rId2888" xr:uid="{E8F5E8B8-CF73-4629-9506-A15622B6DBB8}"/>
    <hyperlink ref="D2890" r:id="rId2889" xr:uid="{CD146811-DBB5-4B4C-B7E6-55F8DBB71942}"/>
    <hyperlink ref="D2891" r:id="rId2890" xr:uid="{3CD4626C-A0CF-42F0-A8C2-81A7E9B3DFCA}"/>
    <hyperlink ref="D2892" r:id="rId2891" xr:uid="{3223677D-5989-4211-B70B-26FF21FAB951}"/>
    <hyperlink ref="D2893" r:id="rId2892" xr:uid="{64525A4A-9E06-4509-881C-7685284E1389}"/>
    <hyperlink ref="D2894" r:id="rId2893" xr:uid="{6B711FAE-2571-4EDA-BCE9-4C2E03AC8889}"/>
    <hyperlink ref="D2895" r:id="rId2894" xr:uid="{7F2B14CC-AC26-479E-90CE-BD9FDB0F34EB}"/>
    <hyperlink ref="D2896" r:id="rId2895" xr:uid="{C017FF83-129B-42E0-919E-271B2BB4B54B}"/>
    <hyperlink ref="D2897" r:id="rId2896" xr:uid="{D1C2243E-757B-4767-A5B1-63ED04C60D3A}"/>
    <hyperlink ref="D2898" r:id="rId2897" xr:uid="{835E1F66-0D25-4BFD-90A8-33D5980D7325}"/>
    <hyperlink ref="D2899" r:id="rId2898" xr:uid="{F89FDDD7-8615-40AC-A281-0EA88C4D28D4}"/>
    <hyperlink ref="D2900" r:id="rId2899" xr:uid="{13DCDCB2-AB85-4574-B54D-00BB1CA2B92F}"/>
    <hyperlink ref="D2901" r:id="rId2900" xr:uid="{00D06AEE-B3C0-433E-9EE1-14C52B8B8307}"/>
    <hyperlink ref="D2902" r:id="rId2901" xr:uid="{8705F4A5-9A54-4F35-9357-B0B9AA2F8769}"/>
    <hyperlink ref="D2903" r:id="rId2902" xr:uid="{1DEE8A39-F4D6-4D26-AEE5-CEAF47C4E27C}"/>
    <hyperlink ref="D2904" r:id="rId2903" xr:uid="{048C71D6-E0FF-4D84-8157-7323A88DC2B5}"/>
    <hyperlink ref="D2905" r:id="rId2904" xr:uid="{97137B80-51DB-4D91-A2BF-05051E040054}"/>
    <hyperlink ref="D2906" r:id="rId2905" xr:uid="{78C9A85D-0816-428C-B3DD-54E43B74C0E0}"/>
    <hyperlink ref="D2907" r:id="rId2906" xr:uid="{F5F8ECA3-9CA2-42AE-86E4-CB009EB23FA1}"/>
    <hyperlink ref="D2908" r:id="rId2907" xr:uid="{9B0649A2-F710-4CC3-B0FA-F2196B3955E7}"/>
    <hyperlink ref="D2909" r:id="rId2908" xr:uid="{A05E6906-29CB-4DAF-9055-749DE4605732}"/>
    <hyperlink ref="D2910" r:id="rId2909" xr:uid="{D9780447-4886-4D84-A7A8-A4876646DC98}"/>
    <hyperlink ref="D2911" r:id="rId2910" xr:uid="{86857F18-582E-4796-983D-12C01313C38E}"/>
    <hyperlink ref="D2912" r:id="rId2911" xr:uid="{6A28286F-2254-480B-9D94-F6C3A7360A0A}"/>
    <hyperlink ref="D2913" r:id="rId2912" xr:uid="{464A3E9F-0112-4D54-BE0A-16A5DAC0BB27}"/>
    <hyperlink ref="D2914" r:id="rId2913" xr:uid="{4D01DD8D-69E3-491C-A2E1-DF9E3A08B7EA}"/>
    <hyperlink ref="D2915" r:id="rId2914" xr:uid="{97E18C27-1F2F-4DFC-8255-222C3DADAA2C}"/>
    <hyperlink ref="D2916" r:id="rId2915" xr:uid="{3CF92894-5D1E-4E67-BBE7-F66107955721}"/>
    <hyperlink ref="D2917" r:id="rId2916" xr:uid="{D91198E0-C03E-4E07-AB7B-A2A5874A4726}"/>
    <hyperlink ref="D2918" r:id="rId2917" xr:uid="{FFAA7438-5F91-41C7-8461-8B12E73E8596}"/>
    <hyperlink ref="D2919" r:id="rId2918" xr:uid="{07B9242A-1F72-477B-B2B9-631F43DA6108}"/>
    <hyperlink ref="D2920" r:id="rId2919" xr:uid="{A54D11EB-DD95-4404-949E-E26FA6BC4ED6}"/>
    <hyperlink ref="D2921" r:id="rId2920" xr:uid="{75743005-37E4-40B8-871F-30218794FD68}"/>
    <hyperlink ref="D2922" r:id="rId2921" xr:uid="{8E40452C-C027-42AC-9215-779FFB2F4886}"/>
    <hyperlink ref="D2923" r:id="rId2922" xr:uid="{E9F3F32C-4DCD-41EB-89EA-308152B9F2BF}"/>
    <hyperlink ref="D2924" r:id="rId2923" xr:uid="{2793278E-81E0-4DAF-812B-6B4E8C2EA2D8}"/>
    <hyperlink ref="D2925" r:id="rId2924" xr:uid="{C0738AB6-62D6-4505-9EDD-E40B670CC69C}"/>
    <hyperlink ref="D2926" r:id="rId2925" xr:uid="{11E4992C-8A58-4389-AD07-07CE259F0021}"/>
    <hyperlink ref="D2927" r:id="rId2926" xr:uid="{F6DFB7F2-347E-435B-A338-8FC684AA3E98}"/>
    <hyperlink ref="D2928" r:id="rId2927" xr:uid="{E5F8979E-AFFD-49D5-BD47-BFBC20F730EA}"/>
    <hyperlink ref="D2929" r:id="rId2928" xr:uid="{B7DB7100-0316-4735-A707-ACCA8E8BBD7A}"/>
    <hyperlink ref="D2930" r:id="rId2929" xr:uid="{21145D86-72E3-49BC-8651-7F8B4C9023CD}"/>
    <hyperlink ref="D2931" r:id="rId2930" xr:uid="{F8518B98-7256-4D6C-AD0F-73CD78E4FED2}"/>
    <hyperlink ref="D2932" r:id="rId2931" xr:uid="{2B9217C8-77B6-4D94-B035-5346EF83AEA6}"/>
    <hyperlink ref="D2933" r:id="rId2932" xr:uid="{7554BF24-5771-47F4-95E7-CE4A23268AEA}"/>
    <hyperlink ref="D2934" r:id="rId2933" xr:uid="{782AA6F1-99E2-42D6-94D7-BCDD3A53F513}"/>
    <hyperlink ref="D2935" r:id="rId2934" xr:uid="{3F894F26-AD39-4124-BABE-3558F638F549}"/>
    <hyperlink ref="D2936" r:id="rId2935" xr:uid="{049F3932-3A53-443E-86F9-67098704EF47}"/>
    <hyperlink ref="D2937" r:id="rId2936" xr:uid="{4CFBC2D9-4EEC-43D9-A603-2A607603F9F9}"/>
    <hyperlink ref="D2938" r:id="rId2937" xr:uid="{3A1A2611-BB55-41A3-A45E-EE1E87AD7EEF}"/>
    <hyperlink ref="D2939" r:id="rId2938" xr:uid="{8C40F0CC-9972-40AF-AF4D-1C553FE94098}"/>
    <hyperlink ref="D2940" r:id="rId2939" xr:uid="{65318A2E-44AB-4E85-A21F-2382923A039F}"/>
    <hyperlink ref="D2941" r:id="rId2940" xr:uid="{6B643807-468A-4EAE-ACEC-F1D1F9C5E0F0}"/>
    <hyperlink ref="D2942" r:id="rId2941" xr:uid="{D18CF22C-5589-4C79-8C9A-F787147D476F}"/>
    <hyperlink ref="D2943" r:id="rId2942" xr:uid="{0A4C506D-C524-401B-A1D8-9ED76926966F}"/>
    <hyperlink ref="D2944" r:id="rId2943" xr:uid="{B17255E6-5F49-4B1E-A1A4-7AED9028731B}"/>
    <hyperlink ref="D2945" r:id="rId2944" xr:uid="{C09CC107-9445-42E6-A128-AB683F765BAB}"/>
    <hyperlink ref="D2946" r:id="rId2945" xr:uid="{AA49A052-79FF-42E6-B680-CD2495269687}"/>
    <hyperlink ref="D2947" r:id="rId2946" xr:uid="{66C510F4-4933-4408-9719-914628C3F890}"/>
    <hyperlink ref="D2948" r:id="rId2947" xr:uid="{927462AA-D4BE-401D-AFE0-7958C7D6D0B6}"/>
    <hyperlink ref="D2949" r:id="rId2948" xr:uid="{5CF06679-A9AA-42EB-AB18-1D59CA16EF62}"/>
    <hyperlink ref="D2950" r:id="rId2949" xr:uid="{12BE77E4-914F-469E-AE3C-FBE9EC568A5E}"/>
    <hyperlink ref="D2951" r:id="rId2950" xr:uid="{C4970A11-5809-45CF-85DC-E7AC126C8210}"/>
    <hyperlink ref="D2952" r:id="rId2951" xr:uid="{A4905E60-CCEA-4D05-83F0-24B38875833C}"/>
    <hyperlink ref="D2953" r:id="rId2952" xr:uid="{36060253-D9FC-4AFE-905F-227FBF783FBD}"/>
    <hyperlink ref="D2954" r:id="rId2953" xr:uid="{AFC14599-EAB2-4BB5-A29B-433DF992637B}"/>
    <hyperlink ref="D2955" r:id="rId2954" xr:uid="{7E68C0C5-B89A-48E4-B947-D435599AB351}"/>
    <hyperlink ref="D2956" r:id="rId2955" xr:uid="{6D8585B0-A2D7-4213-A6A7-55F48C056139}"/>
    <hyperlink ref="D2957" r:id="rId2956" xr:uid="{4A3CF155-A75E-4E51-AF45-949EAF0E176D}"/>
    <hyperlink ref="D2958" r:id="rId2957" xr:uid="{0344F3FB-2574-4D78-9D9A-4DA42AD1033C}"/>
    <hyperlink ref="D2959" r:id="rId2958" xr:uid="{7558B993-6E6A-47B8-BBB1-70CC7B0D0518}"/>
    <hyperlink ref="D2960" r:id="rId2959" xr:uid="{644226C9-1470-4F03-B09E-629E6642BE29}"/>
    <hyperlink ref="D2961" r:id="rId2960" xr:uid="{44EEFBAA-28AE-4CE2-9BF6-7C14AE2B707D}"/>
    <hyperlink ref="D2962" r:id="rId2961" xr:uid="{B36A2799-548C-4BD2-B43A-ECFD38668647}"/>
    <hyperlink ref="D2963" r:id="rId2962" xr:uid="{4B13D5C4-56EF-4CDE-804E-5ECBCA655E70}"/>
    <hyperlink ref="D2964" r:id="rId2963" xr:uid="{70659625-60F6-4496-B2D6-C8AFE65448F0}"/>
    <hyperlink ref="D2965" r:id="rId2964" xr:uid="{49C244A8-0083-47BA-8EEC-26B5DB10917A}"/>
    <hyperlink ref="D2966" r:id="rId2965" xr:uid="{7BCE0634-4A8A-4D79-B3AC-7A1AE74415F9}"/>
    <hyperlink ref="D2967" r:id="rId2966" xr:uid="{0302F43F-698A-4B17-9216-4DDE02DDF715}"/>
    <hyperlink ref="D2968" r:id="rId2967" xr:uid="{5497D881-8F14-44BF-9293-3F245BC219C7}"/>
    <hyperlink ref="D2969" r:id="rId2968" xr:uid="{74103CB4-8948-4B30-92EC-C11E89590C85}"/>
    <hyperlink ref="D2970" r:id="rId2969" xr:uid="{5BF900D6-D048-4853-A998-809215973302}"/>
    <hyperlink ref="D2971" r:id="rId2970" xr:uid="{1D43258D-EBFC-40DB-AB76-496952C842C3}"/>
    <hyperlink ref="D2972" r:id="rId2971" xr:uid="{08B85533-6747-4DC5-9335-B2F158A4A9A4}"/>
    <hyperlink ref="D2973" r:id="rId2972" xr:uid="{E0321A25-F317-4053-8F92-9A4CDD736372}"/>
    <hyperlink ref="D2974" r:id="rId2973" xr:uid="{92CF18AB-DB0E-4DAB-992B-6C562C9BBA2B}"/>
    <hyperlink ref="D2975" r:id="rId2974" xr:uid="{A45C4270-B339-485F-A2F0-C20D2FB0387B}"/>
    <hyperlink ref="D2976" r:id="rId2975" xr:uid="{C8777B98-51A6-40CA-80FD-0553594982D0}"/>
    <hyperlink ref="D2977" r:id="rId2976" xr:uid="{1F16BE9B-5D04-4B7A-B7BB-FBFAFFF119F5}"/>
    <hyperlink ref="D2978" r:id="rId2977" xr:uid="{C8A8F7B2-E334-4244-9DE8-9E46A0B78FE8}"/>
    <hyperlink ref="D2979" r:id="rId2978" xr:uid="{6E55D167-B110-409F-8D5E-30ECA64306E1}"/>
    <hyperlink ref="D2980" r:id="rId2979" xr:uid="{07E9BECA-64BB-4E76-9103-855835DEDF03}"/>
    <hyperlink ref="D2981" r:id="rId2980" xr:uid="{F3434B45-A656-419D-9DA8-F8B0246EEF54}"/>
    <hyperlink ref="D2982" r:id="rId2981" xr:uid="{F9BC3EEF-0F54-4B7D-A619-6CB50F73715F}"/>
    <hyperlink ref="D2983" r:id="rId2982" xr:uid="{0B3AC043-B952-407C-B6A1-8F184306D61A}"/>
    <hyperlink ref="D2984" r:id="rId2983" xr:uid="{04854AC9-51B3-4932-A36D-F92A406C4CED}"/>
    <hyperlink ref="D2985" r:id="rId2984" xr:uid="{DC9BA986-D430-4F01-808B-DDB064E0D36A}"/>
    <hyperlink ref="D2986" r:id="rId2985" xr:uid="{ADDC0847-085E-468A-98EF-9D0992850ED6}"/>
    <hyperlink ref="D2987" r:id="rId2986" xr:uid="{DB5ED09C-B2C6-402C-BFF4-BF1F954A6387}"/>
    <hyperlink ref="D2988" r:id="rId2987" xr:uid="{7F65D85E-955E-4123-AFA9-44CB32F9D6A0}"/>
    <hyperlink ref="D2989" r:id="rId2988" xr:uid="{BC30E448-E4D6-404F-9716-B9EE1E578DA1}"/>
    <hyperlink ref="D2990" r:id="rId2989" xr:uid="{6E0D5F2A-0270-444E-AFE4-9616B4F0C4DC}"/>
    <hyperlink ref="D2991" r:id="rId2990" xr:uid="{104E4BE9-5549-4559-B1EA-20D5286C8B90}"/>
    <hyperlink ref="D2992" r:id="rId2991" xr:uid="{FE7E0610-A3B7-4807-B848-A2C62490D91A}"/>
    <hyperlink ref="D2993" r:id="rId2992" xr:uid="{4303CB31-A082-4F51-A6DF-73F6B9BA1FBF}"/>
    <hyperlink ref="D2994" r:id="rId2993" xr:uid="{78DF6BCF-A0E4-4938-8703-1E46928FD885}"/>
    <hyperlink ref="D2995" r:id="rId2994" xr:uid="{074D2480-DCEE-40AD-B05E-FBFB7DDC376A}"/>
    <hyperlink ref="D2996" r:id="rId2995" xr:uid="{91C0A453-B390-4EC2-8DF4-B0F9853AA2CA}"/>
    <hyperlink ref="D2997" r:id="rId2996" xr:uid="{3EE8771E-A264-4361-A2A6-3BA789A3ECE9}"/>
    <hyperlink ref="D2998" r:id="rId2997" xr:uid="{02F184ED-F4A7-4328-ADE8-6952CB9BBD1D}"/>
    <hyperlink ref="D2999" r:id="rId2998" xr:uid="{70C4FA23-0FB4-406D-9518-9926921A8B68}"/>
    <hyperlink ref="D3000" r:id="rId2999" xr:uid="{5A2AC007-23F6-4F5A-BC28-592075FD9A6A}"/>
    <hyperlink ref="D3001" r:id="rId3000" xr:uid="{3D30AAF1-4C83-4C25-BE78-04900E604FD3}"/>
    <hyperlink ref="D3002" r:id="rId3001" xr:uid="{17E59E99-23E3-42E3-8DC0-0F1EDBC16359}"/>
    <hyperlink ref="D3003" r:id="rId3002" xr:uid="{4838DEE7-35B1-4529-B591-F9300D7EFC19}"/>
    <hyperlink ref="D3004" r:id="rId3003" xr:uid="{9583C435-7F07-4C1C-8D8B-A7708612B21C}"/>
    <hyperlink ref="D3005" r:id="rId3004" xr:uid="{10ABA0C6-F232-4BEE-B80B-79575257D591}"/>
    <hyperlink ref="D3006" r:id="rId3005" xr:uid="{74137FF3-5B99-41AF-B93D-691791B9755E}"/>
    <hyperlink ref="D3007" r:id="rId3006" xr:uid="{E652284E-3852-4740-A8AE-1E6D0DBBC7E6}"/>
    <hyperlink ref="D3008" r:id="rId3007" xr:uid="{D3280307-77B7-4112-AC94-00805BCD5803}"/>
    <hyperlink ref="D3009" r:id="rId3008" xr:uid="{47D09A2C-8998-4B71-B48C-10329006612F}"/>
    <hyperlink ref="D3010" r:id="rId3009" xr:uid="{21A8E2B0-BDF0-4A7B-B47C-0070ADECF67F}"/>
    <hyperlink ref="D3011" r:id="rId3010" xr:uid="{C80031C9-89F6-4FC6-9C2F-EA02AFEF912A}"/>
    <hyperlink ref="D3012" r:id="rId3011" xr:uid="{01EB6808-778F-40FE-B45B-E632D43F1FD0}"/>
    <hyperlink ref="D3013" r:id="rId3012" xr:uid="{508FE608-68EB-4AA1-BB4E-6FA4146EEAFA}"/>
    <hyperlink ref="D3014" r:id="rId3013" xr:uid="{F1CE2D40-3B64-488C-A233-AA0D5D562F8D}"/>
    <hyperlink ref="D3015" r:id="rId3014" xr:uid="{5D949404-3BE2-4FB9-B8F2-21709BDF3E38}"/>
    <hyperlink ref="D3016" r:id="rId3015" xr:uid="{381402EE-4546-4626-AD19-EE242FF4604F}"/>
    <hyperlink ref="D3017" r:id="rId3016" xr:uid="{9AFE45A2-7F9B-47DF-A6B6-85BE25106B52}"/>
    <hyperlink ref="D3018" r:id="rId3017" xr:uid="{F8227828-948A-40EF-BD14-B20FF105D4F6}"/>
    <hyperlink ref="D3019" r:id="rId3018" xr:uid="{9B1DA825-F58C-453E-B6EF-0E52F38240B6}"/>
    <hyperlink ref="D3020" r:id="rId3019" xr:uid="{A583B9A5-0E96-4FA8-898E-58567E932170}"/>
    <hyperlink ref="D3021" r:id="rId3020" xr:uid="{2EB426B7-65EB-4068-8E92-62237DDD68EB}"/>
    <hyperlink ref="D3022" r:id="rId3021" xr:uid="{14C71574-BE56-4DAC-A956-A7B735675689}"/>
    <hyperlink ref="D3023" r:id="rId3022" xr:uid="{2A723D7D-C8C6-4DA2-8FBD-C7A7808079DB}"/>
    <hyperlink ref="D3024" r:id="rId3023" xr:uid="{94E9B7CD-66B6-4F69-966A-A99813935B97}"/>
    <hyperlink ref="D3025" r:id="rId3024" xr:uid="{1C595432-2A45-4F20-9D6A-2B45B9DF0746}"/>
    <hyperlink ref="D3026" r:id="rId3025" xr:uid="{65C9FCC4-34F8-4E19-B0E7-D46A7012F8ED}"/>
    <hyperlink ref="D3027" r:id="rId3026" xr:uid="{CE8E19D7-78B5-4352-B85D-B5763E7FA22F}"/>
    <hyperlink ref="D3028" r:id="rId3027" xr:uid="{8248EF70-6BBF-4473-9130-45AFBF544647}"/>
    <hyperlink ref="D3029" r:id="rId3028" xr:uid="{22FC9FA9-EE67-4C28-A789-1464F375462C}"/>
    <hyperlink ref="D3030" r:id="rId3029" xr:uid="{E617C531-4E39-48E4-B798-804678096158}"/>
    <hyperlink ref="D3031" r:id="rId3030" xr:uid="{044407BA-C4E6-49DB-8EF9-FAFCA08AE263}"/>
    <hyperlink ref="D3032" r:id="rId3031" xr:uid="{D60D99DB-B75F-4343-B2F0-B9C4C77B228E}"/>
    <hyperlink ref="D3033" r:id="rId3032" xr:uid="{5F76BD33-7524-44C1-BF6F-57F26171C9D2}"/>
    <hyperlink ref="D3034" r:id="rId3033" xr:uid="{9A10815A-F4E9-4B44-AC6C-D889AA8AA940}"/>
    <hyperlink ref="D3035" r:id="rId3034" xr:uid="{5C0C76C7-C6EB-4C38-BE5A-2BD4AF0FB7DA}"/>
    <hyperlink ref="D3036" r:id="rId3035" xr:uid="{1FA989D3-185C-4051-BE2A-684E2AF5AA90}"/>
    <hyperlink ref="D3037" r:id="rId3036" xr:uid="{8C13AF55-742D-45A9-9FAC-2D8BD3F64322}"/>
    <hyperlink ref="D3038" r:id="rId3037" xr:uid="{F91196E2-276C-430A-8372-DFF92648CE67}"/>
    <hyperlink ref="D3039" r:id="rId3038" xr:uid="{8DFDE7BC-784F-435E-A40A-5D3F99A33F33}"/>
    <hyperlink ref="D3040" r:id="rId3039" xr:uid="{7C6E1386-4F6F-4760-A3F0-DE7BCAA453D5}"/>
    <hyperlink ref="D3041" r:id="rId3040" xr:uid="{A6809083-F797-49EA-9EF2-A69F6A3DB124}"/>
    <hyperlink ref="D3042" r:id="rId3041" xr:uid="{53F300D1-78FE-47C9-A940-66F5A5ABA64B}"/>
    <hyperlink ref="D3043" r:id="rId3042" xr:uid="{8E419C3A-CFBF-4B01-8E5C-C914BFA03046}"/>
    <hyperlink ref="D3044" r:id="rId3043" xr:uid="{D1782A7B-AFD1-4FEA-BA14-B1F5AE1119A7}"/>
    <hyperlink ref="D3045" r:id="rId3044" xr:uid="{CB85B394-5AD5-4318-BDCA-C2C32529F842}"/>
    <hyperlink ref="D3046" r:id="rId3045" xr:uid="{5FC9DC81-2593-401F-B1B4-2900AAE25816}"/>
    <hyperlink ref="D3047" r:id="rId3046" xr:uid="{9A219BCD-94EA-4B88-B469-2F490C8B1FB7}"/>
    <hyperlink ref="D3048" r:id="rId3047" xr:uid="{43E867D5-BDC2-4D7F-AC34-160D2AC8F110}"/>
    <hyperlink ref="D3049" r:id="rId3048" xr:uid="{6B0C7514-07B8-458B-A5FA-78EF6DA85DC5}"/>
    <hyperlink ref="D3050" r:id="rId3049" xr:uid="{E8F32984-8CC3-45BE-8BF4-02AA100A8246}"/>
    <hyperlink ref="D3051" r:id="rId3050" xr:uid="{A38B73BC-E10D-49B0-B8E7-D45DD6EADE9D}"/>
    <hyperlink ref="D3052" r:id="rId3051" xr:uid="{A37BDF4B-1A66-48CD-BAFC-A163ED82A872}"/>
    <hyperlink ref="D3053" r:id="rId3052" xr:uid="{DE58D960-107D-4119-B9D3-6C58883B0AB7}"/>
    <hyperlink ref="D3054" r:id="rId3053" xr:uid="{C2ABCC12-073E-4D37-A35E-B39D6A04B407}"/>
    <hyperlink ref="D3055" r:id="rId3054" xr:uid="{94891960-2E1E-44D2-985F-8470B6A1C406}"/>
    <hyperlink ref="D3056" r:id="rId3055" xr:uid="{08AAF229-E940-47A2-AC2A-9DCBF83CCA79}"/>
    <hyperlink ref="D3057" r:id="rId3056" xr:uid="{F7E02620-829E-420E-80A6-CB5AD7E03E40}"/>
    <hyperlink ref="D3058" r:id="rId3057" xr:uid="{64E9410E-DE3A-4404-816B-00CF6C5AE509}"/>
    <hyperlink ref="D3059" r:id="rId3058" xr:uid="{9261D1C2-3C44-4C4A-89BB-743627C3B5D3}"/>
    <hyperlink ref="D3060" r:id="rId3059" xr:uid="{A5424595-A3DF-4E03-9690-BB6A79A5563C}"/>
    <hyperlink ref="D3061" r:id="rId3060" xr:uid="{65C7A9DB-D381-429D-A682-28FF40FA32F9}"/>
    <hyperlink ref="D3062" r:id="rId3061" xr:uid="{07CD7942-6B59-4B85-8DE4-0F67FEE093DC}"/>
    <hyperlink ref="D3063" r:id="rId3062" xr:uid="{427C330B-4E14-489B-ADDE-AC171778E981}"/>
    <hyperlink ref="D3064" r:id="rId3063" xr:uid="{9576C02B-5B54-4B84-8BB6-778A718D4A65}"/>
    <hyperlink ref="D3065" r:id="rId3064" xr:uid="{B12328F7-5A58-490E-9511-DC8A260F0388}"/>
    <hyperlink ref="D3066" r:id="rId3065" xr:uid="{E7C78483-CCB3-4CB8-8490-41BF538F21FC}"/>
    <hyperlink ref="D3067" r:id="rId3066" xr:uid="{30C5675B-E5E4-4655-9B21-A6861B776738}"/>
    <hyperlink ref="D3068" r:id="rId3067" xr:uid="{B570F9A7-F4BD-44D6-A54B-13E4D8AD1E9A}"/>
    <hyperlink ref="D3069" r:id="rId3068" xr:uid="{A7BAE868-82D8-4097-9C77-6D6E38D45359}"/>
    <hyperlink ref="D3070" r:id="rId3069" xr:uid="{26D15B1C-F88B-4336-B3B3-ED4EBF9CD884}"/>
    <hyperlink ref="D3071" r:id="rId3070" xr:uid="{4053DF7A-4067-4E55-BF54-D12044FA3617}"/>
    <hyperlink ref="D3072" r:id="rId3071" xr:uid="{81B7EA12-BB66-4CD0-86F2-884B72B7791B}"/>
    <hyperlink ref="D3073" r:id="rId3072" xr:uid="{33CE36C3-EC6F-4713-A933-C01A8E2DCD79}"/>
    <hyperlink ref="D3074" r:id="rId3073" xr:uid="{0C3803D2-3EF0-47F3-88AF-9C0D7DD9DC19}"/>
    <hyperlink ref="D3075" r:id="rId3074" xr:uid="{D92D5C7A-B05D-4670-8254-C1A2B194EC29}"/>
    <hyperlink ref="D3076" r:id="rId3075" xr:uid="{A6BFAF14-9732-4A99-B5FD-F9F53186105D}"/>
    <hyperlink ref="D3077" r:id="rId3076" xr:uid="{E95A3930-47E5-436E-9B89-52329A54B852}"/>
    <hyperlink ref="D3078" r:id="rId3077" xr:uid="{21FFD96D-380C-45FA-9918-25A4C43221CF}"/>
    <hyperlink ref="D3079" r:id="rId3078" xr:uid="{71B2D41E-B01C-4075-AAC9-6BC1B3018FC9}"/>
    <hyperlink ref="D3080" r:id="rId3079" xr:uid="{6A222D38-C8C1-4B01-A07F-D10B910061FE}"/>
    <hyperlink ref="D3081" r:id="rId3080" xr:uid="{E6343C80-D14D-422E-BE8C-2C9FC360B8A3}"/>
    <hyperlink ref="D3082" r:id="rId3081" xr:uid="{1D06AF80-4E12-44DB-8E8B-43A6B683A067}"/>
    <hyperlink ref="D3083" r:id="rId3082" xr:uid="{06FEBDEB-971E-4712-B1AD-E40A4EB3727A}"/>
    <hyperlink ref="D3084" r:id="rId3083" xr:uid="{410372EC-BF3E-417D-BE95-68ED6449160F}"/>
    <hyperlink ref="D3085" r:id="rId3084" xr:uid="{EB66894E-6F9F-4B16-AA51-4E5ED88662AA}"/>
    <hyperlink ref="D3086" r:id="rId3085" xr:uid="{5248A960-8BA1-4CFC-9678-8F9BB3982D86}"/>
    <hyperlink ref="D3087" r:id="rId3086" xr:uid="{1184FEC7-2B0F-4010-AD8B-CB2DF7B01517}"/>
    <hyperlink ref="D3088" r:id="rId3087" xr:uid="{EE848693-6359-4627-BD0B-F7870D5194C0}"/>
    <hyperlink ref="D3089" r:id="rId3088" xr:uid="{34E6C3D3-AA9E-4813-BB0D-1A32F7BA564A}"/>
    <hyperlink ref="D3090" r:id="rId3089" xr:uid="{8F1DD63E-C7BA-42BF-A740-7340F6217851}"/>
    <hyperlink ref="D3091" r:id="rId3090" xr:uid="{AFF4E771-A6BD-42B1-8B54-881AAE8CE1FE}"/>
    <hyperlink ref="D3092" r:id="rId3091" xr:uid="{918F6B2F-F7B7-4BD7-9B5D-45CF2CFF2902}"/>
    <hyperlink ref="D3093" r:id="rId3092" xr:uid="{F0BB2E98-0664-4F1C-B376-D838936C7B82}"/>
    <hyperlink ref="D3094" r:id="rId3093" xr:uid="{A0D72326-4A96-4714-B660-ACB49034D798}"/>
    <hyperlink ref="D3095" r:id="rId3094" xr:uid="{198A538B-BD94-40D7-A94C-E65DD436505D}"/>
    <hyperlink ref="D3096" r:id="rId3095" xr:uid="{1C82A751-8693-4887-9B9D-CA0F2E056CD9}"/>
    <hyperlink ref="D3097" r:id="rId3096" xr:uid="{4B4B0344-F227-4F98-9661-373E883BEEFA}"/>
    <hyperlink ref="D3098" r:id="rId3097" xr:uid="{3407082D-26A4-4D9B-A160-C76D7C16BAE8}"/>
    <hyperlink ref="D3099" r:id="rId3098" xr:uid="{E0B9DAF5-D48F-4ECB-88A5-F0E7475107E0}"/>
    <hyperlink ref="D3100" r:id="rId3099" xr:uid="{825EFAEE-F179-48CB-9E21-7D0A4372AC45}"/>
    <hyperlink ref="D3101" r:id="rId3100" xr:uid="{81C00969-11AF-493C-8919-0ED5DCEADB37}"/>
    <hyperlink ref="D3102" r:id="rId3101" xr:uid="{B50FD6CF-7AB7-4709-913A-D2701C9A488D}"/>
    <hyperlink ref="D3103" r:id="rId3102" xr:uid="{700F25E3-4EC4-41E1-A453-644E0AB77F34}"/>
    <hyperlink ref="D3104" r:id="rId3103" xr:uid="{7F83005F-A3F8-47EF-8766-E210235FE314}"/>
    <hyperlink ref="D3105" r:id="rId3104" xr:uid="{10FF889C-CF0E-4A85-9E72-C6991A1EBEB7}"/>
    <hyperlink ref="D3106" r:id="rId3105" xr:uid="{28BB4073-98EC-4945-9DD6-D99B85477E61}"/>
    <hyperlink ref="D3107" r:id="rId3106" xr:uid="{2048E611-7CE5-43C8-A0DC-F6D37402A736}"/>
    <hyperlink ref="D3108" r:id="rId3107" xr:uid="{5DEB944F-3A86-4E16-90B2-70030AF30A79}"/>
    <hyperlink ref="D3109" r:id="rId3108" xr:uid="{8A58555B-4650-4631-BBA3-B537BEF11F06}"/>
    <hyperlink ref="D3110" r:id="rId3109" xr:uid="{500468B3-C47A-4C41-A541-304778EEC20E}"/>
    <hyperlink ref="D3111" r:id="rId3110" xr:uid="{499543C3-9318-49A1-B43F-3FB89207E2CE}"/>
    <hyperlink ref="D3112" r:id="rId3111" xr:uid="{58D67FA1-E8D9-4767-986E-0CB3CF2D5569}"/>
    <hyperlink ref="D3113" r:id="rId3112" xr:uid="{0AF5E3AE-A8F6-4A2A-9039-A0F9CD3C9C03}"/>
    <hyperlink ref="D3114" r:id="rId3113" xr:uid="{32711A2F-D81F-46F4-9E8A-55879420F675}"/>
    <hyperlink ref="D3115" r:id="rId3114" xr:uid="{FC00938D-289C-4729-A420-A3E6AAD53D2C}"/>
    <hyperlink ref="D3116" r:id="rId3115" xr:uid="{2CF37161-48FE-4D34-A269-DE25018DB2BD}"/>
    <hyperlink ref="D3117" r:id="rId3116" xr:uid="{12FED0F4-69A1-4DF4-A28C-FBD3C9A52C6A}"/>
    <hyperlink ref="D3118" r:id="rId3117" xr:uid="{B8B7D1BE-8C78-4195-B108-17E642CE5D55}"/>
    <hyperlink ref="D3119" r:id="rId3118" xr:uid="{072D9452-BAC7-4242-8E89-AB4C8D648631}"/>
    <hyperlink ref="D3120" r:id="rId3119" xr:uid="{F0A96505-B89D-4546-9C36-1FC84503A207}"/>
    <hyperlink ref="D3121" r:id="rId3120" xr:uid="{17A56559-EDF4-4F0F-AB84-4D1EFAE8CD7A}"/>
    <hyperlink ref="D3122" r:id="rId3121" xr:uid="{B4543F18-3871-402C-BA95-AA5AA609DB9D}"/>
    <hyperlink ref="D3123" r:id="rId3122" xr:uid="{EE10DEB3-B1AC-44CD-9809-241842C97E96}"/>
    <hyperlink ref="D3124" r:id="rId3123" xr:uid="{A2689D65-A386-48CF-9974-92A176FB1F25}"/>
    <hyperlink ref="D3125" r:id="rId3124" xr:uid="{11B62554-BC13-4BB6-9687-B9E91109AAA9}"/>
    <hyperlink ref="D3126" r:id="rId3125" xr:uid="{50E6849C-1FAF-4191-97E0-4E43448B1D9E}"/>
    <hyperlink ref="D3127" r:id="rId3126" xr:uid="{C1DB66FA-1D85-4B38-A4BF-F7825CB03135}"/>
    <hyperlink ref="D3128" r:id="rId3127" xr:uid="{5F0F7DC8-363C-411A-A216-22B936C60E4E}"/>
    <hyperlink ref="D3129" r:id="rId3128" xr:uid="{B7EC9178-6479-4B87-85E1-0B95256F774B}"/>
    <hyperlink ref="D3130" r:id="rId3129" xr:uid="{C5AC5E5D-87F1-4173-AB8D-7E546618A934}"/>
    <hyperlink ref="D3131" r:id="rId3130" xr:uid="{A53271A2-6E99-4FDB-A183-7D8E2567CD62}"/>
    <hyperlink ref="D3132" r:id="rId3131" xr:uid="{9F04729E-2EC6-4D07-8B7C-C400BD9510B7}"/>
    <hyperlink ref="D3133" r:id="rId3132" xr:uid="{0F7CC9F9-212A-403A-9119-6CEC2AED7EAE}"/>
    <hyperlink ref="D3134" r:id="rId3133" xr:uid="{DD8C71C2-C6DE-484E-A48E-A2C1F1E0B462}"/>
    <hyperlink ref="D3135" r:id="rId3134" xr:uid="{CFF04384-6CDA-4E34-913A-387D109127BA}"/>
    <hyperlink ref="D3136" r:id="rId3135" xr:uid="{311332BF-84B1-49BB-81AA-C88DF12A087F}"/>
    <hyperlink ref="D3137" r:id="rId3136" xr:uid="{E53534CF-C2F3-4170-BA96-F2FF38FD74A0}"/>
    <hyperlink ref="D3138" r:id="rId3137" xr:uid="{A61392B9-43A7-4C64-B331-F2DBE85C6B16}"/>
    <hyperlink ref="D3139" r:id="rId3138" xr:uid="{A86F4F0D-E24D-4788-8FF4-0A75205ED300}"/>
    <hyperlink ref="D3140" r:id="rId3139" xr:uid="{5468411E-E3AF-4249-9A67-8FD6268FF95D}"/>
    <hyperlink ref="D3141" r:id="rId3140" xr:uid="{26E78CCE-A810-4CA7-A671-217819DAF7DA}"/>
    <hyperlink ref="D3142" r:id="rId3141" xr:uid="{E0C3DDB3-FCBB-4DC1-A7A4-61814F543DAE}"/>
    <hyperlink ref="D3143" r:id="rId3142" xr:uid="{DD259AB8-A4D5-40DD-9358-E84DBF31EE51}"/>
    <hyperlink ref="D3144" r:id="rId3143" xr:uid="{8BF862D7-29BE-4D8C-AE06-A6DD3580D931}"/>
    <hyperlink ref="D3145" r:id="rId3144" xr:uid="{08C51AEF-10AA-4732-82D2-56EE583A763D}"/>
    <hyperlink ref="D3146" r:id="rId3145" xr:uid="{0EA67115-F323-4361-84FC-0C4E449F9473}"/>
    <hyperlink ref="D3147" r:id="rId3146" xr:uid="{AE8E565E-449E-4F4D-9A77-E255B2BAD807}"/>
    <hyperlink ref="D3148" r:id="rId3147" xr:uid="{997FD773-C0D9-4105-8D1B-6925A92AD59C}"/>
    <hyperlink ref="D3149" r:id="rId3148" xr:uid="{5B23D6DB-7103-4F7A-B9AE-0E255252833F}"/>
    <hyperlink ref="D3150" r:id="rId3149" xr:uid="{70544241-8E83-4688-947B-EBBE6733D135}"/>
    <hyperlink ref="D3151" r:id="rId3150" xr:uid="{FD38875C-E9A6-4B75-99A8-123BEB1263A1}"/>
    <hyperlink ref="D3152" r:id="rId3151" xr:uid="{B3F81FE4-82D8-48EC-95D4-53C631452431}"/>
    <hyperlink ref="D3153" r:id="rId3152" xr:uid="{6BE33C39-4FA1-43BB-A17B-6F73DCE0F08A}"/>
    <hyperlink ref="D3154" r:id="rId3153" xr:uid="{91967A0D-559E-4642-9DB5-E63A24BFBD44}"/>
    <hyperlink ref="D3155" r:id="rId3154" xr:uid="{D8708EE2-2A64-45FC-9477-A9ACD97E7C8C}"/>
    <hyperlink ref="D3156" r:id="rId3155" xr:uid="{8ECD8F58-1126-4A49-A92A-86889D93A37A}"/>
    <hyperlink ref="D3157" r:id="rId3156" xr:uid="{0D129BE3-46EB-4071-8FD3-52A63E928B6C}"/>
    <hyperlink ref="D3158" r:id="rId3157" xr:uid="{1BD0E0A4-0CA5-4C0B-840D-D6F6439C1A45}"/>
    <hyperlink ref="D3159" r:id="rId3158" xr:uid="{B8D1C1E2-F00C-440A-9A69-1174AAC13B76}"/>
    <hyperlink ref="D3160" r:id="rId3159" xr:uid="{7D3886F6-E061-43B8-840F-8867EEFE3DB0}"/>
    <hyperlink ref="D3161" r:id="rId3160" xr:uid="{2B806769-0853-49EB-A17D-9BEA92FCDF5B}"/>
    <hyperlink ref="D3162" r:id="rId3161" xr:uid="{47CEF6B2-1BCA-4018-8F18-DFDF11F75E3B}"/>
    <hyperlink ref="D3163" r:id="rId3162" xr:uid="{0AE756AD-A355-49AE-8E06-A0EF236095CE}"/>
    <hyperlink ref="D3164" r:id="rId3163" xr:uid="{1BBE94F5-7C3B-44CB-8DB5-440AF897BD02}"/>
    <hyperlink ref="D3165" r:id="rId3164" xr:uid="{EA67E4BD-0746-4466-B2E5-48A9467D9795}"/>
    <hyperlink ref="D3166" r:id="rId3165" xr:uid="{CDEA4861-BAA0-46F5-8BAB-27F610DDBF02}"/>
    <hyperlink ref="D3167" r:id="rId3166" xr:uid="{5C71CD2D-E3FC-44C4-A54A-DB2510F44186}"/>
    <hyperlink ref="D3168" r:id="rId3167" xr:uid="{4C37CCAD-52DE-4C42-B2C2-6C6374EB8A84}"/>
    <hyperlink ref="D3169" r:id="rId3168" xr:uid="{A3B7AFAF-4075-48C6-8E34-0916811946BA}"/>
    <hyperlink ref="D3170" r:id="rId3169" xr:uid="{3B7DA3DE-2B96-4C3D-82B4-0284A3B0D0C5}"/>
    <hyperlink ref="D3171" r:id="rId3170" xr:uid="{4BCE4561-001E-41F7-BA39-43FF7C11765F}"/>
    <hyperlink ref="D3172" r:id="rId3171" xr:uid="{7C9F5ECA-96AE-4178-B6C9-07F750E267EA}"/>
    <hyperlink ref="D3173" r:id="rId3172" xr:uid="{CAE97C48-A240-48DE-8B19-98FD22DEF827}"/>
    <hyperlink ref="D3174" r:id="rId3173" xr:uid="{F77C5D59-F177-498A-870A-4AD01C1B5406}"/>
    <hyperlink ref="D3175" r:id="rId3174" xr:uid="{7AFAB260-B7B0-4457-A747-E11606C1C99B}"/>
    <hyperlink ref="D3176" r:id="rId3175" xr:uid="{96D2A5EF-09D9-40AB-A55F-596828DE10A1}"/>
    <hyperlink ref="D3177" r:id="rId3176" xr:uid="{837D7D67-B5E8-4B05-A942-6AF33689AB8D}"/>
    <hyperlink ref="D3178" r:id="rId3177" xr:uid="{2B68B74F-A631-4E78-AD22-E49C859DE3C5}"/>
    <hyperlink ref="D3179" r:id="rId3178" xr:uid="{B50B318C-7516-48CF-848A-5425B530094B}"/>
    <hyperlink ref="D3180" r:id="rId3179" xr:uid="{35506FBD-64FF-4E74-BCEA-8A74FA5F1F1D}"/>
    <hyperlink ref="D3181" r:id="rId3180" xr:uid="{72D75F9C-A6AB-40B9-93C4-BC22FB390122}"/>
    <hyperlink ref="D3182" r:id="rId3181" xr:uid="{B6609CDA-CCE4-4891-8F5D-C5D56E71C6FC}"/>
    <hyperlink ref="D3183" r:id="rId3182" xr:uid="{0F39C043-C48C-4854-87C9-6C06A38E55DF}"/>
    <hyperlink ref="D3184" r:id="rId3183" xr:uid="{993B5FC2-0810-413C-BDBB-DE5B662F593D}"/>
    <hyperlink ref="D3185" r:id="rId3184" xr:uid="{30CA9635-90A9-4B5F-B99A-6DBFEE6EBD9A}"/>
    <hyperlink ref="D3186" r:id="rId3185" xr:uid="{A3DB9E36-E05D-4541-B29F-C49A5744C295}"/>
    <hyperlink ref="D3187" r:id="rId3186" xr:uid="{3EC75A5F-BF12-4EDD-9278-C469EA65F41C}"/>
    <hyperlink ref="D3188" r:id="rId3187" xr:uid="{CA3259F7-71A7-444A-B2A6-9F1F5D5D528E}"/>
    <hyperlink ref="D3189" r:id="rId3188" xr:uid="{DBD9D239-B9B7-4930-A31C-B36EF2CDF2A8}"/>
    <hyperlink ref="D3190" r:id="rId3189" xr:uid="{3B40A774-6C00-47FF-AF26-9703E0F48528}"/>
    <hyperlink ref="D3191" r:id="rId3190" xr:uid="{1DE8F28E-80F7-4470-8B93-FD9BC9DB2C28}"/>
    <hyperlink ref="D3192" r:id="rId3191" xr:uid="{BD92D8DF-2B39-4889-85C4-FA2ED92978F6}"/>
    <hyperlink ref="D3193" r:id="rId3192" xr:uid="{D32EBF30-F3E5-48F9-B01A-50A75AD61591}"/>
    <hyperlink ref="D3194" r:id="rId3193" xr:uid="{8DA7B53A-2B6F-4775-ADAC-677ECB3CD7D6}"/>
    <hyperlink ref="D3195" r:id="rId3194" xr:uid="{C8CE11BF-4416-4151-81AF-441A893145CA}"/>
    <hyperlink ref="D3196" r:id="rId3195" xr:uid="{4A41B2E0-9DD2-43CC-9016-3E5C4E637CFF}"/>
    <hyperlink ref="D3197" r:id="rId3196" xr:uid="{7F12296E-37A8-48D4-A58C-8EEC78E95C5D}"/>
    <hyperlink ref="D3198" r:id="rId3197" xr:uid="{DF5D6BEC-2F66-4E74-AB37-B8F0A50EE2E8}"/>
    <hyperlink ref="D3199" r:id="rId3198" xr:uid="{48FAFEF9-B4B7-4F08-94D8-16992F1325D6}"/>
    <hyperlink ref="D3200" r:id="rId3199" xr:uid="{406EC82C-4539-4A99-837D-A544636ADCEF}"/>
    <hyperlink ref="D3201" r:id="rId3200" xr:uid="{6A2F8134-C03C-4928-BDFF-C33DCC08D8D3}"/>
    <hyperlink ref="D3202" r:id="rId3201" xr:uid="{A2514DC9-5202-4B31-AF01-AE9FC6F82AB3}"/>
    <hyperlink ref="D3203" r:id="rId3202" xr:uid="{BFE9D29B-03EC-4DCA-8024-A7BECB108D13}"/>
    <hyperlink ref="D3204" r:id="rId3203" xr:uid="{2631F611-0718-4595-8676-0FF048691D2B}"/>
    <hyperlink ref="D3205" r:id="rId3204" xr:uid="{62FB00C3-0064-43DB-8699-898441824921}"/>
    <hyperlink ref="D3206" r:id="rId3205" xr:uid="{6E225673-658B-4764-BC68-AF65841F669C}"/>
    <hyperlink ref="D3207" r:id="rId3206" xr:uid="{82F0DBA4-B805-488A-8232-5B2EA5EEA3D7}"/>
    <hyperlink ref="D3208" r:id="rId3207" xr:uid="{F1CFB284-4999-4CFE-A627-859FC3E03679}"/>
    <hyperlink ref="D3209" r:id="rId3208" xr:uid="{F1130402-8939-49C3-A8E7-04D8F4FDCCED}"/>
    <hyperlink ref="D3210" r:id="rId3209" xr:uid="{C8F04861-A2B3-4C35-AB5F-2DCBD0A19803}"/>
    <hyperlink ref="D3211" r:id="rId3210" xr:uid="{09656B61-631F-4B73-A039-33477EBE55FC}"/>
    <hyperlink ref="D3212" r:id="rId3211" xr:uid="{C6159270-B3CF-4D0D-949E-1EBE709E139B}"/>
    <hyperlink ref="D3213" r:id="rId3212" xr:uid="{7589A920-51A7-478C-9828-DFC5699A7FE1}"/>
    <hyperlink ref="D3214" r:id="rId3213" xr:uid="{0697B5DC-D183-4DA4-9170-899F605EEF73}"/>
    <hyperlink ref="D3215" r:id="rId3214" xr:uid="{BD61B7F1-8FA7-4333-94F5-37034A7FB13B}"/>
    <hyperlink ref="D3216" r:id="rId3215" xr:uid="{9D824A65-BEC6-45F1-B1B7-2790923D9805}"/>
    <hyperlink ref="D3217" r:id="rId3216" xr:uid="{480A66FD-DE43-4E15-BEB6-BB9C8672B6E9}"/>
    <hyperlink ref="D3218" r:id="rId3217" xr:uid="{8FE8F4C8-EBE6-4E0D-B277-96D54DA683FC}"/>
    <hyperlink ref="D3219" r:id="rId3218" xr:uid="{7E7E6F84-EFFD-48A9-A380-C7DFBAF1F657}"/>
    <hyperlink ref="D3220" r:id="rId3219" xr:uid="{DD8FE65E-8519-4C35-970D-C993D3CAEFCF}"/>
    <hyperlink ref="D3221" r:id="rId3220" xr:uid="{7DA3B560-AB83-4BC0-9947-B421BEF00304}"/>
    <hyperlink ref="D3222" r:id="rId3221" xr:uid="{FF4FEA55-BCC3-4D85-BC64-6EBCE67AA4E8}"/>
    <hyperlink ref="D3223" r:id="rId3222" xr:uid="{7345EFB3-F728-48F9-A704-7B1E7AAEE2D4}"/>
    <hyperlink ref="D3224" r:id="rId3223" xr:uid="{0BE89DF4-A5CD-41EC-8223-B41A7C666A47}"/>
    <hyperlink ref="D3225" r:id="rId3224" xr:uid="{C9079F85-D9D9-4024-820A-3A776253CA25}"/>
    <hyperlink ref="D3226" r:id="rId3225" xr:uid="{D16525F2-4E5A-49FE-87EB-134508B1A384}"/>
    <hyperlink ref="D3227" r:id="rId3226" xr:uid="{144D68E1-C176-4BDD-A828-F510626AB9E6}"/>
    <hyperlink ref="D3228" r:id="rId3227" xr:uid="{54191FAD-78D9-442A-B79B-CBF82C9A62FE}"/>
    <hyperlink ref="D3229" r:id="rId3228" xr:uid="{367BD062-356A-4B7A-9AE6-FDFD5D583FE7}"/>
    <hyperlink ref="D3230" r:id="rId3229" xr:uid="{5FE297B7-81E2-469A-BDC2-E8F7892C436F}"/>
    <hyperlink ref="D3231" r:id="rId3230" xr:uid="{9119689D-5002-405E-8187-FCF9CFDC8C2D}"/>
    <hyperlink ref="D3232" r:id="rId3231" xr:uid="{9B479FAA-9C96-4320-A643-07502E90BDA0}"/>
    <hyperlink ref="D3233" r:id="rId3232" xr:uid="{6997A5B7-3750-45FD-B74C-ED51280DAAE8}"/>
    <hyperlink ref="D3234" r:id="rId3233" xr:uid="{3DD8B734-FBE6-4E59-98BD-3BD8B0EEC3AC}"/>
    <hyperlink ref="D3235" r:id="rId3234" xr:uid="{CEB24226-C844-4858-948E-33BE81205296}"/>
    <hyperlink ref="D3236" r:id="rId3235" xr:uid="{07672865-F518-49EC-A3C8-B8447B3FE84F}"/>
    <hyperlink ref="D3237" r:id="rId3236" xr:uid="{48522497-5569-4667-84B3-99E5FDD77A6A}"/>
    <hyperlink ref="D3238" r:id="rId3237" xr:uid="{9D31D7F7-6134-4C93-8EBC-BBEDDE8DE1A1}"/>
    <hyperlink ref="D3239" r:id="rId3238" xr:uid="{8C27848E-FBFA-4BEB-A4F3-B74C66A20CD3}"/>
    <hyperlink ref="D3240" r:id="rId3239" xr:uid="{003C1580-1E04-4D8F-8680-9CF3801E9B18}"/>
    <hyperlink ref="D3241" r:id="rId3240" xr:uid="{E11670BE-B21D-4532-917E-37E80DB4F9BF}"/>
    <hyperlink ref="D3242" r:id="rId3241" xr:uid="{196F799F-9360-4F1B-9414-C24A42727383}"/>
    <hyperlink ref="D3243" r:id="rId3242" xr:uid="{762E53EE-70DA-4EF7-9168-A84D37DC4754}"/>
    <hyperlink ref="D3244" r:id="rId3243" xr:uid="{E34FBBF3-12DA-4ED8-8271-C2F64FDF6ABC}"/>
    <hyperlink ref="D3245" r:id="rId3244" xr:uid="{1D7CB6EC-E719-41C4-97BF-AB47AE5BDB92}"/>
    <hyperlink ref="D3246" r:id="rId3245" xr:uid="{4798381B-8608-474A-96F9-1CF09323D36C}"/>
    <hyperlink ref="D3247" r:id="rId3246" xr:uid="{7EE0B7E0-2BF4-4C53-8D52-1C27E5AA22A0}"/>
    <hyperlink ref="D3248" r:id="rId3247" xr:uid="{36116F74-C3D6-411C-836B-CD110E8AAF66}"/>
    <hyperlink ref="D3249" r:id="rId3248" xr:uid="{0879000F-D722-4862-9F06-1D1588F8818C}"/>
    <hyperlink ref="D3250" r:id="rId3249" xr:uid="{B6F4864D-8FF6-4532-B4F9-6CD80AEA1E3A}"/>
    <hyperlink ref="D3251" r:id="rId3250" xr:uid="{89BC51D9-4962-4D37-90AE-B51996C308AA}"/>
    <hyperlink ref="D3252" r:id="rId3251" xr:uid="{9923D753-67BD-4C97-BFA9-B29330F988D1}"/>
    <hyperlink ref="D3253" r:id="rId3252" xr:uid="{14EB7526-525E-4B9F-8F18-722554339BF2}"/>
    <hyperlink ref="D3254" r:id="rId3253" xr:uid="{C719D9E6-FAF1-4350-8C71-8915C2E88E82}"/>
    <hyperlink ref="D3255" r:id="rId3254" xr:uid="{B918BB65-410A-492E-BC0D-A7D1B9424B35}"/>
    <hyperlink ref="D3256" r:id="rId3255" xr:uid="{3A937954-8843-432F-82FC-99459F6500ED}"/>
    <hyperlink ref="D3257" r:id="rId3256" xr:uid="{3251D0BB-CF5B-43D9-8146-16EBAEE6C67E}"/>
    <hyperlink ref="D3258" r:id="rId3257" xr:uid="{FC1E3343-3AF7-4030-9B95-553623A1F1D7}"/>
    <hyperlink ref="D3259" r:id="rId3258" xr:uid="{F7044375-0901-410A-9C60-0BF083061429}"/>
    <hyperlink ref="D3260" r:id="rId3259" xr:uid="{039679EC-AE52-4000-8AB4-67292E213384}"/>
    <hyperlink ref="D3261" r:id="rId3260" xr:uid="{3CDFB954-09B7-452B-8C48-5B22B28A0EE2}"/>
    <hyperlink ref="D3262" r:id="rId3261" xr:uid="{AA95D433-26E4-40A5-A827-5EA1AB25D66F}"/>
    <hyperlink ref="D3263" r:id="rId3262" xr:uid="{9452443E-D760-40B5-9A5D-77FC418464DF}"/>
    <hyperlink ref="D3264" r:id="rId3263" xr:uid="{C4B4C1E3-2D58-4EEB-8A63-11631E1A13BD}"/>
    <hyperlink ref="D3265" r:id="rId3264" xr:uid="{591B1653-6461-46C9-91A0-9F77F2DB7774}"/>
    <hyperlink ref="D3266" r:id="rId3265" xr:uid="{5D40C0F5-C814-47BF-8914-59DE37CBDE1C}"/>
    <hyperlink ref="D3267" r:id="rId3266" xr:uid="{19275E12-AA70-442B-B4C0-1F6315135216}"/>
    <hyperlink ref="D3268" r:id="rId3267" xr:uid="{0F145483-E6E1-4468-BAF1-10B4E2A2EAA0}"/>
    <hyperlink ref="D3269" r:id="rId3268" xr:uid="{9A2AA2FF-95B7-4544-A933-05633D2B8009}"/>
    <hyperlink ref="D3270" r:id="rId3269" xr:uid="{A96587B0-5938-4660-BD4E-0156FB4A78F5}"/>
    <hyperlink ref="D3271" r:id="rId3270" xr:uid="{8193F356-78D0-4F5D-A546-424DA496FA4D}"/>
    <hyperlink ref="D3272" r:id="rId3271" xr:uid="{A08FBE7E-BCCB-4B99-942E-14157D550BDD}"/>
    <hyperlink ref="D3273" r:id="rId3272" xr:uid="{791DA5E6-A8E3-49B6-B9F7-ADC8241C14DE}"/>
    <hyperlink ref="D3274" r:id="rId3273" xr:uid="{2F7F9073-DFCD-4182-8355-388253BB7AC2}"/>
    <hyperlink ref="D3275" r:id="rId3274" xr:uid="{3CA44FDF-199D-4C0F-B859-B1398E9F07DE}"/>
    <hyperlink ref="D3276" r:id="rId3275" xr:uid="{75984924-EE5C-4D75-9FBD-B77B1ECC6526}"/>
    <hyperlink ref="D3277" r:id="rId3276" xr:uid="{734CDDE8-0B5E-42D3-AD43-155799DD6F02}"/>
    <hyperlink ref="D3278" r:id="rId3277" xr:uid="{84EAC824-4C6B-4085-8465-810BC8DF125E}"/>
    <hyperlink ref="D3279" r:id="rId3278" xr:uid="{C4429D8B-F23A-41EA-87F6-85879C7F0A83}"/>
    <hyperlink ref="D3280" r:id="rId3279" xr:uid="{F7922DC4-BB18-4067-B430-54E780E14D6F}"/>
    <hyperlink ref="D3281" r:id="rId3280" xr:uid="{12552325-CE57-440B-A7EE-BF0EE17D8A75}"/>
    <hyperlink ref="D3282" r:id="rId3281" xr:uid="{0C73A50B-AE18-48E0-9A64-34FB1C78CACE}"/>
    <hyperlink ref="D3283" r:id="rId3282" xr:uid="{A9A347C1-8DD0-4989-B00C-DCED0D386E81}"/>
    <hyperlink ref="D3284" r:id="rId3283" xr:uid="{E8B2F88E-2697-4D9C-8550-AF54CB8EBE37}"/>
    <hyperlink ref="D3285" r:id="rId3284" xr:uid="{933538D5-E901-43D8-88D5-010586ACB46B}"/>
    <hyperlink ref="D3286" r:id="rId3285" xr:uid="{1244F193-8B71-42B9-ADAB-FBBD882B760A}"/>
    <hyperlink ref="D3287" r:id="rId3286" xr:uid="{04E70FAA-6648-4AA0-8EF7-DFF3A760CEDA}"/>
    <hyperlink ref="D3288" r:id="rId3287" xr:uid="{5E9D7477-BF63-457B-BFEE-62262C69899D}"/>
    <hyperlink ref="D3289" r:id="rId3288" xr:uid="{86456F06-7B6F-416B-BB8F-C95420524EED}"/>
    <hyperlink ref="D3290" r:id="rId3289" xr:uid="{CB244A0D-8CDE-458A-B40F-57AD170C1D1E}"/>
    <hyperlink ref="D3291" r:id="rId3290" xr:uid="{8B369188-5F98-4DC8-94D4-D4D9210DCF25}"/>
    <hyperlink ref="D3292" r:id="rId3291" xr:uid="{52C7ECDF-97B7-4B1A-A8AB-18D27186103B}"/>
    <hyperlink ref="D3293" r:id="rId3292" xr:uid="{3710EC8A-6E50-4FFB-BCF3-5322FEB94177}"/>
    <hyperlink ref="D3294" r:id="rId3293" xr:uid="{7518368E-7407-4AD9-A758-11683E4D627D}"/>
    <hyperlink ref="D3295" r:id="rId3294" xr:uid="{9C7F36FC-1BF7-4B22-BEAD-3B888C65A310}"/>
    <hyperlink ref="D3296" r:id="rId3295" xr:uid="{7A39956C-2512-418D-8973-368E2D700B43}"/>
    <hyperlink ref="D3297" r:id="rId3296" xr:uid="{0DC5DA20-91D9-44A4-A3BA-CF6620238690}"/>
    <hyperlink ref="D3298" r:id="rId3297" xr:uid="{5E10D908-B53E-4900-9392-08A5EB4CEFDC}"/>
    <hyperlink ref="D3299" r:id="rId3298" xr:uid="{7D9C2A1B-65B3-456A-94D5-56CD23BD50A6}"/>
    <hyperlink ref="D3300" r:id="rId3299" xr:uid="{932A088E-0810-49A6-8B59-D23C021056AF}"/>
    <hyperlink ref="D3301" r:id="rId3300" xr:uid="{028986CA-8978-4D9B-9D41-740A612E2842}"/>
    <hyperlink ref="D3302" r:id="rId3301" xr:uid="{233028A2-2B9D-477B-B280-E9C483084282}"/>
    <hyperlink ref="D3303" r:id="rId3302" xr:uid="{1AFAD624-C55E-4C69-B34C-D9E41338B3D6}"/>
    <hyperlink ref="D3304" r:id="rId3303" xr:uid="{E1474AB8-5AA2-406E-B4AC-F24F4CA6ED93}"/>
    <hyperlink ref="D3305" r:id="rId3304" xr:uid="{AF260E94-8187-4FBD-B56C-57D112894A32}"/>
    <hyperlink ref="D3306" r:id="rId3305" xr:uid="{25350BF8-A435-47C3-9687-96A431314B3F}"/>
    <hyperlink ref="D3307" r:id="rId3306" xr:uid="{61BAD221-3F33-4C8F-968A-E68C1DCF2002}"/>
    <hyperlink ref="D3308" r:id="rId3307" xr:uid="{F5FDFF57-4BE8-4528-8AD5-C8BC03D1285A}"/>
    <hyperlink ref="D3309" r:id="rId3308" xr:uid="{8B2C9DD5-51B5-44CF-8A98-AA73E0244193}"/>
    <hyperlink ref="D3310" r:id="rId3309" xr:uid="{7F75B155-ACF1-4FBE-9EEC-F67D7E33BA35}"/>
    <hyperlink ref="D3311" r:id="rId3310" xr:uid="{5AD31442-F7BA-4BD9-B312-92D315235DB5}"/>
    <hyperlink ref="D3312" r:id="rId3311" xr:uid="{37029C05-A73B-49EA-BD00-2E3A91ED0372}"/>
    <hyperlink ref="D3313" r:id="rId3312" xr:uid="{47FF6907-A9C6-4FA5-BDC9-9F358A30D21E}"/>
    <hyperlink ref="D3314" r:id="rId3313" xr:uid="{4E0F60C6-B445-466F-8A9F-534786980B86}"/>
    <hyperlink ref="D3315" r:id="rId3314" xr:uid="{B07E98D6-C2CB-4DB4-92A9-4A5CB88C0D9F}"/>
    <hyperlink ref="D3316" r:id="rId3315" xr:uid="{76A3F3F5-6A6C-4FB2-8125-753831365342}"/>
    <hyperlink ref="D3317" r:id="rId3316" xr:uid="{20BC079F-B744-47D4-AF09-824B4406BE91}"/>
    <hyperlink ref="D3318" r:id="rId3317" xr:uid="{C268306C-E47D-43E9-B733-8BD0BD4A9C6D}"/>
    <hyperlink ref="D3319" r:id="rId3318" xr:uid="{41F46DD2-8372-4DBD-A345-F92D4D221EB2}"/>
    <hyperlink ref="D3320" r:id="rId3319" xr:uid="{B51C91F1-D033-4AC5-91D9-AEAAB835AB81}"/>
    <hyperlink ref="D3321" r:id="rId3320" xr:uid="{FF86CC90-3B5A-4764-A0B2-3A448AB7995B}"/>
    <hyperlink ref="D3322" r:id="rId3321" xr:uid="{0A81350E-2D6F-4992-829E-D85BAC50073D}"/>
    <hyperlink ref="D3323" r:id="rId3322" xr:uid="{6C87C6A9-5246-486B-82A9-A721D245EFA0}"/>
    <hyperlink ref="D3324" r:id="rId3323" xr:uid="{EE5B8143-2C34-4FFE-91E7-A3B170667641}"/>
    <hyperlink ref="D3325" r:id="rId3324" xr:uid="{D67F370A-A427-499E-89CB-961A9BD43AFD}"/>
    <hyperlink ref="D3326" r:id="rId3325" xr:uid="{5AB3BF3F-62C7-465B-AD56-FF0758C4CF4E}"/>
    <hyperlink ref="D3327" r:id="rId3326" xr:uid="{83657DA4-FAE0-4E72-8ED6-A10ED79961C4}"/>
    <hyperlink ref="D3328" r:id="rId3327" xr:uid="{095D6783-FDC3-48A8-8CCA-5F7379861C53}"/>
    <hyperlink ref="D3329" r:id="rId3328" xr:uid="{064F003D-5625-4567-A73C-57EAAB60CE56}"/>
    <hyperlink ref="D3330" r:id="rId3329" xr:uid="{CFF89770-7441-4281-874B-193752E293AE}"/>
    <hyperlink ref="D3331" r:id="rId3330" xr:uid="{6D0ED99F-157C-4AEC-BFD1-05F5DD83E989}"/>
    <hyperlink ref="D3332" r:id="rId3331" xr:uid="{A8B489F1-494F-4D9A-9523-07DCBAEF5BDF}"/>
    <hyperlink ref="D3333" r:id="rId3332" xr:uid="{4AB4FCBF-5979-4545-A9B8-852D99F6D362}"/>
    <hyperlink ref="D3334" r:id="rId3333" xr:uid="{F2642A6C-4F51-43B0-B69B-1C4EF103A025}"/>
    <hyperlink ref="D3335" r:id="rId3334" xr:uid="{98206A7F-369C-4641-A3B1-4B3043D56B9C}"/>
    <hyperlink ref="D3336" r:id="rId3335" xr:uid="{604531A5-C32A-43F2-8123-0FC52E407F40}"/>
    <hyperlink ref="D3337" r:id="rId3336" xr:uid="{6E686E1E-1CE4-4A60-8D6C-7DAF54675BB8}"/>
    <hyperlink ref="D3338" r:id="rId3337" xr:uid="{5DFC0E45-1CFD-4D1F-85ED-7FD922B3C2AA}"/>
    <hyperlink ref="D3339" r:id="rId3338" xr:uid="{C79B45F1-1805-4AB0-8F0F-7402F4E312CD}"/>
    <hyperlink ref="D3340" r:id="rId3339" xr:uid="{CED909F6-F0AD-46D4-9FE0-9B2745313E2A}"/>
    <hyperlink ref="D3341" r:id="rId3340" xr:uid="{A6349061-BB26-45C1-A9B1-438FC339C390}"/>
    <hyperlink ref="D3342" r:id="rId3341" xr:uid="{FB465EEC-A062-4223-90E5-CC51FEFD9FE5}"/>
    <hyperlink ref="D3343" r:id="rId3342" xr:uid="{3858F446-A085-4448-B4BE-47F4E3D6A590}"/>
    <hyperlink ref="D3344" r:id="rId3343" xr:uid="{BFB5F4AF-977A-4207-A116-4AE7ECAEC07B}"/>
    <hyperlink ref="D3345" r:id="rId3344" xr:uid="{A151BF3B-0934-443A-90B5-987BE35390A2}"/>
    <hyperlink ref="D3346" r:id="rId3345" xr:uid="{12CB8630-513C-4C4D-825B-A65D3AE82A94}"/>
    <hyperlink ref="D3347" r:id="rId3346" xr:uid="{A54DB192-7B1B-4D61-AB6A-00E1D56ED28C}"/>
    <hyperlink ref="D3348" r:id="rId3347" xr:uid="{BB096E7C-7FD0-4D08-9AF8-E2A3C30122C0}"/>
    <hyperlink ref="D3349" r:id="rId3348" xr:uid="{EA7E5A52-E44F-4018-B3C3-9B415F562EAB}"/>
    <hyperlink ref="D3350" r:id="rId3349" xr:uid="{0EC0476D-7E3B-4ED2-8292-4E729088E299}"/>
    <hyperlink ref="D3351" r:id="rId3350" xr:uid="{22FB7713-70C6-4E93-B20F-792F611F936A}"/>
    <hyperlink ref="D3352" r:id="rId3351" xr:uid="{2FC583A5-562F-4A7B-B690-08F74A6A9683}"/>
    <hyperlink ref="D3353" r:id="rId3352" xr:uid="{4520AFF2-EA4F-4F56-A58A-11B954F5FD7E}"/>
    <hyperlink ref="D3354" r:id="rId3353" xr:uid="{51433C34-0D94-4DDB-BE3C-0E6BBFF2A320}"/>
    <hyperlink ref="D3355" r:id="rId3354" xr:uid="{D8565345-41AB-415E-8F46-B867165BCF26}"/>
    <hyperlink ref="D3356" r:id="rId3355" xr:uid="{03FB45F2-05CB-4293-B704-F02C0A391E0F}"/>
    <hyperlink ref="D3357" r:id="rId3356" xr:uid="{FD6871FB-2CB9-403D-833E-3F6D33423F90}"/>
    <hyperlink ref="D3358" r:id="rId3357" xr:uid="{4CF407C1-C576-47BD-87DF-42FB2A2C5566}"/>
    <hyperlink ref="D3359" r:id="rId3358" xr:uid="{48A92205-FC3A-4E8F-BC9D-B0334A825157}"/>
    <hyperlink ref="D3360" r:id="rId3359" xr:uid="{219737EF-AD7A-49FD-B6AD-44BE78D481D9}"/>
    <hyperlink ref="D3361" r:id="rId3360" xr:uid="{D46CBB51-2D32-45B8-9C3A-B7158AEC02B0}"/>
    <hyperlink ref="D3362" r:id="rId3361" xr:uid="{1A868138-EDAA-494A-A611-36CE7B4A2B4E}"/>
    <hyperlink ref="D3363" r:id="rId3362" xr:uid="{77A09B59-4C6A-4821-A894-EFC42389D071}"/>
    <hyperlink ref="D3364" r:id="rId3363" xr:uid="{A3D7E702-D9FF-451B-A8B0-3C6B678557BC}"/>
    <hyperlink ref="D3365" r:id="rId3364" xr:uid="{CD071233-FD80-4346-B0A4-DEC095179D4B}"/>
    <hyperlink ref="D3366" r:id="rId3365" xr:uid="{E2699E6B-833B-4B91-9BC0-C41F250DD6EF}"/>
    <hyperlink ref="D3367" r:id="rId3366" xr:uid="{3A573E59-AE1A-4584-A6E8-C66003D529F4}"/>
    <hyperlink ref="D3368" r:id="rId3367" xr:uid="{0DF98F9F-BE01-46EF-AE13-EC659E01C438}"/>
    <hyperlink ref="D3369" r:id="rId3368" xr:uid="{950588AF-507C-4E48-A1A0-9BC40BC17F8E}"/>
    <hyperlink ref="D3370" r:id="rId3369" xr:uid="{AB9B6012-72B6-48B4-AB0E-CB216C1A24AB}"/>
    <hyperlink ref="D3371" r:id="rId3370" xr:uid="{236CE95E-B5F2-49AE-85DB-27865B7C6092}"/>
    <hyperlink ref="D3372" r:id="rId3371" xr:uid="{54CA66BE-4448-486E-BB5E-E7706338044C}"/>
    <hyperlink ref="D3373" r:id="rId3372" xr:uid="{92DC3DAA-A46E-4909-BD9D-BA1336BB00A0}"/>
    <hyperlink ref="D3374" r:id="rId3373" xr:uid="{9B9FD847-274A-45C0-8938-3FFA37825F33}"/>
    <hyperlink ref="D3375" r:id="rId3374" xr:uid="{E85296C7-8D19-42E3-B615-DE048EE583D3}"/>
    <hyperlink ref="D3376" r:id="rId3375" xr:uid="{C42D8B23-881D-4067-BE1B-06A057A9CF45}"/>
    <hyperlink ref="D3377" r:id="rId3376" xr:uid="{B946756A-1481-4280-9A5B-9A00E59F53B8}"/>
    <hyperlink ref="D3378" r:id="rId3377" xr:uid="{11D850F0-78E1-4CB8-A943-BBF07051A70F}"/>
    <hyperlink ref="D3379" r:id="rId3378" xr:uid="{E98A7A8D-B217-431D-90DA-84443F21410B}"/>
    <hyperlink ref="D3380" r:id="rId3379" xr:uid="{9FA838C6-0A5E-42EA-AB10-A1CE7FE670B2}"/>
    <hyperlink ref="D3381" r:id="rId3380" xr:uid="{B4BB382D-C58C-4391-963E-D59326C5AA12}"/>
    <hyperlink ref="D3382" r:id="rId3381" xr:uid="{CA17B805-42BE-4627-8D5E-74714E0BDC65}"/>
    <hyperlink ref="D3383" r:id="rId3382" xr:uid="{C6D6E0A1-BB57-4FC8-B786-A07D8BAFA476}"/>
    <hyperlink ref="D3384" r:id="rId3383" xr:uid="{0DF82E74-D086-4E61-9EA1-FF1BDF8079FA}"/>
    <hyperlink ref="D3385" r:id="rId3384" xr:uid="{347A3E1B-B820-46A0-A86C-7683EE308229}"/>
    <hyperlink ref="D3386" r:id="rId3385" xr:uid="{23DE7E35-3D10-4E4C-BB61-235124226E4E}"/>
    <hyperlink ref="D3387" r:id="rId3386" xr:uid="{203A29DF-8C2E-4589-8415-88F2B5CD442E}"/>
    <hyperlink ref="D3388" r:id="rId3387" xr:uid="{E21F50D0-39BB-474A-B9F7-A714FD2847C3}"/>
    <hyperlink ref="D3389" r:id="rId3388" xr:uid="{417618A4-0DA5-4AE9-BA76-2212BDF6AA00}"/>
    <hyperlink ref="D3390" r:id="rId3389" xr:uid="{A81A1F77-F51C-4FB0-8A39-4996CB039A73}"/>
    <hyperlink ref="D3391" r:id="rId3390" xr:uid="{4D0A5CC2-2D58-4093-9464-99C32B06514A}"/>
    <hyperlink ref="D3392" r:id="rId3391" xr:uid="{FF235F61-4CE1-4385-8FB5-CEE8971D5AD0}"/>
    <hyperlink ref="D3393" r:id="rId3392" xr:uid="{C9717271-E5D6-4B26-8303-1EE3657811AE}"/>
    <hyperlink ref="D3394" r:id="rId3393" xr:uid="{2EC50244-7C22-4235-AE85-7B4DF1462CB0}"/>
    <hyperlink ref="D3395" r:id="rId3394" xr:uid="{C87AA5EE-9B65-4C99-9129-FD156CEE007E}"/>
    <hyperlink ref="D3396" r:id="rId3395" xr:uid="{97C8A7D8-247E-473E-81F8-9A2612B58F0F}"/>
    <hyperlink ref="D3397" r:id="rId3396" xr:uid="{93558824-486F-4757-A97B-5876835C5705}"/>
    <hyperlink ref="D3398" r:id="rId3397" xr:uid="{430F3B76-BABC-4064-8F7A-D187DAA4E768}"/>
    <hyperlink ref="D3399" r:id="rId3398" xr:uid="{36B3A158-5A8D-47C7-A49C-C50AB0F3C3E7}"/>
    <hyperlink ref="D3400" r:id="rId3399" xr:uid="{69DF21AA-A2F2-496A-924F-DD833D5C97C9}"/>
    <hyperlink ref="D3401" r:id="rId3400" xr:uid="{3D3AB714-600F-460A-86B0-FDA38C346CD6}"/>
    <hyperlink ref="D3402" r:id="rId3401" xr:uid="{B50C1D1E-57F7-4EAF-826D-AE7CE6EC1D10}"/>
    <hyperlink ref="D3403" r:id="rId3402" xr:uid="{D1773011-429A-4768-A015-38CF1270ADEF}"/>
    <hyperlink ref="D3404" r:id="rId3403" xr:uid="{2D037EA5-8763-4004-87AB-3FAB5BC3AB70}"/>
    <hyperlink ref="D3405" r:id="rId3404" xr:uid="{B9D4F1BB-8B9B-4BDF-AEAE-2343695D4A8E}"/>
    <hyperlink ref="D3406" r:id="rId3405" xr:uid="{7112542B-BFB8-48F0-AA6D-3DDA4C31141A}"/>
    <hyperlink ref="D3407" r:id="rId3406" xr:uid="{43FEB35E-F100-47DE-8925-318C60D6F12C}"/>
    <hyperlink ref="D3408" r:id="rId3407" xr:uid="{C77DA87D-007A-4049-B4DD-5BB11BF63844}"/>
    <hyperlink ref="D3409" r:id="rId3408" xr:uid="{9FE52B29-7977-401C-9C88-7EAD439C9137}"/>
    <hyperlink ref="D3410" r:id="rId3409" xr:uid="{D8361740-4328-432F-966F-CB31C07CF8BF}"/>
    <hyperlink ref="D3411" r:id="rId3410" xr:uid="{3F693598-2793-4F32-A2D7-625EAC672FB4}"/>
    <hyperlink ref="D3412" r:id="rId3411" xr:uid="{047E767F-2DFF-4E0A-9E61-7E1A21200EE5}"/>
    <hyperlink ref="D3413" r:id="rId3412" xr:uid="{048F9C13-A2F9-40AB-BEB4-B27349EF581D}"/>
    <hyperlink ref="D3414" r:id="rId3413" xr:uid="{ADDBE068-7B63-4EED-AB47-8B78706C26BC}"/>
    <hyperlink ref="D3415" r:id="rId3414" xr:uid="{A674BC69-E8A5-4453-A5C3-FC8FDD3BEA71}"/>
    <hyperlink ref="D3416" r:id="rId3415" xr:uid="{B3243673-839F-4F68-B881-F912CBCA995B}"/>
    <hyperlink ref="D3417" r:id="rId3416" xr:uid="{EBBE4293-646D-463C-8253-382F7BE27EF6}"/>
    <hyperlink ref="D3418" r:id="rId3417" xr:uid="{7160F64B-8913-489E-B007-F0D347DEC331}"/>
    <hyperlink ref="D3419" r:id="rId3418" xr:uid="{EFAA897B-C2C1-4426-8C45-FA5B51084C2D}"/>
    <hyperlink ref="D3420" r:id="rId3419" xr:uid="{52514AFD-04B6-498B-AC3C-277A306865B8}"/>
    <hyperlink ref="D3421" r:id="rId3420" xr:uid="{6B403EF3-6387-4D43-B950-EEB5CB9F412E}"/>
    <hyperlink ref="D3422" r:id="rId3421" xr:uid="{2C0802A4-70DF-43B4-93C7-51F99FEBC951}"/>
    <hyperlink ref="D3423" r:id="rId3422" xr:uid="{72D5C13C-43C6-4F54-B603-8F7B3C8A13B8}"/>
    <hyperlink ref="D3424" r:id="rId3423" xr:uid="{2DFDC311-5497-4C3C-AF9A-B97DF10F4947}"/>
    <hyperlink ref="D3425" r:id="rId3424" xr:uid="{4EB029AC-A1FA-467C-B570-75602C876A68}"/>
    <hyperlink ref="D3426" r:id="rId3425" xr:uid="{49795F33-6E8E-4403-B07C-F0F19A1199D0}"/>
    <hyperlink ref="D3427" r:id="rId3426" xr:uid="{A04850EE-F0CE-45B7-9843-0E0B999122EB}"/>
    <hyperlink ref="D3428" r:id="rId3427" xr:uid="{EE47F613-61C0-4CDF-B7A7-CC4ECCB08E13}"/>
    <hyperlink ref="D3429" r:id="rId3428" xr:uid="{0DAC2B83-C0CE-40B6-ADFE-B972E0DD256A}"/>
    <hyperlink ref="D3430" r:id="rId3429" xr:uid="{47E85C1A-2B39-4A9A-B817-177E22C94996}"/>
    <hyperlink ref="D3431" r:id="rId3430" xr:uid="{08DD07AB-A77F-4A50-BE95-85E4C548327E}"/>
    <hyperlink ref="D3432" r:id="rId3431" xr:uid="{2F5B7E32-819D-467D-903A-88FC42815447}"/>
    <hyperlink ref="D3433" r:id="rId3432" xr:uid="{CF7215DC-B211-4A28-BDBB-63E0CD79D72D}"/>
    <hyperlink ref="D3434" r:id="rId3433" xr:uid="{2D7AAE46-749E-4B50-B032-DAED674DB40C}"/>
    <hyperlink ref="D3435" r:id="rId3434" xr:uid="{2A31972D-19DE-490E-885B-356D7F7EB5B8}"/>
    <hyperlink ref="D3436" r:id="rId3435" xr:uid="{B771B1AE-9AB6-4A2D-A5F1-DA278FD0815F}"/>
    <hyperlink ref="D3437" r:id="rId3436" xr:uid="{2B947B02-C3ED-4F70-A3EB-C1A0B1A62CF7}"/>
    <hyperlink ref="D3438" r:id="rId3437" xr:uid="{6F9D947E-F5A4-4D12-8F61-6CD1CBD135EB}"/>
    <hyperlink ref="D3439" r:id="rId3438" xr:uid="{0126E4A6-47B7-47DD-9654-9D630AA71C91}"/>
    <hyperlink ref="D3440" r:id="rId3439" xr:uid="{43E5E544-F11D-4AE1-96C1-DC0B30A15C2A}"/>
    <hyperlink ref="D3441" r:id="rId3440" xr:uid="{7D899CE9-67FA-4E6A-AB62-33DB2A401965}"/>
    <hyperlink ref="D3442" r:id="rId3441" xr:uid="{520FCD40-1081-4988-909D-EA5D65126BF9}"/>
    <hyperlink ref="D3443" r:id="rId3442" xr:uid="{0B675674-60B6-4CC7-97BE-0FFB29D68795}"/>
    <hyperlink ref="D3444" r:id="rId3443" xr:uid="{01FF81F4-727A-4DE0-8627-BDFE932BE6DF}"/>
    <hyperlink ref="D3445" r:id="rId3444" xr:uid="{43730657-CAEF-48BE-BD53-9CA18E3F8A90}"/>
    <hyperlink ref="D3446" r:id="rId3445" xr:uid="{C3EE912B-3A59-4CDB-9B26-2F5FE5A8F62F}"/>
    <hyperlink ref="D3447" r:id="rId3446" xr:uid="{4E00E906-151C-4C5A-8377-C015665AA8EF}"/>
    <hyperlink ref="D3448" r:id="rId3447" xr:uid="{3207C361-48E7-4763-BC80-D5240AD8CF6F}"/>
    <hyperlink ref="D3449" r:id="rId3448" xr:uid="{9C1368E4-DB6F-4DC2-AB9F-D1E21E4D8A11}"/>
    <hyperlink ref="D3450" r:id="rId3449" xr:uid="{49C95444-3303-4D43-9FD7-E28B2557CF58}"/>
    <hyperlink ref="D3451" r:id="rId3450" xr:uid="{FA977521-A131-478C-BE14-389A99CD1587}"/>
    <hyperlink ref="D3452" r:id="rId3451" xr:uid="{E6ED52C0-253E-4D58-998F-240079DBDB59}"/>
    <hyperlink ref="D3453" r:id="rId3452" xr:uid="{AD0AC382-5F6E-46DB-AB9F-6D166017330A}"/>
    <hyperlink ref="D3454" r:id="rId3453" xr:uid="{14F0C111-CFAD-4C1C-8681-5A61D242F3EB}"/>
    <hyperlink ref="D3455" r:id="rId3454" xr:uid="{3E508292-43B2-4C4F-9450-B22BD76B81E1}"/>
    <hyperlink ref="D3456" r:id="rId3455" xr:uid="{C35E67B7-659E-4C5C-8114-3C8C1DAF6EE9}"/>
    <hyperlink ref="D3457" r:id="rId3456" xr:uid="{C4D138C3-B542-4B28-8BB4-C5CDE9A80E48}"/>
    <hyperlink ref="D3458" r:id="rId3457" xr:uid="{C5447F38-CB92-4A73-B387-8FA6E27D0A48}"/>
    <hyperlink ref="D3459" r:id="rId3458" xr:uid="{61D98B82-DB5D-4712-A8F2-0926CED327E5}"/>
    <hyperlink ref="D3460" r:id="rId3459" xr:uid="{5AB466C1-0C33-4D70-9E09-94B76D95D545}"/>
    <hyperlink ref="D3461" r:id="rId3460" xr:uid="{BD73F329-04DD-4A97-9B7F-4A69374AAF21}"/>
    <hyperlink ref="D3462" r:id="rId3461" xr:uid="{419FA3D8-BBAB-4A10-B827-BE7E038FE982}"/>
    <hyperlink ref="D3463" r:id="rId3462" xr:uid="{AB0E579D-CBE9-4C46-A23B-A956C0EF3589}"/>
    <hyperlink ref="D3464" r:id="rId3463" xr:uid="{EC59C9D5-8D78-44CB-9C4C-48B571A9C946}"/>
    <hyperlink ref="D3465" r:id="rId3464" xr:uid="{70B3D9B7-84BF-4DB4-8B7E-56CF03515719}"/>
    <hyperlink ref="D3466" r:id="rId3465" xr:uid="{E1E97148-5ED9-45BC-AA7F-4C60F67C84C0}"/>
    <hyperlink ref="D3467" r:id="rId3466" xr:uid="{8E9DD59F-F43F-4C62-BACD-8423D1928A83}"/>
    <hyperlink ref="D3468" r:id="rId3467" xr:uid="{78FC11F8-A7CF-464F-818E-B0DF88B92761}"/>
    <hyperlink ref="D3469" r:id="rId3468" xr:uid="{9FDCB3C9-128A-405B-87F7-F53685246D2C}"/>
    <hyperlink ref="D3470" r:id="rId3469" xr:uid="{6667F455-9828-466B-8B42-B42A1E2F0FA0}"/>
    <hyperlink ref="D3471" r:id="rId3470" xr:uid="{FAC619CB-DA5E-4014-BC45-18EC606DF518}"/>
    <hyperlink ref="D3472" r:id="rId3471" xr:uid="{7D567CEF-EE49-44F7-B605-C0B38E84B6F8}"/>
    <hyperlink ref="D3473" r:id="rId3472" xr:uid="{9648E501-B5FB-4D67-BD59-94CB6B3BDB78}"/>
    <hyperlink ref="D3474" r:id="rId3473" xr:uid="{B88AE06F-B772-4F56-8CE8-674E2F47D406}"/>
    <hyperlink ref="D3475" r:id="rId3474" xr:uid="{58C86000-2DBB-4A98-B5A3-735380E8482D}"/>
    <hyperlink ref="D3476" r:id="rId3475" xr:uid="{95EF746F-1F7E-4FC2-A7BF-B7378D2CB2E7}"/>
    <hyperlink ref="D3477" r:id="rId3476" xr:uid="{1524BE23-238F-40CF-9ADC-88B78A0252C2}"/>
    <hyperlink ref="D3478" r:id="rId3477" xr:uid="{D413A3C7-6A24-4722-9694-6AF14FEFA345}"/>
    <hyperlink ref="D3479" r:id="rId3478" xr:uid="{9C15210F-AC2F-4AE4-9196-DD929DC83283}"/>
    <hyperlink ref="D3480" r:id="rId3479" xr:uid="{E48CA4D7-4DE6-4D0C-82D8-731EEE254168}"/>
    <hyperlink ref="D3481" r:id="rId3480" xr:uid="{5F84EB8E-9351-4301-860D-199DE84CB0D0}"/>
    <hyperlink ref="D3482" r:id="rId3481" xr:uid="{26426B2E-9F05-4088-8533-62B84E2C6C43}"/>
    <hyperlink ref="D3483" r:id="rId3482" xr:uid="{5364D884-A683-4ACD-9E15-1F5CF352B2ED}"/>
    <hyperlink ref="D3484" r:id="rId3483" xr:uid="{C9636932-E7E7-47D0-91AB-7CF93BAC69A4}"/>
    <hyperlink ref="D3485" r:id="rId3484" xr:uid="{3E51858B-AC5A-48E1-AB56-CB4D9F065602}"/>
    <hyperlink ref="D3486" r:id="rId3485" xr:uid="{3E933A92-63E0-472F-A80F-E0A281CCED38}"/>
    <hyperlink ref="D3487" r:id="rId3486" xr:uid="{49B63C99-B688-4577-B6E4-F3010BBA8318}"/>
    <hyperlink ref="D3488" r:id="rId3487" xr:uid="{082DC28F-A412-4773-918F-B4A2451F178B}"/>
    <hyperlink ref="D3489" r:id="rId3488" xr:uid="{3667A770-4CF3-4517-AB70-BD95E0CF4D71}"/>
    <hyperlink ref="D3490" r:id="rId3489" xr:uid="{ACB4E75E-3EEE-4C75-AB13-97B8A2A66BEF}"/>
    <hyperlink ref="D3491" r:id="rId3490" xr:uid="{234C4038-DD70-49E2-B2CE-B153037757AF}"/>
    <hyperlink ref="D3492" r:id="rId3491" xr:uid="{5604D55D-EDF1-42C8-9A9B-A61E7566422F}"/>
    <hyperlink ref="D3493" r:id="rId3492" xr:uid="{7F3A410D-A0AF-41F3-9F41-135036A2F221}"/>
    <hyperlink ref="D3494" r:id="rId3493" xr:uid="{1C85A57B-88B2-44C4-A6A0-AA4A8037B607}"/>
    <hyperlink ref="D3495" r:id="rId3494" xr:uid="{E7379B95-1F2F-4492-8847-6A1AB1D59DC7}"/>
    <hyperlink ref="D3496" r:id="rId3495" xr:uid="{20AAC723-13F2-4B71-A64E-FB2B7BBB87EA}"/>
    <hyperlink ref="D3497" r:id="rId3496" xr:uid="{19D16449-F8BB-4AED-B5E6-D1D5BFC9F256}"/>
    <hyperlink ref="D3498" r:id="rId3497" xr:uid="{931946CE-23AF-482C-9C16-232C0C7993C7}"/>
    <hyperlink ref="D3499" r:id="rId3498" xr:uid="{ACF8B8C9-F879-4994-A220-0BFE2B42B1FE}"/>
    <hyperlink ref="D3500" r:id="rId3499" xr:uid="{3B468DA5-F500-45E6-9124-A75108BDDB5B}"/>
    <hyperlink ref="D3501" r:id="rId3500" xr:uid="{25858F67-F8C6-4DA9-95A7-34CC2B205FC4}"/>
    <hyperlink ref="D3502" r:id="rId3501" xr:uid="{545C2DF6-9A37-4C2D-B4B6-D6BF6BC89970}"/>
    <hyperlink ref="D3503" r:id="rId3502" xr:uid="{3139B0EC-84C9-46E8-BE09-0DD400193E05}"/>
    <hyperlink ref="D3504" r:id="rId3503" xr:uid="{DB26A19D-34B7-4945-9AA6-54C0D9D0299D}"/>
    <hyperlink ref="D3505" r:id="rId3504" xr:uid="{2BC62847-0131-43CE-A9BE-70F1142AD365}"/>
    <hyperlink ref="D3506" r:id="rId3505" xr:uid="{87046045-E3D0-4E6A-BF0B-0C128094F81F}"/>
    <hyperlink ref="D3507" r:id="rId3506" xr:uid="{0F3A0B51-785C-4056-9CCB-7EC1A34EF77A}"/>
    <hyperlink ref="D3508" r:id="rId3507" xr:uid="{536580CC-5A69-4FE3-96E9-81AD86BDDD00}"/>
    <hyperlink ref="D3509" r:id="rId3508" xr:uid="{FAB6DD5F-0492-472E-B643-4AA8EF274382}"/>
    <hyperlink ref="D3510" r:id="rId3509" xr:uid="{062CDEAA-44E2-4E53-BF76-06ED136260A0}"/>
    <hyperlink ref="D3511" r:id="rId3510" xr:uid="{02B7F428-76A4-4209-9DB4-B30771ECD3A2}"/>
    <hyperlink ref="D3512" r:id="rId3511" xr:uid="{F00711B2-E2F5-442B-8DCC-E165BCD81ED7}"/>
    <hyperlink ref="D3513" r:id="rId3512" xr:uid="{C1EC79E9-3940-45CF-9A30-4AD51BB6E749}"/>
    <hyperlink ref="D3514" r:id="rId3513" xr:uid="{23AB9FC1-F0D6-4449-985F-5DC9DCCBC091}"/>
    <hyperlink ref="D3515" r:id="rId3514" xr:uid="{5415B869-6450-4FEC-B2B7-C6908666377A}"/>
    <hyperlink ref="D3516" r:id="rId3515" xr:uid="{D424C189-181D-47C6-935C-3B2FB5E8E4EF}"/>
    <hyperlink ref="D3517" r:id="rId3516" xr:uid="{7B34731A-B679-44BB-BA6D-0003775AE9EA}"/>
    <hyperlink ref="D3518" r:id="rId3517" xr:uid="{CB60087C-6928-4E83-86C5-5D46BA020563}"/>
    <hyperlink ref="D3519" r:id="rId3518" xr:uid="{9E13319B-C168-4FA6-AA77-6162B7C0FD94}"/>
    <hyperlink ref="D3520" r:id="rId3519" xr:uid="{6B6E036D-3254-4D1A-9ADD-2C9730A54392}"/>
    <hyperlink ref="D3521" r:id="rId3520" xr:uid="{8AAEC794-981E-458E-A34E-F12249A294FC}"/>
    <hyperlink ref="D3522" r:id="rId3521" xr:uid="{C54F9A7D-9534-41B3-A0A1-5FB1DB0DF7A9}"/>
    <hyperlink ref="D3523" r:id="rId3522" xr:uid="{D7F23B2B-ADD5-4881-BD4C-F2E08543FDE9}"/>
    <hyperlink ref="D3524" r:id="rId3523" xr:uid="{623EBB3E-C5EC-4011-A51B-89EDEC67B0CC}"/>
    <hyperlink ref="D3525" r:id="rId3524" xr:uid="{51BD4E76-4473-41C4-B9DA-1BF6DFDB3370}"/>
    <hyperlink ref="D3526" r:id="rId3525" xr:uid="{240F3DF9-160B-4843-8C97-2A201E9DD1CB}"/>
    <hyperlink ref="D3527" r:id="rId3526" xr:uid="{533BD5FF-6129-4B93-86FB-919112422C29}"/>
    <hyperlink ref="D3528" r:id="rId3527" xr:uid="{7165CD9E-552E-42AB-8584-249AF2C339BE}"/>
    <hyperlink ref="D3529" r:id="rId3528" xr:uid="{461DB27D-1938-4CB8-96DE-6DB5AF27B5FB}"/>
    <hyperlink ref="D3530" r:id="rId3529" xr:uid="{F66921CA-8F96-4710-BA47-34EC74A6BF99}"/>
    <hyperlink ref="D3531" r:id="rId3530" xr:uid="{E537DBF7-7304-4057-8B0A-587A5FF92880}"/>
    <hyperlink ref="D3532" r:id="rId3531" xr:uid="{46FBCB26-EF68-4BD4-B0F0-117894F10525}"/>
    <hyperlink ref="D3533" r:id="rId3532" xr:uid="{208566E2-54E3-43B5-A91D-1290DF7596B7}"/>
    <hyperlink ref="D3534" r:id="rId3533" xr:uid="{4C593329-5FDA-499C-94AC-D4AB78BA4012}"/>
    <hyperlink ref="D3535" r:id="rId3534" xr:uid="{02846143-8147-4DAC-8AAE-892C4A343F49}"/>
    <hyperlink ref="D3536" r:id="rId3535" xr:uid="{35A5B964-711A-4670-B784-F333370D4DC0}"/>
    <hyperlink ref="D3537" r:id="rId3536" xr:uid="{6D15CC6F-3838-4BBD-9173-B93E05CEC240}"/>
    <hyperlink ref="D3538" r:id="rId3537" xr:uid="{E072F591-08FE-4E30-9679-41FDEAA9E872}"/>
    <hyperlink ref="D3539" r:id="rId3538" xr:uid="{83D4DBE7-6DE4-4232-8949-94F8876BDEB9}"/>
    <hyperlink ref="D3540" r:id="rId3539" xr:uid="{56BD47DC-8DBF-499A-864C-DC1556DA9D82}"/>
    <hyperlink ref="D3541" r:id="rId3540" xr:uid="{83DC97D1-3D23-4471-A034-F16C9ACA560C}"/>
    <hyperlink ref="D3542" r:id="rId3541" xr:uid="{8C0A5DF3-4697-4B1B-98D0-F815EDC512D0}"/>
    <hyperlink ref="D3543" r:id="rId3542" xr:uid="{9DEF84D6-8241-46F3-A739-A3D1B931651F}"/>
    <hyperlink ref="D3544" r:id="rId3543" xr:uid="{E5A07C3A-BE13-40A3-A768-0DCCC1F2CDC1}"/>
    <hyperlink ref="D3545" r:id="rId3544" xr:uid="{0CD35173-9BAE-4EC6-92C0-D099DE6C8FB0}"/>
    <hyperlink ref="D3546" r:id="rId3545" xr:uid="{35C2D048-62E5-406E-BDF8-1F399B0B67C2}"/>
    <hyperlink ref="D3547" r:id="rId3546" xr:uid="{D21EF4F8-EC00-4C07-B4E2-B698A6BD397C}"/>
    <hyperlink ref="D3548" r:id="rId3547" xr:uid="{FEC46530-8C55-46C0-A38B-CA187D7DE343}"/>
    <hyperlink ref="D3549" r:id="rId3548" xr:uid="{F2B51804-C72F-49BE-ACA2-871A6FE9F8AF}"/>
    <hyperlink ref="D3550" r:id="rId3549" xr:uid="{21350707-87F9-4AC8-AE3C-D158794CB52A}"/>
    <hyperlink ref="D3551" r:id="rId3550" xr:uid="{2F23C869-2266-4DEF-B63E-EB063F1CE378}"/>
    <hyperlink ref="D3552" r:id="rId3551" xr:uid="{8CACBC83-79CB-4316-B385-7C99A4D4B8DC}"/>
    <hyperlink ref="D3553" r:id="rId3552" xr:uid="{F87E1436-CA54-4FC2-B349-24AB1984A9E2}"/>
    <hyperlink ref="D3554" r:id="rId3553" xr:uid="{8A3F719B-D90B-426C-8A0E-E8730B16A5E3}"/>
    <hyperlink ref="D3555" r:id="rId3554" xr:uid="{C2BA340D-90DC-4F90-9307-49BF31346036}"/>
    <hyperlink ref="D3556" r:id="rId3555" xr:uid="{72587860-2CCD-41DF-A1AE-AFEA699B020B}"/>
    <hyperlink ref="D3557" r:id="rId3556" xr:uid="{CAD34C7D-9661-4CCE-B07A-12BA2F93AFD7}"/>
    <hyperlink ref="D3558" r:id="rId3557" xr:uid="{DAAC4E86-1D72-4D2B-A5D6-8637F28483AC}"/>
    <hyperlink ref="D3559" r:id="rId3558" xr:uid="{E943BB5F-215F-45EE-BBCB-FB4CA22A8AE2}"/>
    <hyperlink ref="D3560" r:id="rId3559" xr:uid="{91AE2DC0-2172-46A7-B2CA-BE8CBC5DE74B}"/>
    <hyperlink ref="D3561" r:id="rId3560" xr:uid="{BECB75BB-A089-410E-82B8-BC774CFBB020}"/>
    <hyperlink ref="D3562" r:id="rId3561" xr:uid="{CC3E7AFB-F530-4B47-8437-9EB37FCCCE10}"/>
    <hyperlink ref="D3563" r:id="rId3562" xr:uid="{677FE57C-67F4-45B5-BDD3-60D71E5C49E3}"/>
    <hyperlink ref="D3564" r:id="rId3563" xr:uid="{C286F3D5-C8C9-4728-B85B-D6B57AA0F2F7}"/>
    <hyperlink ref="D3565" r:id="rId3564" xr:uid="{DEFCA8FE-2113-4FC2-AF5A-0CA623DB40F4}"/>
    <hyperlink ref="D3566" r:id="rId3565" xr:uid="{FA6DA3C6-92B7-4E96-BD74-B4B08B2A3BD7}"/>
    <hyperlink ref="D3567" r:id="rId3566" xr:uid="{2CD3B045-1C20-47D7-AF0B-356412B3A6BD}"/>
    <hyperlink ref="D3568" r:id="rId3567" xr:uid="{F1F5953F-2A50-4543-A290-6BAA3237EACB}"/>
    <hyperlink ref="D3569" r:id="rId3568" xr:uid="{F8A277BF-7AE9-41D5-BD04-5B9E9DF9840C}"/>
    <hyperlink ref="D3570" r:id="rId3569" xr:uid="{100682DB-C097-4DDF-ADEF-9CCCF459C089}"/>
    <hyperlink ref="D3571" r:id="rId3570" xr:uid="{DEEC9350-B286-424A-80C2-56DC1194C203}"/>
    <hyperlink ref="D3572" r:id="rId3571" xr:uid="{614E9267-62E2-4055-817C-A1E896E0E1D2}"/>
    <hyperlink ref="D3573" r:id="rId3572" xr:uid="{B9987994-9CD5-488D-A744-7022C88F700C}"/>
    <hyperlink ref="D3574" r:id="rId3573" xr:uid="{415001C0-707F-44DD-BF1B-5067705D994E}"/>
    <hyperlink ref="D3575" r:id="rId3574" xr:uid="{F75FF4FA-5B64-4327-9FA6-D8E26D0757AF}"/>
    <hyperlink ref="D3576" r:id="rId3575" xr:uid="{4B72DCC3-D3D6-4611-A5CE-B89B6085A1BA}"/>
    <hyperlink ref="D3577" r:id="rId3576" xr:uid="{6600F73C-DC07-49ED-9AA4-38768C92C4C4}"/>
    <hyperlink ref="D3578" r:id="rId3577" xr:uid="{0FD2A4A5-AD5A-4F3C-AF8F-B153746A3936}"/>
    <hyperlink ref="D3579" r:id="rId3578" xr:uid="{B27CE90A-363A-4CE7-9BCE-7AC5E57CBA3B}"/>
    <hyperlink ref="D3580" r:id="rId3579" xr:uid="{54915BF5-3357-4512-B862-912DC015F320}"/>
    <hyperlink ref="D3581" r:id="rId3580" xr:uid="{7AB88BD7-C362-4BC6-9660-8CD5EE19128A}"/>
    <hyperlink ref="D3582" r:id="rId3581" xr:uid="{1FE9F71E-DAC8-459B-ADD4-B52F1588B6EB}"/>
    <hyperlink ref="D3583" r:id="rId3582" xr:uid="{822853DD-483F-462C-8FB0-4E9D4AE06923}"/>
    <hyperlink ref="D3584" r:id="rId3583" xr:uid="{83E41BEE-A5B2-49B3-99C3-8367F7617583}"/>
    <hyperlink ref="D3585" r:id="rId3584" xr:uid="{22B2EAC4-D109-4AC9-9A4A-FA0F3608E540}"/>
    <hyperlink ref="D3586" r:id="rId3585" xr:uid="{D14B6F30-9E8A-4736-92A4-2906511A4973}"/>
    <hyperlink ref="D3587" r:id="rId3586" xr:uid="{DC641F71-C660-4717-8CEC-352B2B520235}"/>
    <hyperlink ref="D3588" r:id="rId3587" xr:uid="{6B292473-19CE-4466-A914-1011A73D0C62}"/>
    <hyperlink ref="D3589" r:id="rId3588" xr:uid="{7C000A1B-2E48-4BEB-9F28-815252CE1716}"/>
    <hyperlink ref="D3590" r:id="rId3589" xr:uid="{2CD1D646-DCAE-4A8E-91F4-3601BEA2C3A6}"/>
    <hyperlink ref="D3591" r:id="rId3590" xr:uid="{DF228B42-8F0F-4B3C-995B-83FB995D62B5}"/>
    <hyperlink ref="D3592" r:id="rId3591" xr:uid="{79A15960-D21B-4B66-B3F2-8A420CB21101}"/>
    <hyperlink ref="D3593" r:id="rId3592" xr:uid="{4A4FE2D4-1538-4056-83A5-5F72DBA0BD2A}"/>
    <hyperlink ref="D3594" r:id="rId3593" xr:uid="{FFF01222-3025-4F56-9809-E3837B3569EA}"/>
    <hyperlink ref="D3595" r:id="rId3594" xr:uid="{CE4CD464-542F-49F8-8F36-2613EDEDCBD2}"/>
    <hyperlink ref="D3596" r:id="rId3595" xr:uid="{1E371EAD-A333-4762-9B62-CEB698290083}"/>
    <hyperlink ref="D3597" r:id="rId3596" xr:uid="{0291D823-3809-4778-A149-E8D677CC18EE}"/>
    <hyperlink ref="D3598" r:id="rId3597" xr:uid="{6756444E-65B9-4CAE-9B58-3B9044B583F4}"/>
    <hyperlink ref="D3599" r:id="rId3598" xr:uid="{21184E35-090E-4B56-B61C-E7927F703CBB}"/>
    <hyperlink ref="D3600" r:id="rId3599" xr:uid="{7D4F3557-89E0-491E-BBCA-715E075FC8BC}"/>
    <hyperlink ref="D3601" r:id="rId3600" xr:uid="{D7282EA4-42DA-497A-9964-003F04602D50}"/>
    <hyperlink ref="D3602" r:id="rId3601" xr:uid="{8AED9B2C-3E6C-4E8F-9592-130D391F36EB}"/>
    <hyperlink ref="D3603" r:id="rId3602" xr:uid="{5FC9F053-A865-4AF0-ABF2-25CD63FFCC64}"/>
    <hyperlink ref="D3604" r:id="rId3603" xr:uid="{132FB89E-D9BC-4C13-AAA5-66A4F07E15A9}"/>
    <hyperlink ref="D3605" r:id="rId3604" xr:uid="{63172B84-FA11-40A2-84EB-4075E02C67C9}"/>
    <hyperlink ref="D3606" r:id="rId3605" xr:uid="{D7DA6A77-2C21-4225-96E1-E3812A3B3264}"/>
    <hyperlink ref="D3607" r:id="rId3606" xr:uid="{D657FA7A-B837-4789-A7AF-0888D46290B7}"/>
    <hyperlink ref="D3608" r:id="rId3607" xr:uid="{2E6564B5-86A1-47E0-ADFC-2FC2BBDF7F9C}"/>
    <hyperlink ref="D3609" r:id="rId3608" xr:uid="{6A14BB38-EAC9-4B92-BC8A-D5F6D6B41BCC}"/>
    <hyperlink ref="D3610" r:id="rId3609" xr:uid="{87834AAC-94E2-4FF1-8FB2-A1450CAB08FC}"/>
    <hyperlink ref="D3611" r:id="rId3610" xr:uid="{434D9681-EC0B-4A5C-BFD1-F84481DBD655}"/>
    <hyperlink ref="D3612" r:id="rId3611" xr:uid="{F62CC293-E5E4-4C81-B69D-E93F0A0957C5}"/>
    <hyperlink ref="D3613" r:id="rId3612" xr:uid="{E6E61729-A47B-4E3A-9E55-43049B73CCD7}"/>
    <hyperlink ref="D3614" r:id="rId3613" xr:uid="{E5EA4EEE-EB50-49F7-A0D2-1924FDAA18CC}"/>
    <hyperlink ref="D3615" r:id="rId3614" xr:uid="{B7CC535B-3D86-4348-8EB0-ECBB9A301A04}"/>
    <hyperlink ref="D3616" r:id="rId3615" xr:uid="{E0FE77BD-BBB8-4143-9ED5-F039B3723682}"/>
    <hyperlink ref="D3617" r:id="rId3616" xr:uid="{5BC23152-DE73-41F8-BFE4-2EB398FFC637}"/>
    <hyperlink ref="D3618" r:id="rId3617" xr:uid="{876A2157-068C-4884-8336-ECD26D00E8E1}"/>
    <hyperlink ref="D3619" r:id="rId3618" xr:uid="{0BD0A167-669F-416C-8C79-4B64BA2B8C89}"/>
    <hyperlink ref="D3620" r:id="rId3619" xr:uid="{F8234B56-6E83-45F6-B6BE-277E90FB3521}"/>
    <hyperlink ref="D3621" r:id="rId3620" xr:uid="{FA371112-F79E-43CF-9BA0-9BFD620CAA98}"/>
    <hyperlink ref="D3622" r:id="rId3621" xr:uid="{4017B334-F4D7-4C28-85A0-7C565A7FA61F}"/>
    <hyperlink ref="D3623" r:id="rId3622" xr:uid="{420B5067-62FE-44D6-89A4-88E5AFF85852}"/>
    <hyperlink ref="D3624" r:id="rId3623" xr:uid="{9E2792B5-B92D-4629-974D-7B86CB93A5C5}"/>
    <hyperlink ref="D3625" r:id="rId3624" xr:uid="{053C31EC-94B1-4008-B01D-DC9D9D89734D}"/>
    <hyperlink ref="D3626" r:id="rId3625" xr:uid="{A7B223AB-50D2-4992-9F58-D448D18A562C}"/>
    <hyperlink ref="D3627" r:id="rId3626" xr:uid="{971CF96E-0477-48B5-8A98-6E54401EF2DF}"/>
    <hyperlink ref="D3628" r:id="rId3627" xr:uid="{0C0C8187-8E81-48C4-88B3-D71C1C25AEF4}"/>
    <hyperlink ref="D3629" r:id="rId3628" xr:uid="{85E3144B-1B0D-4ED4-8B79-EF0E4F87F993}"/>
    <hyperlink ref="D3630" r:id="rId3629" xr:uid="{F32456E0-B9E6-42ED-B9E3-18EAAC5D3B66}"/>
    <hyperlink ref="D3631" r:id="rId3630" xr:uid="{96FE9766-F893-473E-BF2D-45623B055DAD}"/>
    <hyperlink ref="D3632" r:id="rId3631" xr:uid="{F91C8CCB-EDA8-407E-B91C-5423337FC5C7}"/>
    <hyperlink ref="D3633" r:id="rId3632" xr:uid="{86F59244-A49A-4667-BAFD-A00F7D9704E8}"/>
    <hyperlink ref="D3634" r:id="rId3633" xr:uid="{C37C0C1E-D271-4429-8104-9A18EFDBBDEB}"/>
    <hyperlink ref="D3635" r:id="rId3634" xr:uid="{7949809C-D907-4E41-84ED-23255A0E6755}"/>
    <hyperlink ref="D3636" r:id="rId3635" xr:uid="{1796FF6D-35D0-4042-BC6B-BE07000ECA46}"/>
    <hyperlink ref="D3637" r:id="rId3636" xr:uid="{C236157D-0FA0-4905-BD80-3CD332FED1FD}"/>
    <hyperlink ref="D3638" r:id="rId3637" xr:uid="{8FF46CA3-D1B7-4198-864A-638006729F48}"/>
    <hyperlink ref="D3639" r:id="rId3638" xr:uid="{28D5E55A-FD38-49A1-91EE-ACC8FED59C62}"/>
    <hyperlink ref="D3640" r:id="rId3639" xr:uid="{8D4F2C41-2FDB-4C59-8DE1-94AA70FDA762}"/>
    <hyperlink ref="D3641" r:id="rId3640" xr:uid="{D4D496D4-D1A7-4022-B575-2335807F32CA}"/>
    <hyperlink ref="D3642" r:id="rId3641" xr:uid="{B75AB8A6-C00D-4835-A450-59F77B13EB5E}"/>
    <hyperlink ref="D3643" r:id="rId3642" xr:uid="{3544EE70-DDEA-4E45-86FE-A61A8C8CC369}"/>
    <hyperlink ref="D3644" r:id="rId3643" xr:uid="{8D35A1E3-3334-4478-979D-8D1CBDC77334}"/>
    <hyperlink ref="D3645" r:id="rId3644" xr:uid="{40971122-578E-49D3-9727-37E78DBFE964}"/>
    <hyperlink ref="D3646" r:id="rId3645" xr:uid="{C4A8DD22-85F1-426B-93E1-CEC395043310}"/>
    <hyperlink ref="D3647" r:id="rId3646" xr:uid="{99BA8E87-EEEC-4DB8-B22E-9CAAC31F5075}"/>
    <hyperlink ref="D3648" r:id="rId3647" xr:uid="{65ED7782-2666-443B-806E-179840B8C349}"/>
    <hyperlink ref="D3649" r:id="rId3648" xr:uid="{45F22462-1623-42FE-820F-C8B853707054}"/>
    <hyperlink ref="D3650" r:id="rId3649" xr:uid="{21DA1D86-5B1A-4FA5-A813-BB084302B839}"/>
    <hyperlink ref="D3651" r:id="rId3650" xr:uid="{96B9FFCD-F82C-4575-9656-35669CD38530}"/>
    <hyperlink ref="D3652" r:id="rId3651" xr:uid="{27A6F43B-16B8-43AA-8B63-BA31B30E273C}"/>
    <hyperlink ref="D3653" r:id="rId3652" xr:uid="{8A1E8C64-0563-4D7A-9B41-EB63E9B56F99}"/>
    <hyperlink ref="D3654" r:id="rId3653" xr:uid="{44FB48AA-E889-4DC1-80A5-AD62F833F58E}"/>
    <hyperlink ref="D3655" r:id="rId3654" xr:uid="{88E95174-52A9-45F6-9102-46C05E87EA7C}"/>
    <hyperlink ref="D3656" r:id="rId3655" xr:uid="{8D76965C-B850-4C37-9CB2-EE5C0655DF0F}"/>
    <hyperlink ref="D3657" r:id="rId3656" xr:uid="{B9195D3F-6F94-478C-92CA-9AE8B66FAAD8}"/>
    <hyperlink ref="D3658" r:id="rId3657" xr:uid="{3F4A8E9B-3952-46ED-BA10-F292B3B0B982}"/>
    <hyperlink ref="D3659" r:id="rId3658" xr:uid="{CC4E583F-E410-4560-A33F-E793DCB0EDBB}"/>
    <hyperlink ref="D3660" r:id="rId3659" xr:uid="{0A8D866C-6F18-4A08-91BC-2B48D12F0C79}"/>
    <hyperlink ref="D3661" r:id="rId3660" xr:uid="{0A4AB24A-A089-4510-8634-5DE50A112F96}"/>
    <hyperlink ref="D3662" r:id="rId3661" xr:uid="{89F87040-56D9-460F-9023-6793AE315455}"/>
    <hyperlink ref="D3663" r:id="rId3662" xr:uid="{545B7DB8-120A-46F9-B00E-138AF1BEFE82}"/>
    <hyperlink ref="D3664" r:id="rId3663" xr:uid="{B155E7EF-DB42-4A9E-A3C0-E5495FD49E11}"/>
    <hyperlink ref="D3665" r:id="rId3664" xr:uid="{BB727501-B87A-4D4A-B13E-B13E6B098BE2}"/>
    <hyperlink ref="D3666" r:id="rId3665" xr:uid="{0754DDEF-5A24-4D73-854D-51568683175E}"/>
    <hyperlink ref="D3667" r:id="rId3666" xr:uid="{44CF51D5-CFC2-4AD8-8912-5BC478C71E54}"/>
    <hyperlink ref="D3668" r:id="rId3667" xr:uid="{287B2501-969A-4944-B562-A07463B3BB69}"/>
    <hyperlink ref="D3669" r:id="rId3668" xr:uid="{A2E6EA0C-913C-4A6E-9050-00D9D1C514EC}"/>
    <hyperlink ref="D3670" r:id="rId3669" xr:uid="{692427E9-9503-4981-8765-EB4F79479993}"/>
    <hyperlink ref="D3671" r:id="rId3670" xr:uid="{E2D6156E-7A96-4F75-B9BE-86EB651E529E}"/>
    <hyperlink ref="D3672" r:id="rId3671" xr:uid="{E9EC4024-898F-4D59-BCC9-7084D967BDF8}"/>
    <hyperlink ref="D3673" r:id="rId3672" xr:uid="{FA11B7F2-4DDE-45E8-ACBD-71885735AD48}"/>
    <hyperlink ref="D3674" r:id="rId3673" xr:uid="{D4A5AF73-FC89-4B38-955E-46145FAF17DB}"/>
    <hyperlink ref="D3675" r:id="rId3674" xr:uid="{E31A89B4-68AF-4BDD-8045-ABE04DABCF5A}"/>
    <hyperlink ref="D3676" r:id="rId3675" xr:uid="{D8AEBA42-4AC4-4CBD-B181-6EC261CF847E}"/>
    <hyperlink ref="D3677" r:id="rId3676" xr:uid="{8EE120DA-C154-4107-A74D-DD1AEA334739}"/>
    <hyperlink ref="D3678" r:id="rId3677" xr:uid="{96A5FFB6-8A80-42A1-A0CF-1E341831D1D7}"/>
    <hyperlink ref="D3679" r:id="rId3678" xr:uid="{01719BB4-1DD7-458C-9FE9-368D76B74C7B}"/>
    <hyperlink ref="D3680" r:id="rId3679" xr:uid="{898AFD3E-439B-489B-9335-7C229A1290F6}"/>
    <hyperlink ref="D3681" r:id="rId3680" xr:uid="{55ADE15F-3791-45E6-9AEE-851FC8E1BB6F}"/>
    <hyperlink ref="D3682" r:id="rId3681" xr:uid="{0EB6F6B2-C819-49A6-9799-D2FB526CF30C}"/>
    <hyperlink ref="D3683" r:id="rId3682" xr:uid="{9F487987-9914-493A-91D0-14BD74256CCA}"/>
    <hyperlink ref="D3684" r:id="rId3683" xr:uid="{BA8B6934-8D7A-4051-83D7-17563CA14877}"/>
    <hyperlink ref="D3685" r:id="rId3684" xr:uid="{F56A4418-B33A-4F1C-9790-405226445533}"/>
    <hyperlink ref="D3686" r:id="rId3685" xr:uid="{CD0A0F56-6FD3-4D76-8E1C-54257B83DAD7}"/>
    <hyperlink ref="D3687" r:id="rId3686" xr:uid="{CE7D8638-846F-4113-9356-8BB58F8A0B14}"/>
    <hyperlink ref="D3688" r:id="rId3687" xr:uid="{4E97976E-8AE2-49C7-B692-438C19566CFF}"/>
    <hyperlink ref="D3689" r:id="rId3688" xr:uid="{29276F0C-66AF-4262-B515-604DB92ED2A3}"/>
    <hyperlink ref="D3690" r:id="rId3689" xr:uid="{6FA3EFD5-53FF-4595-A726-FB78164D59A7}"/>
    <hyperlink ref="D3691" r:id="rId3690" xr:uid="{36F06E5F-B7AD-4F84-A731-6B4F4F6FE059}"/>
    <hyperlink ref="D3692" r:id="rId3691" xr:uid="{CC27A0B4-F6D9-41DE-8BC2-C619434E3016}"/>
    <hyperlink ref="D3693" r:id="rId3692" xr:uid="{80295FD7-FAB2-4C44-8A59-DD1FF650E931}"/>
    <hyperlink ref="D3694" r:id="rId3693" xr:uid="{F0D27F2D-E9AC-47EC-A2BE-F0539B95B61D}"/>
    <hyperlink ref="D3695" r:id="rId3694" xr:uid="{B826BB6C-8845-4878-99A2-EC5F4FB78DA8}"/>
    <hyperlink ref="D3696" r:id="rId3695" xr:uid="{60963444-51AF-4266-863B-FC390AF79318}"/>
    <hyperlink ref="D3697" r:id="rId3696" xr:uid="{98091971-B5B7-4D6E-B198-16F8631458E8}"/>
    <hyperlink ref="D3698" r:id="rId3697" xr:uid="{FCF4713B-B699-4315-882E-5F30D3FEBDC6}"/>
    <hyperlink ref="D3699" r:id="rId3698" xr:uid="{241A67AE-1035-4D23-84E6-49AA98F33706}"/>
    <hyperlink ref="D3700" r:id="rId3699" xr:uid="{C7D54135-DC3E-49F2-B4B5-00CB55EBC0DC}"/>
    <hyperlink ref="D3701" r:id="rId3700" xr:uid="{A9038DB6-69FA-4B4C-924A-7B336643ED49}"/>
    <hyperlink ref="D3702" r:id="rId3701" xr:uid="{DB64BC6B-3DBA-4CDE-8595-B44BD9E56223}"/>
    <hyperlink ref="D3703" r:id="rId3702" xr:uid="{DB566FA4-F1B2-4FD6-9ED4-1E5A23EE9CEC}"/>
    <hyperlink ref="D3704" r:id="rId3703" xr:uid="{5F83A578-0900-4614-804D-B4334700BEE6}"/>
    <hyperlink ref="D3705" r:id="rId3704" xr:uid="{A2CCD963-2833-40EB-8645-81184337F7BD}"/>
    <hyperlink ref="D3706" r:id="rId3705" xr:uid="{CB0AA980-1BBD-4861-89A4-E3AD82FA18B4}"/>
    <hyperlink ref="D3707" r:id="rId3706" xr:uid="{57D4AD07-7D47-4FA7-8E9D-15148C20654B}"/>
    <hyperlink ref="D3708" r:id="rId3707" xr:uid="{68E4F186-5961-4430-B051-FFB19DBE5604}"/>
    <hyperlink ref="D3709" r:id="rId3708" xr:uid="{51E99CC1-09FE-40B6-9FD8-09E4AF9563A5}"/>
    <hyperlink ref="D3710" r:id="rId3709" xr:uid="{D242B94E-AEED-42FE-858E-24E6FBF187DF}"/>
    <hyperlink ref="D3711" r:id="rId3710" xr:uid="{D5CCC7F7-D3A5-4E64-AE43-735B17CE35DF}"/>
    <hyperlink ref="D3712" r:id="rId3711" xr:uid="{CDF8221F-6CA6-4BA4-BA4B-5490BBDDD2A2}"/>
    <hyperlink ref="D3713" r:id="rId3712" xr:uid="{C65BBC5B-7276-4403-9BC6-9624D1C16D6E}"/>
    <hyperlink ref="D3714" r:id="rId3713" xr:uid="{4EDE981D-1B1F-4EA5-9730-72744A0D1C99}"/>
    <hyperlink ref="D3715" r:id="rId3714" xr:uid="{CB69B6D4-BCEB-4295-A3BB-07006F60A557}"/>
    <hyperlink ref="D3716" r:id="rId3715" xr:uid="{13524146-C53E-43F6-ACA2-400CB83F30B0}"/>
    <hyperlink ref="D3717" r:id="rId3716" xr:uid="{F53C1B1B-AD57-4ED9-A441-8DF37CC074D1}"/>
    <hyperlink ref="D3718" r:id="rId3717" xr:uid="{47BA4BC2-A55D-4AFC-8103-C20B99B44BD9}"/>
    <hyperlink ref="D3719" r:id="rId3718" xr:uid="{EBBA67C6-EED2-499D-B46A-1DD08AB2DFF3}"/>
    <hyperlink ref="D3720" r:id="rId3719" xr:uid="{A8CC9C9C-7710-47C3-A84C-AC8787FAE869}"/>
    <hyperlink ref="D3721" r:id="rId3720" xr:uid="{952D4DD5-8B07-4F3D-AC35-BC9E0FF633E2}"/>
    <hyperlink ref="D3722" r:id="rId3721" xr:uid="{C9DCB381-BF36-42B5-AFBE-7CBD6178034D}"/>
    <hyperlink ref="D3723" r:id="rId3722" xr:uid="{EB5131FE-578E-40F3-B939-B2F8085114B9}"/>
    <hyperlink ref="D3724" r:id="rId3723" xr:uid="{C705CCCA-9F67-4219-BA8B-15198FE78E08}"/>
    <hyperlink ref="D3725" r:id="rId3724" xr:uid="{43326BE1-BFCD-4813-B256-9B2332D02795}"/>
    <hyperlink ref="D3726" r:id="rId3725" xr:uid="{383754FD-F105-40B7-A368-CB05D978CDA2}"/>
    <hyperlink ref="D3727" r:id="rId3726" xr:uid="{1E4DE9F3-29A2-446A-8082-67348D03A8D6}"/>
    <hyperlink ref="D3728" r:id="rId3727" xr:uid="{1B11BBF0-5882-4024-9DAD-C24B097C9632}"/>
    <hyperlink ref="D3729" r:id="rId3728" xr:uid="{BBB33B75-C5CE-4AAF-99F7-08654A53BFE4}"/>
    <hyperlink ref="D3730" r:id="rId3729" xr:uid="{DFCA2FAB-19B6-41C1-8BF0-A38FF7922E17}"/>
    <hyperlink ref="D3731" r:id="rId3730" xr:uid="{309182A6-F78E-419A-A616-75ACB0E75831}"/>
    <hyperlink ref="D3732" r:id="rId3731" xr:uid="{CF8375A3-82B0-43DA-AB7C-67258EB5888B}"/>
    <hyperlink ref="D3733" r:id="rId3732" xr:uid="{A3A5AE2F-1798-48C4-99BF-9E910DB2DD97}"/>
    <hyperlink ref="D3734" r:id="rId3733" xr:uid="{51714F9C-1891-4F42-942E-908687EAD7BC}"/>
    <hyperlink ref="D3735" r:id="rId3734" xr:uid="{095B4B70-34D5-4922-87A0-82D79C000652}"/>
    <hyperlink ref="D3736" r:id="rId3735" xr:uid="{CB18DF73-DE75-4DB5-8F16-FE72DAB5C533}"/>
    <hyperlink ref="D3737" r:id="rId3736" xr:uid="{7ADB230A-69C3-439A-8C60-185702BDF34D}"/>
    <hyperlink ref="D3738" r:id="rId3737" xr:uid="{F56BC097-54F9-4591-B25B-D33753C5AA3B}"/>
    <hyperlink ref="D3739" r:id="rId3738" xr:uid="{0E918DFB-0D60-47A7-AF14-22FD307A267D}"/>
    <hyperlink ref="D3740" r:id="rId3739" xr:uid="{ABB9FE30-8EB2-448A-922F-3C734BD4470D}"/>
    <hyperlink ref="D3741" r:id="rId3740" xr:uid="{00C347D4-B026-48E8-B25E-6A75F73EB9AA}"/>
    <hyperlink ref="D3742" r:id="rId3741" xr:uid="{93B4E978-AF84-497E-810E-86778C45217C}"/>
    <hyperlink ref="D3743" r:id="rId3742" xr:uid="{28D31D78-103C-4AEB-ABDD-E43922298712}"/>
    <hyperlink ref="D3744" r:id="rId3743" xr:uid="{F4F0AE8A-413D-49DE-A3CA-7F3AFBF44580}"/>
    <hyperlink ref="D3745" r:id="rId3744" xr:uid="{8D0EC35D-63AF-438D-A438-5F547DC0AD79}"/>
    <hyperlink ref="D3746" r:id="rId3745" xr:uid="{7B727A5A-20DB-4501-A649-EEE17B804D53}"/>
    <hyperlink ref="D3747" r:id="rId3746" xr:uid="{4C0AD561-5CB1-4DE5-8442-42BA18BBABBF}"/>
    <hyperlink ref="D3748" r:id="rId3747" xr:uid="{82D9322D-B76F-4058-83FF-770A09E89124}"/>
    <hyperlink ref="D3749" r:id="rId3748" xr:uid="{C648DD68-1CF9-4D0A-A193-973DDA002C6E}"/>
    <hyperlink ref="D3750" r:id="rId3749" xr:uid="{F9F4CD58-4A50-40DC-86BC-E7C26FE6516C}"/>
    <hyperlink ref="D3751" r:id="rId3750" xr:uid="{440DAF61-5DFD-465A-BF47-80CE017D5DEC}"/>
    <hyperlink ref="D3752" r:id="rId3751" xr:uid="{C1FAE6D7-F68D-4B3E-AB3A-8989689F271C}"/>
    <hyperlink ref="D3753" r:id="rId3752" xr:uid="{D090E28E-3398-4252-A1EF-EA29480C19B8}"/>
    <hyperlink ref="D3754" r:id="rId3753" xr:uid="{3F86D9E2-75E5-41E5-BF83-C8B32933D0AB}"/>
    <hyperlink ref="D3755" r:id="rId3754" xr:uid="{CCC20A30-4D8F-44C3-9FC0-6DF460CB9B03}"/>
    <hyperlink ref="D3756" r:id="rId3755" xr:uid="{A79415ED-E7B5-441A-B5CE-BBFD23778A02}"/>
    <hyperlink ref="D3757" r:id="rId3756" xr:uid="{418F13DE-5FE8-4E2E-B612-26CD61ACE16F}"/>
    <hyperlink ref="D3758" r:id="rId3757" xr:uid="{FC9FD293-CFEB-4A8B-8B24-8861CBDF0395}"/>
    <hyperlink ref="D3759" r:id="rId3758" xr:uid="{CA235465-C551-472D-9F41-60B5545EC334}"/>
    <hyperlink ref="D3760" r:id="rId3759" xr:uid="{198528BC-D6F7-430D-9B98-994007CF3624}"/>
    <hyperlink ref="D3761" r:id="rId3760" xr:uid="{D012484F-62C4-4F6D-BB0C-BA11D0AE8A0B}"/>
    <hyperlink ref="D3762" r:id="rId3761" xr:uid="{B014D0DA-57A7-4D05-B8CE-4B1EA77879EC}"/>
    <hyperlink ref="D3763" r:id="rId3762" xr:uid="{F1DB43E6-4A74-4DED-B8A2-32AB9A7EC309}"/>
    <hyperlink ref="D3764" r:id="rId3763" xr:uid="{79E067D5-8C55-4EFD-9B7B-1023242C728E}"/>
    <hyperlink ref="D3765" r:id="rId3764" xr:uid="{E5779CE0-98EE-49D2-BF70-F4343638D934}"/>
    <hyperlink ref="D3766" r:id="rId3765" xr:uid="{0A3CC812-49F8-45B4-8A5C-4EA47428AF37}"/>
    <hyperlink ref="D3767" r:id="rId3766" xr:uid="{A2CDB9D4-67D7-4277-BE74-60953021A8A7}"/>
    <hyperlink ref="D3768" r:id="rId3767" xr:uid="{FBFBB6B0-5AC3-4F71-A7C1-CFD4F456A806}"/>
    <hyperlink ref="D3769" r:id="rId3768" xr:uid="{F1547CBD-561F-4B58-A9F6-F1148D37F2FB}"/>
    <hyperlink ref="D3770" r:id="rId3769" xr:uid="{7E2CA3E7-5F7F-43FF-97A2-36CB3CE23641}"/>
    <hyperlink ref="D3771" r:id="rId3770" xr:uid="{4DC604E2-1A6E-421E-976A-48876B88AA57}"/>
    <hyperlink ref="D3772" r:id="rId3771" xr:uid="{6E9F44A5-38C7-4167-86FC-59F3E14213CD}"/>
    <hyperlink ref="D3773" r:id="rId3772" xr:uid="{E24B5C89-BB17-4EE9-9566-F0BA4E517DA6}"/>
    <hyperlink ref="D3774" r:id="rId3773" xr:uid="{36664E9D-B4A0-4DB7-8C89-9054D0666DF7}"/>
    <hyperlink ref="D3775" r:id="rId3774" xr:uid="{8E2CABE0-5B90-4655-8B11-0CE5583083ED}"/>
    <hyperlink ref="D3776" r:id="rId3775" xr:uid="{55FE19B8-EF36-416B-AE68-AFD103117270}"/>
    <hyperlink ref="D3777" r:id="rId3776" xr:uid="{A59774ED-B489-4D65-996A-AD8FBD9C7C08}"/>
    <hyperlink ref="D3778" r:id="rId3777" xr:uid="{399108B5-E0A7-4B6C-A07F-36BCB95FC221}"/>
    <hyperlink ref="D3779" r:id="rId3778" xr:uid="{DCF256DF-E5ED-4B5D-B957-0045F6FF2A09}"/>
    <hyperlink ref="D3780" r:id="rId3779" xr:uid="{1660A05E-3BDB-4FD0-8F8F-277D40240FAC}"/>
    <hyperlink ref="D3781" r:id="rId3780" xr:uid="{95F8C62C-EE1B-47CC-BF89-C4DCBE72FF85}"/>
    <hyperlink ref="D3782" r:id="rId3781" xr:uid="{D2108F3C-059E-4A11-9EDD-FA03DACD979C}"/>
    <hyperlink ref="D3783" r:id="rId3782" xr:uid="{A7D0F441-C88C-4984-8CB6-9717BA467BED}"/>
    <hyperlink ref="D3784" r:id="rId3783" xr:uid="{65C8E144-DDAB-4CC6-BC26-36B0DB029D1E}"/>
    <hyperlink ref="D3785" r:id="rId3784" xr:uid="{8D6BA3CE-BF22-4AC9-B84F-ECA2E3A6D823}"/>
    <hyperlink ref="D3786" r:id="rId3785" xr:uid="{BB8F8A68-B8C2-4B59-866C-77DDC237B86C}"/>
    <hyperlink ref="D3787" r:id="rId3786" xr:uid="{D9797F1B-7ECF-4C7D-8775-FFD2D11BB665}"/>
    <hyperlink ref="D3788" r:id="rId3787" xr:uid="{B033602A-7F82-4DC0-9B01-6B9894AF3E77}"/>
    <hyperlink ref="D3789" r:id="rId3788" xr:uid="{E25F01EE-9983-4AF3-ADE1-4C99FAA794DC}"/>
    <hyperlink ref="D3790" r:id="rId3789" xr:uid="{1AE5A837-2711-4E15-8ADF-39ED43A15248}"/>
    <hyperlink ref="D3791" r:id="rId3790" xr:uid="{11393F7D-CF50-4BF5-AD00-0B1C4F08A3B7}"/>
    <hyperlink ref="D3792" r:id="rId3791" xr:uid="{F2372926-EE96-42FC-9DE2-BE5DD1554B07}"/>
    <hyperlink ref="D3793" r:id="rId3792" xr:uid="{723B31AE-A78F-41A1-B1DE-299ADBA4C486}"/>
    <hyperlink ref="D3794" r:id="rId3793" xr:uid="{5F655C65-88A4-4235-BA08-ADF385413556}"/>
    <hyperlink ref="D3795" r:id="rId3794" xr:uid="{F88215E7-F0BE-41A6-A647-2FA9E297D8D8}"/>
    <hyperlink ref="D3796" r:id="rId3795" xr:uid="{84784DFA-AA9D-403B-881A-1007D1B6AAAB}"/>
    <hyperlink ref="D3797" r:id="rId3796" xr:uid="{E41BF7FD-4A09-4303-933C-0F07D841E4B6}"/>
    <hyperlink ref="D3798" r:id="rId3797" xr:uid="{9CB09C89-227A-4C2B-B7CB-34E0C2913712}"/>
    <hyperlink ref="D3799" r:id="rId3798" xr:uid="{61164DFD-C29D-4CF3-9AE4-D193EF53128E}"/>
    <hyperlink ref="D3800" r:id="rId3799" xr:uid="{5C8D8C5C-770A-4D53-A38B-17AD985DE431}"/>
    <hyperlink ref="D3801" r:id="rId3800" xr:uid="{B09EB504-9AE2-4E6D-9F12-ECABA33C669A}"/>
    <hyperlink ref="D3802" r:id="rId3801" xr:uid="{3C67725A-219A-4CAB-A2F4-47E1488F1EC3}"/>
    <hyperlink ref="D3803" r:id="rId3802" xr:uid="{C42298D6-FB4E-48A4-BAE8-F4CCD73E17B1}"/>
    <hyperlink ref="D3804" r:id="rId3803" xr:uid="{C2A2DE32-7B9F-43A9-B558-4ED48E4B4DDC}"/>
    <hyperlink ref="D3805" r:id="rId3804" xr:uid="{E41B0CC1-DAC1-4BE7-B242-6D540D83FCFB}"/>
    <hyperlink ref="D3806" r:id="rId3805" xr:uid="{D9234D93-AF05-476A-9E63-E08041503235}"/>
    <hyperlink ref="D3807" r:id="rId3806" xr:uid="{B154BBF6-123B-4E2C-B390-85D19C8F03EA}"/>
    <hyperlink ref="D3808" r:id="rId3807" xr:uid="{46110DA8-EB3B-47A4-BDA0-B5E7BD143EE5}"/>
    <hyperlink ref="D3809" r:id="rId3808" xr:uid="{FB15C746-5E23-4C44-8FA5-88024938394B}"/>
    <hyperlink ref="D3810" r:id="rId3809" xr:uid="{0C60B509-74D9-4C80-B4D4-DC4E83F51B5A}"/>
    <hyperlink ref="D3811" r:id="rId3810" xr:uid="{3FCF2DA6-8387-4502-A177-827376D28A39}"/>
    <hyperlink ref="D3812" r:id="rId3811" xr:uid="{3D3A271C-DA1E-4A24-88F9-0ADD0186B412}"/>
    <hyperlink ref="D3813" r:id="rId3812" xr:uid="{77EEBA58-5CA4-40C3-B5BC-4CC9433E866B}"/>
    <hyperlink ref="D3814" r:id="rId3813" xr:uid="{3344F2E8-7E84-4C22-B2CC-D4687E9369EF}"/>
    <hyperlink ref="D3815" r:id="rId3814" xr:uid="{3B26F5FA-ADBD-4747-9777-792DA6E2EE5B}"/>
    <hyperlink ref="D3816" r:id="rId3815" xr:uid="{B32B14A6-4120-4F20-9D54-5343FAF9DDD6}"/>
    <hyperlink ref="D3817" r:id="rId3816" xr:uid="{7170B75E-D2FD-4DDB-9822-A5A2409C899C}"/>
    <hyperlink ref="D3818" r:id="rId3817" xr:uid="{F3EC2179-D6A2-414F-B44A-99375A809407}"/>
    <hyperlink ref="D3819" r:id="rId3818" xr:uid="{12562F1C-B3F3-4F76-A392-585216E42B41}"/>
    <hyperlink ref="D3820" r:id="rId3819" xr:uid="{202F136F-4BF1-4098-A362-75B08638F328}"/>
    <hyperlink ref="D3821" r:id="rId3820" xr:uid="{4AD017FB-439C-48EB-9140-4B88C7636202}"/>
    <hyperlink ref="D3822" r:id="rId3821" xr:uid="{2A505ED6-8D1C-4315-A335-E55A468F8EA7}"/>
    <hyperlink ref="D3823" r:id="rId3822" xr:uid="{ECC012A4-36E1-4F6C-A0E1-5F0B44BD5B27}"/>
    <hyperlink ref="D3824" r:id="rId3823" xr:uid="{A74C0B5D-7139-47B4-B112-A0DFD576F4CB}"/>
    <hyperlink ref="D3825" r:id="rId3824" xr:uid="{D6C61F1B-7D7B-4AE3-92EB-6DF543EF600E}"/>
    <hyperlink ref="D3826" r:id="rId3825" xr:uid="{1AFA4378-04B3-46B5-8A78-DBB3C8635F20}"/>
    <hyperlink ref="D3827" r:id="rId3826" xr:uid="{58B033F2-7B5C-4C78-935D-E299623719F1}"/>
    <hyperlink ref="D3828" r:id="rId3827" xr:uid="{EED7FD48-F3F6-4F29-A6F2-1108B717D198}"/>
    <hyperlink ref="D3829" r:id="rId3828" xr:uid="{07F043A8-B91C-4855-AB9D-64422BAF4725}"/>
    <hyperlink ref="D3830" r:id="rId3829" xr:uid="{3A2B6307-1FED-428A-97C7-AB45C5D2ABF7}"/>
    <hyperlink ref="D3831" r:id="rId3830" xr:uid="{6A5EDA09-5201-40F5-95F4-47C91A4B9E68}"/>
    <hyperlink ref="D3832" r:id="rId3831" xr:uid="{FADBA781-533A-4097-BC19-29E54CE9514B}"/>
    <hyperlink ref="D3833" r:id="rId3832" xr:uid="{A92E6774-E60C-4B27-AF1C-A6904246BB6D}"/>
    <hyperlink ref="D3834" r:id="rId3833" xr:uid="{A43C4351-8AA2-4304-A5D4-1E9C441908AC}"/>
    <hyperlink ref="D3835" r:id="rId3834" xr:uid="{D569D128-09A2-4C6A-A246-CA4661EB206F}"/>
    <hyperlink ref="D3836" r:id="rId3835" xr:uid="{D3B3D72E-830F-40F8-8EBB-34FACD6592DC}"/>
    <hyperlink ref="D3837" r:id="rId3836" xr:uid="{02C04702-614F-470B-8F72-51C8500277FE}"/>
    <hyperlink ref="D3838" r:id="rId3837" xr:uid="{77359096-AEFF-4EC1-96CA-5760A1476026}"/>
    <hyperlink ref="D3839" r:id="rId3838" xr:uid="{1576BB70-8E4B-4D4E-A459-9711F02FF8EE}"/>
    <hyperlink ref="D3840" r:id="rId3839" xr:uid="{EF18C736-538B-4621-9ACA-153B98817C1E}"/>
    <hyperlink ref="D3841" r:id="rId3840" xr:uid="{910551B5-40CE-4BB8-8193-5AF0CD684133}"/>
    <hyperlink ref="D3842" r:id="rId3841" xr:uid="{8C09C10C-294F-4049-BEB9-41C89E2959D9}"/>
    <hyperlink ref="D3843" r:id="rId3842" xr:uid="{F76555D7-7F30-4D73-BAB4-1C6B5C504B1F}"/>
    <hyperlink ref="D3844" r:id="rId3843" xr:uid="{2C58D313-AC7E-4923-9355-B3BEBE370E17}"/>
    <hyperlink ref="D3845" r:id="rId3844" xr:uid="{F45B0754-84EA-4B38-85B7-E3E2EA5C53A3}"/>
    <hyperlink ref="D3846" r:id="rId3845" xr:uid="{8E42B2C1-7D2A-494C-B05C-B2B7CFD2376D}"/>
    <hyperlink ref="D3847" r:id="rId3846" xr:uid="{376152A1-EE60-42F4-9CE9-DE456428D14B}"/>
    <hyperlink ref="D3848" r:id="rId3847" xr:uid="{51652AAB-2A18-46BC-B71F-6AB567C99665}"/>
    <hyperlink ref="D3849" r:id="rId3848" xr:uid="{79FC9417-E473-486F-934B-3C7DF96305B8}"/>
    <hyperlink ref="D3850" r:id="rId3849" xr:uid="{2DC65DA8-EE1A-4BE9-BCF4-A086268B4E06}"/>
    <hyperlink ref="D3851" r:id="rId3850" xr:uid="{3303D7E0-12E1-4ACB-A2D4-53B2C440E67B}"/>
    <hyperlink ref="D3852" r:id="rId3851" xr:uid="{D2019528-8564-4F0F-9C9C-1E7198BBECA5}"/>
    <hyperlink ref="D3853" r:id="rId3852" xr:uid="{AAA10709-50EE-4045-8892-549A0921B86D}"/>
    <hyperlink ref="D3854" r:id="rId3853" xr:uid="{5CB5CBF5-D19F-4A18-A8BF-AD5B773EBA2C}"/>
    <hyperlink ref="D3855" r:id="rId3854" xr:uid="{19667EAD-F190-4A8C-9AFA-5C297B9592DF}"/>
    <hyperlink ref="D3856" r:id="rId3855" xr:uid="{555EF6E5-FCF6-4B5F-BC67-274155634D2A}"/>
    <hyperlink ref="D3857" r:id="rId3856" xr:uid="{E91A39E3-CE24-4BC5-9258-D7A419107CD1}"/>
    <hyperlink ref="D3858" r:id="rId3857" xr:uid="{715E1336-4722-4E04-865C-4FF5BBD0FBAC}"/>
    <hyperlink ref="D3859" r:id="rId3858" xr:uid="{84598F7A-E457-4D9D-835E-FEE2D459721F}"/>
    <hyperlink ref="D3860" r:id="rId3859" xr:uid="{111BF68B-AA3E-4497-A300-A95384F96F11}"/>
    <hyperlink ref="D3861" r:id="rId3860" xr:uid="{C8DDBFE5-217A-4691-A3A5-570C46F69052}"/>
    <hyperlink ref="D3862" r:id="rId3861" xr:uid="{CAC8724D-72F3-4503-B0FF-FF7A47EACD0A}"/>
    <hyperlink ref="D3863" r:id="rId3862" xr:uid="{A441416F-C435-48A8-B8E0-6525E78442E3}"/>
    <hyperlink ref="D3864" r:id="rId3863" xr:uid="{B1B71F23-B100-42C2-9798-8EE3AA9CF2A9}"/>
    <hyperlink ref="D3865" r:id="rId3864" xr:uid="{B4FE58E0-5702-4868-B322-076B9F225757}"/>
    <hyperlink ref="D3866" r:id="rId3865" xr:uid="{16C5AD7E-98BF-4130-B64B-A703126C30D1}"/>
    <hyperlink ref="D3867" r:id="rId3866" xr:uid="{DD857694-5802-4BC2-B4BB-263F8F294F33}"/>
    <hyperlink ref="D3868" r:id="rId3867" xr:uid="{F836DD11-B46C-4E02-BE03-9A0E8E58B712}"/>
    <hyperlink ref="D3869" r:id="rId3868" xr:uid="{44A8214C-88A4-4BE5-9C3E-F0DC77769D0F}"/>
    <hyperlink ref="D3870" r:id="rId3869" xr:uid="{2B2C5FD2-852F-4557-AE36-E168E6463B21}"/>
    <hyperlink ref="D3871" r:id="rId3870" xr:uid="{B14D1999-35ED-49D3-93CB-D58B7F40641F}"/>
    <hyperlink ref="D3872" r:id="rId3871" xr:uid="{E1C07F13-53FE-42B9-904A-22775D9AAE77}"/>
    <hyperlink ref="D3873" r:id="rId3872" xr:uid="{649C63E9-0CCF-4789-98C4-B2A2A493A904}"/>
    <hyperlink ref="D3874" r:id="rId3873" xr:uid="{C9313525-D88F-4181-A003-733303CA8D7D}"/>
    <hyperlink ref="D3875" r:id="rId3874" xr:uid="{6E779B10-6128-4F6D-BC6A-1E08968CAD9C}"/>
    <hyperlink ref="D3876" r:id="rId3875" xr:uid="{5195C558-F8BD-4404-835E-8082E290F5D6}"/>
    <hyperlink ref="D3877" r:id="rId3876" xr:uid="{7236043D-9A4D-439F-8476-73EE82B1C576}"/>
    <hyperlink ref="D3878" r:id="rId3877" xr:uid="{8F6974BF-F692-40DE-AB00-769C64AF8BDB}"/>
    <hyperlink ref="D3879" r:id="rId3878" xr:uid="{780FADF1-8EB3-459E-889D-4C695293B800}"/>
    <hyperlink ref="D3880" r:id="rId3879" xr:uid="{C3629773-1472-47E6-8E9F-DC6B214175E1}"/>
    <hyperlink ref="D3881" r:id="rId3880" xr:uid="{1C3B811A-A33C-4012-A42C-CBDD08372F5D}"/>
    <hyperlink ref="D3882" r:id="rId3881" xr:uid="{12633339-4695-424B-AA1D-16420307975D}"/>
    <hyperlink ref="D3883" r:id="rId3882" xr:uid="{E185958F-E216-4543-97AF-41A898D8587B}"/>
    <hyperlink ref="D3884" r:id="rId3883" xr:uid="{DB69C0CF-DFE1-47DD-8F71-E016517134DB}"/>
    <hyperlink ref="D3885" r:id="rId3884" xr:uid="{3529571E-E70E-49F2-A800-0C35E8AF8AED}"/>
    <hyperlink ref="D3886" r:id="rId3885" xr:uid="{E221775B-412F-4BCB-A24A-45D267E1370B}"/>
    <hyperlink ref="D3887" r:id="rId3886" xr:uid="{D4DFB0AE-778C-4389-A1CD-2726BEA889E0}"/>
    <hyperlink ref="D3888" r:id="rId3887" xr:uid="{1292D63F-DC08-4C05-A377-3A7CECA51A67}"/>
    <hyperlink ref="D3889" r:id="rId3888" xr:uid="{1C45C6A9-E6C1-4020-B1A7-03A4BF8637D2}"/>
    <hyperlink ref="D3890" r:id="rId3889" xr:uid="{8B33FC42-2AF2-4CC3-A486-783CE4333FDD}"/>
    <hyperlink ref="D3891" r:id="rId3890" xr:uid="{373319C4-6F14-4065-9167-D4C347872B5E}"/>
    <hyperlink ref="D3892" r:id="rId3891" xr:uid="{90CFE301-4A19-4E1A-AF16-D906E6A85EEA}"/>
    <hyperlink ref="D3893" r:id="rId3892" xr:uid="{90DB6325-5E9E-4D77-B25F-E4F1581E4761}"/>
    <hyperlink ref="D3894" r:id="rId3893" xr:uid="{E0D98246-19DA-4634-BF97-9649F8E92B78}"/>
    <hyperlink ref="D3895" r:id="rId3894" xr:uid="{081356CC-A23A-4D50-B73C-980165115B87}"/>
    <hyperlink ref="D3896" r:id="rId3895" xr:uid="{4A5AD578-8CA8-4FF2-8A31-B362EB27009D}"/>
    <hyperlink ref="D3897" r:id="rId3896" xr:uid="{9BC0D8AA-8028-4C93-862E-60D6D4AC81CD}"/>
    <hyperlink ref="D3898" r:id="rId3897" xr:uid="{B6B363BB-CDF6-40D0-A954-4563C4DB3F29}"/>
    <hyperlink ref="D3899" r:id="rId3898" xr:uid="{042E9C32-B5A3-49FD-AB44-8953B4CA7B55}"/>
    <hyperlink ref="D3900" r:id="rId3899" xr:uid="{E5B4C73E-FB53-4397-8393-DEAAEC4C64A8}"/>
    <hyperlink ref="D3901" r:id="rId3900" xr:uid="{3CF21FF2-4893-457F-88E2-B9AB0012D376}"/>
    <hyperlink ref="D3902" r:id="rId3901" xr:uid="{2D64E794-AAFE-48CB-8708-550F0215A0A0}"/>
    <hyperlink ref="D3903" r:id="rId3902" xr:uid="{61DA5081-9B90-408B-A889-4152FC436861}"/>
    <hyperlink ref="D3904" r:id="rId3903" xr:uid="{BC826CDA-FF94-4675-B937-FE9D958F4F59}"/>
    <hyperlink ref="D3905" r:id="rId3904" xr:uid="{EE1724F7-BD1A-4859-9588-5B2896957FCF}"/>
    <hyperlink ref="D3906" r:id="rId3905" xr:uid="{F7B3E7C2-3218-45DF-AC34-DFE219F17499}"/>
    <hyperlink ref="D3907" r:id="rId3906" xr:uid="{7FC4961B-921C-444E-9913-49A267BB95FC}"/>
    <hyperlink ref="D3908" r:id="rId3907" xr:uid="{5130028F-5FD6-48C5-9D89-5BB7D9E04202}"/>
    <hyperlink ref="D3909" r:id="rId3908" xr:uid="{40EDD91F-AAF5-4A46-B75F-50C072C7D047}"/>
    <hyperlink ref="D3910" r:id="rId3909" xr:uid="{86ED18CF-00C3-4B72-9BFE-4343BEBABC8B}"/>
    <hyperlink ref="D3911" r:id="rId3910" xr:uid="{CB75B75D-908B-4458-AE7E-4B0AED798AE6}"/>
    <hyperlink ref="D3912" r:id="rId3911" xr:uid="{9E3BEA79-C119-4356-AC2D-1CDC0B17ACAC}"/>
    <hyperlink ref="D3913" r:id="rId3912" xr:uid="{02ECBA90-48FD-4257-8F3A-2FCB00526015}"/>
    <hyperlink ref="D3914" r:id="rId3913" xr:uid="{27D698D2-B6F8-426E-9363-F059EB1830E4}"/>
    <hyperlink ref="D3915" r:id="rId3914" xr:uid="{F16DD47D-163D-496A-82C2-208CDB2E46D2}"/>
    <hyperlink ref="D3916" r:id="rId3915" xr:uid="{C2677233-FBE2-4554-92EB-098E0EF1DD4E}"/>
    <hyperlink ref="D3917" r:id="rId3916" xr:uid="{6F7BDD59-6B10-4C87-8728-ABCC4ECDCB9E}"/>
    <hyperlink ref="D3918" r:id="rId3917" xr:uid="{20186634-7C8F-44D3-99C1-1D64CC427416}"/>
    <hyperlink ref="D3919" r:id="rId3918" xr:uid="{5EE59FA0-D1BC-4E54-A652-9F6A730E0707}"/>
    <hyperlink ref="D3920" r:id="rId3919" xr:uid="{BD4CCB46-07C9-45B5-8479-6807E678A166}"/>
    <hyperlink ref="D3921" r:id="rId3920" xr:uid="{BF769CC4-5CF8-4812-948F-2620495088A0}"/>
    <hyperlink ref="D3922" r:id="rId3921" xr:uid="{15E1EB8C-970C-4F0E-9D2E-5E8031773FD8}"/>
    <hyperlink ref="D3923" r:id="rId3922" xr:uid="{69099F7F-A700-424F-8131-3934AF744A15}"/>
    <hyperlink ref="D3924" r:id="rId3923" xr:uid="{97DD3493-4AF5-4E3E-9B5D-5D9DCDCDE935}"/>
    <hyperlink ref="D3925" r:id="rId3924" xr:uid="{4A775DC5-696C-47AF-9869-652EA39C7FBD}"/>
    <hyperlink ref="D3926" r:id="rId3925" xr:uid="{DEDCB8FF-B048-4770-8082-77F24BF08733}"/>
    <hyperlink ref="D3927" r:id="rId3926" xr:uid="{15680F5A-47CA-405C-ACA9-1F223EFD0A52}"/>
    <hyperlink ref="D3928" r:id="rId3927" xr:uid="{FBE5E808-B842-4BF3-AED7-C2C51D0D9997}"/>
    <hyperlink ref="D3929" r:id="rId3928" xr:uid="{C980AA71-EFE2-41EB-8CC1-FF70BDB27750}"/>
    <hyperlink ref="D3930" r:id="rId3929" xr:uid="{833EE3FE-EBD7-410D-ABC7-2CE39CEB73C7}"/>
    <hyperlink ref="D3931" r:id="rId3930" xr:uid="{8FB61EEC-16EF-4250-9F8A-508C3E40F7EC}"/>
    <hyperlink ref="D3932" r:id="rId3931" xr:uid="{B340E6E3-3277-4DAA-8D85-367B63F7439A}"/>
    <hyperlink ref="D3933" r:id="rId3932" xr:uid="{0023BE6B-E73F-4FF8-8B9A-D27037E79B87}"/>
    <hyperlink ref="D3934" r:id="rId3933" xr:uid="{1CFC1009-84EE-48B8-BDF5-923207674FB3}"/>
    <hyperlink ref="D3935" r:id="rId3934" xr:uid="{F1853C38-4BF5-419D-ABBE-DAF119229971}"/>
    <hyperlink ref="D3936" r:id="rId3935" xr:uid="{677A9B16-5612-4E14-9D72-762EDD78A9FB}"/>
    <hyperlink ref="D3937" r:id="rId3936" xr:uid="{955201B5-D97D-4CDC-A5F6-CF9E66E3B624}"/>
    <hyperlink ref="D3938" r:id="rId3937" xr:uid="{7E3A354E-5202-4F45-9E07-95C6F41862BF}"/>
    <hyperlink ref="D3939" r:id="rId3938" xr:uid="{EA687890-9342-47A1-AD42-0B5C5CCF8F9B}"/>
    <hyperlink ref="D3940" r:id="rId3939" xr:uid="{22FA3555-6A34-47E4-BF1C-7DF40CC67055}"/>
    <hyperlink ref="D3941" r:id="rId3940" xr:uid="{81C7D789-BE52-4A8B-86D0-324557F06A0D}"/>
    <hyperlink ref="D3942" r:id="rId3941" xr:uid="{CD9053A4-D44D-417F-A92F-3B6526343DD4}"/>
    <hyperlink ref="D3943" r:id="rId3942" xr:uid="{A1B92F14-9796-446B-9EEE-57CD1014AC2B}"/>
    <hyperlink ref="D3944" r:id="rId3943" xr:uid="{9050D231-4B84-4CEA-93C7-EF68AAE373FE}"/>
    <hyperlink ref="D3945" r:id="rId3944" xr:uid="{F47DE7FE-4988-42B5-878E-E11009FA5F17}"/>
    <hyperlink ref="D3946" r:id="rId3945" xr:uid="{A1375385-C5E7-48A0-98DA-701C99445A2F}"/>
    <hyperlink ref="D3947" r:id="rId3946" xr:uid="{FC8C7598-FBAF-4487-BFF2-5ABBFDF10A5F}"/>
    <hyperlink ref="D3948" r:id="rId3947" xr:uid="{27D1148B-B483-4B3A-B3A4-D7A9D289D960}"/>
    <hyperlink ref="D3949" r:id="rId3948" xr:uid="{F355C3AB-6DA0-4B6E-8944-2586EA3A6553}"/>
    <hyperlink ref="D3950" r:id="rId3949" xr:uid="{AA3EE370-B17C-4963-9C71-DA184CAB843A}"/>
    <hyperlink ref="D3951" r:id="rId3950" xr:uid="{A4C6E8E8-2A0B-490E-A880-9B045B2CA4A8}"/>
    <hyperlink ref="D3952" r:id="rId3951" xr:uid="{9DDC3CD5-C383-4226-BECA-C8B6245C7A0D}"/>
    <hyperlink ref="D3953" r:id="rId3952" xr:uid="{12F186F7-37BB-4A02-ACDB-782F8FAD0D6D}"/>
    <hyperlink ref="D3954" r:id="rId3953" xr:uid="{D7F9B754-A6F8-41AD-8264-AB232B8BA614}"/>
    <hyperlink ref="D3955" r:id="rId3954" xr:uid="{6BD66866-229C-434A-BBFA-B5A005837545}"/>
    <hyperlink ref="D3956" r:id="rId3955" xr:uid="{C28C1A1B-CB6F-4D06-B98B-EC7B30442CEE}"/>
    <hyperlink ref="D3957" r:id="rId3956" xr:uid="{A598DE76-A8D1-40FD-85F7-0543726CE3AE}"/>
    <hyperlink ref="D3958" r:id="rId3957" xr:uid="{D610B72C-AFF8-410F-8A41-FC9D1F6BFDDA}"/>
    <hyperlink ref="D3959" r:id="rId3958" xr:uid="{DABFF3FD-1716-434C-BB91-855B76BEF755}"/>
    <hyperlink ref="D3960" r:id="rId3959" xr:uid="{E4EFE17F-166C-4CB4-92BA-1AA72F5BC1AE}"/>
    <hyperlink ref="D3961" r:id="rId3960" xr:uid="{CFF6292C-5E25-4C9F-96B7-4871AFFE5F5A}"/>
    <hyperlink ref="D3962" r:id="rId3961" xr:uid="{67BFAE4C-89B1-4A93-8755-EDFF36BDD78B}"/>
    <hyperlink ref="D3963" r:id="rId3962" xr:uid="{075D28AF-21F5-4908-8430-890E7D1070C2}"/>
    <hyperlink ref="D3964" r:id="rId3963" xr:uid="{A0263100-5D12-4543-93FB-9DC700E6FE3C}"/>
    <hyperlink ref="D3965" r:id="rId3964" xr:uid="{3F022072-F1F8-4BB3-82BF-3930B71EA8BF}"/>
    <hyperlink ref="D3966" r:id="rId3965" xr:uid="{34CE5936-EAA8-4964-A046-B0DBDDC8214A}"/>
    <hyperlink ref="D3967" r:id="rId3966" xr:uid="{49201F10-31A0-4040-948C-5CB0DF6ABAEF}"/>
    <hyperlink ref="D3968" r:id="rId3967" xr:uid="{15C18A5B-A908-419B-986C-9782A76FF8E8}"/>
    <hyperlink ref="D3969" r:id="rId3968" xr:uid="{912267A0-04C6-44FE-A8A9-482DA38DE87B}"/>
    <hyperlink ref="D3970" r:id="rId3969" xr:uid="{2CE2E259-07C1-43B1-86DB-5E057502FB46}"/>
    <hyperlink ref="D3971" r:id="rId3970" xr:uid="{3B9356F9-CE04-4A77-9AE4-5AC50AF62F56}"/>
    <hyperlink ref="D3972" r:id="rId3971" xr:uid="{1EA124C2-801D-4245-B82F-812CA6DFA747}"/>
    <hyperlink ref="D3973" r:id="rId3972" xr:uid="{272E18BF-7C85-4856-9593-057C8D50A742}"/>
    <hyperlink ref="D3974" r:id="rId3973" xr:uid="{42DD0B4A-51D7-4094-A977-40DAE15BFA34}"/>
    <hyperlink ref="D3975" r:id="rId3974" xr:uid="{DCA30FC4-7B97-4875-8F21-4F8DED9E08D3}"/>
    <hyperlink ref="D3976" r:id="rId3975" xr:uid="{CDAC76C8-E9E9-4F2A-8FA0-09AD8DF91926}"/>
    <hyperlink ref="D3977" r:id="rId3976" xr:uid="{04676B54-EB69-4301-BE82-44E7EABAF192}"/>
    <hyperlink ref="D3978" r:id="rId3977" xr:uid="{09F1F5EC-D662-4543-86B5-82CD283CD039}"/>
    <hyperlink ref="D3979" r:id="rId3978" xr:uid="{D87247C8-2311-44DC-AD71-68556E7350E4}"/>
    <hyperlink ref="D3980" r:id="rId3979" xr:uid="{F720CC53-9F95-441B-9604-A121007CF393}"/>
    <hyperlink ref="D3981" r:id="rId3980" xr:uid="{0D0469A2-641B-4AB3-8F5D-74942B2C1800}"/>
    <hyperlink ref="D3982" r:id="rId3981" xr:uid="{A188D0EF-2C42-4A3F-9A18-4B46D34004FE}"/>
    <hyperlink ref="D3983" r:id="rId3982" xr:uid="{F19BA365-43E5-482F-8E1D-C4474C2D6393}"/>
    <hyperlink ref="D3984" r:id="rId3983" xr:uid="{1110EA9D-DF3A-42F7-BA44-FD9FCECD9F75}"/>
    <hyperlink ref="D3985" r:id="rId3984" xr:uid="{C54F9F98-BAEE-469C-A284-8D5F78FF9D67}"/>
    <hyperlink ref="D3986" r:id="rId3985" xr:uid="{9C86284F-1186-4591-A35F-B625600A251D}"/>
    <hyperlink ref="D3987" r:id="rId3986" xr:uid="{F4C7BB98-44D1-40DA-AFF2-E58378D98702}"/>
    <hyperlink ref="D3988" r:id="rId3987" xr:uid="{BB62A145-72BE-4955-8F40-9F6CC3100D03}"/>
    <hyperlink ref="D3989" r:id="rId3988" xr:uid="{71D91C50-5949-4D11-9C7A-DAB42AD1763D}"/>
    <hyperlink ref="D3990" r:id="rId3989" xr:uid="{47B71E79-6190-43B0-974C-5AF93D4C7590}"/>
    <hyperlink ref="D3991" r:id="rId3990" xr:uid="{19F946CE-5772-4933-9AF5-0DCEAEA03642}"/>
    <hyperlink ref="D3992" r:id="rId3991" xr:uid="{C352BDB9-E149-4796-B4B9-84E8C51C374D}"/>
    <hyperlink ref="D3993" r:id="rId3992" xr:uid="{53BC5FBD-CC4D-44C3-9251-C018660E6C5A}"/>
    <hyperlink ref="D3994" r:id="rId3993" xr:uid="{F7687834-B777-47E0-ABBA-8C4D8A4407E0}"/>
    <hyperlink ref="D3995" r:id="rId3994" xr:uid="{7B881C43-757E-4064-AAF8-4FB146A2E178}"/>
    <hyperlink ref="D3996" r:id="rId3995" xr:uid="{D17A4569-6BC7-4E38-AACE-36CE3F671254}"/>
    <hyperlink ref="D3997" r:id="rId3996" xr:uid="{E274CA9D-DE4C-4A9C-B758-5D5FA5C858EB}"/>
    <hyperlink ref="D3998" r:id="rId3997" xr:uid="{F107B75D-9028-4DDE-827A-7592E9FE6C15}"/>
    <hyperlink ref="D3999" r:id="rId3998" xr:uid="{EC6CD211-8905-4359-8389-EBB78C8CB924}"/>
    <hyperlink ref="D4000" r:id="rId3999" xr:uid="{B228A2DE-20AE-4CAE-9AB5-7061741A3E2A}"/>
    <hyperlink ref="D4001" r:id="rId4000" xr:uid="{B30EAF47-ECE5-496D-B9B8-DFB28BD0DEB0}"/>
    <hyperlink ref="D4002" r:id="rId4001" xr:uid="{8E8BF333-7107-47CE-BDCB-EAF19F7437FD}"/>
    <hyperlink ref="D4003" r:id="rId4002" xr:uid="{A3C0CBFA-8844-494B-AC37-08ECEEFA5F4C}"/>
    <hyperlink ref="D4004" r:id="rId4003" xr:uid="{26F5B599-F521-4188-B212-622516ECDDAF}"/>
    <hyperlink ref="D4005" r:id="rId4004" xr:uid="{56AA04C5-162D-400B-B48C-FE4A1C938337}"/>
    <hyperlink ref="D4006" r:id="rId4005" xr:uid="{AEA626B5-48A7-40A6-AB5B-5C73B0E3EB00}"/>
    <hyperlink ref="D4007" r:id="rId4006" xr:uid="{0375659B-B2CF-487F-93AC-12FE934A7FF3}"/>
    <hyperlink ref="D4008" r:id="rId4007" xr:uid="{C82C6792-D1F2-4EE7-AC3F-2C1E4D54205F}"/>
    <hyperlink ref="D4009" r:id="rId4008" xr:uid="{BBCC45CB-CB76-4521-9523-8678BEA8EA01}"/>
    <hyperlink ref="D4010" r:id="rId4009" xr:uid="{6DAF747A-2E8C-4BA5-BC0B-5D9DBF8C3D60}"/>
    <hyperlink ref="D4011" r:id="rId4010" xr:uid="{9237DEB8-D51B-41D3-957D-57DD8E66579E}"/>
    <hyperlink ref="D4012" r:id="rId4011" xr:uid="{22FA3D62-D661-49A5-9A18-D300FE4BE426}"/>
    <hyperlink ref="D4013" r:id="rId4012" xr:uid="{6A5301CA-0091-404F-8610-41EA38843652}"/>
    <hyperlink ref="D4014" r:id="rId4013" xr:uid="{B7D260D2-8A14-4DAE-94F2-C68AAE168F89}"/>
    <hyperlink ref="D4015" r:id="rId4014" xr:uid="{1A9BEDF8-FAB5-499B-A409-3382C60DDFF6}"/>
    <hyperlink ref="D4016" r:id="rId4015" xr:uid="{37A654FC-6956-437B-BF0B-1068F493BC7F}"/>
    <hyperlink ref="D4017" r:id="rId4016" xr:uid="{273869D6-41E5-41A8-B927-231C2A91DB12}"/>
    <hyperlink ref="D4018" r:id="rId4017" xr:uid="{684EC5B8-232F-4276-B136-8A7D102D6893}"/>
    <hyperlink ref="D4019" r:id="rId4018" xr:uid="{75A7141B-3418-4296-805D-EA5E7CD5256E}"/>
    <hyperlink ref="D4020" r:id="rId4019" xr:uid="{0FB10259-A8A1-4403-9463-B4A662B8CACE}"/>
    <hyperlink ref="D4021" r:id="rId4020" xr:uid="{3E2A977D-42D4-4DCD-92EE-ED2371C34F86}"/>
    <hyperlink ref="D4022" r:id="rId4021" xr:uid="{971BB48D-A0E8-480C-8090-5DC5554FAE72}"/>
    <hyperlink ref="D4023" r:id="rId4022" xr:uid="{2F0D58A2-1600-4920-8E0E-DB80B88F51E6}"/>
    <hyperlink ref="D4024" r:id="rId4023" xr:uid="{1CE933B1-8B11-43F1-955C-4A5F386A56E7}"/>
    <hyperlink ref="D4025" r:id="rId4024" xr:uid="{5C8B604B-C6D4-4190-B830-A7E913198EA1}"/>
    <hyperlink ref="D4026" r:id="rId4025" xr:uid="{82AACE7B-AB4F-448E-B5B7-F9B17A274141}"/>
    <hyperlink ref="D4027" r:id="rId4026" xr:uid="{83C739CE-E689-4B38-9884-CD941FB2FB82}"/>
    <hyperlink ref="D4028" r:id="rId4027" xr:uid="{27F90623-45D3-4614-888D-42BDF05E0D3B}"/>
    <hyperlink ref="D4029" r:id="rId4028" xr:uid="{CC312DAE-3891-4BF7-9017-0705829630FF}"/>
    <hyperlink ref="D4030" r:id="rId4029" xr:uid="{0CCD4BB0-278A-4652-92EB-AC4F36B16C71}"/>
    <hyperlink ref="D4031" r:id="rId4030" xr:uid="{535DB862-18A1-46B9-88C2-82A7657B4E90}"/>
    <hyperlink ref="D4032" r:id="rId4031" xr:uid="{5DBEA5BD-6640-435C-8BE7-14CA3ADA157E}"/>
    <hyperlink ref="D4033" r:id="rId4032" xr:uid="{30FC17D3-285F-4633-8EDD-07EB663E36A0}"/>
    <hyperlink ref="D4034" r:id="rId4033" xr:uid="{A45C0939-EADC-4654-8DE9-D2007B600FC5}"/>
    <hyperlink ref="D4035" r:id="rId4034" xr:uid="{18C1A467-3E58-40AE-B368-A04E49ECCE6D}"/>
    <hyperlink ref="D4036" r:id="rId4035" xr:uid="{B0B2D73C-C917-480B-92DC-9BBAEBAC7ADD}"/>
    <hyperlink ref="D4037" r:id="rId4036" xr:uid="{EAD02624-FF9F-48AD-8A91-4133B86F84AF}"/>
    <hyperlink ref="D4038" r:id="rId4037" xr:uid="{C4643CF8-90D9-4062-A524-E3D98E6D7F7D}"/>
    <hyperlink ref="D4039" r:id="rId4038" xr:uid="{5990CFD5-62F5-42FD-BD42-08AE886A197F}"/>
    <hyperlink ref="D4040" r:id="rId4039" xr:uid="{7A2F8440-FCEA-4911-8AD0-24E773B1FC74}"/>
    <hyperlink ref="D4041" r:id="rId4040" xr:uid="{B705AA8B-8074-4304-8352-460E568F096C}"/>
    <hyperlink ref="D4042" r:id="rId4041" xr:uid="{DA2AE35C-C740-4B7C-944F-03760F051DAF}"/>
    <hyperlink ref="D4043" r:id="rId4042" xr:uid="{BA7E2F88-F40D-422B-BED9-5A5A77766EAB}"/>
    <hyperlink ref="D4044" r:id="rId4043" xr:uid="{88457971-D160-4729-9F9D-623285C50FD2}"/>
    <hyperlink ref="D4045" r:id="rId4044" xr:uid="{66ADCF39-7A53-4F87-A9B8-D9982F37B314}"/>
    <hyperlink ref="D4046" r:id="rId4045" xr:uid="{ABCC0E1D-5A51-4313-B3F2-D61350044802}"/>
    <hyperlink ref="D4047" r:id="rId4046" xr:uid="{0931C6C0-2667-4D0B-BCA0-98790A38899D}"/>
    <hyperlink ref="D4048" r:id="rId4047" xr:uid="{ADF35F33-510D-4A69-9DC1-21E1F7D6F883}"/>
    <hyperlink ref="D4049" r:id="rId4048" xr:uid="{49B37CB5-33E6-435E-B00A-9165EB99CD75}"/>
    <hyperlink ref="D4050" r:id="rId4049" xr:uid="{A3C01C2B-69B8-4C68-94CD-DCC9760C5D1A}"/>
    <hyperlink ref="D4051" r:id="rId4050" xr:uid="{6324C075-5025-4168-9DCD-D94FEB3CC734}"/>
    <hyperlink ref="D4052" r:id="rId4051" xr:uid="{35B5D021-E5E0-4289-AE7D-49BA748589F1}"/>
    <hyperlink ref="D4053" r:id="rId4052" xr:uid="{A0146BB3-DF2E-4750-AEFB-269A10CCBD7E}"/>
    <hyperlink ref="D4054" r:id="rId4053" xr:uid="{7B9AABEC-52DA-4AC5-B47C-91AB32A2F32E}"/>
    <hyperlink ref="D4055" r:id="rId4054" xr:uid="{FEC3D4E6-E71D-4597-A69C-4C901F60E64B}"/>
    <hyperlink ref="D4056" r:id="rId4055" xr:uid="{E780201F-B569-4603-9638-A1828D98CC76}"/>
    <hyperlink ref="D4057" r:id="rId4056" xr:uid="{5B26A914-FCED-43F1-A5FB-D5E48ECF2AFF}"/>
    <hyperlink ref="D4058" r:id="rId4057" xr:uid="{DF248402-595F-46B3-AA52-FE65AB148755}"/>
    <hyperlink ref="D4059" r:id="rId4058" xr:uid="{D6F2528E-2B7C-4018-94D8-4698F48FF47D}"/>
    <hyperlink ref="D4060" r:id="rId4059" xr:uid="{1A701D95-BBFE-4D01-9615-76CAB514E428}"/>
    <hyperlink ref="D4061" r:id="rId4060" xr:uid="{24232009-DE13-44A4-A45C-EEF081976964}"/>
    <hyperlink ref="D4062" r:id="rId4061" xr:uid="{97A7DC09-CC0D-4C5C-8A57-B39283208E22}"/>
    <hyperlink ref="D4063" r:id="rId4062" xr:uid="{4FF05766-408B-4702-84F7-60499E30D0C9}"/>
    <hyperlink ref="D4064" r:id="rId4063" xr:uid="{A5C6B32F-0F31-4740-80B7-FE574D5A65FD}"/>
    <hyperlink ref="D4065" r:id="rId4064" xr:uid="{ED72A8FB-9E77-42B1-9D86-26E36C680077}"/>
    <hyperlink ref="D4066" r:id="rId4065" xr:uid="{3283691F-44AD-4446-89C5-A8360FADE748}"/>
    <hyperlink ref="D4067" r:id="rId4066" xr:uid="{AA0715BA-E5DB-434E-9BE3-B50EDF444D58}"/>
    <hyperlink ref="D4068" r:id="rId4067" xr:uid="{EC04ECF5-517A-439E-86C3-789E18D2C2DA}"/>
    <hyperlink ref="D4069" r:id="rId4068" xr:uid="{C461733B-81D6-47B4-8FC4-5EB38D6A7F50}"/>
    <hyperlink ref="D4070" r:id="rId4069" xr:uid="{F9166BAD-ABEF-48CD-B932-3FC76544E80C}"/>
    <hyperlink ref="D4071" r:id="rId4070" xr:uid="{FB60D27F-F7CC-434A-8C52-F7AD91EA7D0A}"/>
    <hyperlink ref="D4072" r:id="rId4071" xr:uid="{2D96DCB1-2769-4FEB-9911-0CD640AF104C}"/>
    <hyperlink ref="D4073" r:id="rId4072" xr:uid="{BDACC3D2-5746-4A7B-8599-CEE3515EF216}"/>
    <hyperlink ref="D4074" r:id="rId4073" xr:uid="{1D3E300A-2ABE-430C-A72C-BCF46D7DAA02}"/>
    <hyperlink ref="D4075" r:id="rId4074" xr:uid="{37986BEF-C893-466D-B441-B76DA14B7CB4}"/>
    <hyperlink ref="D4076" r:id="rId4075" xr:uid="{2B47F7F1-FCB0-4F9C-99DA-AD8B8CF3A622}"/>
    <hyperlink ref="D4077" r:id="rId4076" xr:uid="{BB30D7AD-17A6-4AA5-84EE-0395F0F100F1}"/>
    <hyperlink ref="D4078" r:id="rId4077" xr:uid="{0E4A22E4-AB35-47DE-B44D-2A27986C3CFD}"/>
    <hyperlink ref="D4079" r:id="rId4078" xr:uid="{D0300FE9-978C-4BD0-AE49-E4A565C1278A}"/>
    <hyperlink ref="D4080" r:id="rId4079" xr:uid="{BFE6F659-A3C0-44C2-B918-C9A97C5463C5}"/>
    <hyperlink ref="D4081" r:id="rId4080" xr:uid="{384213FC-FA28-45C6-8E5D-6850BD7EFDAC}"/>
    <hyperlink ref="D4082" r:id="rId4081" xr:uid="{0FCB0704-0B4D-4842-B228-41F15C376AD9}"/>
    <hyperlink ref="D4083" r:id="rId4082" xr:uid="{A028898A-176D-4D2A-84F0-59EC6620EBBF}"/>
    <hyperlink ref="D4084" r:id="rId4083" xr:uid="{56834D91-0965-4289-AA31-B0D7BF3F47D5}"/>
    <hyperlink ref="D4085" r:id="rId4084" xr:uid="{DD8C1FCB-C87E-4738-8119-F7F14337627D}"/>
    <hyperlink ref="D4086" r:id="rId4085" xr:uid="{39B1DE19-0B34-4C70-AC3F-20B45F05693E}"/>
    <hyperlink ref="D4087" r:id="rId4086" xr:uid="{0B77BE07-39A8-4C8B-A5A6-02D617675831}"/>
    <hyperlink ref="D4088" r:id="rId4087" xr:uid="{080440F6-7591-4643-AB22-6DA4552547AF}"/>
    <hyperlink ref="D4089" r:id="rId4088" xr:uid="{ECFBECDA-A33E-453D-B3D6-A37B5B109577}"/>
    <hyperlink ref="D4090" r:id="rId4089" xr:uid="{F61CC4B2-AEE3-4590-A4FE-7BE532452984}"/>
    <hyperlink ref="D4091" r:id="rId4090" xr:uid="{52218DFD-0B25-4DF5-9446-ADCDA90139AC}"/>
    <hyperlink ref="D4092" r:id="rId4091" xr:uid="{040EF469-5D88-45E3-877B-E1180660B0B6}"/>
    <hyperlink ref="D4093" r:id="rId4092" xr:uid="{CF296CA3-7847-41ED-BD3E-F7B3EA27343B}"/>
    <hyperlink ref="D4094" r:id="rId4093" xr:uid="{F20A46F7-8E9B-4617-9503-258F0A9EE03A}"/>
    <hyperlink ref="D4095" r:id="rId4094" xr:uid="{AB987D24-F337-411C-B6BE-907BCAFFA352}"/>
    <hyperlink ref="D4096" r:id="rId4095" xr:uid="{8EFB61C5-2216-477C-A560-80382B0D9842}"/>
    <hyperlink ref="D4097" r:id="rId4096" xr:uid="{52AC26FB-9435-40A2-A8AE-3C1E16396C89}"/>
    <hyperlink ref="D4098" r:id="rId4097" xr:uid="{6DD3FDB2-9B08-4F89-9285-B07DEFEA6B34}"/>
    <hyperlink ref="D4099" r:id="rId4098" xr:uid="{023ABB87-96EF-488F-817D-185E6540F597}"/>
    <hyperlink ref="D4100" r:id="rId4099" xr:uid="{5DB54F74-20E6-4817-913E-D48F8AF30CA4}"/>
    <hyperlink ref="D4101" r:id="rId4100" xr:uid="{F5FF66FE-2951-41DA-B4B0-9F232667998E}"/>
    <hyperlink ref="D4102" r:id="rId4101" xr:uid="{7280583D-E7CF-4819-B8A4-7CF9283F0B89}"/>
    <hyperlink ref="D4103" r:id="rId4102" xr:uid="{73EED6D7-6B1B-481C-B3F3-9C632F4EAACF}"/>
    <hyperlink ref="D4104" r:id="rId4103" xr:uid="{2C3304C2-5F10-4C21-966C-5A16B8479366}"/>
    <hyperlink ref="D4105" r:id="rId4104" xr:uid="{5675A5FE-D05E-4C80-9C89-6591EA492C34}"/>
    <hyperlink ref="D4106" r:id="rId4105" xr:uid="{3583924B-E157-4457-A91A-19651551A57E}"/>
    <hyperlink ref="D4107" r:id="rId4106" xr:uid="{933EC837-B3E3-4B68-BEF5-4DC49E3EF01B}"/>
    <hyperlink ref="D4108" r:id="rId4107" xr:uid="{B89E14DA-1FEF-4DE0-BD97-79327E62C1DB}"/>
    <hyperlink ref="D4109" r:id="rId4108" xr:uid="{4034D77E-66F7-4C10-B892-CD57CC48821D}"/>
    <hyperlink ref="D4110" r:id="rId4109" xr:uid="{71045861-538C-4318-BFBD-7761FCC0EA9C}"/>
    <hyperlink ref="D4111" r:id="rId4110" xr:uid="{B1E7D114-7756-4561-8A62-4D14D92AA14D}"/>
    <hyperlink ref="D4112" r:id="rId4111" xr:uid="{3417FFC1-4563-425E-80E3-D6BFB6013FE9}"/>
    <hyperlink ref="D4113" r:id="rId4112" xr:uid="{457C7D74-DC25-43F7-ABC1-6C2722B72D9C}"/>
    <hyperlink ref="D4114" r:id="rId4113" xr:uid="{DA90D7D6-C1F9-4CF8-B98A-7DC94700DAE0}"/>
    <hyperlink ref="D4115" r:id="rId4114" xr:uid="{064E146A-0148-4C3D-8092-2C225C90C9CF}"/>
    <hyperlink ref="D4116" r:id="rId4115" xr:uid="{3629D7DA-2852-4657-AE26-FB01072FF525}"/>
    <hyperlink ref="D4117" r:id="rId4116" xr:uid="{FAF0BF9A-50EE-4083-AF2D-8AB02A47C28B}"/>
    <hyperlink ref="D4118" r:id="rId4117" xr:uid="{7BB4858A-7C6C-475E-8DF3-9A283B5B9C08}"/>
    <hyperlink ref="D4119" r:id="rId4118" xr:uid="{883588CD-AC5E-4FAF-A424-11B90AF4A35A}"/>
    <hyperlink ref="D4120" r:id="rId4119" xr:uid="{DBD3BCA2-7A43-4AC1-8C64-B63CB4D33E2F}"/>
    <hyperlink ref="D4121" r:id="rId4120" xr:uid="{56CC4243-1EAB-4762-AE0B-D63A2C793180}"/>
    <hyperlink ref="D4122" r:id="rId4121" xr:uid="{144ACD2C-32AE-48BF-ADE8-B9A6B1965EE7}"/>
    <hyperlink ref="D4123" r:id="rId4122" xr:uid="{889DD2B9-9941-461E-8C7D-4B59CF3E495B}"/>
    <hyperlink ref="D4124" r:id="rId4123" xr:uid="{BFBC3A51-4B54-4882-94E8-3676D3FDBBA7}"/>
    <hyperlink ref="D4125" r:id="rId4124" xr:uid="{8DF53EEC-84F6-4A7F-878F-7658E6CAAF31}"/>
    <hyperlink ref="D4126" r:id="rId4125" xr:uid="{AA5D0528-E8BB-48A1-A8B8-931F65D3A73D}"/>
    <hyperlink ref="D4127" r:id="rId4126" xr:uid="{A9D6E8D8-A9AB-4184-8939-D7A7E363B38C}"/>
    <hyperlink ref="D4128" r:id="rId4127" xr:uid="{19E6C46A-66C9-47B7-A547-963B762DFA5E}"/>
    <hyperlink ref="D4129" r:id="rId4128" xr:uid="{38D3ECE7-0F94-4CE3-A596-C8496F83E0F6}"/>
    <hyperlink ref="D4130" r:id="rId4129" xr:uid="{6C99AFDA-FFD5-4E54-8E22-ACABD9A9DF1E}"/>
    <hyperlink ref="D4131" r:id="rId4130" xr:uid="{BF75CACA-AA53-4E2E-8E61-132E9980D0CC}"/>
    <hyperlink ref="D4132" r:id="rId4131" xr:uid="{49424257-B098-4964-83D8-170E115F1ED9}"/>
    <hyperlink ref="D4133" r:id="rId4132" xr:uid="{A719F23B-0BA5-423C-9BB4-083685A64500}"/>
    <hyperlink ref="D4134" r:id="rId4133" xr:uid="{98A9BEBD-1243-49CC-A9CC-323722C5A752}"/>
    <hyperlink ref="D4135" r:id="rId4134" xr:uid="{62FE6949-661A-4EE3-81E0-5C535F6C4B9B}"/>
    <hyperlink ref="D4136" r:id="rId4135" xr:uid="{D3A9603D-7D7F-49F3-A151-C9979FDF1DD5}"/>
    <hyperlink ref="D4137" r:id="rId4136" xr:uid="{23D19E9B-EA13-428D-BED7-F4D38288155F}"/>
    <hyperlink ref="D4138" r:id="rId4137" xr:uid="{77F463CF-AC0A-4A77-8B24-936E5B7EAA57}"/>
    <hyperlink ref="D4139" r:id="rId4138" xr:uid="{4AC21517-4D73-4562-977F-CD0DED05A49C}"/>
    <hyperlink ref="D4140" r:id="rId4139" xr:uid="{9C3A26D0-333F-4B9A-881B-2EFA23E9070A}"/>
    <hyperlink ref="D4141" r:id="rId4140" xr:uid="{AF4F6E16-035A-4182-84EC-709D2BF7EAA3}"/>
    <hyperlink ref="D4142" r:id="rId4141" xr:uid="{FB4D0C19-68D6-476C-8775-E945D9F72EDE}"/>
    <hyperlink ref="D4143" r:id="rId4142" xr:uid="{25C49A0F-6C1A-4397-9E9C-998BA9DB9E67}"/>
    <hyperlink ref="D4144" r:id="rId4143" xr:uid="{5F3BF60E-8B8B-4F1D-8812-69C1B46FFC51}"/>
    <hyperlink ref="D4145" r:id="rId4144" xr:uid="{141DB00B-AD6F-4C41-B7D6-A10AA0642D95}"/>
    <hyperlink ref="D4146" r:id="rId4145" xr:uid="{5FB71172-65F7-4C0A-96C1-3522AFDB92BA}"/>
    <hyperlink ref="D4147" r:id="rId4146" xr:uid="{ED0EE423-C23B-4E35-88E9-C3FB34C0CFA2}"/>
    <hyperlink ref="D4148" r:id="rId4147" xr:uid="{A0B82795-1C54-454A-ABF5-34621E21CDB7}"/>
    <hyperlink ref="D4149" r:id="rId4148" xr:uid="{F320BCF7-85A5-46A7-B3CA-1026CE02C0F9}"/>
    <hyperlink ref="D4150" r:id="rId4149" xr:uid="{D18E7E0B-3BAA-42FB-BC0C-C5DC6BE807C6}"/>
    <hyperlink ref="D4151" r:id="rId4150" xr:uid="{431AC748-C0C2-4DDC-A125-D490C38818B1}"/>
    <hyperlink ref="D4152" r:id="rId4151" xr:uid="{35636AB0-48F2-404B-BFFB-006487140AC8}"/>
    <hyperlink ref="D4153" r:id="rId4152" xr:uid="{8D84896E-E99F-47B9-A257-E51A4903472A}"/>
    <hyperlink ref="D4154" r:id="rId4153" xr:uid="{8EE94DCB-2BAE-44F8-B819-225F8336E340}"/>
    <hyperlink ref="D4155" r:id="rId4154" xr:uid="{811E0EAE-07AD-4FA9-81B8-0F46B0FB2036}"/>
    <hyperlink ref="D4156" r:id="rId4155" xr:uid="{B9EE7756-530C-4A8A-B34D-EE7B6E643F38}"/>
    <hyperlink ref="D4157" r:id="rId4156" xr:uid="{43130AD0-FEE6-4022-82A0-1FA8B9D1978F}"/>
    <hyperlink ref="D4158" r:id="rId4157" xr:uid="{D637DF46-CE76-48C6-9172-C3814867F918}"/>
    <hyperlink ref="D4159" r:id="rId4158" xr:uid="{C684AEE3-7411-456A-99E3-CF1418A33B66}"/>
    <hyperlink ref="D4160" r:id="rId4159" xr:uid="{6200ED85-FF84-42D0-ADD8-38B3C3837EF1}"/>
    <hyperlink ref="D4161" r:id="rId4160" xr:uid="{512B17D1-B857-4C39-BF13-4628C57A9EEE}"/>
    <hyperlink ref="D4162" r:id="rId4161" xr:uid="{3BB529E4-6556-45DB-B154-6402317FC48A}"/>
    <hyperlink ref="D4163" r:id="rId4162" xr:uid="{CE4951E2-A33A-4AB0-B54F-B2D3027D3CCD}"/>
    <hyperlink ref="D4164" r:id="rId4163" xr:uid="{100C1480-84BF-4906-A7FB-195BA85A3B65}"/>
    <hyperlink ref="D4165" r:id="rId4164" xr:uid="{A89730B0-6ADF-4327-8B41-C7D1ED6CBCF9}"/>
    <hyperlink ref="D4166" r:id="rId4165" xr:uid="{36C4C3F2-BC44-445F-9556-0E7715C56684}"/>
    <hyperlink ref="D4167" r:id="rId4166" xr:uid="{CDB739CD-A29E-409A-870A-AF53D25504A7}"/>
    <hyperlink ref="D4168" r:id="rId4167" xr:uid="{8D8DDB31-F92B-4BEE-9ABA-DA9BA07DE855}"/>
    <hyperlink ref="D4169" r:id="rId4168" xr:uid="{8A1D6C5C-919B-48CF-8AFE-0807FB78EE51}"/>
    <hyperlink ref="D4170" r:id="rId4169" xr:uid="{B08F6417-F8EC-4C05-98C3-7A7E9633F526}"/>
    <hyperlink ref="D4171" r:id="rId4170" xr:uid="{516CE086-F913-4076-A99B-455F52418318}"/>
    <hyperlink ref="D4172" r:id="rId4171" xr:uid="{0B1B52DE-B075-44F0-9C92-C704F1B8305A}"/>
    <hyperlink ref="D4173" r:id="rId4172" xr:uid="{56CD7465-765C-4357-967F-AA6156AF0668}"/>
    <hyperlink ref="D4174" r:id="rId4173" xr:uid="{7E306291-ED23-4774-AB02-098A3456254E}"/>
    <hyperlink ref="D4175" r:id="rId4174" xr:uid="{C68A665E-C809-42D2-A900-03E73CB9914B}"/>
    <hyperlink ref="D4176" r:id="rId4175" xr:uid="{E67DD33F-C476-4EA0-AF9C-D457EFA27478}"/>
    <hyperlink ref="D4177" r:id="rId4176" xr:uid="{BB5E7071-F390-4E7E-8BD7-F8FDB229DA21}"/>
    <hyperlink ref="D4178" r:id="rId4177" xr:uid="{C9E2EF7B-48E7-4486-97AD-27D26247717F}"/>
    <hyperlink ref="D4179" r:id="rId4178" xr:uid="{B8631080-A581-44A2-A512-F13D43B8E688}"/>
    <hyperlink ref="D4180" r:id="rId4179" xr:uid="{6663F846-6D21-418F-9242-EA5E7716C51E}"/>
    <hyperlink ref="D4181" r:id="rId4180" xr:uid="{85125DF2-3C0A-49FB-AE70-6C59CD33749A}"/>
    <hyperlink ref="D4182" r:id="rId4181" xr:uid="{574E24DE-FFB8-4470-87DE-52E005D7907A}"/>
    <hyperlink ref="D4183" r:id="rId4182" xr:uid="{F3253487-2D55-46CE-B11A-A0A1A2792D46}"/>
    <hyperlink ref="D4184" r:id="rId4183" xr:uid="{C866CB7D-0F96-4F2A-9EE0-EB4E2EA01435}"/>
    <hyperlink ref="D4185" r:id="rId4184" xr:uid="{C39D8D2E-88E5-41A0-9AD9-2D5431C41AFF}"/>
    <hyperlink ref="D4186" r:id="rId4185" xr:uid="{B5D700A3-3A39-41C0-AF2B-B21E83F2F6EB}"/>
    <hyperlink ref="D4187" r:id="rId4186" xr:uid="{C26AADA7-1D81-4DDB-BF8A-3AF59AE3D4DC}"/>
    <hyperlink ref="D4188" r:id="rId4187" xr:uid="{FCB62DD8-CE3E-49E9-BB0A-F0B7525489DA}"/>
    <hyperlink ref="D4189" r:id="rId4188" xr:uid="{95DB403A-618C-451B-AAF5-1E932E9FB8E3}"/>
    <hyperlink ref="D4190" r:id="rId4189" xr:uid="{6D2CC11D-360D-4270-A932-83E71571A60C}"/>
    <hyperlink ref="D4191" r:id="rId4190" xr:uid="{50BE3A51-DBCF-4283-B8E6-05ECB8AA6813}"/>
    <hyperlink ref="D4192" r:id="rId4191" xr:uid="{4F3E8AE0-FF1E-4F02-B9B0-5753406D4A3B}"/>
    <hyperlink ref="D4193" r:id="rId4192" xr:uid="{48EFFDEB-D8E1-4A72-B224-C9DAEB48E704}"/>
    <hyperlink ref="D4194" r:id="rId4193" xr:uid="{D447FEE8-0254-4FCD-9B22-7A074C1BBBBC}"/>
    <hyperlink ref="D4195" r:id="rId4194" xr:uid="{5845C591-8A0C-418E-9D42-247626726ECD}"/>
    <hyperlink ref="D4196" r:id="rId4195" xr:uid="{B12D7D7E-FB40-496C-A75F-0839C00D2BD1}"/>
    <hyperlink ref="D4197" r:id="rId4196" xr:uid="{AB32E3C6-8BE1-46D0-8734-66D40845E6BC}"/>
    <hyperlink ref="D4198" r:id="rId4197" xr:uid="{C3B9EE26-B7AB-470A-9854-699432C0B104}"/>
    <hyperlink ref="D4199" r:id="rId4198" xr:uid="{CB828CF1-12C5-47AB-8B3E-9D179E237345}"/>
    <hyperlink ref="D4200" r:id="rId4199" xr:uid="{F8243BCD-4CE6-43AD-888C-F89180D82C75}"/>
    <hyperlink ref="D4201" r:id="rId4200" xr:uid="{D1700E1C-32A0-487D-8B05-15AABE32CBBF}"/>
    <hyperlink ref="D4202" r:id="rId4201" xr:uid="{3126B803-8388-4EAD-A362-E1D272EA16AC}"/>
    <hyperlink ref="D4203" r:id="rId4202" xr:uid="{67102723-EF6C-4CDD-8C40-BFA224E81E22}"/>
    <hyperlink ref="D4204" r:id="rId4203" xr:uid="{2B3F82FB-CD48-4C4B-BB3D-10F0DF521CF6}"/>
    <hyperlink ref="D4205" r:id="rId4204" xr:uid="{F8356729-CF3F-4DAA-8BDB-9830B8FF94E8}"/>
    <hyperlink ref="D4206" r:id="rId4205" xr:uid="{BFF842CC-5E74-4F8E-8218-972568B84C15}"/>
    <hyperlink ref="D4207" r:id="rId4206" xr:uid="{BFA5A3E2-7912-40B5-BBEA-08DB691EB561}"/>
    <hyperlink ref="D4208" r:id="rId4207" xr:uid="{F6F623B5-717E-4789-AEA2-84DDD0E0E9C8}"/>
    <hyperlink ref="D4209" r:id="rId4208" xr:uid="{5BEAD315-CD9F-44BA-A30D-D63DDE2F262F}"/>
    <hyperlink ref="D4210" r:id="rId4209" xr:uid="{88B0DFD3-B0CD-4F92-80E2-3052F1A16EB1}"/>
    <hyperlink ref="D4211" r:id="rId4210" xr:uid="{F9CDC5E2-E96F-4A4C-A0F3-E8DDCDC6F18E}"/>
    <hyperlink ref="D4212" r:id="rId4211" xr:uid="{50BE5E14-2F94-4A28-8B5A-9EA25E5DC3EC}"/>
    <hyperlink ref="D4213" r:id="rId4212" xr:uid="{C0B9431F-B983-4305-98E9-28AC7B5A782D}"/>
    <hyperlink ref="D4214" r:id="rId4213" xr:uid="{1F6CB0B2-28F9-4781-9964-94DE8474983A}"/>
    <hyperlink ref="D4215" r:id="rId4214" xr:uid="{9194B97B-AD18-452C-A09A-F1EF0398F519}"/>
    <hyperlink ref="D4216" r:id="rId4215" xr:uid="{702B7A21-A6A3-4839-8D8E-62F5F713DFF1}"/>
    <hyperlink ref="D4217" r:id="rId4216" xr:uid="{14677596-17A5-44BD-8BA9-6AB5CDA63120}"/>
    <hyperlink ref="D4218" r:id="rId4217" xr:uid="{7041D682-273D-4F5B-A919-0A60BF0D4867}"/>
    <hyperlink ref="D4219" r:id="rId4218" xr:uid="{2AEC725D-4EDD-41C2-8277-E5BDB2701C05}"/>
    <hyperlink ref="D4220" r:id="rId4219" xr:uid="{93BD73C3-BFE1-42D4-AF85-53037E7C9BA8}"/>
    <hyperlink ref="D4221" r:id="rId4220" xr:uid="{93C5839B-CF05-4A11-A6B5-F1E49FC1A463}"/>
    <hyperlink ref="D4222" r:id="rId4221" xr:uid="{A111F5F8-E182-4E03-9C43-5EC6B9BD7E3C}"/>
    <hyperlink ref="D4223" r:id="rId4222" xr:uid="{0AC1F09A-BC93-4285-9C25-E1059AC926C6}"/>
    <hyperlink ref="D4224" r:id="rId4223" xr:uid="{343DDF3B-F9DA-49DF-B27D-7C6DE14904D8}"/>
    <hyperlink ref="D4225" r:id="rId4224" xr:uid="{FA87CBCF-EB22-4FB7-8D4D-7CF62F5E625F}"/>
    <hyperlink ref="D4226" r:id="rId4225" xr:uid="{3D193A67-894C-422C-BBEB-9953C473C1BB}"/>
    <hyperlink ref="D4227" r:id="rId4226" xr:uid="{464EFA9A-689A-4FE1-BA1A-1AC2DB923649}"/>
    <hyperlink ref="D4228" r:id="rId4227" xr:uid="{811150F0-E88F-4ED6-A4CB-CCAF134C3C08}"/>
    <hyperlink ref="D4229" r:id="rId4228" xr:uid="{7C1634F9-3A05-4E5F-B615-61664BE06863}"/>
    <hyperlink ref="D4230" r:id="rId4229" xr:uid="{D93BC755-396A-4CBB-9CF1-EE685565FB97}"/>
    <hyperlink ref="D4231" r:id="rId4230" xr:uid="{3FD1CE55-CFFC-4656-9159-C7205B2EED00}"/>
    <hyperlink ref="D4232" r:id="rId4231" xr:uid="{08D5547B-2A75-41DD-B72E-83F8843DE1F4}"/>
    <hyperlink ref="D4233" r:id="rId4232" xr:uid="{9FF796D4-61B2-44AF-904B-DD6A1E1CF0CD}"/>
    <hyperlink ref="D4234" r:id="rId4233" xr:uid="{293055C6-049E-48A1-9A21-2D82EF935F80}"/>
    <hyperlink ref="D4235" r:id="rId4234" xr:uid="{8AECA7FB-D0D8-4707-9C62-5A6A4E9949C6}"/>
    <hyperlink ref="D4236" r:id="rId4235" xr:uid="{E6842203-270F-412C-95F8-FEE7AF33737C}"/>
    <hyperlink ref="D4237" r:id="rId4236" xr:uid="{5B7057F7-608E-4C75-A7B2-4DF46EC2C196}"/>
    <hyperlink ref="D4238" r:id="rId4237" xr:uid="{2985E8A8-9962-4D9D-A11B-846D404CE291}"/>
    <hyperlink ref="D4239" r:id="rId4238" xr:uid="{02CD7C8A-6DDC-4203-9FD0-572A76741969}"/>
    <hyperlink ref="D4240" r:id="rId4239" xr:uid="{EA34C2A7-8ADB-4AE0-93AB-00831DD70A3F}"/>
    <hyperlink ref="D4241" r:id="rId4240" xr:uid="{08F0F908-3492-49DB-9777-A355BEFAEFF0}"/>
    <hyperlink ref="D4242" r:id="rId4241" xr:uid="{568976E3-D80D-444A-97C5-032CE00EC76F}"/>
    <hyperlink ref="D4243" r:id="rId4242" xr:uid="{AEB353EC-38C8-43EE-A9D1-61639C0B8551}"/>
    <hyperlink ref="D4244" r:id="rId4243" xr:uid="{C7A16A7B-6208-4292-8794-FDF64A2FA435}"/>
    <hyperlink ref="D4245" r:id="rId4244" xr:uid="{A0C76A19-3141-49F1-A92A-30BC40BA14F6}"/>
    <hyperlink ref="D4246" r:id="rId4245" xr:uid="{D97B8679-CDD1-405A-ABFB-7A44574E8B9E}"/>
    <hyperlink ref="D4247" r:id="rId4246" xr:uid="{824E2FD0-76BB-4CE3-8C56-E1D8B6AE5784}"/>
    <hyperlink ref="D4248" r:id="rId4247" xr:uid="{800647FC-5FEF-4035-A3C7-9AB3569020B0}"/>
    <hyperlink ref="D4249" r:id="rId4248" xr:uid="{A68A4BA1-2738-4206-ACA8-A764A305A7CF}"/>
    <hyperlink ref="D4250" r:id="rId4249" xr:uid="{4425CF8B-5B12-4742-AC1E-BA5E59829014}"/>
    <hyperlink ref="D4251" r:id="rId4250" xr:uid="{9A29C2A1-A1A9-4DCC-BABA-BC61DB41629F}"/>
    <hyperlink ref="D4252" r:id="rId4251" xr:uid="{8E0F8FD3-F5F8-4B6C-B87C-8CC21CE70B53}"/>
    <hyperlink ref="D4253" r:id="rId4252" xr:uid="{40B21C3C-5E9C-4D19-9709-BE377D5BFB75}"/>
    <hyperlink ref="D4254" r:id="rId4253" xr:uid="{2D611A67-A749-4DBA-B2A8-58C591AE1759}"/>
    <hyperlink ref="D4255" r:id="rId4254" xr:uid="{BCC8A727-D161-406F-BA25-506C3B3DE2D5}"/>
    <hyperlink ref="D4256" r:id="rId4255" xr:uid="{CB48139C-8281-4B8C-9D10-6FF4CCF9E8EF}"/>
    <hyperlink ref="D4257" r:id="rId4256" xr:uid="{6DC11B3A-C1B0-4513-8FC9-5E5C08922633}"/>
    <hyperlink ref="D4258" r:id="rId4257" xr:uid="{BDE14660-F0D5-4D96-9703-DF3D6D273744}"/>
    <hyperlink ref="D4259" r:id="rId4258" xr:uid="{92F577BA-E82A-4D17-8DC4-2241C6CC324C}"/>
    <hyperlink ref="D4260" r:id="rId4259" xr:uid="{F3C9C9D5-0F0E-472B-B6C1-1EE9D22AF9AA}"/>
    <hyperlink ref="D4261" r:id="rId4260" xr:uid="{83ACF802-A19D-43D1-8333-1333F4E6C42C}"/>
    <hyperlink ref="D4262" r:id="rId4261" xr:uid="{D7F2A183-DCD7-4701-84CB-551326B7FA24}"/>
    <hyperlink ref="D4263" r:id="rId4262" xr:uid="{CC5C4A3E-C0FB-4083-AA86-882B6DECFE23}"/>
    <hyperlink ref="D4264" r:id="rId4263" xr:uid="{0D8DC09C-7EA9-48AA-9B68-695AE0DD19C8}"/>
    <hyperlink ref="D4265" r:id="rId4264" xr:uid="{479E1FC6-AA01-4CBB-BC0B-4370AAD3ABD4}"/>
    <hyperlink ref="D4266" r:id="rId4265" xr:uid="{D2F4BB74-82B9-44D8-B51B-E2647A01C600}"/>
    <hyperlink ref="D4267" r:id="rId4266" xr:uid="{53F19E9B-0BBE-4119-B372-7F009391FCD1}"/>
    <hyperlink ref="D4268" r:id="rId4267" xr:uid="{050ED2BA-D799-4482-88FE-07088C69ED16}"/>
    <hyperlink ref="D4269" r:id="rId4268" xr:uid="{B1D95755-5BC9-4216-A266-80C7B1522460}"/>
    <hyperlink ref="D4270" r:id="rId4269" xr:uid="{29E761AE-287B-49D5-8A95-A126857E0F60}"/>
    <hyperlink ref="D4271" r:id="rId4270" xr:uid="{746A6A61-F32B-4B4B-8D1B-78DF8BEA2C21}"/>
    <hyperlink ref="D4272" r:id="rId4271" xr:uid="{5A000558-167C-49C0-B3D8-A034633090A3}"/>
    <hyperlink ref="D4273" r:id="rId4272" xr:uid="{7E3AD919-BE39-4ABD-A335-A39C25EBB189}"/>
    <hyperlink ref="D4274" r:id="rId4273" xr:uid="{B4676035-51FB-4105-B192-12099E50333A}"/>
    <hyperlink ref="D4275" r:id="rId4274" xr:uid="{9E64BB5A-AC3C-418D-BEFC-E7515C1084B0}"/>
    <hyperlink ref="D4276" r:id="rId4275" xr:uid="{80366EF1-DAE3-4DA2-8304-64F89BE38466}"/>
    <hyperlink ref="D4277" r:id="rId4276" xr:uid="{033FD18E-32E9-4F66-BBC5-99F69925FF18}"/>
    <hyperlink ref="D4278" r:id="rId4277" xr:uid="{E3374C4C-652B-4C7F-B6F6-F04DCFC5D6F4}"/>
    <hyperlink ref="D4279" r:id="rId4278" xr:uid="{3E3BD519-50EA-4B68-A051-2F49A1DCA18F}"/>
    <hyperlink ref="D4280" r:id="rId4279" xr:uid="{38FB2260-3229-47A0-A2C4-D2CB9CB324C5}"/>
    <hyperlink ref="D4281" r:id="rId4280" xr:uid="{F1648B37-18D9-42B4-9690-BB529657DC44}"/>
    <hyperlink ref="D4282" r:id="rId4281" xr:uid="{06F08955-FC16-484D-8560-0D7B0855D272}"/>
    <hyperlink ref="D4283" r:id="rId4282" xr:uid="{270243B5-A241-43F8-94A9-46184F9D2FF8}"/>
    <hyperlink ref="D4284" r:id="rId4283" xr:uid="{316A3D6D-AAB4-412F-A346-1244A0E66D0A}"/>
    <hyperlink ref="D4285" r:id="rId4284" xr:uid="{0675202F-740E-4CC6-B02D-B23DF731F162}"/>
    <hyperlink ref="D4286" r:id="rId4285" xr:uid="{8DEE44AC-F9FA-4523-BA96-D38706F02D97}"/>
    <hyperlink ref="D4287" r:id="rId4286" xr:uid="{A51A089F-8848-402F-8ED8-E6769C2E812E}"/>
    <hyperlink ref="D4288" r:id="rId4287" xr:uid="{1292DFCD-2BE9-4C3E-811D-71F40F1C6594}"/>
    <hyperlink ref="D4289" r:id="rId4288" xr:uid="{5FE800D5-FDA5-4B66-9CC1-8366ABAFB219}"/>
    <hyperlink ref="D4290" r:id="rId4289" xr:uid="{4E149D27-97FB-4CA4-A41E-F90E77256D3A}"/>
    <hyperlink ref="D4291" r:id="rId4290" xr:uid="{BF1FFEEC-8748-4331-A8F4-BB08A9EFAC1C}"/>
    <hyperlink ref="D4292" r:id="rId4291" xr:uid="{14F87C6D-6A7C-498D-A34B-C9762E4D3191}"/>
    <hyperlink ref="D4293" r:id="rId4292" xr:uid="{2AD06ED3-881B-4200-9D09-E3B4C9C777C5}"/>
    <hyperlink ref="D4294" r:id="rId4293" xr:uid="{D3013A2F-8975-4BE4-823D-9A09D768FBE6}"/>
    <hyperlink ref="D4295" r:id="rId4294" xr:uid="{BDFDEF27-2B1F-40CD-BB1D-2B9C8B28F8DB}"/>
    <hyperlink ref="D4296" r:id="rId4295" xr:uid="{A2AC90F4-3156-41DB-B82A-FBC818CE3672}"/>
    <hyperlink ref="D4297" r:id="rId4296" xr:uid="{7A1124AF-DF72-4695-87C5-C440E3A35F04}"/>
    <hyperlink ref="D4298" r:id="rId4297" xr:uid="{207D6500-DE3D-449D-BC7A-480B820FEC8B}"/>
    <hyperlink ref="D4299" r:id="rId4298" xr:uid="{33F76B73-22F7-4488-A27F-62A5739741D9}"/>
    <hyperlink ref="D4300" r:id="rId4299" xr:uid="{DA3ACF9D-F415-42B2-9150-9CDD0BD71D41}"/>
    <hyperlink ref="D4301" r:id="rId4300" xr:uid="{51DFA7DC-C85D-4456-B935-27C63E4CBF3D}"/>
    <hyperlink ref="D4302" r:id="rId4301" xr:uid="{09B52E88-4642-4A82-9650-C10EEAC5CBF0}"/>
    <hyperlink ref="D4303" r:id="rId4302" xr:uid="{9FF514FF-4D70-4AE1-B4AD-993E2815EB04}"/>
    <hyperlink ref="D4304" r:id="rId4303" xr:uid="{EF2F104C-F4DE-45B7-8961-5D306A7F8A69}"/>
    <hyperlink ref="D4305" r:id="rId4304" xr:uid="{BC4AD94E-6B2B-4AFC-B6AE-1A9FEDB358E9}"/>
    <hyperlink ref="D4306" r:id="rId4305" xr:uid="{0C0968D3-F059-4CA3-9447-E2C3DA0881B1}"/>
    <hyperlink ref="D4307" r:id="rId4306" xr:uid="{5FA0BBD6-696A-42E3-8DEA-FB6D9C135D8C}"/>
    <hyperlink ref="D4308" r:id="rId4307" xr:uid="{09F64B77-00AA-415F-BE28-EAAA4F6EC000}"/>
    <hyperlink ref="D4309" r:id="rId4308" xr:uid="{B74DBA01-7EE8-4882-B1C6-C67B84D2DAFA}"/>
    <hyperlink ref="D4310" r:id="rId4309" xr:uid="{1DB81838-C537-4A31-80F9-8384175AEF85}"/>
    <hyperlink ref="D4311" r:id="rId4310" xr:uid="{F70DC1AB-994D-4DA5-8A67-9DCA34F542D9}"/>
    <hyperlink ref="D4312" r:id="rId4311" xr:uid="{CCCE990E-17A7-4F5D-84FD-50A7EEA62173}"/>
    <hyperlink ref="D4313" r:id="rId4312" xr:uid="{F22FA712-D7AA-4620-8C0A-80DDB3A32DA5}"/>
    <hyperlink ref="D4314" r:id="rId4313" xr:uid="{4861E98D-43BC-4B97-BF72-EB18BEDC48EE}"/>
    <hyperlink ref="D4315" r:id="rId4314" xr:uid="{852B6E23-1EC5-4D48-9448-B2C50F6EC63A}"/>
    <hyperlink ref="D4316" r:id="rId4315" xr:uid="{E41EB096-3802-4B7B-B7B8-15C67E445D39}"/>
    <hyperlink ref="D4317" r:id="rId4316" xr:uid="{DA0FC250-86F3-47F4-88ED-2CAD79A036F2}"/>
    <hyperlink ref="D4318" r:id="rId4317" xr:uid="{1280A632-B8BB-49B9-8543-BE402C769085}"/>
    <hyperlink ref="D4319" r:id="rId4318" xr:uid="{6198E597-D072-4266-99D6-4A54D70032BC}"/>
    <hyperlink ref="D4320" r:id="rId4319" xr:uid="{DE331E6E-4477-4382-BBEC-7596818314EF}"/>
    <hyperlink ref="D4321" r:id="rId4320" xr:uid="{7294A9AA-D080-4A70-BFA7-7422CEA8EFB3}"/>
    <hyperlink ref="D4322" r:id="rId4321" xr:uid="{2A66251E-8F8A-40C0-BBEB-52BC04509BB0}"/>
    <hyperlink ref="D4323" r:id="rId4322" xr:uid="{57F074A9-23F5-45E3-9500-3B792F7D0232}"/>
    <hyperlink ref="D4324" r:id="rId4323" xr:uid="{DF6448D3-2AD3-4DB2-A2CD-45A3C602FA69}"/>
    <hyperlink ref="D4325" r:id="rId4324" xr:uid="{DFD11C70-8DCE-4E56-A2E1-465AC268C28C}"/>
    <hyperlink ref="D4326" r:id="rId4325" xr:uid="{DB1CC744-3233-48A9-920E-EF401F209951}"/>
    <hyperlink ref="D4327" r:id="rId4326" xr:uid="{9D1C592D-7DD1-4BAE-9EE2-1C10C0A3C6DD}"/>
    <hyperlink ref="D4328" r:id="rId4327" xr:uid="{C7D7C04B-1179-44C7-924A-FC99AC8B11ED}"/>
    <hyperlink ref="D4329" r:id="rId4328" xr:uid="{D7063E7C-773C-464E-B9AD-25A0572EAFD4}"/>
    <hyperlink ref="D4330" r:id="rId4329" xr:uid="{740DADC8-4F27-45A6-93B6-0FBFE8E788A7}"/>
    <hyperlink ref="D4331" r:id="rId4330" xr:uid="{7080F65B-33E3-4669-835D-36745BB86837}"/>
    <hyperlink ref="D4332" r:id="rId4331" xr:uid="{59BB3E9A-517A-4D39-9BC9-F9BAA3F1CC87}"/>
    <hyperlink ref="D4333" r:id="rId4332" xr:uid="{CDC8F33F-264C-473D-84E7-D7CDA7C01C42}"/>
    <hyperlink ref="D4334" r:id="rId4333" xr:uid="{2070065E-8048-4B84-9E8B-1D466474D54A}"/>
    <hyperlink ref="D4335" r:id="rId4334" xr:uid="{48CC7870-70F3-4CEC-84CD-7BF386DEC07A}"/>
    <hyperlink ref="D4336" r:id="rId4335" xr:uid="{B8FB37F7-D777-4BB5-9DCB-51B999B10159}"/>
    <hyperlink ref="D4337" r:id="rId4336" xr:uid="{1E3A0931-C64E-4681-B44F-3F3F04A021BC}"/>
    <hyperlink ref="D4338" r:id="rId4337" xr:uid="{DCE870BA-99BC-45C5-ACFB-3236ECF4B0F3}"/>
    <hyperlink ref="D4339" r:id="rId4338" xr:uid="{6B839402-08DA-4C05-A9B5-551ACDE28E4F}"/>
    <hyperlink ref="D4340" r:id="rId4339" xr:uid="{1FEA603F-5C24-435D-8288-98D705480F1E}"/>
    <hyperlink ref="D4341" r:id="rId4340" xr:uid="{84704248-7BC6-4E82-A04B-93E5EBED47C3}"/>
    <hyperlink ref="D4342" r:id="rId4341" xr:uid="{D2A08632-0109-41DB-8E8B-DFB0FA522B38}"/>
    <hyperlink ref="D4343" r:id="rId4342" xr:uid="{3E33B79E-4178-4E95-AF6B-58507641E7D3}"/>
    <hyperlink ref="D4344" r:id="rId4343" xr:uid="{C3BD4FFF-CCD6-4487-AF53-147AF591F98C}"/>
    <hyperlink ref="D4345" r:id="rId4344" xr:uid="{3153C306-6CDD-4045-87F6-9CAC6A5B81A0}"/>
    <hyperlink ref="D4346" r:id="rId4345" xr:uid="{02DBAD73-BAF6-4C92-B5A2-92C1C923FEA3}"/>
    <hyperlink ref="D4347" r:id="rId4346" xr:uid="{E352189B-73D1-4D14-9BAA-3D845F4A0EB1}"/>
    <hyperlink ref="D4348" r:id="rId4347" xr:uid="{C9BA4949-8D7E-4B9A-816D-9FA0CE3CC4A6}"/>
    <hyperlink ref="D4349" r:id="rId4348" xr:uid="{FFD8CDF7-2910-4C9C-8B23-3990464BD5E5}"/>
    <hyperlink ref="D4350" r:id="rId4349" xr:uid="{9F6F32EC-02D4-4AFA-84B0-81E9099722C9}"/>
    <hyperlink ref="D4351" r:id="rId4350" xr:uid="{4DA8DD46-5E32-445E-BA79-20E8A84FA9E3}"/>
    <hyperlink ref="D4352" r:id="rId4351" xr:uid="{B1CA226B-90B5-449B-BA45-F98FB57C5066}"/>
    <hyperlink ref="D4353" r:id="rId4352" xr:uid="{C6152256-E1AD-4468-BA64-DF08823D6FDE}"/>
    <hyperlink ref="D4354" r:id="rId4353" xr:uid="{BD15B899-154D-47F7-AE8E-52CA76E669E3}"/>
    <hyperlink ref="D4355" r:id="rId4354" xr:uid="{85F89D98-6C9E-4943-9463-DBB0CEC0B555}"/>
    <hyperlink ref="D4356" r:id="rId4355" xr:uid="{92011BC8-4971-4034-8900-EB31DFAF8B53}"/>
    <hyperlink ref="D4357" r:id="rId4356" xr:uid="{18712877-228A-43A6-8C3B-0D6D1097075A}"/>
    <hyperlink ref="D4358" r:id="rId4357" xr:uid="{383BED7A-F067-42D1-B193-21452B00A3C4}"/>
    <hyperlink ref="D4359" r:id="rId4358" xr:uid="{C3AF5060-402B-4699-A6FB-AC497ABF53BF}"/>
    <hyperlink ref="D4360" r:id="rId4359" xr:uid="{3208AB7D-CD3C-4C67-895E-0559E9F23D43}"/>
    <hyperlink ref="D4361" r:id="rId4360" xr:uid="{28BB8048-9E9F-4BBF-99C6-5E259398A8E1}"/>
    <hyperlink ref="D4362" r:id="rId4361" xr:uid="{3D610323-4001-4841-BC8C-E35B778ADFA6}"/>
    <hyperlink ref="D4363" r:id="rId4362" xr:uid="{016CE519-8DE8-4F38-9682-6CF5D048BA7B}"/>
    <hyperlink ref="D4364" r:id="rId4363" xr:uid="{E4E89D48-7378-469A-8CC3-16617022298B}"/>
    <hyperlink ref="D4365" r:id="rId4364" xr:uid="{8CE510C9-F6C3-48F4-B094-DCDF4A2C8B10}"/>
    <hyperlink ref="D4366" r:id="rId4365" xr:uid="{5FBDC30F-4725-4E61-9C29-35BC83F666B7}"/>
    <hyperlink ref="D4367" r:id="rId4366" xr:uid="{B26E857E-FE8A-4C81-B9BE-5F11673D7757}"/>
    <hyperlink ref="D4368" r:id="rId4367" xr:uid="{7AA262F3-B8ED-44E3-B43F-5302AF35A564}"/>
    <hyperlink ref="D4369" r:id="rId4368" xr:uid="{E8147095-B7A1-439A-89A0-F03F2AEC4455}"/>
    <hyperlink ref="D4370" r:id="rId4369" xr:uid="{23301511-979C-4ED9-8E74-22F0F4A25BB4}"/>
    <hyperlink ref="D4371" r:id="rId4370" xr:uid="{0C303E8D-AF4F-45C6-A0C3-7C9E5959F7D8}"/>
    <hyperlink ref="D4372" r:id="rId4371" xr:uid="{4A3676EA-2930-43F4-B9BD-3E59AB45195D}"/>
    <hyperlink ref="D4373" r:id="rId4372" xr:uid="{D7996209-1048-4BB3-84C0-21115EB0D5F8}"/>
    <hyperlink ref="D4374" r:id="rId4373" xr:uid="{3028527F-3C8A-449A-9E09-C95DF1C6361A}"/>
    <hyperlink ref="D4375" r:id="rId4374" xr:uid="{581EF3FB-008F-48C6-8D12-192F2E7B803E}"/>
    <hyperlink ref="D4376" r:id="rId4375" xr:uid="{96D49400-E979-4C6A-965D-5E80E78C46A0}"/>
    <hyperlink ref="D4377" r:id="rId4376" xr:uid="{E35C487E-2770-464E-9DF2-451F4FF265FE}"/>
    <hyperlink ref="D4378" r:id="rId4377" xr:uid="{CEF33725-3707-47CA-A80E-A45333EB5D42}"/>
    <hyperlink ref="D4379" r:id="rId4378" xr:uid="{99C6DFAA-F057-4D17-8477-E9D8A50C9FCB}"/>
    <hyperlink ref="D4380" r:id="rId4379" xr:uid="{28C370AF-DE27-42CA-AB20-51C79A50F6E4}"/>
    <hyperlink ref="D4381" r:id="rId4380" xr:uid="{C4BB46B3-7964-4218-B163-FDC09EC8C379}"/>
    <hyperlink ref="D4382" r:id="rId4381" xr:uid="{F39455CE-75EF-4940-9334-FF2DD2371E63}"/>
    <hyperlink ref="D4383" r:id="rId4382" xr:uid="{26D7A249-E580-45C7-A699-3F1992130496}"/>
    <hyperlink ref="D4384" r:id="rId4383" xr:uid="{16CF1E93-E333-4F74-BF65-0A1B9D07DDA1}"/>
    <hyperlink ref="D4385" r:id="rId4384" xr:uid="{F4DF5078-CF3F-4248-BEE2-0BBD5A0FCAFC}"/>
    <hyperlink ref="D4386" r:id="rId4385" xr:uid="{B5992470-F3EA-4DC5-B3C9-4315CE935A8D}"/>
    <hyperlink ref="D4387" r:id="rId4386" xr:uid="{A9C4A21C-D68A-4578-AFA9-41401968DB7C}"/>
    <hyperlink ref="D4388" r:id="rId4387" xr:uid="{148A01A1-4699-4FD7-94F8-22E23421F80A}"/>
    <hyperlink ref="D4389" r:id="rId4388" xr:uid="{BA16B30D-CDA2-43D7-8CB2-1AFBC97F8DBB}"/>
    <hyperlink ref="D4390" r:id="rId4389" xr:uid="{8C94A5C3-A952-413F-B2E5-6C44C3E0B861}"/>
    <hyperlink ref="D4391" r:id="rId4390" xr:uid="{10004E4A-E72F-483D-9F33-3348F3B23E19}"/>
    <hyperlink ref="D4392" r:id="rId4391" xr:uid="{D4BC09F0-A658-491F-9EE1-301B9279E4EC}"/>
    <hyperlink ref="D4393" r:id="rId4392" xr:uid="{372F04E2-96DC-42B3-AD48-F6B905E80476}"/>
    <hyperlink ref="D4394" r:id="rId4393" xr:uid="{F83A9E61-129C-4AE9-90A1-701D01A57912}"/>
    <hyperlink ref="D4395" r:id="rId4394" xr:uid="{4048E148-7D4F-41EE-BDBE-CBDEA3E4F020}"/>
    <hyperlink ref="D4396" r:id="rId4395" xr:uid="{74D605A4-350A-46C4-957A-19AA53D13ABF}"/>
    <hyperlink ref="D4397" r:id="rId4396" xr:uid="{F2B16CAF-B69A-4757-B5BB-4F7F4ACDA7FE}"/>
    <hyperlink ref="D4398" r:id="rId4397" xr:uid="{DE0DDE1C-EA43-4B9C-B40C-BDA49C2D17D4}"/>
    <hyperlink ref="D4399" r:id="rId4398" xr:uid="{72BC2737-8854-4025-B80C-8F890BE52ED4}"/>
    <hyperlink ref="D4400" r:id="rId4399" xr:uid="{8754B1A6-79C6-4BD1-BE76-E05D0260639C}"/>
    <hyperlink ref="D4401" r:id="rId4400" xr:uid="{0C2D2F29-9ADD-492F-82A6-B3E7FCA85197}"/>
    <hyperlink ref="D4402" r:id="rId4401" xr:uid="{19209CA8-1494-4F48-9E71-F8D9D9B54A6B}"/>
    <hyperlink ref="D4403" r:id="rId4402" xr:uid="{4AD522A3-312C-4E58-9B51-3E43D982BF7B}"/>
    <hyperlink ref="D4404" r:id="rId4403" xr:uid="{7A8E97EF-6491-4149-ABE8-B7CEB01CEC11}"/>
    <hyperlink ref="D4405" r:id="rId4404" xr:uid="{7D4468ED-16D5-4CFC-A889-ABBC2B04B29D}"/>
    <hyperlink ref="D4406" r:id="rId4405" xr:uid="{DB2D4D5E-C3F7-4D68-82B1-05E0DB9BA42E}"/>
    <hyperlink ref="D4407" r:id="rId4406" xr:uid="{B9A51C94-4DD9-46E8-949C-18A3FF8AAE22}"/>
    <hyperlink ref="D4408" r:id="rId4407" xr:uid="{74D9C7DD-49D0-4986-8224-756C85F0D4E2}"/>
    <hyperlink ref="D4409" r:id="rId4408" xr:uid="{EEE9684E-3571-40C0-9492-43D5CD09E49C}"/>
    <hyperlink ref="D4410" r:id="rId4409" xr:uid="{7F1B3647-8F44-4CDA-8858-D2F065360277}"/>
    <hyperlink ref="D4411" r:id="rId4410" xr:uid="{3536F118-4408-4812-9267-3CA95B1FA1FB}"/>
    <hyperlink ref="D4412" r:id="rId4411" xr:uid="{418CEEFC-C2CF-4E7F-BC7A-37783F08428E}"/>
    <hyperlink ref="D4413" r:id="rId4412" xr:uid="{51B2B4E1-2EFE-41AB-A5A1-415CC445C853}"/>
    <hyperlink ref="D4414" r:id="rId4413" xr:uid="{E8B2D6D7-7556-43BF-A291-DF73DA3DDD19}"/>
    <hyperlink ref="D4415" r:id="rId4414" xr:uid="{06283F83-9448-4171-8E5D-56B64C20AB20}"/>
    <hyperlink ref="D4416" r:id="rId4415" xr:uid="{6EF53C79-8438-4FBC-81DB-77FB29D3D2B8}"/>
    <hyperlink ref="D4417" r:id="rId4416" xr:uid="{E95D6BE5-C283-4EAD-A11A-5543FA9E2413}"/>
    <hyperlink ref="D4418" r:id="rId4417" xr:uid="{3C1E90BC-751B-4417-BBF8-578D260F4C9B}"/>
    <hyperlink ref="D4419" r:id="rId4418" xr:uid="{9B467DAC-7935-4F57-A6C7-7C9BC9C6D428}"/>
    <hyperlink ref="D4420" r:id="rId4419" xr:uid="{2FD2EA63-81D6-4EA5-A475-A936741214E0}"/>
    <hyperlink ref="D4421" r:id="rId4420" xr:uid="{AC67978D-2DC1-4CD3-8FF7-133743EF6821}"/>
    <hyperlink ref="D4422" r:id="rId4421" xr:uid="{954DEDEC-B141-4A5D-9642-A4455C484FFB}"/>
    <hyperlink ref="D4423" r:id="rId4422" xr:uid="{EF702715-1F05-4A63-85EF-367CC6D09AF2}"/>
    <hyperlink ref="D4424" r:id="rId4423" xr:uid="{651AC5D4-AFFE-4ABA-ABC0-146754E87582}"/>
    <hyperlink ref="D4425" r:id="rId4424" xr:uid="{5A623EA6-3D31-4C6F-8215-5BAE25A0488A}"/>
    <hyperlink ref="D4426" r:id="rId4425" xr:uid="{5DA75BF3-564F-45EE-BB81-F36D159D5AC0}"/>
    <hyperlink ref="D4427" r:id="rId4426" xr:uid="{D6153C0F-6AC1-467B-BFDF-7BD094F58DC3}"/>
    <hyperlink ref="D4428" r:id="rId4427" xr:uid="{FC8FC83B-E1D4-4005-8406-DC593155BB36}"/>
    <hyperlink ref="D4429" r:id="rId4428" xr:uid="{DFD8AA7B-7476-438E-A871-4B442E0E957C}"/>
    <hyperlink ref="D4430" r:id="rId4429" xr:uid="{EE4902C2-9873-40FF-B4E8-24A9EDE0CF79}"/>
    <hyperlink ref="D4431" r:id="rId4430" xr:uid="{BD4DEC58-55E5-48DF-9FD8-18B7B4CF05B9}"/>
    <hyperlink ref="D4432" r:id="rId4431" xr:uid="{97D11374-6A07-4C9F-B68C-6141DDB6B23C}"/>
    <hyperlink ref="D4433" r:id="rId4432" xr:uid="{0CC848CB-C530-429B-9D5A-B9220E9119D5}"/>
    <hyperlink ref="D4434" r:id="rId4433" xr:uid="{F67129AD-FDD7-4588-A528-63D0BB0A06D0}"/>
    <hyperlink ref="D4435" r:id="rId4434" xr:uid="{33568022-BC75-4C4C-9440-B88F21F1E6D5}"/>
    <hyperlink ref="D4436" r:id="rId4435" xr:uid="{DFE26B8A-3487-4023-BA7B-DE282778E90A}"/>
    <hyperlink ref="D4437" r:id="rId4436" xr:uid="{B04040EB-5570-4AEB-9568-17E55CB3573F}"/>
    <hyperlink ref="D4438" r:id="rId4437" xr:uid="{6D71CC8F-B0DA-4ADC-89AD-2441E2B18EA4}"/>
    <hyperlink ref="D4439" r:id="rId4438" xr:uid="{45C6846E-7D39-4FAF-9BCB-243F1451FA82}"/>
    <hyperlink ref="D4440" r:id="rId4439" xr:uid="{61E63228-2B9B-47AC-9FAF-A1B21F12F021}"/>
    <hyperlink ref="D4441" r:id="rId4440" xr:uid="{C4E9518D-C5D8-4467-A571-8078C02E8B17}"/>
    <hyperlink ref="D4442" r:id="rId4441" xr:uid="{3466C766-2B89-4815-939B-DF820D4D0B73}"/>
    <hyperlink ref="D4443" r:id="rId4442" xr:uid="{24E78FEA-A4D5-4810-A8D3-B39FBF5F63FF}"/>
    <hyperlink ref="D4444" r:id="rId4443" xr:uid="{55ED58B2-8D60-470F-A8AD-7E2463A72071}"/>
    <hyperlink ref="D4445" r:id="rId4444" xr:uid="{0F32B51C-E897-4B1B-92DD-AA1B2369B019}"/>
    <hyperlink ref="D4446" r:id="rId4445" xr:uid="{75227254-B366-4401-AC58-939AA6B6F9B5}"/>
    <hyperlink ref="D4447" r:id="rId4446" xr:uid="{A919BD9F-903A-49CD-9F46-4300816B0B06}"/>
    <hyperlink ref="D4448" r:id="rId4447" xr:uid="{1C268195-E6E5-4000-A464-CB1872277259}"/>
    <hyperlink ref="D4449" r:id="rId4448" xr:uid="{AB3EA3E0-3766-4E56-AEF0-14BC209C3A63}"/>
    <hyperlink ref="D4450" r:id="rId4449" xr:uid="{D834DA4F-2081-4371-81B4-5C2A4B3A5C4B}"/>
    <hyperlink ref="D4451" r:id="rId4450" xr:uid="{4BE69B61-2168-47E5-8CAC-8E9AFE2819E1}"/>
    <hyperlink ref="D4452" r:id="rId4451" xr:uid="{B2128701-ABBD-48C3-926F-952AB8874E7F}"/>
    <hyperlink ref="D4453" r:id="rId4452" xr:uid="{45150A67-B487-4F1E-9C31-C74CB66B6001}"/>
    <hyperlink ref="D4454" r:id="rId4453" xr:uid="{E8E5F62D-5F3E-4E89-AD4E-8E7CBDFD7A18}"/>
    <hyperlink ref="D4455" r:id="rId4454" xr:uid="{DD838955-6637-41E7-AC63-BC119AC04CFF}"/>
    <hyperlink ref="D4456" r:id="rId4455" xr:uid="{07D24898-D961-4F4F-A01B-2E8C0FE10C9F}"/>
    <hyperlink ref="D4457" r:id="rId4456" xr:uid="{FDEB1E0B-ADAA-45F1-B1F7-701BE716CD02}"/>
    <hyperlink ref="D4458" r:id="rId4457" xr:uid="{9CFC6C9C-72CA-443E-80D0-C84F5065D97F}"/>
    <hyperlink ref="D4459" r:id="rId4458" xr:uid="{F169F381-A512-4260-A8B4-8964D4257D4D}"/>
    <hyperlink ref="D4460" r:id="rId4459" xr:uid="{B20BD9A6-D44B-4129-81AC-9DBC9D1C5720}"/>
    <hyperlink ref="D4461" r:id="rId4460" xr:uid="{A742FDA5-43D1-4046-9F4B-40DCBB2A46D8}"/>
    <hyperlink ref="D4462" r:id="rId4461" xr:uid="{1A5549D1-E229-49BF-97F7-D70C05A90635}"/>
    <hyperlink ref="D4463" r:id="rId4462" xr:uid="{41B8250A-7832-43C5-9445-C466C8DC5595}"/>
    <hyperlink ref="D4464" r:id="rId4463" xr:uid="{CC10C4E7-8339-4A8C-858A-A353EC5EA0EB}"/>
    <hyperlink ref="D4465" r:id="rId4464" xr:uid="{47D853A6-4F21-42BC-BCA4-5B3874A2A888}"/>
    <hyperlink ref="D4466" r:id="rId4465" xr:uid="{413D4683-B8AC-451A-9B80-F23A41B5A24C}"/>
    <hyperlink ref="D4467" r:id="rId4466" xr:uid="{89324A48-4595-405F-87BE-26545ED071D4}"/>
    <hyperlink ref="D4468" r:id="rId4467" xr:uid="{F09B0D69-AD37-4025-B9B7-12FA9C6B1E64}"/>
    <hyperlink ref="D4469" r:id="rId4468" xr:uid="{C4B507A4-8371-444C-BA97-830D7FBD6B23}"/>
    <hyperlink ref="D4470" r:id="rId4469" xr:uid="{351A6489-8C5A-4328-A336-9C0270596FB0}"/>
    <hyperlink ref="D4471" r:id="rId4470" xr:uid="{03A2EDD8-A024-48BE-ACB5-BB3DDE4B3A26}"/>
    <hyperlink ref="D4472" r:id="rId4471" xr:uid="{DB577DD4-2107-4709-883F-048DEF11142F}"/>
    <hyperlink ref="D4473" r:id="rId4472" xr:uid="{3238C31A-78BE-471A-BFA7-BC234560E123}"/>
    <hyperlink ref="D4474" r:id="rId4473" xr:uid="{1A519878-DABB-4039-9D7B-5BC50416EF7F}"/>
    <hyperlink ref="D4475" r:id="rId4474" xr:uid="{9C5C7634-5298-473F-B181-3E2DAE57D56B}"/>
    <hyperlink ref="D4476" r:id="rId4475" xr:uid="{9AB39692-B81F-472E-873C-DBF21736A668}"/>
    <hyperlink ref="D4477" r:id="rId4476" xr:uid="{5BD5E2CF-CF39-44B9-8F49-7BF541ECCECC}"/>
    <hyperlink ref="D4478" r:id="rId4477" xr:uid="{12D45CE6-11E3-452C-BCB3-6B641038F412}"/>
    <hyperlink ref="D4479" r:id="rId4478" xr:uid="{AE81082D-6E10-4B6D-9068-B2842CD17E9F}"/>
    <hyperlink ref="D4480" r:id="rId4479" xr:uid="{46C97877-D9B5-4AE0-A002-13DE2BBEFF40}"/>
    <hyperlink ref="D4481" r:id="rId4480" xr:uid="{6E13CC71-0A90-49CC-8D32-9D9E76374672}"/>
    <hyperlink ref="D4482" r:id="rId4481" xr:uid="{3552816D-35FB-4DEC-A615-323F64D5F3AB}"/>
    <hyperlink ref="D4483" r:id="rId4482" xr:uid="{F424323D-F6F9-4FB8-9B67-0F2ED8625D12}"/>
    <hyperlink ref="D4484" r:id="rId4483" xr:uid="{114A41A0-C05F-4F0F-8B00-23EAF219A1E5}"/>
    <hyperlink ref="D4485" r:id="rId4484" xr:uid="{96827C47-211A-4876-9F84-74C043583E59}"/>
    <hyperlink ref="D4486" r:id="rId4485" xr:uid="{66E31BFC-0E2B-469B-A1F4-DE7099D72391}"/>
    <hyperlink ref="D4487" r:id="rId4486" xr:uid="{5C708DA7-CAD3-4D6D-9C91-665AA9A301B5}"/>
    <hyperlink ref="D4488" r:id="rId4487" xr:uid="{2E244613-E09F-4B4C-9986-189BC0A7268D}"/>
    <hyperlink ref="D4489" r:id="rId4488" xr:uid="{065B869E-34B0-4D26-8009-1511280AC7A2}"/>
    <hyperlink ref="D4490" r:id="rId4489" xr:uid="{96C1374F-6A10-455C-A7C8-622101F70C33}"/>
    <hyperlink ref="D4491" r:id="rId4490" xr:uid="{5EF22AD7-A9CC-4BDB-A497-A0C73B6EE26C}"/>
    <hyperlink ref="D4492" r:id="rId4491" xr:uid="{A793CC22-2E3E-4D27-848F-46FFBCB57E02}"/>
    <hyperlink ref="D4493" r:id="rId4492" xr:uid="{BAFCDEA7-FDD8-4CF9-A095-67D6C5EA613F}"/>
    <hyperlink ref="D4494" r:id="rId4493" xr:uid="{DF232966-A44D-448D-9D1F-C5F538A50F2B}"/>
    <hyperlink ref="D4495" r:id="rId4494" xr:uid="{D9F1F52B-923A-44CC-9C91-952E6A6483F0}"/>
    <hyperlink ref="D4496" r:id="rId4495" xr:uid="{5F14B356-29D6-4F80-8921-CF64A1B70166}"/>
    <hyperlink ref="D4497" r:id="rId4496" xr:uid="{980F4677-2313-446D-B1E5-E38BFA71008B}"/>
    <hyperlink ref="D4498" r:id="rId4497" xr:uid="{AEF0730B-8E63-4ADF-90AE-74422FDF84B6}"/>
    <hyperlink ref="D4499" r:id="rId4498" xr:uid="{A6000F15-5ECE-4CF2-B442-265FF6F4FE2E}"/>
    <hyperlink ref="D4500" r:id="rId4499" xr:uid="{380B7E02-1B3E-480F-9AF1-84A24E771B7A}"/>
    <hyperlink ref="D4501" r:id="rId4500" xr:uid="{B75BEC5D-3558-4E75-ABD6-1DF9030783C5}"/>
    <hyperlink ref="D4502" r:id="rId4501" xr:uid="{AEB0BBFA-31FB-4E66-B8D5-7C196446A622}"/>
    <hyperlink ref="D4503" r:id="rId4502" xr:uid="{A830D999-2C01-450C-8F2B-1CBAF3CD52C5}"/>
    <hyperlink ref="D4504" r:id="rId4503" xr:uid="{336400C8-982B-4FB6-BC23-95ED02EAFAEF}"/>
    <hyperlink ref="D4505" r:id="rId4504" xr:uid="{3B069659-3EC2-42B3-BF21-35E8DF32DC33}"/>
    <hyperlink ref="D4506" r:id="rId4505" xr:uid="{DC3467B9-CA0D-41F5-8D4E-61204A71914D}"/>
    <hyperlink ref="D4507" r:id="rId4506" xr:uid="{B3A55AA9-8E7A-42BA-9F33-F7B79319B46A}"/>
    <hyperlink ref="D4508" r:id="rId4507" xr:uid="{F99F3E81-DEA7-4FB3-AC53-03AADD996825}"/>
    <hyperlink ref="D4509" r:id="rId4508" xr:uid="{3DA3377F-4D78-44CB-B11E-7107DA3A0728}"/>
    <hyperlink ref="D4510" r:id="rId4509" xr:uid="{ED8B0EC2-9D52-478E-927A-73B39CB35214}"/>
    <hyperlink ref="D4511" r:id="rId4510" xr:uid="{7A37811D-DD66-4FA9-860F-6C67F9AE1B62}"/>
    <hyperlink ref="D4512" r:id="rId4511" xr:uid="{854B3B8E-6B19-4CA2-B90B-CA6FDB171A48}"/>
    <hyperlink ref="D4513" r:id="rId4512" xr:uid="{3DDCE672-C48C-4F71-AEF9-6984D5692AA8}"/>
    <hyperlink ref="D4514" r:id="rId4513" xr:uid="{9D011D73-9686-4E59-99DE-A525792FB4C6}"/>
    <hyperlink ref="D4515" r:id="rId4514" xr:uid="{7A385EF3-07A1-4D76-AB1D-D3FA4577DC8A}"/>
    <hyperlink ref="D4516" r:id="rId4515" xr:uid="{0A06AC38-834E-4652-80A9-30BE6913A04D}"/>
    <hyperlink ref="D4517" r:id="rId4516" xr:uid="{F56ACC70-3B6D-40B6-9CE7-A5520D2EB785}"/>
    <hyperlink ref="D4518" r:id="rId4517" xr:uid="{05DCBD03-459E-4E9E-ACAE-DF80DCE060BB}"/>
    <hyperlink ref="D4519" r:id="rId4518" xr:uid="{2B338BCE-579D-42C3-8EB3-BC317918A344}"/>
    <hyperlink ref="D4520" r:id="rId4519" xr:uid="{E93AB258-CF54-46ED-A7A9-25F54989C03D}"/>
    <hyperlink ref="D4521" r:id="rId4520" xr:uid="{BF8AA38A-4544-4CC9-AF07-09493624143D}"/>
    <hyperlink ref="D4522" r:id="rId4521" xr:uid="{1FE35A3C-1450-4128-9C88-006D62C13ACB}"/>
    <hyperlink ref="D4523" r:id="rId4522" xr:uid="{D8A46AEB-6ABD-48E1-9DC4-0A1F38326B52}"/>
    <hyperlink ref="D4524" r:id="rId4523" xr:uid="{64E3B49D-F0DA-4F9F-8ECF-46126656F37A}"/>
    <hyperlink ref="D4525" r:id="rId4524" xr:uid="{ADD85DB2-E4C7-4DA7-8BF7-93F86027447B}"/>
    <hyperlink ref="D4526" r:id="rId4525" xr:uid="{9200550E-66F2-4DAF-A4AA-D05556CB134C}"/>
    <hyperlink ref="D4527" r:id="rId4526" xr:uid="{84D1FE6F-BB8D-4ABF-89D8-CBDE851DD719}"/>
    <hyperlink ref="D4528" r:id="rId4527" xr:uid="{651A2BC0-6587-4846-A00D-D66665A8F84B}"/>
    <hyperlink ref="D4529" r:id="rId4528" xr:uid="{97A8C544-0971-4B45-A87A-6060F5E2AE86}"/>
    <hyperlink ref="D4530" r:id="rId4529" xr:uid="{D448A8F9-3C52-43D3-990E-D7575D861B46}"/>
    <hyperlink ref="D4531" r:id="rId4530" xr:uid="{11F51C0E-24AB-49FF-8B72-F6362BA70459}"/>
    <hyperlink ref="D4532" r:id="rId4531" xr:uid="{A1FE1FBE-2D12-404B-BBB1-D462634F530B}"/>
    <hyperlink ref="D4533" r:id="rId4532" xr:uid="{0532C2B8-8F4D-4BB9-A9FC-614B1A0E153A}"/>
    <hyperlink ref="D4534" r:id="rId4533" xr:uid="{48916757-1CAF-4971-99B9-AD2F2FFCC0BE}"/>
    <hyperlink ref="D4535" r:id="rId4534" xr:uid="{D52F3B11-429F-4F7E-AD60-4BA5933FC5FC}"/>
    <hyperlink ref="D4536" r:id="rId4535" xr:uid="{AD976F55-4133-4C88-B8B2-B3F9D54A7AE7}"/>
    <hyperlink ref="D4537" r:id="rId4536" xr:uid="{E0F53AB7-CAA5-4D0D-8B39-01970F428A16}"/>
    <hyperlink ref="D4538" r:id="rId4537" xr:uid="{02AE93D4-BB0B-4E39-8D34-AFD1522D495A}"/>
    <hyperlink ref="D4539" r:id="rId4538" xr:uid="{843497E3-64D1-4250-BF2F-8F009A18559B}"/>
    <hyperlink ref="D4540" r:id="rId4539" xr:uid="{2EBBD901-C80B-4753-9BDA-BC6A9837A1EF}"/>
    <hyperlink ref="D4541" r:id="rId4540" xr:uid="{2B5AB208-761D-46F0-8452-97625890456E}"/>
    <hyperlink ref="D4542" r:id="rId4541" xr:uid="{0361CDBF-41FD-4929-85E6-E2CDD0CD1570}"/>
    <hyperlink ref="D4543" r:id="rId4542" xr:uid="{0273A202-019E-4B67-AE18-C439FF0507DF}"/>
    <hyperlink ref="D4544" r:id="rId4543" xr:uid="{C01F45AE-6F74-460A-BC86-91F6B91EB7C8}"/>
    <hyperlink ref="D4545" r:id="rId4544" xr:uid="{B975FB64-CAD8-4385-B6A8-EA2658D436C1}"/>
    <hyperlink ref="D4546" r:id="rId4545" xr:uid="{2B41D5D4-EB65-437A-9802-5302EA6D477C}"/>
    <hyperlink ref="D4547" r:id="rId4546" xr:uid="{207F7236-D997-411C-B5F9-0516EAC177C5}"/>
    <hyperlink ref="D4548" r:id="rId4547" xr:uid="{3709077E-0307-4EB7-AEAF-C3DC697E67F4}"/>
    <hyperlink ref="D4549" r:id="rId4548" xr:uid="{5230B88F-8CA5-4B83-BF96-B593DDC91A89}"/>
    <hyperlink ref="D4550" r:id="rId4549" xr:uid="{8FAF4388-08FA-4BAE-9F57-67CF8290BF04}"/>
    <hyperlink ref="D4551" r:id="rId4550" xr:uid="{925DC86C-9C4C-4411-AA40-890E8F32426A}"/>
    <hyperlink ref="D4552" r:id="rId4551" xr:uid="{ED2DE296-1367-41E1-9829-156EC68581DF}"/>
    <hyperlink ref="D4553" r:id="rId4552" xr:uid="{DC8DCD37-722F-41FB-B3CE-16699804AB32}"/>
    <hyperlink ref="D4554" r:id="rId4553" xr:uid="{B6CC119E-5915-4B12-A4EA-F250261A9D23}"/>
    <hyperlink ref="D4555" r:id="rId4554" xr:uid="{558DB076-E90C-45EB-BE93-BC47C7D50AE4}"/>
    <hyperlink ref="D4556" r:id="rId4555" xr:uid="{7AC586E6-533F-4D47-9294-8EA891461076}"/>
    <hyperlink ref="D4557" r:id="rId4556" xr:uid="{AF6DAB5F-E9A2-42E9-A615-3221DB276AF5}"/>
    <hyperlink ref="D4558" r:id="rId4557" xr:uid="{ABC1C6F6-A57F-40C0-93FC-1900BBD529C5}"/>
    <hyperlink ref="D4559" r:id="rId4558" xr:uid="{D263DF1E-E675-46B3-8891-D8E21871A903}"/>
    <hyperlink ref="D4560" r:id="rId4559" xr:uid="{F0FD9501-E0B3-4D60-BA8E-B6F138A0451C}"/>
    <hyperlink ref="D4561" r:id="rId4560" xr:uid="{8E6A94AF-DC07-4BD8-84B2-529DACB4E355}"/>
    <hyperlink ref="D4562" r:id="rId4561" xr:uid="{180FF2A8-5B20-41FE-9000-015B08F49C9D}"/>
    <hyperlink ref="D4563" r:id="rId4562" xr:uid="{979D552E-A21B-4F7D-80DC-D3094123987C}"/>
    <hyperlink ref="D4564" r:id="rId4563" xr:uid="{64612764-DE50-461F-B934-7F32A4C0C569}"/>
    <hyperlink ref="D4565" r:id="rId4564" xr:uid="{EC2C30DF-F770-49E4-8172-420031AFE23F}"/>
    <hyperlink ref="D4566" r:id="rId4565" xr:uid="{EEA5B715-CD20-4BDD-A8EE-06997FD90687}"/>
    <hyperlink ref="D4567" r:id="rId4566" xr:uid="{5CD0E8A3-898D-4901-808A-268E5028F637}"/>
    <hyperlink ref="D4568" r:id="rId4567" xr:uid="{9569F2F2-4704-457B-959D-28C4CD039A5F}"/>
    <hyperlink ref="D4569" r:id="rId4568" xr:uid="{B35FE4A9-0934-454D-ABC8-9251BD6D23B5}"/>
    <hyperlink ref="D4570" r:id="rId4569" xr:uid="{21544499-8A37-4347-A340-E39FCF712EC0}"/>
    <hyperlink ref="D4571" r:id="rId4570" xr:uid="{C7B000E5-FB65-4270-A556-66FAA857B68C}"/>
    <hyperlink ref="D4572" r:id="rId4571" xr:uid="{0A713E5E-D4E5-4013-B6BB-FF721B5F9A89}"/>
    <hyperlink ref="D4573" r:id="rId4572" xr:uid="{B12855AE-07F2-473B-8A48-BC9E0E4261BC}"/>
    <hyperlink ref="D4574" r:id="rId4573" xr:uid="{C45A9BD2-BA04-4516-8974-A35A1D0FCBC2}"/>
    <hyperlink ref="D4575" r:id="rId4574" xr:uid="{CF62779B-46C1-476B-BA3A-B0C0924CB816}"/>
    <hyperlink ref="D4576" r:id="rId4575" xr:uid="{B31B1A9A-51F6-4568-B00B-A4B2D3D17885}"/>
    <hyperlink ref="D4577" r:id="rId4576" xr:uid="{FE24224D-166E-4759-A6DF-32B36449DBBF}"/>
    <hyperlink ref="D4578" r:id="rId4577" xr:uid="{6123E1A7-1844-435A-B8DA-088BBAB03884}"/>
    <hyperlink ref="D4579" r:id="rId4578" xr:uid="{FB6AA3C0-2FBA-4E81-8E1B-FCD8CAD91254}"/>
    <hyperlink ref="D4580" r:id="rId4579" xr:uid="{B7E62AA6-8475-4EC7-90A2-A09277CE116E}"/>
    <hyperlink ref="D4581" r:id="rId4580" xr:uid="{070BAD48-5AE9-4EE7-8EDF-2F0FBDB18DF1}"/>
    <hyperlink ref="D4582" r:id="rId4581" xr:uid="{61A58B70-E545-48CD-94AF-9EEFC8AC1DBC}"/>
    <hyperlink ref="D4583" r:id="rId4582" xr:uid="{7878CBBA-1857-49C5-A967-ED315C2A961A}"/>
    <hyperlink ref="D4584" r:id="rId4583" xr:uid="{2236C6AF-9643-44D8-859A-7E14DD4AAB36}"/>
    <hyperlink ref="D4585" r:id="rId4584" xr:uid="{4DF3B795-A29E-412B-858C-102FC13709C6}"/>
    <hyperlink ref="D4586" r:id="rId4585" xr:uid="{B55FE6FB-5B5C-4323-9334-AB5E5C6B15B0}"/>
    <hyperlink ref="D4587" r:id="rId4586" xr:uid="{FA9A2E2C-B3B5-4F73-8F60-DBC64F67BA08}"/>
    <hyperlink ref="D4588" r:id="rId4587" xr:uid="{8E8F6C87-363B-4771-B256-349BAE020F16}"/>
    <hyperlink ref="D4589" r:id="rId4588" xr:uid="{306DC0A8-E6FA-4049-9C96-D5D768CC42E9}"/>
    <hyperlink ref="D4590" r:id="rId4589" xr:uid="{5566A3FA-A4EF-4EFF-96DF-8BA6054C4C24}"/>
    <hyperlink ref="D4591" r:id="rId4590" xr:uid="{FCBA95E2-F0D2-4422-8CC1-B035F92F54F1}"/>
    <hyperlink ref="D4592" r:id="rId4591" xr:uid="{1E4227BE-7135-49AF-89A4-070515F31ED4}"/>
    <hyperlink ref="D4593" r:id="rId4592" xr:uid="{EAEEEA71-866E-4370-AFBD-1D5E2A20592B}"/>
    <hyperlink ref="D4594" r:id="rId4593" xr:uid="{F1650CD3-D729-4C35-B287-A8DAB409019A}"/>
    <hyperlink ref="D4595" r:id="rId4594" xr:uid="{C017B8E5-5E5E-422A-9B43-317433CAF800}"/>
    <hyperlink ref="D4596" r:id="rId4595" xr:uid="{DDBBE39C-980B-451A-A7F7-55AB62C545DC}"/>
    <hyperlink ref="D4597" r:id="rId4596" xr:uid="{470F355B-0B6B-43C7-8E81-0D7BC83F56BA}"/>
    <hyperlink ref="D4598" r:id="rId4597" xr:uid="{5146E752-1201-4ED9-9F52-887E86D41EAB}"/>
    <hyperlink ref="D4599" r:id="rId4598" xr:uid="{E773EB56-697F-47AE-8A13-183EB83D1D9F}"/>
    <hyperlink ref="D4600" r:id="rId4599" xr:uid="{657879D2-DF4F-4825-AEE9-2A4251F556C3}"/>
    <hyperlink ref="D4601" r:id="rId4600" xr:uid="{DE95AD59-0939-448E-9218-DCC791685261}"/>
    <hyperlink ref="D4602" r:id="rId4601" xr:uid="{6C1746F9-6ECF-4011-85DD-BCC81E43BE37}"/>
    <hyperlink ref="D4603" r:id="rId4602" xr:uid="{D7F6B81F-F009-4338-B263-320F2E7B046C}"/>
    <hyperlink ref="D4604" r:id="rId4603" xr:uid="{F5A02ACD-B0C8-4B29-B883-021F33389313}"/>
    <hyperlink ref="D4605" r:id="rId4604" xr:uid="{E7D3C4CC-C362-4A2D-A853-57208F14C16F}"/>
    <hyperlink ref="D4606" r:id="rId4605" xr:uid="{F881AC65-575F-45E7-B8AC-4C770D4EC485}"/>
    <hyperlink ref="D4607" r:id="rId4606" xr:uid="{2EC2E181-114A-4B15-B202-5E09E05A90B0}"/>
    <hyperlink ref="D4608" r:id="rId4607" xr:uid="{B1AB520E-E693-4C55-83A9-4D9D36CC29D2}"/>
    <hyperlink ref="D4609" r:id="rId4608" xr:uid="{2873CFA4-B8F5-4582-A871-67373C384CD6}"/>
    <hyperlink ref="D4610" r:id="rId4609" xr:uid="{9A6EA25D-674D-4717-AB29-CD1DD32ABDEE}"/>
    <hyperlink ref="D4611" r:id="rId4610" xr:uid="{BD3F3B5A-D5C7-4F5F-89FA-FBA28A44E54A}"/>
    <hyperlink ref="D4612" r:id="rId4611" xr:uid="{84B52255-EBE5-4154-9ADC-F91F8B1BDDE1}"/>
    <hyperlink ref="D4613" r:id="rId4612" xr:uid="{AC1F5EB9-AF2A-4116-8CFE-A8AB181B393F}"/>
    <hyperlink ref="D4614" r:id="rId4613" xr:uid="{CC3A88E2-FA6D-41FF-ACBD-FF9AFFD8CDED}"/>
    <hyperlink ref="D4615" r:id="rId4614" xr:uid="{EDBE7085-C8CB-4E15-95CC-5B3832D4D2A5}"/>
    <hyperlink ref="D4616" r:id="rId4615" xr:uid="{CC1F694D-C7CA-4CEC-9A94-956D57A0D203}"/>
    <hyperlink ref="D4617" r:id="rId4616" xr:uid="{7AE96C62-A5BB-466B-B6E7-C1BF20676763}"/>
    <hyperlink ref="D4618" r:id="rId4617" xr:uid="{75F6B862-6130-4088-976C-97F1A358C99B}"/>
    <hyperlink ref="D4619" r:id="rId4618" xr:uid="{EAC66A2F-B17E-4AB0-8EFF-D1529CEA22CA}"/>
    <hyperlink ref="D4620" r:id="rId4619" xr:uid="{E571E4B6-35D0-4ACF-9A40-E6F1055DAF49}"/>
    <hyperlink ref="D4621" r:id="rId4620" xr:uid="{620FEF07-7DAC-4D2F-8D80-BE997F23976E}"/>
    <hyperlink ref="D4622" r:id="rId4621" xr:uid="{01CF5DD1-82A0-498D-BA12-D3287CC83515}"/>
    <hyperlink ref="D4623" r:id="rId4622" xr:uid="{7FCA7D08-ED80-4632-B535-27EFB4C66E01}"/>
    <hyperlink ref="D4624" r:id="rId4623" xr:uid="{44A52591-FD3D-49B7-ABE8-DFF1D0901E7E}"/>
    <hyperlink ref="D4625" r:id="rId4624" xr:uid="{2D79A873-443D-4B3D-B3E3-B3C900380715}"/>
    <hyperlink ref="D4626" r:id="rId4625" xr:uid="{057C4BDC-1118-4E4A-AE13-FB89A7AB393E}"/>
    <hyperlink ref="D4627" r:id="rId4626" xr:uid="{8EB0CBFC-5D52-4C11-BA95-1257476FF76C}"/>
    <hyperlink ref="D4628" r:id="rId4627" xr:uid="{16482F9B-A443-46FF-8800-87017D1A425E}"/>
    <hyperlink ref="D4629" r:id="rId4628" xr:uid="{4EED04F5-7F23-4235-82FC-4E4069FE98FC}"/>
    <hyperlink ref="D4630" r:id="rId4629" xr:uid="{62EFD0B8-DE95-4627-A82F-D829B4680A9A}"/>
    <hyperlink ref="D4631" r:id="rId4630" xr:uid="{2FDC006B-0FFC-458A-9D3B-E72F491E4BCE}"/>
    <hyperlink ref="D4632" r:id="rId4631" xr:uid="{FD7D6701-1EAB-423D-8C0D-77326C6784D0}"/>
    <hyperlink ref="D4633" r:id="rId4632" xr:uid="{F3FD7DFC-28F3-4EA8-9D78-4F4CFF0DE665}"/>
    <hyperlink ref="D4634" r:id="rId4633" xr:uid="{F37E7FC6-5670-420D-852C-16C4A3831C80}"/>
    <hyperlink ref="D4635" r:id="rId4634" xr:uid="{E0D45E63-C62A-4E2D-B885-C0B7E5EFBC5D}"/>
    <hyperlink ref="D4636" r:id="rId4635" xr:uid="{71BD1790-A092-45C6-8129-FA7A847AC91D}"/>
    <hyperlink ref="D4637" r:id="rId4636" xr:uid="{2D2E0C37-9EE0-4021-BEF9-298D44EB3C21}"/>
    <hyperlink ref="D4638" r:id="rId4637" xr:uid="{EA906E0C-9E2D-4D29-AD92-57058FDEA1F2}"/>
    <hyperlink ref="D4639" r:id="rId4638" xr:uid="{4597ADAE-FB67-4812-84E5-FAC4611A7086}"/>
    <hyperlink ref="D4640" r:id="rId4639" xr:uid="{8C86CCE4-3FAF-403E-AF99-8438035E67A7}"/>
    <hyperlink ref="D4641" r:id="rId4640" xr:uid="{4B444E47-DBAC-4263-B23D-F7171EAD3B2A}"/>
    <hyperlink ref="D4642" r:id="rId4641" xr:uid="{050A126E-B67F-45CE-8973-FB8A906C05F5}"/>
    <hyperlink ref="D4643" r:id="rId4642" xr:uid="{ADC34365-FA28-4115-951C-2744A51855EC}"/>
    <hyperlink ref="D4644" r:id="rId4643" xr:uid="{CE10E946-4C07-4079-96ED-5AF5654AAA87}"/>
    <hyperlink ref="D4645" r:id="rId4644" xr:uid="{42519F24-11CF-45DB-8CF9-B1E3790F5014}"/>
    <hyperlink ref="D4646" r:id="rId4645" xr:uid="{F54EA3CE-52B1-4187-9A46-17E9D34FA107}"/>
    <hyperlink ref="D4647" r:id="rId4646" xr:uid="{50EC6164-7665-46A1-9980-B10536D35578}"/>
    <hyperlink ref="D4648" r:id="rId4647" xr:uid="{4280A848-C5CF-4670-A3FA-F74C4F48B9C4}"/>
    <hyperlink ref="D4649" r:id="rId4648" xr:uid="{F2326E8D-F546-4FC4-B537-A31D3B377A85}"/>
    <hyperlink ref="D4650" r:id="rId4649" xr:uid="{9A50BFDA-8CF3-4E9B-9784-3C549DB36D43}"/>
    <hyperlink ref="D4651" r:id="rId4650" xr:uid="{090C527A-3848-427B-9823-A2C33117FDF3}"/>
    <hyperlink ref="D4652" r:id="rId4651" xr:uid="{453C347B-7D2B-4D2C-B081-D0100110062B}"/>
    <hyperlink ref="D4653" r:id="rId4652" xr:uid="{AA5A1DB2-E9B6-43EA-88C9-580F6E52689B}"/>
    <hyperlink ref="D4654" r:id="rId4653" xr:uid="{B1C4A0AB-A872-4551-811B-F2E1C17BB351}"/>
    <hyperlink ref="D4655" r:id="rId4654" xr:uid="{F135B44D-F749-4C9B-BB7C-8BFDC8E50EF9}"/>
    <hyperlink ref="D4656" r:id="rId4655" xr:uid="{F4E8587C-69C4-49FB-AFF9-3F97801916FE}"/>
    <hyperlink ref="D4657" r:id="rId4656" xr:uid="{FD58A9F0-869D-4F13-A6B0-E691303A4FD2}"/>
    <hyperlink ref="D4658" r:id="rId4657" xr:uid="{1B376C36-F368-4005-8678-11611BE20D6C}"/>
    <hyperlink ref="D4659" r:id="rId4658" xr:uid="{CDFCC620-9A7C-4A11-B403-EFA147D5CB10}"/>
    <hyperlink ref="D4660" r:id="rId4659" xr:uid="{FC90EDF0-C64C-4436-9208-3D0346E8EAD1}"/>
    <hyperlink ref="D4661" r:id="rId4660" xr:uid="{6C4163F9-2DB6-4677-9776-3CD2086A20C9}"/>
    <hyperlink ref="D4662" r:id="rId4661" xr:uid="{836A6508-4AF4-4BF5-B2C6-432709E9B943}"/>
    <hyperlink ref="D4663" r:id="rId4662" xr:uid="{DD2F73D5-2418-42E2-830E-39D3A75480CC}"/>
    <hyperlink ref="D4664" r:id="rId4663" xr:uid="{C4D51A2A-EDAD-41CE-95D8-1644DE8AF08A}"/>
    <hyperlink ref="D4665" r:id="rId4664" xr:uid="{85A09021-59B6-4FDC-AA12-5A75331D31D6}"/>
    <hyperlink ref="D4666" r:id="rId4665" xr:uid="{4DE7A874-333B-444E-96D5-D802D7FFEE3D}"/>
    <hyperlink ref="D4667" r:id="rId4666" xr:uid="{D0DFE1C2-6204-4BBE-AC73-020DC4306F05}"/>
    <hyperlink ref="D4668" r:id="rId4667" xr:uid="{4CA9C939-662E-4E69-8230-423A34D8A0F8}"/>
    <hyperlink ref="D4669" r:id="rId4668" xr:uid="{ABA28EE3-8727-49A6-A4CE-304B022008A4}"/>
    <hyperlink ref="D4670" r:id="rId4669" xr:uid="{97187A8C-0145-41E6-B853-210B87C89FEA}"/>
    <hyperlink ref="D4671" r:id="rId4670" xr:uid="{3EF2948E-7DD0-49AE-B2EE-45EAF360E7B2}"/>
    <hyperlink ref="D4672" r:id="rId4671" xr:uid="{F77F795B-5C7A-4E93-B73D-5DA4154322F5}"/>
    <hyperlink ref="D4673" r:id="rId4672" xr:uid="{42F0C44C-CEA7-4568-92A1-1733C935D1E7}"/>
    <hyperlink ref="D4674" r:id="rId4673" xr:uid="{D268FF6C-74CB-40C1-A53E-6B48BAD3268B}"/>
    <hyperlink ref="D4675" r:id="rId4674" xr:uid="{8CEF8BED-AAF9-40C4-93AF-A2BAE7B2D342}"/>
    <hyperlink ref="D4676" r:id="rId4675" xr:uid="{4AF5EF65-0338-43AB-99D7-CC0F7F32367A}"/>
    <hyperlink ref="D4677" r:id="rId4676" xr:uid="{D950A442-A2B7-43DE-92D9-CBD041AF3446}"/>
    <hyperlink ref="D4678" r:id="rId4677" xr:uid="{62085BA3-49C9-4192-BC03-4BCC52C2CB0B}"/>
    <hyperlink ref="D4679" r:id="rId4678" xr:uid="{2B40E297-1A45-4889-9197-A210BE59F00E}"/>
    <hyperlink ref="D4680" r:id="rId4679" xr:uid="{191761CF-9FC3-403D-A5CE-8442CC680D65}"/>
    <hyperlink ref="D4681" r:id="rId4680" xr:uid="{EB9172B5-7289-456D-98DB-6F39B6B825B4}"/>
    <hyperlink ref="D4682" r:id="rId4681" xr:uid="{C9CAC84A-09EB-4396-9ABF-D51D02FF8E9B}"/>
    <hyperlink ref="D4683" r:id="rId4682" xr:uid="{A59899E8-C7E0-4963-A7CB-605D24039177}"/>
    <hyperlink ref="D4684" r:id="rId4683" xr:uid="{D4BC138D-DCF3-4B85-B1E1-E78709CA0339}"/>
    <hyperlink ref="D4685" r:id="rId4684" xr:uid="{5277556E-5C00-4DCB-B813-ECC35A46E807}"/>
    <hyperlink ref="D4686" r:id="rId4685" xr:uid="{BF6120C4-0BF2-4BC3-A7AD-D2CE46E6EC41}"/>
    <hyperlink ref="D4687" r:id="rId4686" xr:uid="{0CAAAC29-F08B-4E18-B9B2-265E2B970FD2}"/>
    <hyperlink ref="D4688" r:id="rId4687" xr:uid="{456416B5-2929-4297-9A31-F82CEC0B7EDC}"/>
    <hyperlink ref="D4689" r:id="rId4688" xr:uid="{B89CDEB1-C66B-4433-BFD7-79888935BC20}"/>
    <hyperlink ref="D4690" r:id="rId4689" xr:uid="{F2CC52FA-B294-4BEC-AF12-80B31737D372}"/>
    <hyperlink ref="D4691" r:id="rId4690" xr:uid="{374B9B51-AA66-4FA2-96E7-36B620EC0074}"/>
    <hyperlink ref="D4692" r:id="rId4691" xr:uid="{97856022-8679-4962-84A6-A4AF2541BF25}"/>
    <hyperlink ref="D4693" r:id="rId4692" xr:uid="{FE81C438-B256-4B9D-AEBF-5634CADF1130}"/>
    <hyperlink ref="D4694" r:id="rId4693" xr:uid="{85B3C2D3-CF56-474D-A46B-05D2F60EE4B9}"/>
    <hyperlink ref="D4695" r:id="rId4694" xr:uid="{943669D3-E327-4854-9ACA-6AD04418AC64}"/>
    <hyperlink ref="D4696" r:id="rId4695" xr:uid="{B8CF7CC3-5CC7-4140-AA98-453C11F9F618}"/>
    <hyperlink ref="D4697" r:id="rId4696" xr:uid="{20A23AA0-D569-44FE-B2E0-DB35D1F13430}"/>
    <hyperlink ref="D4698" r:id="rId4697" xr:uid="{2B010494-0D9E-4CF2-A2FE-993D7F99ECE9}"/>
    <hyperlink ref="D4699" r:id="rId4698" xr:uid="{137D6D83-6638-4679-9F78-703E4BCD4ABF}"/>
    <hyperlink ref="D4700" r:id="rId4699" xr:uid="{311DFF5B-3D56-4A4C-8970-84FFB53B95A1}"/>
    <hyperlink ref="D4701" r:id="rId4700" xr:uid="{76035CA9-09C1-425E-A67D-8E777C140230}"/>
    <hyperlink ref="D4702" r:id="rId4701" xr:uid="{CD7D9241-FD5A-4ED5-AEF4-1F8C91BAF8F0}"/>
    <hyperlink ref="D4703" r:id="rId4702" xr:uid="{150189C2-67AE-47CC-A5D2-B2CD23EA2510}"/>
    <hyperlink ref="D4704" r:id="rId4703" xr:uid="{2CC49C4B-D81D-438B-A2A5-8CC90AA912ED}"/>
    <hyperlink ref="D4705" r:id="rId4704" xr:uid="{30F553C5-9857-457F-A267-EAE0270780C0}"/>
    <hyperlink ref="D4706" r:id="rId4705" xr:uid="{F12189E0-BC5F-4E81-B086-EF11D1BD8135}"/>
    <hyperlink ref="D4707" r:id="rId4706" xr:uid="{239AE6C0-3BD1-4578-AD8E-89E60C9DC593}"/>
    <hyperlink ref="D4708" r:id="rId4707" xr:uid="{75ED6E9B-F0D2-4A38-806B-5CD1CB2291E6}"/>
    <hyperlink ref="D4709" r:id="rId4708" xr:uid="{6059D9F3-92A8-4F47-A782-82D49729BEC3}"/>
    <hyperlink ref="D4710" r:id="rId4709" xr:uid="{77101750-1423-4EFE-AED1-1B4225C22080}"/>
    <hyperlink ref="D4711" r:id="rId4710" xr:uid="{9C9E8403-3758-420D-A892-983EE25DA359}"/>
    <hyperlink ref="D4712" r:id="rId4711" xr:uid="{F3D54628-38CA-45B4-8DCF-1A5469C4C2F9}"/>
    <hyperlink ref="D4713" r:id="rId4712" xr:uid="{53348C98-2C9C-496C-8CE6-F07CD28DC52A}"/>
    <hyperlink ref="D4714" r:id="rId4713" xr:uid="{BDE8711C-AD06-4D60-B6D4-AFA185145A31}"/>
    <hyperlink ref="D4715" r:id="rId4714" xr:uid="{A2D42928-52B6-437A-9D30-CAED791A98FB}"/>
    <hyperlink ref="D4716" r:id="rId4715" xr:uid="{39357320-2C8C-4BD7-A1E5-CF3506909E33}"/>
    <hyperlink ref="D4717" r:id="rId4716" xr:uid="{84A82F3D-47FD-485C-A140-9F102217D6AF}"/>
    <hyperlink ref="D4718" r:id="rId4717" xr:uid="{BA08D548-3C35-4AEB-80A5-2814D4871747}"/>
    <hyperlink ref="D4719" r:id="rId4718" xr:uid="{29120612-F640-4CE8-8CD3-9C410B12FFB8}"/>
    <hyperlink ref="D4720" r:id="rId4719" xr:uid="{D4B33531-017A-426F-AFB3-CB2F44C3EEE7}"/>
    <hyperlink ref="D4721" r:id="rId4720" xr:uid="{F8C82B46-EA18-4F76-8A38-96E1C6DC9117}"/>
    <hyperlink ref="D4722" r:id="rId4721" xr:uid="{23C94AE0-AC73-4250-804B-E99400C46D3B}"/>
    <hyperlink ref="D4723" r:id="rId4722" xr:uid="{24CF6F8E-0B11-4EA8-AA25-63F550BA6D9B}"/>
    <hyperlink ref="D4724" r:id="rId4723" xr:uid="{CEE152A9-E749-4255-AF93-B44B1F77953E}"/>
    <hyperlink ref="D4725" r:id="rId4724" xr:uid="{2257DA6D-D276-41C6-A41A-124AF7667A7A}"/>
    <hyperlink ref="D4726" r:id="rId4725" xr:uid="{C6A69A65-C827-4F75-9029-3658D95F9D0E}"/>
    <hyperlink ref="D4727" r:id="rId4726" xr:uid="{738B19FB-59B4-47E6-84F4-495C1543C543}"/>
    <hyperlink ref="D4728" r:id="rId4727" xr:uid="{AFFE0077-2A8C-4E0F-A8F1-A2A807F6D665}"/>
    <hyperlink ref="D4729" r:id="rId4728" xr:uid="{8A1A04AF-F5B8-4143-91AA-042D79428ABB}"/>
    <hyperlink ref="D4730" r:id="rId4729" xr:uid="{4EE49A0C-3A90-442C-8854-78C913F873C5}"/>
    <hyperlink ref="D4731" r:id="rId4730" xr:uid="{3C6407B6-F113-41E0-BD65-9AAD80F42DEA}"/>
    <hyperlink ref="D4732" r:id="rId4731" xr:uid="{AC0D8E55-AE60-459D-8E88-5466CEF0AE87}"/>
    <hyperlink ref="D4733" r:id="rId4732" xr:uid="{5026BA77-8AD8-4127-842B-3F387EC90CAD}"/>
    <hyperlink ref="D4734" r:id="rId4733" xr:uid="{BAA0FF89-6614-4CDA-A7B7-FFDE28C22975}"/>
    <hyperlink ref="D4735" r:id="rId4734" xr:uid="{5C9DBF8E-9699-4529-9AFB-211F7E634355}"/>
    <hyperlink ref="D4736" r:id="rId4735" xr:uid="{80BD73C0-7CFC-4C6E-82B8-ACD40C0912CC}"/>
    <hyperlink ref="D4737" r:id="rId4736" xr:uid="{E284281F-CA19-4851-BEBA-B09E017136EA}"/>
    <hyperlink ref="D4738" r:id="rId4737" xr:uid="{F8E3AFDE-C7FE-4A6C-AD68-22B711052F0A}"/>
    <hyperlink ref="D4739" r:id="rId4738" xr:uid="{B292A1E0-61B2-4D71-9C58-E8BD4FF31656}"/>
    <hyperlink ref="D4740" r:id="rId4739" xr:uid="{3D00CD48-BE16-48EC-A73E-045C8F99F1A7}"/>
    <hyperlink ref="D4741" r:id="rId4740" xr:uid="{0EB53795-16E4-49C8-B2B5-183DF39EDD55}"/>
    <hyperlink ref="D4742" r:id="rId4741" xr:uid="{8D51C5FA-5AAE-4BAD-B15E-C0878D990538}"/>
    <hyperlink ref="D4743" r:id="rId4742" xr:uid="{1AD24DBA-142A-4D83-AF7D-64853F0B54F5}"/>
    <hyperlink ref="D4744" r:id="rId4743" xr:uid="{93BFE771-CC8B-4448-9D4C-DB9215157E13}"/>
    <hyperlink ref="D4745" r:id="rId4744" xr:uid="{5F12351A-9736-46D6-8BB8-0A2A5BBEB709}"/>
    <hyperlink ref="D4746" r:id="rId4745" xr:uid="{4FF26DD7-23D7-47F4-9A6B-E2CBC5D52C60}"/>
    <hyperlink ref="D4747" r:id="rId4746" xr:uid="{515A72D8-2BAF-4816-B392-4FDF8B3DE94D}"/>
    <hyperlink ref="D4748" r:id="rId4747" xr:uid="{59FF14E8-2860-4ECD-BF60-98F9568C43D7}"/>
    <hyperlink ref="D4749" r:id="rId4748" xr:uid="{8E055D2A-C4BC-4294-A3AC-E015E182E2CF}"/>
    <hyperlink ref="D4750" r:id="rId4749" xr:uid="{F76EE22A-31E2-4C1E-92E2-C416155F68FE}"/>
    <hyperlink ref="D4751" r:id="rId4750" xr:uid="{70A73A5C-6AD8-407B-94F8-523A42766BA2}"/>
    <hyperlink ref="D4752" r:id="rId4751" xr:uid="{742D40C2-457E-4685-9455-A66F34CA35BD}"/>
    <hyperlink ref="D4753" r:id="rId4752" xr:uid="{76FAE626-693F-40E0-9853-2DC36C8F90EB}"/>
    <hyperlink ref="D4754" r:id="rId4753" xr:uid="{885FE8B8-96DF-424F-974D-9F70DA315E38}"/>
    <hyperlink ref="D4755" r:id="rId4754" xr:uid="{E40ACE40-E4CB-4830-9306-91248ADEF81C}"/>
    <hyperlink ref="D4756" r:id="rId4755" xr:uid="{99327AEF-5599-4FB2-968C-50CF32C4E157}"/>
    <hyperlink ref="D4757" r:id="rId4756" xr:uid="{9B13461A-1655-4CC7-88D8-E1E2D9B57E71}"/>
    <hyperlink ref="D4758" r:id="rId4757" xr:uid="{58BB80DD-5648-489C-BD6E-97BAB53A0226}"/>
    <hyperlink ref="D4759" r:id="rId4758" xr:uid="{099653C7-4547-4097-9013-85802E063803}"/>
    <hyperlink ref="D4760" r:id="rId4759" xr:uid="{954CF5D5-E490-4286-96E6-AEC50DB8372D}"/>
    <hyperlink ref="D4761" r:id="rId4760" xr:uid="{17E38C88-29A8-43E5-AC15-7E94837192DE}"/>
    <hyperlink ref="D4762" r:id="rId4761" xr:uid="{49E629AC-CCC3-4AA5-9B95-30FFA145210D}"/>
    <hyperlink ref="D4763" r:id="rId4762" xr:uid="{A3ABDA89-F03B-4C8B-9F20-57FCC65995C9}"/>
    <hyperlink ref="D4764" r:id="rId4763" xr:uid="{5E836CDD-F8D8-4EDD-B07E-3C39040023E1}"/>
    <hyperlink ref="D4765" r:id="rId4764" xr:uid="{72BBE868-8E8A-45A8-ACC1-57521E0AE1D8}"/>
    <hyperlink ref="D4766" r:id="rId4765" xr:uid="{E50C4A24-8F9F-41C5-A159-965609FEACB7}"/>
    <hyperlink ref="D4767" r:id="rId4766" xr:uid="{1D6E103F-8EF4-41B5-B2A8-26F82CB90E46}"/>
    <hyperlink ref="D4768" r:id="rId4767" xr:uid="{311F5CC5-67CC-4BA4-98A0-C957A541A668}"/>
    <hyperlink ref="D4769" r:id="rId4768" xr:uid="{9D8BE2D5-4C72-4637-8038-70404B836B85}"/>
    <hyperlink ref="D4770" r:id="rId4769" xr:uid="{2BEEF0F7-C240-4012-8182-C244ACDD6987}"/>
    <hyperlink ref="D4771" r:id="rId4770" xr:uid="{CD2018E0-5B0E-4D50-9E6E-5A3A5FE8DB47}"/>
    <hyperlink ref="D4772" r:id="rId4771" xr:uid="{23D26503-CB91-498C-A9D2-C90068C90D1E}"/>
    <hyperlink ref="D4773" r:id="rId4772" xr:uid="{2A67E1B0-2B9C-4BE2-A493-6A8E37C24569}"/>
    <hyperlink ref="D4774" r:id="rId4773" xr:uid="{286945E3-7B65-4296-8DD2-30B99DF81953}"/>
    <hyperlink ref="D4775" r:id="rId4774" xr:uid="{7F0CF1F5-BF4D-4156-AFD9-EF011C298FF1}"/>
    <hyperlink ref="D4776" r:id="rId4775" xr:uid="{D1FE3E91-6A00-4D8E-A2B2-FBD7252056F7}"/>
    <hyperlink ref="D4777" r:id="rId4776" xr:uid="{C41DFD6F-8D4D-4419-87E2-AD2032AD400D}"/>
    <hyperlink ref="D4778" r:id="rId4777" xr:uid="{66DAA813-5B29-4D67-9C09-AC68CAC0916E}"/>
    <hyperlink ref="D4779" r:id="rId4778" xr:uid="{A5A004A4-6248-442D-9F69-889A212E15A6}"/>
    <hyperlink ref="D4780" r:id="rId4779" xr:uid="{06A0F250-331D-485E-B309-DC02CCEDEA11}"/>
    <hyperlink ref="D4781" r:id="rId4780" xr:uid="{E3602567-F8D1-43DB-9271-436E4B2EF859}"/>
    <hyperlink ref="D4782" r:id="rId4781" xr:uid="{6528B264-B7B6-4CB3-9933-A3356821E0C9}"/>
    <hyperlink ref="D4783" r:id="rId4782" xr:uid="{713FEC59-9471-42DB-B095-D149DB8240AB}"/>
    <hyperlink ref="D4784" r:id="rId4783" xr:uid="{C26918FE-4038-4E86-965F-A4294A9F5C0B}"/>
    <hyperlink ref="D4785" r:id="rId4784" xr:uid="{C74F2DC7-456B-469F-A06B-15E58625226F}"/>
    <hyperlink ref="D4786" r:id="rId4785" xr:uid="{179C4698-F411-43F6-9DF6-A8955D8A7B9D}"/>
    <hyperlink ref="D4787" r:id="rId4786" xr:uid="{A808CBB9-D274-47FD-A4DD-595349E1BDAF}"/>
    <hyperlink ref="D4788" r:id="rId4787" xr:uid="{D7D2213E-9745-4836-9085-24E897F819DA}"/>
    <hyperlink ref="D4789" r:id="rId4788" xr:uid="{EAA356EA-BB8B-461A-9195-03932E6F6DF3}"/>
    <hyperlink ref="D4790" r:id="rId4789" xr:uid="{B63A49F8-4AA7-4A70-A7FE-CB765CB59C69}"/>
    <hyperlink ref="D4791" r:id="rId4790" xr:uid="{1146EF04-945E-4063-9562-7287A9554A26}"/>
    <hyperlink ref="D4792" r:id="rId4791" xr:uid="{2375AE63-38D8-4CF7-9F06-F27F1C515044}"/>
    <hyperlink ref="D4793" r:id="rId4792" xr:uid="{77B9306C-DFB9-4331-90C7-1087850EB544}"/>
    <hyperlink ref="D4794" r:id="rId4793" xr:uid="{89CBFD9D-92ED-4834-81B3-94E10601E420}"/>
    <hyperlink ref="D4795" r:id="rId4794" xr:uid="{C39526D8-0B05-4A85-8D44-8FE65F2F447B}"/>
    <hyperlink ref="D4796" r:id="rId4795" xr:uid="{892A034A-1A4C-4612-8A1A-39FA4703A83E}"/>
    <hyperlink ref="D4797" r:id="rId4796" xr:uid="{ED74172B-F0FB-4015-9E27-7E80BABD9DDF}"/>
    <hyperlink ref="D4798" r:id="rId4797" xr:uid="{A3A2BB80-96C0-453E-9E7E-1C374033D539}"/>
    <hyperlink ref="D4799" r:id="rId4798" xr:uid="{B8983A85-EEC7-40A0-A08D-BE15D55844AD}"/>
    <hyperlink ref="D4800" r:id="rId4799" xr:uid="{7D7536A7-E706-450F-898C-9BB1617B60C8}"/>
    <hyperlink ref="D4801" r:id="rId4800" xr:uid="{579B3E13-EB1F-4E4D-BE6A-C91704FAE12C}"/>
    <hyperlink ref="D4802" r:id="rId4801" xr:uid="{74BDE12E-45DD-4F4D-A5A9-5A84B0A997EA}"/>
    <hyperlink ref="D4803" r:id="rId4802" xr:uid="{65C4BBE0-848C-448F-A157-7AB72CC46C8E}"/>
    <hyperlink ref="D4804" r:id="rId4803" xr:uid="{0318A6F2-4274-4540-A9F4-5B27E57985FC}"/>
    <hyperlink ref="D4805" r:id="rId4804" xr:uid="{17A6D8AF-A7E2-42FA-A308-4D9E58068867}"/>
    <hyperlink ref="D4806" r:id="rId4805" xr:uid="{8D24C7A2-96BB-4D33-B809-DB08EBCD31A0}"/>
    <hyperlink ref="D4807" r:id="rId4806" xr:uid="{F1B435D1-B5AF-4D8A-B924-48368A2EA920}"/>
    <hyperlink ref="D4808" r:id="rId4807" xr:uid="{C3C0E655-3DCC-4979-8D72-CBF3272BFB98}"/>
    <hyperlink ref="D4809" r:id="rId4808" xr:uid="{DE593BF6-CAC8-4D2C-89FA-30E7B20F9830}"/>
    <hyperlink ref="D4810" r:id="rId4809" xr:uid="{AEDCC795-40D0-488B-9B51-E2A0C27F98EC}"/>
    <hyperlink ref="D4811" r:id="rId4810" xr:uid="{676F61A8-3282-4D79-ABCF-CCF5DB6D33C8}"/>
    <hyperlink ref="D4812" r:id="rId4811" xr:uid="{24811DED-CFDC-4CB8-A182-5A1B0A861BCF}"/>
    <hyperlink ref="D4813" r:id="rId4812" xr:uid="{CE60F4D1-FA69-4FBF-A9E0-FA7DE25BC167}"/>
    <hyperlink ref="D4814" r:id="rId4813" xr:uid="{E5C192BF-023C-4113-A57D-85C9D9D003E3}"/>
    <hyperlink ref="D4815" r:id="rId4814" xr:uid="{D1ED7A98-09BD-4B89-98D0-81E83F18B960}"/>
    <hyperlink ref="D4816" r:id="rId4815" xr:uid="{07F5ECF4-E174-48AE-B2FF-1745415AA290}"/>
    <hyperlink ref="D4817" r:id="rId4816" xr:uid="{E766528C-071B-4C31-97DE-0C22FE703C6C}"/>
    <hyperlink ref="D4818" r:id="rId4817" xr:uid="{CD3DD53C-B899-4E64-B018-DBED57D4C113}"/>
    <hyperlink ref="D4819" r:id="rId4818" xr:uid="{C51DA9D9-FFA9-461F-B19E-2412E908D0F3}"/>
    <hyperlink ref="D4820" r:id="rId4819" xr:uid="{281E312B-E76C-44AB-BB1E-24699A930875}"/>
    <hyperlink ref="D4821" r:id="rId4820" xr:uid="{183F3C22-5A0D-4B34-8644-6DF518228281}"/>
    <hyperlink ref="D4822" r:id="rId4821" xr:uid="{2FD4B56B-67A4-43AC-B533-28CFCB2D8B25}"/>
    <hyperlink ref="D4823" r:id="rId4822" xr:uid="{1DD6F763-50B1-4344-864C-6583E836DC3E}"/>
    <hyperlink ref="D4824" r:id="rId4823" xr:uid="{B4CF337C-230D-4657-9FA5-0EA5E34F9A04}"/>
    <hyperlink ref="D4825" r:id="rId4824" xr:uid="{F30534AB-B946-4822-8D69-9746D4EC2A25}"/>
    <hyperlink ref="D4826" r:id="rId4825" xr:uid="{0333F219-964B-4F8E-A7DC-2C6C9597400D}"/>
    <hyperlink ref="D4827" r:id="rId4826" xr:uid="{42BDD2F7-2DB0-4BA1-B7F6-DBE56D560B96}"/>
    <hyperlink ref="D4828" r:id="rId4827" xr:uid="{9D1566FE-74D4-4D2E-ACEE-47453A4BADBF}"/>
    <hyperlink ref="D4829" r:id="rId4828" xr:uid="{BA67D818-7A9A-4ED3-BC0D-FE169FF4DC4E}"/>
    <hyperlink ref="D4830" r:id="rId4829" xr:uid="{A72EB54C-1DCE-4FAC-A6E6-A9292978C5DB}"/>
    <hyperlink ref="D4831" r:id="rId4830" xr:uid="{2C6B621D-4CB4-47BF-A76F-5644B13A0F0A}"/>
    <hyperlink ref="D4832" r:id="rId4831" xr:uid="{DB2058E6-5D10-442B-9CD7-BA879A9A253E}"/>
    <hyperlink ref="D4833" r:id="rId4832" xr:uid="{1430FB9F-DD28-4A2D-96E8-B87B46517AAD}"/>
    <hyperlink ref="D4834" r:id="rId4833" xr:uid="{7CB39F00-904C-4662-A946-97789D1C4D90}"/>
    <hyperlink ref="D4835" r:id="rId4834" xr:uid="{B26573CE-7342-45F2-BDD8-905E304B719B}"/>
    <hyperlink ref="D4836" r:id="rId4835" xr:uid="{EF5B1549-893A-45AE-A349-942A9772638A}"/>
    <hyperlink ref="D4837" r:id="rId4836" xr:uid="{38620DCE-888C-4BE1-A5A1-EA92A5801E7E}"/>
    <hyperlink ref="D4838" r:id="rId4837" xr:uid="{ED7D269B-3DC0-4F02-A5A6-884FCA977721}"/>
    <hyperlink ref="D4839" r:id="rId4838" xr:uid="{B9D91E2C-71D0-4764-BB51-0A3F05373FAF}"/>
    <hyperlink ref="D4840" r:id="rId4839" xr:uid="{A3A05B0E-F54A-4FD5-A2D3-BE3FE286A684}"/>
    <hyperlink ref="D4841" r:id="rId4840" xr:uid="{43A300D1-031F-4695-9F24-DB425C6684F0}"/>
    <hyperlink ref="D4842" r:id="rId4841" xr:uid="{37B26042-7875-42D1-8207-7AA837754A54}"/>
    <hyperlink ref="D4843" r:id="rId4842" xr:uid="{755ACC7B-E278-43DC-9DD3-1BADCB75947D}"/>
    <hyperlink ref="D4844" r:id="rId4843" xr:uid="{6FE46CFA-F92F-4677-BFAE-DB4725DFC8BC}"/>
    <hyperlink ref="D4845" r:id="rId4844" xr:uid="{04C97C4F-2964-4DF3-B9C6-45491CAFCFB5}"/>
    <hyperlink ref="D4846" r:id="rId4845" xr:uid="{6C437F12-9274-44EA-AFE1-F67D6544A67E}"/>
    <hyperlink ref="D4847" r:id="rId4846" xr:uid="{BA0304E1-4A40-4612-A3B1-407A97952A55}"/>
    <hyperlink ref="D4848" r:id="rId4847" xr:uid="{386EBEC7-2B44-4572-B7AE-8CEE7C3B5E03}"/>
    <hyperlink ref="D4849" r:id="rId4848" xr:uid="{CCA22E84-455C-4192-BF3F-A2755CA4DD2A}"/>
    <hyperlink ref="D4850" r:id="rId4849" xr:uid="{7A81B99D-BDF6-4215-A127-6D6DB3D47A15}"/>
    <hyperlink ref="D4851" r:id="rId4850" xr:uid="{3366058F-E546-4C4A-A362-623427058A5C}"/>
    <hyperlink ref="D4852" r:id="rId4851" xr:uid="{1FDC4AB8-FBB8-4190-89D3-817B8DEC7293}"/>
    <hyperlink ref="D4853" r:id="rId4852" xr:uid="{25A61D6D-DA3D-4994-BB85-706E3583C5B7}"/>
    <hyperlink ref="D4854" r:id="rId4853" xr:uid="{BD8ACEF0-85FF-4CCF-9CF9-5981F206A5A5}"/>
    <hyperlink ref="D4855" r:id="rId4854" xr:uid="{7255B6FA-2CC7-46B3-AFFA-5DC8AC0AEAB0}"/>
    <hyperlink ref="D4856" r:id="rId4855" xr:uid="{E4E042D5-4071-4C2D-87A5-5C7C537209F4}"/>
    <hyperlink ref="D4857" r:id="rId4856" xr:uid="{9AF0437A-22C3-4877-94DC-D001C423273C}"/>
    <hyperlink ref="D4858" r:id="rId4857" xr:uid="{51E40AA5-8F09-4369-80B4-51B9241E259A}"/>
    <hyperlink ref="D4859" r:id="rId4858" xr:uid="{3183497C-EBD7-4950-BFDA-152BC559CCA3}"/>
    <hyperlink ref="D4860" r:id="rId4859" xr:uid="{BD2A331C-73DC-4A79-ABAE-BCD212767BBE}"/>
    <hyperlink ref="D4861" r:id="rId4860" xr:uid="{DC93A0F7-1F6F-417A-B19F-7C6AD5290F08}"/>
    <hyperlink ref="D4862" r:id="rId4861" xr:uid="{A39DE79F-3A51-41FE-8F8E-86374412B9EF}"/>
    <hyperlink ref="D4863" r:id="rId4862" xr:uid="{987BDDEC-62B1-4C0B-8444-B2A69878D338}"/>
    <hyperlink ref="D4864" r:id="rId4863" xr:uid="{FFE79AF8-7978-4E2C-9B66-1920A3EECD2E}"/>
    <hyperlink ref="D4865" r:id="rId4864" xr:uid="{2DE36DE5-0E0B-42B8-88F1-8AEE579D6D0F}"/>
    <hyperlink ref="D4866" r:id="rId4865" xr:uid="{F6274F12-D726-4726-84CE-72B0F75DEBCA}"/>
    <hyperlink ref="D4867" r:id="rId4866" xr:uid="{2476889B-9E37-45D6-8B34-B1A5502B4614}"/>
    <hyperlink ref="D4868" r:id="rId4867" xr:uid="{1ADD258A-8406-4592-98D3-751FCA7D19B0}"/>
    <hyperlink ref="D4869" r:id="rId4868" xr:uid="{27C869CE-7F0C-498E-A44B-E3297E206C24}"/>
    <hyperlink ref="D4870" r:id="rId4869" xr:uid="{ABE4D81A-4F55-433F-91AC-4ED71800A309}"/>
    <hyperlink ref="D4871" r:id="rId4870" xr:uid="{841205E0-3762-4601-A4A7-03F587E9098D}"/>
    <hyperlink ref="D4872" r:id="rId4871" xr:uid="{9CA11AC6-852F-4287-BB8F-C456212B131E}"/>
    <hyperlink ref="D4873" r:id="rId4872" xr:uid="{3926BF50-DABA-4A39-8795-D7B808CF2B08}"/>
    <hyperlink ref="D4874" r:id="rId4873" xr:uid="{C8E1CFF8-65AB-4A98-8F12-23A105B81208}"/>
    <hyperlink ref="D4875" r:id="rId4874" xr:uid="{3C06180D-D34C-4843-983B-177292CE2429}"/>
    <hyperlink ref="D4876" r:id="rId4875" xr:uid="{49A02C13-7C71-4673-A015-449D7D3635F1}"/>
    <hyperlink ref="D4877" r:id="rId4876" xr:uid="{DAEB2F42-E59A-4602-8E75-0C36D62872C2}"/>
    <hyperlink ref="D4878" r:id="rId4877" xr:uid="{2F3F65F7-C5F7-468D-AA93-11427C75A180}"/>
    <hyperlink ref="D4879" r:id="rId4878" xr:uid="{98B3F0E0-D22D-44D9-968D-E049FC78B555}"/>
    <hyperlink ref="D4880" r:id="rId4879" xr:uid="{2B53D9BE-2442-42FD-BE16-560B56ED2D76}"/>
    <hyperlink ref="D4881" r:id="rId4880" xr:uid="{57A4F55C-D936-429E-9E34-AA90F7355705}"/>
    <hyperlink ref="D4882" r:id="rId4881" xr:uid="{0B4AE3E1-A456-43D2-876B-ECCF786DD368}"/>
    <hyperlink ref="D4883" r:id="rId4882" xr:uid="{EC23AA85-23EE-47E5-9373-0D589081A91A}"/>
    <hyperlink ref="D4884" r:id="rId4883" xr:uid="{7F0B6505-D3A2-4B49-8FC1-AF27E34283E2}"/>
    <hyperlink ref="D4885" r:id="rId4884" xr:uid="{82CD8469-D4F1-4DBB-86BA-48E5BE22B9CA}"/>
    <hyperlink ref="D4886" r:id="rId4885" xr:uid="{68847507-3F79-42E2-82F8-5684051D72D0}"/>
    <hyperlink ref="D4887" r:id="rId4886" xr:uid="{3FDB3F9C-7345-4D65-8F0F-2CD44E8A6412}"/>
    <hyperlink ref="D4888" r:id="rId4887" xr:uid="{757158BF-AC35-4132-965F-B5B86A378F97}"/>
    <hyperlink ref="D4889" r:id="rId4888" xr:uid="{3FD00FDA-54DE-4DAD-89F3-C95D24F25951}"/>
    <hyperlink ref="D4890" r:id="rId4889" xr:uid="{8AA4E2BF-C7E3-4696-9730-93D2FA767080}"/>
    <hyperlink ref="D4891" r:id="rId4890" xr:uid="{CC7FF720-D580-43FE-B4C5-ABC3EC47C9B3}"/>
    <hyperlink ref="D4892" r:id="rId4891" xr:uid="{4DADB420-DEC6-4B91-8F08-6F0C03848894}"/>
    <hyperlink ref="D4893" r:id="rId4892" xr:uid="{49535716-0EE9-42F2-AAA0-6AB08527A5A1}"/>
    <hyperlink ref="D4894" r:id="rId4893" xr:uid="{572D43D2-0DC6-45CA-920F-27DF57F93DD9}"/>
    <hyperlink ref="D4895" r:id="rId4894" xr:uid="{83B8AB49-E7ED-412C-A79A-1F4573E526F7}"/>
    <hyperlink ref="D4896" r:id="rId4895" xr:uid="{941129D3-4520-4F10-BE37-DD9A5DCA7269}"/>
    <hyperlink ref="D4897" r:id="rId4896" xr:uid="{C47478AB-1FD7-4EAC-8AA7-6C204C3988E0}"/>
    <hyperlink ref="D4898" r:id="rId4897" xr:uid="{9D2636B2-ABC8-4757-971D-1431C947B0FF}"/>
    <hyperlink ref="D4899" r:id="rId4898" xr:uid="{58C0636A-1235-4B91-B502-702ED33599E5}"/>
    <hyperlink ref="D4900" r:id="rId4899" xr:uid="{A357ABE6-506C-4E08-988E-3544F8AFEB2F}"/>
    <hyperlink ref="D4901" r:id="rId4900" xr:uid="{7C520718-624D-441D-AEFE-76D06D66D818}"/>
    <hyperlink ref="D4902" r:id="rId4901" xr:uid="{6FDD2233-51E8-44AE-BF8F-E05BBA3D15C1}"/>
    <hyperlink ref="D4903" r:id="rId4902" xr:uid="{BADC3453-57C1-4492-B354-9A0A1C866B6C}"/>
    <hyperlink ref="D4904" r:id="rId4903" xr:uid="{28EE5D03-6901-4480-B1E4-A4124E65AFA5}"/>
    <hyperlink ref="D4905" r:id="rId4904" xr:uid="{D92199C8-BE2F-454F-A530-A1C63E637BA2}"/>
    <hyperlink ref="D4906" r:id="rId4905" xr:uid="{79866FF7-68A9-4E96-8A70-69760117147A}"/>
    <hyperlink ref="D4907" r:id="rId4906" xr:uid="{1E2D38FA-94C1-45A5-B1DA-7A9940680C1A}"/>
    <hyperlink ref="D4908" r:id="rId4907" xr:uid="{13CE89CB-0969-41A0-8DB5-3E85426DA768}"/>
    <hyperlink ref="D4909" r:id="rId4908" xr:uid="{B8203A53-2CCA-4C43-B1C5-2D734B43000A}"/>
    <hyperlink ref="D4910" r:id="rId4909" xr:uid="{D8DAF033-ED2D-4F3F-952E-63A444050A91}"/>
    <hyperlink ref="D4911" r:id="rId4910" xr:uid="{7A43131B-D6DA-4759-92CC-9C551691EA0D}"/>
    <hyperlink ref="D4912" r:id="rId4911" xr:uid="{FF4347CB-1B49-444F-939F-293DCF9363CD}"/>
    <hyperlink ref="D4913" r:id="rId4912" xr:uid="{6A340D32-25D8-41FD-A996-77E6B5134A7F}"/>
    <hyperlink ref="D4914" r:id="rId4913" xr:uid="{B97DB235-BA74-48E9-BE6A-58C0FF4A8F92}"/>
    <hyperlink ref="D4915" r:id="rId4914" xr:uid="{E147DB3E-0FA3-49CA-B09E-03160CE8DA28}"/>
    <hyperlink ref="D4916" r:id="rId4915" xr:uid="{FC5A9E45-5FAE-42CC-BE26-C359A9D7DB4A}"/>
    <hyperlink ref="D4917" r:id="rId4916" xr:uid="{914AF1B3-FE76-43C7-A74D-FEB1506D53CC}"/>
    <hyperlink ref="D4918" r:id="rId4917" xr:uid="{F7E585FF-E62E-43DB-9488-57834075816B}"/>
    <hyperlink ref="D4919" r:id="rId4918" xr:uid="{BFB29720-0A8D-49ED-8BB9-10725D543056}"/>
    <hyperlink ref="D4920" r:id="rId4919" xr:uid="{E048C57D-1FD7-4D1F-81F1-85803C1256EB}"/>
    <hyperlink ref="D4921" r:id="rId4920" xr:uid="{981F6017-EEB9-477C-A21F-95BEC6BA7714}"/>
    <hyperlink ref="D4922" r:id="rId4921" xr:uid="{DFA32C8D-E28F-4750-AD70-78770C6F1969}"/>
    <hyperlink ref="D4923" r:id="rId4922" xr:uid="{8F628689-C407-4FCB-B100-89D60A5829B2}"/>
    <hyperlink ref="D4924" r:id="rId4923" xr:uid="{0D7A22BA-831C-44DF-9927-4D5701CD2CAB}"/>
    <hyperlink ref="D4925" r:id="rId4924" xr:uid="{82E5328C-2913-45C9-8F01-B27C8F4C08E3}"/>
    <hyperlink ref="D4926" r:id="rId4925" xr:uid="{1DEC99AD-771B-4273-B368-2C56D68ED131}"/>
    <hyperlink ref="D4927" r:id="rId4926" xr:uid="{61247B2B-1A9F-46BD-ABE4-71D00FE8C01F}"/>
    <hyperlink ref="D4928" r:id="rId4927" xr:uid="{74A8102D-D49A-49AA-9514-DFE031CFA925}"/>
    <hyperlink ref="D4929" r:id="rId4928" xr:uid="{DF774FEE-8EE6-40D8-B11D-44A8CBBC663D}"/>
    <hyperlink ref="D4930" r:id="rId4929" xr:uid="{EFA8FD24-F921-4024-900E-AC67FEAEB6B6}"/>
    <hyperlink ref="D4931" r:id="rId4930" xr:uid="{428DF625-A124-45B5-AF68-249F11BAB030}"/>
    <hyperlink ref="D4932" r:id="rId4931" xr:uid="{6EC49CA7-0121-4DE8-9B5F-0473146394C5}"/>
    <hyperlink ref="D4933" r:id="rId4932" xr:uid="{5FCCE13D-FB2A-47CC-8236-70935A515CCE}"/>
    <hyperlink ref="D4934" r:id="rId4933" xr:uid="{5849F643-523D-46EA-865C-70E6803814E8}"/>
    <hyperlink ref="D4935" r:id="rId4934" xr:uid="{4FE41935-3EAD-4D57-8EED-261D3FF0BC5D}"/>
    <hyperlink ref="D4936" r:id="rId4935" xr:uid="{15B8F443-3A6E-48F5-8A83-2B170CB473CC}"/>
    <hyperlink ref="D4937" r:id="rId4936" xr:uid="{EF02A369-BBE0-4A3F-A54E-12AAEED0DD9D}"/>
    <hyperlink ref="D4938" r:id="rId4937" xr:uid="{004EA4EF-4339-474C-8084-01584A371749}"/>
    <hyperlink ref="D4939" r:id="rId4938" xr:uid="{F15405FF-00EF-4C32-9A96-0428D2517B5B}"/>
    <hyperlink ref="D4940" r:id="rId4939" xr:uid="{FBE7C4EA-B4FE-4B01-A8D1-FC335B807ADA}"/>
    <hyperlink ref="D4941" r:id="rId4940" xr:uid="{0161AF38-96AC-4BE4-A770-05CA1A29DC9A}"/>
    <hyperlink ref="D4942" r:id="rId4941" xr:uid="{4DDDA7E5-C387-4303-80A2-A7FD084737C0}"/>
    <hyperlink ref="D4943" r:id="rId4942" xr:uid="{0A30D61A-4C41-463C-9262-5E7747F2A211}"/>
    <hyperlink ref="D4944" r:id="rId4943" xr:uid="{542C53A2-53BA-4577-BEF9-B69ACF6D4A5F}"/>
    <hyperlink ref="D4945" r:id="rId4944" xr:uid="{BF369D71-DBD4-44F8-97B2-E69F45DCC3F8}"/>
    <hyperlink ref="D4946" r:id="rId4945" xr:uid="{03D06D43-A11C-4D70-B8C8-4E89D54D6ED5}"/>
    <hyperlink ref="D4947" r:id="rId4946" xr:uid="{FF2CA08D-2DD6-4282-AFAC-401710C5C059}"/>
    <hyperlink ref="D4948" r:id="rId4947" xr:uid="{FC336B53-1B19-496C-AF58-8A1E3E6874E9}"/>
    <hyperlink ref="D4949" r:id="rId4948" xr:uid="{007B7F45-E2BC-49CB-8715-0AE6E014E796}"/>
    <hyperlink ref="D4950" r:id="rId4949" xr:uid="{BBDFB6AB-21A5-492D-9397-08A19E965CF2}"/>
    <hyperlink ref="D4951" r:id="rId4950" xr:uid="{BF074D53-D719-4513-A360-C70E68DCED76}"/>
    <hyperlink ref="D4952" r:id="rId4951" xr:uid="{D6AF8CBC-E449-4A33-B564-F866274E9E0D}"/>
    <hyperlink ref="D4953" r:id="rId4952" xr:uid="{04A957FB-3A97-49BA-88F2-61CF39B5D7DD}"/>
    <hyperlink ref="D4954" r:id="rId4953" xr:uid="{BE37DAAE-CC86-48CB-B561-A4D10BFB1B48}"/>
    <hyperlink ref="D4955" r:id="rId4954" xr:uid="{272801D9-E718-45FE-B540-F7FCA5AA8AC3}"/>
    <hyperlink ref="D4956" r:id="rId4955" xr:uid="{7EE138AF-3214-4CFA-8103-F047691DB11C}"/>
    <hyperlink ref="D4957" r:id="rId4956" xr:uid="{7F4F671E-6F6E-4433-B558-E1D8B94C7217}"/>
    <hyperlink ref="D4958" r:id="rId4957" xr:uid="{B8A1057B-3CC5-4F63-B0AD-DA9B6C66AB0D}"/>
    <hyperlink ref="D4959" r:id="rId4958" xr:uid="{EE5DB6E6-7FE6-4375-AFF5-D3F9D0A69B87}"/>
    <hyperlink ref="D4960" r:id="rId4959" xr:uid="{4DA6453C-944E-4554-8DD0-567E84A21EA3}"/>
    <hyperlink ref="D4961" r:id="rId4960" xr:uid="{697E3E17-B250-4EBE-BDB8-261B1F630758}"/>
    <hyperlink ref="D4962" r:id="rId4961" xr:uid="{6A78B02A-4D40-4897-83D8-96B633873F2C}"/>
    <hyperlink ref="D4963" r:id="rId4962" xr:uid="{069839E6-0164-4C65-AA85-0262E1EE780E}"/>
    <hyperlink ref="D4964" r:id="rId4963" xr:uid="{DB637327-9107-464C-B922-5630E7E66BEC}"/>
    <hyperlink ref="D4965" r:id="rId4964" xr:uid="{EED67C79-0507-49EB-81FC-8F42D115ED91}"/>
    <hyperlink ref="D4966" r:id="rId4965" xr:uid="{2A032879-365E-4949-94B3-0801A0ECE5BC}"/>
    <hyperlink ref="D4967" r:id="rId4966" xr:uid="{60A2E255-23F3-4933-904E-A863C7ABF18D}"/>
    <hyperlink ref="D4968" r:id="rId4967" xr:uid="{06523A17-9658-4121-AB59-D070B7AC48CF}"/>
    <hyperlink ref="D4969" r:id="rId4968" xr:uid="{A3F74268-BF18-417D-B118-FB03BEE08A90}"/>
    <hyperlink ref="D4970" r:id="rId4969" xr:uid="{BBABCB94-D7CD-4D0C-84A0-224F168DF066}"/>
    <hyperlink ref="D4971" r:id="rId4970" xr:uid="{ADEF7EA8-5E10-48F3-B373-3BDDB45A5A90}"/>
    <hyperlink ref="D4972" r:id="rId4971" xr:uid="{CFB920CA-F638-48BC-B16A-BB683FBE9AAC}"/>
    <hyperlink ref="D4973" r:id="rId4972" xr:uid="{85457C60-969A-43D2-8196-C7FE1DCDFB60}"/>
    <hyperlink ref="D4974" r:id="rId4973" xr:uid="{E72EA5E4-601D-426E-9D86-A283B83CAF86}"/>
    <hyperlink ref="D4975" r:id="rId4974" xr:uid="{69ADB31D-34E6-4EF6-8F4A-DAAB6DD1B17A}"/>
    <hyperlink ref="D4976" r:id="rId4975" xr:uid="{F37ECE1F-5607-4F80-A108-E563AE0731DE}"/>
    <hyperlink ref="D4977" r:id="rId4976" xr:uid="{462A64F4-FA9F-439E-8865-26173F266690}"/>
    <hyperlink ref="D4978" r:id="rId4977" xr:uid="{62EE3F1C-B196-444E-8CFA-5231B98B618D}"/>
    <hyperlink ref="D4979" r:id="rId4978" xr:uid="{2D82014B-41DE-4C55-901E-C7E6F7DC9518}"/>
    <hyperlink ref="D4980" r:id="rId4979" xr:uid="{4BED9683-C1F5-45D0-8A7D-C614BCB8A270}"/>
    <hyperlink ref="D4981" r:id="rId4980" xr:uid="{DABE0CB3-BBB1-4362-8516-D863C9C13273}"/>
    <hyperlink ref="D4982" r:id="rId4981" xr:uid="{38DABC79-B0D9-4479-A135-938F55A55DEA}"/>
    <hyperlink ref="D4983" r:id="rId4982" xr:uid="{74A8339B-EEC9-4073-8CF2-3F2C416D000F}"/>
    <hyperlink ref="D4984" r:id="rId4983" xr:uid="{B2F25F55-C1D9-4588-9380-B6E05B127BE9}"/>
    <hyperlink ref="D4985" r:id="rId4984" xr:uid="{987DF810-1525-4E5F-98B9-BE31E4FE1BA8}"/>
    <hyperlink ref="D4986" r:id="rId4985" xr:uid="{CF3F7985-95DA-4E1C-903B-F1F5749D37D4}"/>
    <hyperlink ref="D4987" r:id="rId4986" xr:uid="{1FBE6932-E271-4430-BDBE-06E01463BD05}"/>
    <hyperlink ref="D4988" r:id="rId4987" xr:uid="{3C014053-6DFC-48AF-88B0-DDB7332F9AC0}"/>
    <hyperlink ref="D4989" r:id="rId4988" xr:uid="{9F2745EB-316F-4036-AFDA-EEBADB6B99EF}"/>
    <hyperlink ref="D4990" r:id="rId4989" xr:uid="{26CD22C7-5FE7-4D39-912C-A59B7581C966}"/>
    <hyperlink ref="D4991" r:id="rId4990" xr:uid="{169B4254-FB2F-492A-9943-2A1D7FA02DA9}"/>
    <hyperlink ref="D4992" r:id="rId4991" xr:uid="{241A0826-9078-4119-AAA4-35802B99D2B7}"/>
    <hyperlink ref="D4993" r:id="rId4992" xr:uid="{DF424117-A2A4-4020-8E74-10F5DB2C32F4}"/>
    <hyperlink ref="D4994" r:id="rId4993" xr:uid="{44224B5B-4A47-49F3-A703-BE7EC56CDCBF}"/>
    <hyperlink ref="D4995" r:id="rId4994" xr:uid="{8093A103-1866-4463-8867-7D247456D5D2}"/>
    <hyperlink ref="D4996" r:id="rId4995" xr:uid="{5838E0E5-34B9-41EA-A216-BCD3AB949E79}"/>
    <hyperlink ref="D4997" r:id="rId4996" xr:uid="{2F7B3E1F-5525-4B40-B558-3E536D95FC33}"/>
    <hyperlink ref="D4998" r:id="rId4997" xr:uid="{B40CF545-959B-4877-879B-9274AAE678B9}"/>
    <hyperlink ref="D4999" r:id="rId4998" xr:uid="{A5A4A889-3202-4FC0-A48B-B32631244B44}"/>
    <hyperlink ref="D5000" r:id="rId4999" xr:uid="{DC9FACC3-0CCC-4E64-BC28-74944DF077EB}"/>
    <hyperlink ref="D5001" r:id="rId5000" xr:uid="{D58DF853-3404-4ED5-8E4C-00CCE5B7B310}"/>
    <hyperlink ref="D5002" r:id="rId5001" xr:uid="{6CD1E235-775F-4A60-8464-5B7DAEBB9D11}"/>
    <hyperlink ref="D5003" r:id="rId5002" xr:uid="{9304B8B2-F4BE-4B51-8C3A-E6207388E082}"/>
    <hyperlink ref="D5004" r:id="rId5003" xr:uid="{6004067D-B612-4E26-8FAC-9B274367F654}"/>
    <hyperlink ref="D5005" r:id="rId5004" xr:uid="{A2557353-914C-4D97-9D3D-3BD87604FFDA}"/>
    <hyperlink ref="D5006" r:id="rId5005" xr:uid="{7CA304EC-E43C-4DE8-AA8E-7133BA1E439D}"/>
    <hyperlink ref="D5007" r:id="rId5006" xr:uid="{A89E1CC6-CE0C-45E0-ABCE-017B2004A95C}"/>
    <hyperlink ref="D5008" r:id="rId5007" xr:uid="{F38C56C4-3B0D-434C-B0C8-DE6417AB4E94}"/>
    <hyperlink ref="D5009" r:id="rId5008" xr:uid="{C811E812-3094-4864-A9A4-F2D604FB6B2E}"/>
    <hyperlink ref="D5010" r:id="rId5009" xr:uid="{2EA7AF79-7AAC-4E78-8ABF-4A17CFC216E2}"/>
    <hyperlink ref="D5011" r:id="rId5010" xr:uid="{2D6528BA-3D8E-4BB9-BD6C-F92502DC1CA2}"/>
    <hyperlink ref="D5012" r:id="rId5011" xr:uid="{CDFEE2C6-DD95-42F1-9C1F-8706CEF97B5A}"/>
    <hyperlink ref="D5013" r:id="rId5012" xr:uid="{D2303596-732C-488F-9CCC-4A226D44E4FD}"/>
    <hyperlink ref="D5014" r:id="rId5013" xr:uid="{6C6959CB-2445-42BB-BA55-B0579CAA4042}"/>
    <hyperlink ref="D5015" r:id="rId5014" xr:uid="{DBED3B9F-659D-4EB9-AC85-1D0A14DCDEC1}"/>
    <hyperlink ref="D5016" r:id="rId5015" xr:uid="{3D1C7378-F8FB-49D4-9C4C-8A278B45897D}"/>
    <hyperlink ref="D5017" r:id="rId5016" xr:uid="{C4FF18D9-394A-47A7-BF12-52E92DB0ABB8}"/>
    <hyperlink ref="D5018" r:id="rId5017" xr:uid="{E2DDEC3E-5874-488F-AF78-9C80546019B7}"/>
    <hyperlink ref="D5019" r:id="rId5018" xr:uid="{CA1A345A-EFC8-440C-8D17-717962DF3079}"/>
    <hyperlink ref="D5020" r:id="rId5019" xr:uid="{EE3EEE60-0999-4FEB-ACD2-54FC6029CC78}"/>
    <hyperlink ref="D5021" r:id="rId5020" xr:uid="{2EA25387-BDA7-4162-B070-D6BF3CCEB997}"/>
    <hyperlink ref="D5022" r:id="rId5021" xr:uid="{CE6A4163-E5A0-4564-ABB6-D57033C91350}"/>
    <hyperlink ref="D5023" r:id="rId5022" xr:uid="{4AFA7333-92FA-409B-9974-607CB6B5C4E4}"/>
    <hyperlink ref="D5024" r:id="rId5023" xr:uid="{235F775C-99F6-48D8-A33C-99AF43D977EF}"/>
    <hyperlink ref="D5025" r:id="rId5024" xr:uid="{DDEC01C8-56F0-46EC-AB4C-837002C57EEE}"/>
    <hyperlink ref="D5026" r:id="rId5025" xr:uid="{BB386804-A2E7-4B47-AEE9-635BFF87C8A4}"/>
    <hyperlink ref="D5027" r:id="rId5026" xr:uid="{CC0A300E-D37E-4D15-B54E-299ACDA485ED}"/>
    <hyperlink ref="D5028" r:id="rId5027" xr:uid="{54708352-3640-4FF1-86E3-834EC941F492}"/>
    <hyperlink ref="D5029" r:id="rId5028" xr:uid="{A022050A-0131-4EF9-AF7D-DA437BE6D842}"/>
    <hyperlink ref="D5030" r:id="rId5029" xr:uid="{80FACE86-C1D4-4A07-8D5A-3929871D1393}"/>
    <hyperlink ref="D5031" r:id="rId5030" xr:uid="{5AD5BF7B-53F1-460F-95AF-C6AEB33359A2}"/>
    <hyperlink ref="D5032" r:id="rId5031" xr:uid="{E45B4828-6A1C-41DF-8BC4-AB52CE7343CD}"/>
    <hyperlink ref="D5033" r:id="rId5032" xr:uid="{BB5137EB-6096-4E64-9C80-8A196C403486}"/>
    <hyperlink ref="D5034" r:id="rId5033" xr:uid="{221847B8-D062-4099-97CD-88D2F058AE45}"/>
    <hyperlink ref="D5035" r:id="rId5034" xr:uid="{AA2760BB-87C7-4702-8D9C-B73F549537DD}"/>
    <hyperlink ref="D5036" r:id="rId5035" xr:uid="{4D3E7151-EAB9-4803-A02C-DFB269134F18}"/>
    <hyperlink ref="D5037" r:id="rId5036" xr:uid="{E58500AE-A95F-401D-94AA-20479273385A}"/>
    <hyperlink ref="D5038" r:id="rId5037" xr:uid="{EED33A56-1FF4-44AD-9AAE-534A202807E9}"/>
    <hyperlink ref="D5039" r:id="rId5038" xr:uid="{BA03601D-FE0D-43ED-ADB3-49D600A1C4E4}"/>
    <hyperlink ref="D5040" r:id="rId5039" xr:uid="{8DE47528-2D23-49B0-9A61-D17861259621}"/>
    <hyperlink ref="D5041" r:id="rId5040" xr:uid="{D3A4F1E8-6C72-4214-9A0B-2A01488F18F9}"/>
    <hyperlink ref="D5042" r:id="rId5041" xr:uid="{85321A99-6359-4C28-804D-B927AEBEDBD6}"/>
    <hyperlink ref="D5043" r:id="rId5042" xr:uid="{06614B13-69B9-49E5-9132-AB3E66B1491D}"/>
    <hyperlink ref="D5044" r:id="rId5043" xr:uid="{CBD2F7B9-FDB0-48F2-8F72-7E3D125EA527}"/>
    <hyperlink ref="D5045" r:id="rId5044" xr:uid="{5917447E-1DBC-4E98-9E2A-BA7B2AECBE2E}"/>
    <hyperlink ref="D5046" r:id="rId5045" xr:uid="{EAFEBB80-3D0F-491B-9232-C00BE46515C1}"/>
    <hyperlink ref="D5047" r:id="rId5046" xr:uid="{7AD758B8-9587-4E08-9B81-E7A7064F0DDC}"/>
    <hyperlink ref="D5048" r:id="rId5047" xr:uid="{ED522278-4321-4B7D-B41F-0220553D37D7}"/>
    <hyperlink ref="D5049" r:id="rId5048" xr:uid="{D89FDA9C-9E9F-44C6-A892-F4BE50E1EC21}"/>
    <hyperlink ref="D5050" r:id="rId5049" xr:uid="{C2712B6D-B30B-4611-BFF1-D8AE09A17B4B}"/>
    <hyperlink ref="D5051" r:id="rId5050" xr:uid="{C4574657-B226-4DF6-AEE8-365CE16E8401}"/>
    <hyperlink ref="D5052" r:id="rId5051" xr:uid="{54C88358-2800-486C-915E-73A618160999}"/>
    <hyperlink ref="D5053" r:id="rId5052" xr:uid="{7C079A6A-1A98-428E-985B-C80B97D5AFA6}"/>
    <hyperlink ref="D5054" r:id="rId5053" xr:uid="{167AD80F-1A4F-47C2-82C6-EBF62AF43069}"/>
    <hyperlink ref="D5055" r:id="rId5054" xr:uid="{C2B68001-B7C2-41E8-9F4A-3B3345BA4936}"/>
    <hyperlink ref="D5056" r:id="rId5055" xr:uid="{F2EFFF86-B36C-4371-9DA6-9612E030B56F}"/>
    <hyperlink ref="D5057" r:id="rId5056" xr:uid="{0C4E8D17-0381-466D-893E-69697C600A82}"/>
    <hyperlink ref="D5058" r:id="rId5057" xr:uid="{D60611ED-9843-42EA-9353-6E6BD8AD82F7}"/>
    <hyperlink ref="D5059" r:id="rId5058" xr:uid="{3D6EDF64-019F-4C9C-96ED-1506441DE70A}"/>
    <hyperlink ref="D5060" r:id="rId5059" xr:uid="{2DEA620A-D52D-4B39-8B58-9B28484B1B42}"/>
    <hyperlink ref="D5061" r:id="rId5060" xr:uid="{F18AB89C-69AC-4935-AE5A-56E9EC14E9B1}"/>
    <hyperlink ref="D5062" r:id="rId5061" xr:uid="{842E4827-E828-412B-911E-ECB2B7E04663}"/>
    <hyperlink ref="D5063" r:id="rId5062" xr:uid="{281824E8-0F03-4FC0-B5B3-63A3B9C32918}"/>
    <hyperlink ref="D5064" r:id="rId5063" xr:uid="{ED20E9CE-9020-4D1A-902F-9F44F9D0E232}"/>
    <hyperlink ref="D5065" r:id="rId5064" xr:uid="{8B4425A6-90B4-48AC-BE5D-C890E964E33A}"/>
    <hyperlink ref="D5066" r:id="rId5065" xr:uid="{1CF9085F-2C63-467F-948F-BD2251474E14}"/>
    <hyperlink ref="D5067" r:id="rId5066" xr:uid="{EAA619D5-D6A7-4B28-8E5B-55C9ABE02AC4}"/>
    <hyperlink ref="D5068" r:id="rId5067" xr:uid="{CBA7D163-0F3A-4612-9A12-2B984D8109B8}"/>
    <hyperlink ref="D5069" r:id="rId5068" xr:uid="{679C9B2C-035E-45C3-A0DE-F7E12550661F}"/>
    <hyperlink ref="D5070" r:id="rId5069" xr:uid="{A1DF2DF8-A9BB-4434-9182-002FA6F779DA}"/>
    <hyperlink ref="D5071" r:id="rId5070" xr:uid="{4F66FAA8-CE05-45FD-AB73-4FB9C09F7970}"/>
    <hyperlink ref="D5072" r:id="rId5071" xr:uid="{C9A5B4D2-64D4-4137-BBE1-1C1073E45328}"/>
    <hyperlink ref="D5073" r:id="rId5072" xr:uid="{469822DF-5D54-4710-AABF-A67A058523EE}"/>
    <hyperlink ref="D5074" r:id="rId5073" xr:uid="{D9CD9C83-6DCE-4EC0-B4B7-80305047C96F}"/>
    <hyperlink ref="D5075" r:id="rId5074" xr:uid="{AE5B52F3-7169-4C42-9C56-60DDFBDD7B3C}"/>
    <hyperlink ref="D5076" r:id="rId5075" xr:uid="{EFD15F81-B434-4722-974D-695A28A187E3}"/>
    <hyperlink ref="D5077" r:id="rId5076" xr:uid="{480D59F8-FBB1-460A-8070-301FDD461E36}"/>
    <hyperlink ref="D5078" r:id="rId5077" xr:uid="{216087CA-6380-41A2-ACC3-1C107EF71E16}"/>
    <hyperlink ref="D5079" r:id="rId5078" xr:uid="{8DEEDC88-A831-4903-A04F-A5EBB5B18928}"/>
    <hyperlink ref="D5080" r:id="rId5079" xr:uid="{6A81E1E3-01AB-497C-A8FB-F3F105779570}"/>
    <hyperlink ref="D5081" r:id="rId5080" xr:uid="{17141938-4536-44E0-957E-4238DEC86F2B}"/>
    <hyperlink ref="D5082" r:id="rId5081" xr:uid="{4F563C33-7DAF-4DB9-9115-4F4DCD10B049}"/>
    <hyperlink ref="D5083" r:id="rId5082" xr:uid="{80D35203-D9C7-4A4B-9602-B96003BC9DF0}"/>
    <hyperlink ref="D5084" r:id="rId5083" xr:uid="{41C7049B-CD36-4CBD-B698-1A3306289CC5}"/>
    <hyperlink ref="D5085" r:id="rId5084" xr:uid="{C64BE715-B014-4AFA-9ED4-CBDCAF67BFFC}"/>
    <hyperlink ref="D5086" r:id="rId5085" xr:uid="{DF9653D5-6C32-4344-9BA7-98296141399A}"/>
    <hyperlink ref="D5087" r:id="rId5086" xr:uid="{6636175F-723B-435E-BA88-05893CA6C8DC}"/>
    <hyperlink ref="D5088" r:id="rId5087" xr:uid="{7C2AAB7C-DFA2-4EEF-BED6-BCCC724B3F3D}"/>
    <hyperlink ref="D5089" r:id="rId5088" xr:uid="{023C57BA-338B-4300-BCC0-11BB12D760F3}"/>
    <hyperlink ref="D5090" r:id="rId5089" xr:uid="{90951046-7AE8-4528-9F06-152957BCD329}"/>
    <hyperlink ref="D5091" r:id="rId5090" xr:uid="{FF7D3508-EC40-48CA-8C1E-B73D0984E2FB}"/>
    <hyperlink ref="D5092" r:id="rId5091" xr:uid="{2BC4192F-B1D4-467F-84B0-8AD869D767EC}"/>
    <hyperlink ref="D5093" r:id="rId5092" xr:uid="{62AA158C-24DD-45D8-89E3-55005C29D118}"/>
    <hyperlink ref="D5094" r:id="rId5093" xr:uid="{B39FE1AC-D4A2-461C-817D-914B3872369E}"/>
    <hyperlink ref="D5095" r:id="rId5094" xr:uid="{E35DE976-6595-40B8-8384-B9C211BA8879}"/>
    <hyperlink ref="D5096" r:id="rId5095" xr:uid="{F18809D5-6083-4F0B-BCD1-0D6086E31D52}"/>
    <hyperlink ref="D5097" r:id="rId5096" xr:uid="{58F1F46E-6C1D-456F-AFE2-705A7002ECF2}"/>
    <hyperlink ref="D5098" r:id="rId5097" xr:uid="{8E571798-95A0-4EA7-852B-87A2FF812C98}"/>
    <hyperlink ref="D5099" r:id="rId5098" xr:uid="{279EBC8D-A730-42ED-9477-D067CDDD50FA}"/>
    <hyperlink ref="D5100" r:id="rId5099" xr:uid="{2A0581D5-8152-4D3E-A12B-45FF8A02ED8E}"/>
    <hyperlink ref="D5101" r:id="rId5100" xr:uid="{8BB53A2E-5DDB-4729-A9B7-450A72D792B8}"/>
    <hyperlink ref="D5102" r:id="rId5101" xr:uid="{242B5A33-CF22-473A-847C-531EB447FAD7}"/>
    <hyperlink ref="D5103" r:id="rId5102" xr:uid="{C49D3599-2240-4A99-9291-3463E792B56C}"/>
    <hyperlink ref="D5104" r:id="rId5103" xr:uid="{6F73315E-16E1-46DA-B859-3453664F63A0}"/>
    <hyperlink ref="D5105" r:id="rId5104" xr:uid="{B2658AAB-617E-4F13-B490-6D9B6B44167F}"/>
    <hyperlink ref="D5106" r:id="rId5105" xr:uid="{5C3C715F-3B0D-4093-A4C4-C120E9F325F1}"/>
    <hyperlink ref="D5107" r:id="rId5106" xr:uid="{8ED2D1F1-138B-4A76-86C9-5267685A6DBE}"/>
    <hyperlink ref="D5108" r:id="rId5107" xr:uid="{7CB05372-8973-477F-99C5-BDB08F255837}"/>
    <hyperlink ref="D5109" r:id="rId5108" xr:uid="{A4DAE53C-4FA2-479A-87C2-AB75F9860725}"/>
    <hyperlink ref="D5110" r:id="rId5109" xr:uid="{3282E370-46CD-482E-9F5F-A3C2A584998F}"/>
    <hyperlink ref="D5111" r:id="rId5110" xr:uid="{E16A71CD-55C6-444A-9EEB-DB33052375D0}"/>
    <hyperlink ref="D5112" r:id="rId5111" xr:uid="{D6191D54-ED9E-473B-B4E6-ED2CC793F36E}"/>
    <hyperlink ref="D5113" r:id="rId5112" xr:uid="{1CB6D3F2-3A05-40B0-9285-E3FECFFDC359}"/>
    <hyperlink ref="D5114" r:id="rId5113" xr:uid="{F18B1822-FA8F-4352-88D5-4C392D8BB45A}"/>
    <hyperlink ref="D5115" r:id="rId5114" xr:uid="{DD9CBD29-B946-4A15-B6CF-CBC3B7D4D811}"/>
    <hyperlink ref="D5116" r:id="rId5115" xr:uid="{CA8C63FF-C20F-48FF-ABAC-C599E144F183}"/>
    <hyperlink ref="D5117" r:id="rId5116" xr:uid="{2BBF8745-5410-4F77-9433-84EF13DAC502}"/>
    <hyperlink ref="D5118" r:id="rId5117" xr:uid="{46D5AA79-49E5-4362-9D6F-EB377D96BFA6}"/>
    <hyperlink ref="D5119" r:id="rId5118" xr:uid="{DEBA37EA-6FBE-4559-922A-56060ACB27F3}"/>
    <hyperlink ref="D5120" r:id="rId5119" xr:uid="{A7E63111-74AD-43B0-AEB8-A7764EA6EA90}"/>
    <hyperlink ref="D5121" r:id="rId5120" xr:uid="{5EAB73D2-192D-40DC-BCF5-19ED85153AC4}"/>
    <hyperlink ref="D5122" r:id="rId5121" xr:uid="{74D0AB72-DB91-40C2-970A-401259DA914C}"/>
    <hyperlink ref="D5123" r:id="rId5122" xr:uid="{EAA045F0-4343-47FE-8294-9A70AA44D9C5}"/>
    <hyperlink ref="D5124" r:id="rId5123" xr:uid="{CFB6355A-AC93-4B5D-947D-1FAA973285B5}"/>
    <hyperlink ref="D5125" r:id="rId5124" xr:uid="{2F15C01B-A7E2-488B-BCF8-BF45110DA7EC}"/>
    <hyperlink ref="D5126" r:id="rId5125" xr:uid="{66FF3B5E-3195-4B8D-BBA9-5CD54E7E9CF7}"/>
    <hyperlink ref="D5127" r:id="rId5126" xr:uid="{DFE1BBE9-2B46-40FF-8E3D-D5DCD39058F9}"/>
    <hyperlink ref="D5128" r:id="rId5127" xr:uid="{0BF3503D-FEAC-421A-90D1-68A9E911C567}"/>
    <hyperlink ref="D5129" r:id="rId5128" xr:uid="{CEA69C88-5A70-4965-9D41-E40A0E8DA12A}"/>
    <hyperlink ref="D5130" r:id="rId5129" xr:uid="{0B566DF8-4A69-44B9-81D9-3CC2658B3308}"/>
    <hyperlink ref="D5131" r:id="rId5130" xr:uid="{980F7B51-6097-4052-BE4D-FFFD422467CB}"/>
    <hyperlink ref="D5132" r:id="rId5131" xr:uid="{CF28F277-C7AD-401B-B034-E2507519B3EC}"/>
    <hyperlink ref="D5133" r:id="rId5132" xr:uid="{DC4B0F0E-EA1B-4C36-9132-A38EE5272643}"/>
    <hyperlink ref="D5134" r:id="rId5133" xr:uid="{2DF72CD4-524E-4FFD-B548-C316CC8392B7}"/>
    <hyperlink ref="D5135" r:id="rId5134" xr:uid="{A8E37668-E6BF-400A-9665-BF178AA89F23}"/>
    <hyperlink ref="D5136" r:id="rId5135" xr:uid="{CEB80603-341A-46D3-AF2C-41F67CFDA6C4}"/>
    <hyperlink ref="D5137" r:id="rId5136" xr:uid="{43F5EC23-98F5-4037-88EA-2A4B03274EFD}"/>
    <hyperlink ref="D5138" r:id="rId5137" xr:uid="{DC6D3DD8-D51D-47F5-B0F7-C3BCC41F4897}"/>
    <hyperlink ref="D5139" r:id="rId5138" xr:uid="{6675AF93-36F7-435A-A64B-D1BF73BD3F50}"/>
    <hyperlink ref="D5140" r:id="rId5139" xr:uid="{1464E729-40EE-4012-B9EA-56D67188A4BC}"/>
    <hyperlink ref="D5141" r:id="rId5140" xr:uid="{EB159B42-D2E7-4B23-969A-7B9E232E12A3}"/>
    <hyperlink ref="D5142" r:id="rId5141" xr:uid="{7DFBE09C-9C39-4715-B2D3-625187502F0F}"/>
    <hyperlink ref="D5143" r:id="rId5142" xr:uid="{1293E5AC-2503-4104-AFD5-AA8D3B197B43}"/>
    <hyperlink ref="D5144" r:id="rId5143" xr:uid="{ECFE4E0D-D6AE-433B-85B3-953814DE49EA}"/>
    <hyperlink ref="D5145" r:id="rId5144" xr:uid="{EAB6A385-6312-453A-A346-E1CF16D4F127}"/>
    <hyperlink ref="D5146" r:id="rId5145" xr:uid="{FFDBD412-0CB7-4079-B3F4-DAA0FA6D432C}"/>
    <hyperlink ref="D5147" r:id="rId5146" xr:uid="{F6332AB7-BB64-4EC0-B929-A8160ED813EF}"/>
    <hyperlink ref="D5148" r:id="rId5147" xr:uid="{0BF2DEB3-1CE0-4C14-8271-893DC5708ABF}"/>
    <hyperlink ref="D5149" r:id="rId5148" xr:uid="{92CA8645-6479-46D0-9ACC-0A963B9719F5}"/>
    <hyperlink ref="D5150" r:id="rId5149" xr:uid="{5FAADF30-52E1-48BE-96C2-F35731BF297F}"/>
    <hyperlink ref="D5151" r:id="rId5150" xr:uid="{394C451C-F8ED-41D9-BC09-3D67D86ADD33}"/>
    <hyperlink ref="D5152" r:id="rId5151" xr:uid="{B3120588-BD3A-4A46-BBC1-5435BCE57728}"/>
    <hyperlink ref="D5153" r:id="rId5152" xr:uid="{6BC70381-D412-462E-ACB7-DAC8135C2CC9}"/>
    <hyperlink ref="D5154" r:id="rId5153" xr:uid="{695B4529-5A90-407F-A1B5-ACE9DAFB6657}"/>
    <hyperlink ref="D5155" r:id="rId5154" xr:uid="{BD688DB4-9FCE-4133-8AAC-FEF4023119AF}"/>
    <hyperlink ref="D5156" r:id="rId5155" xr:uid="{7D8A0C41-53DB-4084-B372-2F99CA99D9AC}"/>
    <hyperlink ref="D5157" r:id="rId5156" xr:uid="{723920C8-74AD-4A57-A40A-A7FAC1256AF6}"/>
    <hyperlink ref="D5158" r:id="rId5157" xr:uid="{439CA875-A42B-4E53-A185-05E446CAFE81}"/>
    <hyperlink ref="D5159" r:id="rId5158" xr:uid="{000580AF-B9C8-481D-A301-CF3C2225B31A}"/>
    <hyperlink ref="D5160" r:id="rId5159" xr:uid="{49DB0A76-0611-4FEB-9E00-CDF26656527D}"/>
    <hyperlink ref="D5161" r:id="rId5160" xr:uid="{721453CF-2E44-45DA-85E7-6CA7C8C97169}"/>
    <hyperlink ref="D5162" r:id="rId5161" xr:uid="{3E9F49C0-C1C2-4E90-A96C-416FB09AE3DE}"/>
    <hyperlink ref="D5163" r:id="rId5162" xr:uid="{7434A9AE-FB49-483E-A3C3-3FB4C0736EBE}"/>
    <hyperlink ref="D5164" r:id="rId5163" xr:uid="{FC1EDA79-25C7-4F68-8985-FAC6CEDFDD6D}"/>
    <hyperlink ref="D5165" r:id="rId5164" xr:uid="{895C9EAC-4094-4C55-A839-FEFE84958865}"/>
    <hyperlink ref="D5166" r:id="rId5165" xr:uid="{5F2797EC-5102-4032-9B02-DDE1587A4B53}"/>
    <hyperlink ref="D5167" r:id="rId5166" xr:uid="{1CF63014-9078-401F-9343-619AD8EC6A82}"/>
    <hyperlink ref="D5168" r:id="rId5167" xr:uid="{CE2BD22D-B55A-4AB6-A9E4-E5A15984DEDF}"/>
    <hyperlink ref="D5169" r:id="rId5168" xr:uid="{85BB0067-6DA5-4E2C-B982-FA87EB89E80D}"/>
    <hyperlink ref="D5170" r:id="rId5169" xr:uid="{BE4DEAD4-7E06-4FA3-B967-FAA21247DA99}"/>
    <hyperlink ref="D5171" r:id="rId5170" xr:uid="{B84E3E4A-5EE4-4328-A732-BA7767063CD5}"/>
    <hyperlink ref="D5172" r:id="rId5171" xr:uid="{F354F039-7672-4688-B504-10CBB78774C2}"/>
    <hyperlink ref="D5173" r:id="rId5172" xr:uid="{5D36E542-34BA-4220-A22F-A94E5E16F546}"/>
    <hyperlink ref="D5174" r:id="rId5173" xr:uid="{2D0D8053-6DFD-4D6E-8A9D-8610D53FC697}"/>
    <hyperlink ref="D5175" r:id="rId5174" xr:uid="{8EE4DE5B-4F20-4337-9E1A-9FC6A6AB5D8B}"/>
    <hyperlink ref="D5176" r:id="rId5175" xr:uid="{FCD282C0-3E26-44F0-96E8-835CF5734ACE}"/>
    <hyperlink ref="D5177" r:id="rId5176" xr:uid="{1DFEEB1E-E2EE-41D6-B2EA-F6ED74D6885F}"/>
    <hyperlink ref="D5178" r:id="rId5177" xr:uid="{33FAB6C6-AB2E-44CB-872D-DE740D29943D}"/>
    <hyperlink ref="D5179" r:id="rId5178" xr:uid="{7D9EBFD7-3D95-4394-A80E-AB1763C003B2}"/>
    <hyperlink ref="D5180" r:id="rId5179" xr:uid="{FCA2C6D0-8063-4B0B-AA64-35196FFF038D}"/>
    <hyperlink ref="D5181" r:id="rId5180" xr:uid="{B7F6D27E-6BE0-4A09-A6CD-576589834C3C}"/>
    <hyperlink ref="D5182" r:id="rId5181" xr:uid="{3022028E-93CD-477B-A069-9BE97B44D5B2}"/>
    <hyperlink ref="D5183" r:id="rId5182" xr:uid="{CDACF670-DB3E-4E1C-9B7B-3D1B8D53CF4B}"/>
    <hyperlink ref="D5184" r:id="rId5183" xr:uid="{432777F5-CFC5-4FDE-BE4A-9F02C7A4305A}"/>
    <hyperlink ref="D5185" r:id="rId5184" xr:uid="{F40DCB80-1F26-4BCA-81E6-41D886406AD8}"/>
    <hyperlink ref="D5186" r:id="rId5185" xr:uid="{AC3EE55B-006A-4516-8974-FCA06FA04003}"/>
    <hyperlink ref="D5187" r:id="rId5186" xr:uid="{9948E258-3345-4ECF-9166-CC65968E4E16}"/>
    <hyperlink ref="D5188" r:id="rId5187" xr:uid="{7A89BA72-379B-474F-9B7D-8647223D288D}"/>
    <hyperlink ref="D5189" r:id="rId5188" xr:uid="{59E42FFB-FF29-4F08-A3EE-A093E50259B4}"/>
    <hyperlink ref="D5190" r:id="rId5189" xr:uid="{AEE88FB9-6E31-4A0A-AFC0-4BE39E48DA42}"/>
    <hyperlink ref="D5191" r:id="rId5190" xr:uid="{73CB387A-E422-47A9-9F67-2E8F4D7A0A9C}"/>
    <hyperlink ref="D5192" r:id="rId5191" xr:uid="{D1B31407-122F-4083-81AA-64D2ED74938F}"/>
    <hyperlink ref="D5193" r:id="rId5192" xr:uid="{0AD5AFE5-E198-4B54-920D-D6E484B71550}"/>
    <hyperlink ref="D5194" r:id="rId5193" xr:uid="{53756A50-DE14-4024-BF0E-5AEB6A25B38B}"/>
    <hyperlink ref="D5195" r:id="rId5194" xr:uid="{3507ADFB-5E2A-4FDB-A76D-95636AA3A386}"/>
    <hyperlink ref="D5196" r:id="rId5195" xr:uid="{E2A5D9EB-7FF4-49D4-A27C-FBCF6E4D8289}"/>
    <hyperlink ref="D5197" r:id="rId5196" xr:uid="{1AFB8F73-DC90-499A-8C5B-D8595D41BD41}"/>
    <hyperlink ref="D5198" r:id="rId5197" xr:uid="{679B0EAD-E162-4BC7-8BF8-C1A2847742E1}"/>
    <hyperlink ref="D5199" r:id="rId5198" xr:uid="{93FD4A12-E693-416C-A95B-7F60D6592914}"/>
    <hyperlink ref="D5200" r:id="rId5199" xr:uid="{F2E2E385-FBDA-455C-9807-7066B6F4C8F1}"/>
    <hyperlink ref="D5201" r:id="rId5200" xr:uid="{80ED71C5-D3CA-42E9-BAC5-512DCC439286}"/>
    <hyperlink ref="D5202" r:id="rId5201" xr:uid="{C72A0104-77B4-4422-9321-1FAC9DF6FA31}"/>
    <hyperlink ref="D5203" r:id="rId5202" xr:uid="{E155C8E7-D584-43E0-82EF-4C2D988B7773}"/>
    <hyperlink ref="D5204" r:id="rId5203" xr:uid="{A054B186-32E2-4B66-AB42-6F3B270E602B}"/>
    <hyperlink ref="D5205" r:id="rId5204" xr:uid="{24977827-332A-428C-9811-69FB582B004C}"/>
    <hyperlink ref="D5206" r:id="rId5205" xr:uid="{82D968E5-70F2-4412-B781-C914ED4865EC}"/>
    <hyperlink ref="D5207" r:id="rId5206" xr:uid="{0C4C7D6A-3DFA-4257-8020-8FD5A5E1927D}"/>
    <hyperlink ref="D5208" r:id="rId5207" xr:uid="{D04D6DAE-55E6-4FF4-BAE1-16B8BF79EEE0}"/>
    <hyperlink ref="D5209" r:id="rId5208" xr:uid="{24AA89B1-68A1-4D35-AA16-194527FD8810}"/>
    <hyperlink ref="D5210" r:id="rId5209" xr:uid="{1AD2EF74-4BDD-42E3-95B1-B267BC2915B4}"/>
    <hyperlink ref="D5211" r:id="rId5210" xr:uid="{A2E2B1A0-24C8-4102-AACA-BEB887158DBD}"/>
    <hyperlink ref="D5212" r:id="rId5211" xr:uid="{5E737B94-992B-4112-A786-65268E9352F6}"/>
    <hyperlink ref="D5213" r:id="rId5212" xr:uid="{90805DE2-B4EA-425B-BF25-EB8EA5BA71BB}"/>
    <hyperlink ref="D5214" r:id="rId5213" xr:uid="{AB9706C9-3D1D-42CB-B0AD-4F9EF88D638E}"/>
    <hyperlink ref="D5215" r:id="rId5214" xr:uid="{4633A5AF-33B9-4D7F-8B4B-E88DCAF24EF8}"/>
    <hyperlink ref="D5216" r:id="rId5215" xr:uid="{DDA603A3-726A-4D32-8736-29853F08F202}"/>
    <hyperlink ref="D5217" r:id="rId5216" xr:uid="{67494B43-C6F3-43A5-8E69-E45A44FDC880}"/>
    <hyperlink ref="D5218" r:id="rId5217" xr:uid="{8B6BA913-0FBD-41C6-A087-006C01232052}"/>
    <hyperlink ref="D5219" r:id="rId5218" xr:uid="{57A486A7-EDA1-44E8-ACC6-4A5A03F389F8}"/>
    <hyperlink ref="D5220" r:id="rId5219" xr:uid="{C90E078A-1F6D-4130-98D4-62393C737B90}"/>
    <hyperlink ref="D5221" r:id="rId5220" xr:uid="{51BE2D5F-E992-4094-A292-59647401090F}"/>
    <hyperlink ref="D5222" r:id="rId5221" xr:uid="{A58EB23B-4FBC-42AB-9EA8-630BDFE9575D}"/>
    <hyperlink ref="D5223" r:id="rId5222" xr:uid="{7565387D-5820-46DC-A603-A5A80F713122}"/>
    <hyperlink ref="D5224" r:id="rId5223" xr:uid="{1BDE4467-9415-4BE3-816C-CB5902A3008C}"/>
    <hyperlink ref="D5225" r:id="rId5224" xr:uid="{5E668487-936F-41C9-B614-81AB530CD601}"/>
    <hyperlink ref="D5226" r:id="rId5225" xr:uid="{75474236-64BE-41EF-AD11-71D3850C72FF}"/>
    <hyperlink ref="D5227" r:id="rId5226" xr:uid="{5FEDCB09-F433-44FF-AE9E-EA491EEA7C50}"/>
    <hyperlink ref="D5228" r:id="rId5227" xr:uid="{4EFBD328-0E48-4BDD-88F8-01FB3AF54556}"/>
    <hyperlink ref="D5229" r:id="rId5228" xr:uid="{3085DF45-B999-4DE1-AC29-2AA7206C8949}"/>
    <hyperlink ref="D5230" r:id="rId5229" xr:uid="{BFDC1D1B-FF32-4FF5-8B77-085140625ABD}"/>
    <hyperlink ref="D5231" r:id="rId5230" xr:uid="{A0C32032-31CA-4C80-BA59-6CB0D9FACE4D}"/>
    <hyperlink ref="D5232" r:id="rId5231" xr:uid="{1D3494A0-1ED6-4828-BA03-5B4BDE8753FF}"/>
    <hyperlink ref="D5233" r:id="rId5232" xr:uid="{1E00701D-8B39-48FA-8AE6-C6290A447DDE}"/>
    <hyperlink ref="D5234" r:id="rId5233" xr:uid="{E40719F8-09FF-412D-ABE1-1ED8300B0D0C}"/>
    <hyperlink ref="D5235" r:id="rId5234" xr:uid="{72736B5E-DB8A-48B9-B6E9-FCEC3A818A06}"/>
    <hyperlink ref="D5236" r:id="rId5235" xr:uid="{2AD73B11-2444-410B-B8C6-1219675CF674}"/>
    <hyperlink ref="D5237" r:id="rId5236" xr:uid="{A0C31903-DA46-4502-9FC4-D7BB185A9447}"/>
    <hyperlink ref="D5238" r:id="rId5237" xr:uid="{50B7950A-9F1D-4C28-A828-5843042712B9}"/>
    <hyperlink ref="D5239" r:id="rId5238" xr:uid="{9EB0F973-29BF-4078-848E-F18E2049C92C}"/>
    <hyperlink ref="D5240" r:id="rId5239" xr:uid="{9787729F-D3BC-4A58-945C-C57489288DF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B1B68D68A1C0408C6E48E3326B455A" ma:contentTypeVersion="2" ma:contentTypeDescription="Create a new document." ma:contentTypeScope="" ma:versionID="6416c7de0e43dea03c26c4d1bc59fcfb">
  <xsd:schema xmlns:xsd="http://www.w3.org/2001/XMLSchema" xmlns:xs="http://www.w3.org/2001/XMLSchema" xmlns:p="http://schemas.microsoft.com/office/2006/metadata/properties" xmlns:ns3="8528819f-5695-4a89-a657-2027f841955c" targetNamespace="http://schemas.microsoft.com/office/2006/metadata/properties" ma:root="true" ma:fieldsID="5faa6b8cdfb1d647c09ae286a044d0ad" ns3:_="">
    <xsd:import namespace="8528819f-5695-4a89-a657-2027f841955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28819f-5695-4a89-a657-2027f8419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95448B-8977-4E81-B329-5487A389F2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28819f-5695-4a89-a657-2027f8419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05AC37-4844-4068-8FE1-5D60F7C83E91}">
  <ds:schemaRefs>
    <ds:schemaRef ds:uri="http://schemas.microsoft.com/sharepoint/v3/contenttype/forms"/>
  </ds:schemaRefs>
</ds:datastoreItem>
</file>

<file path=customXml/itemProps3.xml><?xml version="1.0" encoding="utf-8"?>
<ds:datastoreItem xmlns:ds="http://schemas.openxmlformats.org/officeDocument/2006/customXml" ds:itemID="{812D60B1-2260-4FD9-BCC1-E5673E73B98E}">
  <ds:schemaRefs>
    <ds:schemaRef ds:uri="8528819f-5695-4a89-a657-2027f841955c"/>
    <ds:schemaRef ds:uri="http://www.w3.org/XML/1998/namespac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G</dc:creator>
  <cp:lastModifiedBy>J G</cp:lastModifiedBy>
  <dcterms:created xsi:type="dcterms:W3CDTF">2022-01-18T21:53:37Z</dcterms:created>
  <dcterms:modified xsi:type="dcterms:W3CDTF">2022-01-19T23:45:45Z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0x010100F9B1B68D68A1C0408C6E48E3326B455A</vt:lpwstr>
  </property>
</Properties>
</file>