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https://d.docs.live.net/fd6f5322b1880050/Escritorio/JPCM/Excel/"/>
    </mc:Choice>
  </mc:AlternateContent>
  <xr:revisionPtr revIDLastSave="65" documentId="11_9FC441CCCFEEAE6D52DA80A56036912F8FB148B9" xr6:coauthVersionLast="47" xr6:coauthVersionMax="47" xr10:uidLastSave="{2863FAE8-E53C-4898-BE09-1F29F46257C7}"/>
  <bookViews>
    <workbookView xWindow="-108" yWindow="-108" windowWidth="23256" windowHeight="12456" xr2:uid="{00000000-000D-0000-FFFF-FFFF00000000}"/>
  </bookViews>
  <sheets>
    <sheet name="RP" sheetId="1" r:id="rId1"/>
    <sheet name="Hoja 4" sheetId="2" r:id="rId2"/>
    <sheet name="Hoja 3" sheetId="3" r:id="rId3"/>
    <sheet name="Analisis Personal" sheetId="4" r:id="rId4"/>
  </sheets>
  <definedNames>
    <definedName name="_xlnm._FilterDatabase" localSheetId="0" hidden="1">RP!$A$1:$AE$986</definedName>
    <definedName name="General">RP!$B$1:$AE$98</definedName>
  </definedNames>
  <calcPr calcId="191029"/>
  <pivotCaches>
    <pivotCache cacheId="5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2" i="1"/>
  <c r="O2" i="1"/>
  <c r="B42" i="4"/>
  <c r="C42" i="4" s="1"/>
  <c r="B41" i="4"/>
  <c r="C41" i="4" s="1"/>
  <c r="B40" i="4"/>
  <c r="C40" i="4" s="1"/>
  <c r="B39" i="4"/>
  <c r="C39" i="4" s="1"/>
  <c r="B38" i="4"/>
  <c r="C38" i="4" s="1"/>
  <c r="B33" i="4"/>
  <c r="B32" i="4"/>
  <c r="B31" i="4"/>
  <c r="C31" i="4" s="1"/>
  <c r="B30" i="4"/>
  <c r="B29" i="4"/>
  <c r="B24" i="4"/>
  <c r="D33" i="4" s="1"/>
  <c r="B23" i="4"/>
  <c r="G23" i="4" s="1"/>
  <c r="B22" i="4"/>
  <c r="G22" i="4" s="1"/>
  <c r="B21" i="4"/>
  <c r="D30" i="4" s="1"/>
  <c r="B20" i="4"/>
  <c r="D20" i="4" s="1"/>
  <c r="B15" i="4"/>
  <c r="C15" i="4" s="1"/>
  <c r="B14" i="4"/>
  <c r="F14" i="4" s="1"/>
  <c r="B13" i="4"/>
  <c r="C13" i="4" s="1"/>
  <c r="B12" i="4"/>
  <c r="F12" i="4" s="1"/>
  <c r="B11" i="4"/>
  <c r="C11" i="4" s="1"/>
  <c r="B7" i="4"/>
  <c r="C7" i="4" s="1"/>
  <c r="B6" i="4"/>
  <c r="C6" i="4" s="1"/>
  <c r="B5" i="4"/>
  <c r="C5" i="4" s="1"/>
  <c r="B4" i="4"/>
  <c r="C4" i="4" s="1"/>
  <c r="B3" i="4"/>
  <c r="C3" i="4" s="1"/>
  <c r="D19" i="2"/>
  <c r="D18" i="2"/>
  <c r="D17" i="2"/>
  <c r="D16" i="2"/>
  <c r="D15" i="2"/>
  <c r="D14" i="2"/>
  <c r="D13" i="2"/>
  <c r="D12" i="2"/>
  <c r="D11" i="2"/>
  <c r="D10" i="2"/>
  <c r="D9" i="2"/>
  <c r="D8" i="2"/>
  <c r="B8" i="2"/>
  <c r="D7" i="2"/>
  <c r="B7" i="2"/>
  <c r="D6" i="2"/>
  <c r="B6" i="2"/>
  <c r="D5" i="2"/>
  <c r="B5" i="2"/>
  <c r="D4" i="2"/>
  <c r="B4" i="2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C21" i="4" l="1"/>
  <c r="D21" i="4"/>
  <c r="F11" i="4"/>
  <c r="E21" i="4"/>
  <c r="E11" i="4"/>
  <c r="E22" i="4"/>
  <c r="E13" i="4"/>
  <c r="F13" i="4"/>
  <c r="D22" i="4"/>
  <c r="F20" i="4"/>
  <c r="C24" i="4"/>
  <c r="D12" i="4"/>
  <c r="E12" i="4"/>
  <c r="C23" i="4"/>
  <c r="F23" i="4"/>
  <c r="C14" i="4"/>
  <c r="D14" i="4"/>
  <c r="G21" i="4"/>
  <c r="E14" i="4"/>
  <c r="C30" i="4"/>
  <c r="E30" i="4" s="1"/>
  <c r="E15" i="4"/>
  <c r="C12" i="4"/>
  <c r="F15" i="4"/>
  <c r="F22" i="4"/>
  <c r="C8" i="4"/>
  <c r="G20" i="4"/>
  <c r="E23" i="4"/>
  <c r="C43" i="4"/>
  <c r="D11" i="4"/>
  <c r="D13" i="4"/>
  <c r="D15" i="4"/>
  <c r="E20" i="4"/>
  <c r="C22" i="4"/>
  <c r="D31" i="4"/>
  <c r="E31" i="4" s="1"/>
  <c r="D24" i="4"/>
  <c r="C29" i="4"/>
  <c r="C32" i="4"/>
  <c r="E24" i="4"/>
  <c r="D29" i="4"/>
  <c r="D32" i="4"/>
  <c r="F24" i="4"/>
  <c r="G24" i="4"/>
  <c r="C33" i="4"/>
  <c r="E33" i="4" s="1"/>
  <c r="F21" i="4"/>
  <c r="D23" i="4"/>
  <c r="C20" i="4"/>
  <c r="H21" i="4" l="1"/>
  <c r="C16" i="4"/>
  <c r="H23" i="4"/>
  <c r="G13" i="4"/>
  <c r="H24" i="4"/>
  <c r="G25" i="4"/>
  <c r="G14" i="4"/>
  <c r="F16" i="4"/>
  <c r="E16" i="4"/>
  <c r="H22" i="4"/>
  <c r="G15" i="4"/>
  <c r="E25" i="4"/>
  <c r="G12" i="4"/>
  <c r="E32" i="4"/>
  <c r="F25" i="4"/>
  <c r="C34" i="4"/>
  <c r="E29" i="4"/>
  <c r="D25" i="4"/>
  <c r="C25" i="4"/>
  <c r="H20" i="4"/>
  <c r="D16" i="4"/>
  <c r="G11" i="4"/>
  <c r="D34" i="4"/>
  <c r="G16" i="4" l="1"/>
  <c r="H25" i="4"/>
  <c r="E34" i="4"/>
</calcChain>
</file>

<file path=xl/sharedStrings.xml><?xml version="1.0" encoding="utf-8"?>
<sst xmlns="http://schemas.openxmlformats.org/spreadsheetml/2006/main" count="1333" uniqueCount="364">
  <si>
    <t>ORDEN</t>
  </si>
  <si>
    <t>DESTINO</t>
  </si>
  <si>
    <t>ORDEN JERAR</t>
  </si>
  <si>
    <t>JERARQUIA</t>
  </si>
  <si>
    <t>AGR.</t>
  </si>
  <si>
    <t>LEGAJO</t>
  </si>
  <si>
    <t>NOMBRES y APELLIDO</t>
  </si>
  <si>
    <t>FUNCION</t>
  </si>
  <si>
    <t>REGIMEN HORARIO</t>
  </si>
  <si>
    <t>PARTIDO DOMICILIO</t>
  </si>
  <si>
    <t>DNI</t>
  </si>
  <si>
    <t>SEXO</t>
  </si>
  <si>
    <t>FECHA DE NACIMIENTO</t>
  </si>
  <si>
    <t>EDAD</t>
  </si>
  <si>
    <t>ULTIMO ASCENSO</t>
  </si>
  <si>
    <t>ACTIVO/JMD/JMS/RMH/RAT</t>
  </si>
  <si>
    <t>HORARIO TNO</t>
  </si>
  <si>
    <t>DIAGNOSTICO DETALLADO (NO CIE)</t>
  </si>
  <si>
    <t>DESDE/HASTA</t>
  </si>
  <si>
    <t>CANT DE DIAS</t>
  </si>
  <si>
    <t>JPK CZA FZA</t>
  </si>
  <si>
    <t>LICENCIA ESPECIAL</t>
  </si>
  <si>
    <t>LICENCIA MATERNIDAD</t>
  </si>
  <si>
    <t>TAREA</t>
  </si>
  <si>
    <t>ESTUDIOS</t>
  </si>
  <si>
    <t>TITULO</t>
  </si>
  <si>
    <t>IDIOMAS</t>
  </si>
  <si>
    <t>P.S.C.MAIPU</t>
  </si>
  <si>
    <t>COMISARIO INSPECTOR</t>
  </si>
  <si>
    <t>CDO</t>
  </si>
  <si>
    <t>OTERO CARLOS OCTAVIO</t>
  </si>
  <si>
    <t>JEFE</t>
  </si>
  <si>
    <t>DISCONTINUO</t>
  </si>
  <si>
    <t>CASTELLI</t>
  </si>
  <si>
    <t>M</t>
  </si>
  <si>
    <t>BERSA THUNDER</t>
  </si>
  <si>
    <t>13-544409</t>
  </si>
  <si>
    <t>DELTA V</t>
  </si>
  <si>
    <t>ACTIVO</t>
  </si>
  <si>
    <t>UNIVERSITARIO</t>
  </si>
  <si>
    <t xml:space="preserve">LIC EN SEG CIUDADANA </t>
  </si>
  <si>
    <t>INGLES, FRANCES</t>
  </si>
  <si>
    <t>COMISARIO</t>
  </si>
  <si>
    <t>PECKERLE SERGIO MIGUEL FERNANDO</t>
  </si>
  <si>
    <t>JEFE DE TURNO</t>
  </si>
  <si>
    <t>AYACUCHO</t>
  </si>
  <si>
    <t>BERSA THUNDER PRO</t>
  </si>
  <si>
    <t>13-G99522</t>
  </si>
  <si>
    <t xml:space="preserve">TERCIARIO </t>
  </si>
  <si>
    <t>SUBCOMISARIO</t>
  </si>
  <si>
    <t>DI MARCO FERNANDEZ YAMILA LORELEY</t>
  </si>
  <si>
    <t>OFICINA DE JUDICIALES</t>
  </si>
  <si>
    <t>MAIPU</t>
  </si>
  <si>
    <t>F</t>
  </si>
  <si>
    <t>13-F62172</t>
  </si>
  <si>
    <t>NO POSEE</t>
  </si>
  <si>
    <t>TNO</t>
  </si>
  <si>
    <t xml:space="preserve">48 HS SEMANALES </t>
  </si>
  <si>
    <t>TRASTORNO DE ANSIEDAD</t>
  </si>
  <si>
    <t>11/12 AL 12/03/25</t>
  </si>
  <si>
    <t>TEC SUP EN SEG PUBLICA</t>
  </si>
  <si>
    <t>MAYOR</t>
  </si>
  <si>
    <t>E.G.</t>
  </si>
  <si>
    <t>SUAREZ ADRIAN</t>
  </si>
  <si>
    <t xml:space="preserve"> PERSONAL OFICINA ADMINISTRACIO N</t>
  </si>
  <si>
    <t>BERSA TPR 9</t>
  </si>
  <si>
    <t>13-J56728</t>
  </si>
  <si>
    <t>TECNOLOGIA ANTIBALAS</t>
  </si>
  <si>
    <t>TENIENTE</t>
  </si>
  <si>
    <t>PATRAULT VANINA LUJAN</t>
  </si>
  <si>
    <t>PERSONAL OFICINA PERSONAL</t>
  </si>
  <si>
    <t>48 HS SEMANALES</t>
  </si>
  <si>
    <t>DOLORES</t>
  </si>
  <si>
    <t>BERSA MINI</t>
  </si>
  <si>
    <t>13-736892</t>
  </si>
  <si>
    <t>SUBTENIENTE</t>
  </si>
  <si>
    <t>GISONDI LILIANA MARIA AZUCENA</t>
  </si>
  <si>
    <t>PERSONAL OFICINA LOGISTICA</t>
  </si>
  <si>
    <t>13-E44033</t>
  </si>
  <si>
    <t>HEREDIA MARIANELA ELISABETH</t>
  </si>
  <si>
    <t>PERSONAL OFICINA OPERACIONES</t>
  </si>
  <si>
    <t>TAURUS</t>
  </si>
  <si>
    <t>TEM 45221</t>
  </si>
  <si>
    <t xml:space="preserve">DELTA V </t>
  </si>
  <si>
    <t>EST.POL.COM.MAIPU</t>
  </si>
  <si>
    <t>DI SANZO FRANCISCO EMILIO</t>
  </si>
  <si>
    <t>13-628569</t>
  </si>
  <si>
    <t>REDDY SERGIO DAVID</t>
  </si>
  <si>
    <t>ASTRA</t>
  </si>
  <si>
    <t>Z3927</t>
  </si>
  <si>
    <t>J. M. RAT</t>
  </si>
  <si>
    <t>CRISIS DE ANSIEDAD</t>
  </si>
  <si>
    <t>18/12 AL 15/01/25</t>
  </si>
  <si>
    <t>OFICIAL PRINCIPAL</t>
  </si>
  <si>
    <t>ENTRECASA RAFAEL MAXIMILIANO</t>
  </si>
  <si>
    <t>13-732031</t>
  </si>
  <si>
    <t>VIDAL JULIO DAMIAN</t>
  </si>
  <si>
    <t xml:space="preserve">DISPONIBLE INTERNO </t>
  </si>
  <si>
    <t>24 HS SEMANALES</t>
  </si>
  <si>
    <t>ESTRÉS LABORAL</t>
  </si>
  <si>
    <t>11/12 AL 05/02/25</t>
  </si>
  <si>
    <t>OFICIAL INSPECTOR</t>
  </si>
  <si>
    <t>SOTO NADIA SOLEDAD</t>
  </si>
  <si>
    <t>DISPONIBLE</t>
  </si>
  <si>
    <t>13-H43377</t>
  </si>
  <si>
    <t>ADM</t>
  </si>
  <si>
    <t>BIGGI CLAUDIA TERESA</t>
  </si>
  <si>
    <t>DISPONIBLE INTERNO</t>
  </si>
  <si>
    <t>30 HS SEMANALES</t>
  </si>
  <si>
    <t>GRAL GUIDO</t>
  </si>
  <si>
    <t>AT. PANICO</t>
  </si>
  <si>
    <t>16/12 AL 16/01/25</t>
  </si>
  <si>
    <t>OFICIAL SUBINSPECTOR</t>
  </si>
  <si>
    <t>RIO NADIA BEATRIZ</t>
  </si>
  <si>
    <t>13-626345</t>
  </si>
  <si>
    <t>SALMOYRAGHI FERNANDO CARLOS</t>
  </si>
  <si>
    <t>SALMOYRAGHI MIGUEL ANGEL</t>
  </si>
  <si>
    <t>PERSONAL OFICINA JUDICIALES</t>
  </si>
  <si>
    <t>OFICIAL AYUDANTE</t>
  </si>
  <si>
    <t>MENDIBURU PAOLA SOLEDAD</t>
  </si>
  <si>
    <t>6 HS DIARIAS</t>
  </si>
  <si>
    <t>RMH</t>
  </si>
  <si>
    <t>AT PANICO</t>
  </si>
  <si>
    <t>09/12 AL 07/01/2025</t>
  </si>
  <si>
    <t>OFICIAL SUBAYUDANTE</t>
  </si>
  <si>
    <t>ARNUS MARIA ROMINA</t>
  </si>
  <si>
    <t>OFICIAL DE SERVICIO</t>
  </si>
  <si>
    <t>24X48</t>
  </si>
  <si>
    <t>BERSATPR9</t>
  </si>
  <si>
    <t>13-J85681</t>
  </si>
  <si>
    <t>CHOBADINDEGUI FACUNDO IVAN</t>
  </si>
  <si>
    <t>13-G96466</t>
  </si>
  <si>
    <t>LESION DE MENISCOS</t>
  </si>
  <si>
    <t>17/12 AL 31/12</t>
  </si>
  <si>
    <t>DE DOMINICIS FRANCO</t>
  </si>
  <si>
    <t>ESTRÉS</t>
  </si>
  <si>
    <t>23/12 AL 22/01/25</t>
  </si>
  <si>
    <t>MIRANDA LUCIA FLORENCIA</t>
  </si>
  <si>
    <t>ANGUSTIA GENERALIZADA</t>
  </si>
  <si>
    <t>11/12 AL 08/01/25</t>
  </si>
  <si>
    <t>MONTES DE OCA BARBARA SOLANGE</t>
  </si>
  <si>
    <t>13-G96275</t>
  </si>
  <si>
    <t>FERNANDEZ HECTOR RAUL</t>
  </si>
  <si>
    <t>DISPONIBLE EXTERNO</t>
  </si>
  <si>
    <t>13-E44296</t>
  </si>
  <si>
    <t>CAPITAN</t>
  </si>
  <si>
    <t>JUAREZ JUAN ANTONIO</t>
  </si>
  <si>
    <t>13-544107</t>
  </si>
  <si>
    <t xml:space="preserve">LUMBALGIA AGUDA </t>
  </si>
  <si>
    <t>23/12 AL 11/01/25</t>
  </si>
  <si>
    <t>TENIENTE 1RO</t>
  </si>
  <si>
    <t>BENITEZ CEFERINO EDUARDO</t>
  </si>
  <si>
    <t>PERSONAL OFICINA GABINETE</t>
  </si>
  <si>
    <t>13-729478</t>
  </si>
  <si>
    <t>BORAO KARINA CECILIA</t>
  </si>
  <si>
    <t>BERSA MINI THUNDER PRO</t>
  </si>
  <si>
    <t>13-F21548</t>
  </si>
  <si>
    <t>CASAMAYOR ESTEBAN GERMAN</t>
  </si>
  <si>
    <t>13-736961</t>
  </si>
  <si>
    <t>COSTANZO LUIS ADAN</t>
  </si>
  <si>
    <t>GENERAL GUIDO</t>
  </si>
  <si>
    <t>13-736983</t>
  </si>
  <si>
    <t>MOYANO ESTEBAN RUBEN</t>
  </si>
  <si>
    <t>TAY-28209</t>
  </si>
  <si>
    <t xml:space="preserve">TECNOLOGIA ANTIBALAS </t>
  </si>
  <si>
    <t>S.G</t>
  </si>
  <si>
    <t>LUERO PABLO CESAR ALEJANDRO</t>
  </si>
  <si>
    <t>BELLIA JUAN PABLO</t>
  </si>
  <si>
    <t>CITADOR</t>
  </si>
  <si>
    <t>13-736136</t>
  </si>
  <si>
    <t>DE LA ROSA ELIANA ROMINA</t>
  </si>
  <si>
    <t>AYUDANTE DE GUARDIA</t>
  </si>
  <si>
    <t>13-630909</t>
  </si>
  <si>
    <t>JUAREZ ALEJANDRO ALBERTO</t>
  </si>
  <si>
    <t>13-H42501</t>
  </si>
  <si>
    <t>ESGUINCE DE TOBILLO</t>
  </si>
  <si>
    <t>04/12 AL 15/01/25</t>
  </si>
  <si>
    <t>LAMAITA SILVINA LORENA</t>
  </si>
  <si>
    <t>LAGUNE DIEGO OMAR</t>
  </si>
  <si>
    <t>13-E44183</t>
  </si>
  <si>
    <t>VIDAL JAQUELINA</t>
  </si>
  <si>
    <t>13-E43919</t>
  </si>
  <si>
    <t>SARGENTO</t>
  </si>
  <si>
    <t>ILLIODO TORRES MICAELA BETIANA</t>
  </si>
  <si>
    <t>AMENAZA DE ABORTO</t>
  </si>
  <si>
    <t>LARRAULE FLAVIA</t>
  </si>
  <si>
    <t>AGUIRRE LAURA SOLANGE</t>
  </si>
  <si>
    <t>13-G95990</t>
  </si>
  <si>
    <t>ALDERETE BRAIAN ENRIQUE</t>
  </si>
  <si>
    <t>13-G95976</t>
  </si>
  <si>
    <t>ALVAREZ RUBEN ALEJANDRO</t>
  </si>
  <si>
    <t>13-G96703</t>
  </si>
  <si>
    <t>ARANCIAGA NICOLAS RAUL</t>
  </si>
  <si>
    <t>13-F82642</t>
  </si>
  <si>
    <t>AVILA ANDREA ALEJANDRA</t>
  </si>
  <si>
    <t>13-F27965</t>
  </si>
  <si>
    <t>FAB MILITAR</t>
  </si>
  <si>
    <t>NODULO EN MAMA DERECHA</t>
  </si>
  <si>
    <t>BARATCHARTE YAMILA SOFIA</t>
  </si>
  <si>
    <t>BERSA MINI THUNDER</t>
  </si>
  <si>
    <t>13-H02771</t>
  </si>
  <si>
    <t>BRIÑON MARIA JIMENA</t>
  </si>
  <si>
    <t>CORREO</t>
  </si>
  <si>
    <t>13-G11856</t>
  </si>
  <si>
    <t>CAMBRE VERONICA GISELLE</t>
  </si>
  <si>
    <t>12X36</t>
  </si>
  <si>
    <t>BERSA TPR9</t>
  </si>
  <si>
    <t>13-L65020</t>
  </si>
  <si>
    <t>TRASTORNO DEPRESIVO</t>
  </si>
  <si>
    <t>06/01 AL 04/02</t>
  </si>
  <si>
    <t>CARRION CRISTIAN DIEGO</t>
  </si>
  <si>
    <t>ANSIEDAD GRAVE</t>
  </si>
  <si>
    <t>13/11 AL 13/03/25</t>
  </si>
  <si>
    <t>CARRIZO JUAN PABLO</t>
  </si>
  <si>
    <t>13-E56249</t>
  </si>
  <si>
    <t>ESCOBAR ROSA SANDRA</t>
  </si>
  <si>
    <t>ENCARGADO DE TERCIO</t>
  </si>
  <si>
    <t>13-G04144</t>
  </si>
  <si>
    <t>ESENARRO AGUSTINA VANESA</t>
  </si>
  <si>
    <t>8 HS DIARIAS</t>
  </si>
  <si>
    <t>13-G959979</t>
  </si>
  <si>
    <t>ETCHELET MARIA ANABELA</t>
  </si>
  <si>
    <t>13-H42104</t>
  </si>
  <si>
    <t>GALVAN ROBERTO GUSTAVO</t>
  </si>
  <si>
    <t>GENERAL MADARIAGA</t>
  </si>
  <si>
    <t>BERSA THNDER PRO</t>
  </si>
  <si>
    <t>13-F82595</t>
  </si>
  <si>
    <t>HEREDIA DAIANA NOEMI</t>
  </si>
  <si>
    <t>13-G95960</t>
  </si>
  <si>
    <t>LARRAULE YANINA ALDANA</t>
  </si>
  <si>
    <t>13-G03654</t>
  </si>
  <si>
    <t>LOPEZ DEBORA SOLANGE</t>
  </si>
  <si>
    <t>06 HS DIARIAS</t>
  </si>
  <si>
    <t>13-F21463</t>
  </si>
  <si>
    <t>LUJAN CLAUDIA ESTHER</t>
  </si>
  <si>
    <t>13-G96685</t>
  </si>
  <si>
    <t>MAESTROMEY DAIANA SOLANGE</t>
  </si>
  <si>
    <t>24/082022</t>
  </si>
  <si>
    <t>13-G03392</t>
  </si>
  <si>
    <t>MARCO ROONAY CARLOS FACUNDO</t>
  </si>
  <si>
    <t>13-G97074</t>
  </si>
  <si>
    <t>METTLER TAMARA BELEN</t>
  </si>
  <si>
    <t>13-G96618</t>
  </si>
  <si>
    <t>TRASTORNO DE PANICO</t>
  </si>
  <si>
    <t>29/12 AL 28/01/25</t>
  </si>
  <si>
    <t>MONTES DE OCA LUIS ALBERTO</t>
  </si>
  <si>
    <t>LA PLATA</t>
  </si>
  <si>
    <t>13-G96494</t>
  </si>
  <si>
    <t>PALAVECINO JUAN JOSE</t>
  </si>
  <si>
    <t>CHOFER</t>
  </si>
  <si>
    <t>13-H51418</t>
  </si>
  <si>
    <t xml:space="preserve">24 HS SEMANALES </t>
  </si>
  <si>
    <t>ANSIEDAD GENERALZADA</t>
  </si>
  <si>
    <t>20/11 AL 15/01/25</t>
  </si>
  <si>
    <t>POSADAS CRISTIAN ALBERTO</t>
  </si>
  <si>
    <t>13-G98705</t>
  </si>
  <si>
    <t>QUINTEROS ALEJANDRA NOEMI</t>
  </si>
  <si>
    <t>13-F06896</t>
  </si>
  <si>
    <t>QUINTEROS LUCAS NAHUEL</t>
  </si>
  <si>
    <t>13-G96492</t>
  </si>
  <si>
    <t>ROCHA RODRIGO EVER</t>
  </si>
  <si>
    <t>13-H57648</t>
  </si>
  <si>
    <t>SOTUYO MARIA DE LOS ANGELES</t>
  </si>
  <si>
    <t>PERSONAL OFICINA EXPEDIENTES</t>
  </si>
  <si>
    <t>13-G96619</t>
  </si>
  <si>
    <t>VIDAL MALENA CATALINA</t>
  </si>
  <si>
    <t>13-H43305</t>
  </si>
  <si>
    <t>VILLAGRA RITA ELIZABETH</t>
  </si>
  <si>
    <t>13-F54687</t>
  </si>
  <si>
    <t>ZUBIARRAIN LUCAS ARIEL</t>
  </si>
  <si>
    <t>13-G96616</t>
  </si>
  <si>
    <t>J.M.RAT</t>
  </si>
  <si>
    <t>30/12 AL 28/01/25</t>
  </si>
  <si>
    <t>ARISTEGUI JAVIER IVAN</t>
  </si>
  <si>
    <t>13-H25809</t>
  </si>
  <si>
    <t>HEUSCHKEL ALEXIS DANIEL</t>
  </si>
  <si>
    <t>13-H02404</t>
  </si>
  <si>
    <t>OFICIAL</t>
  </si>
  <si>
    <t>ALONSO AYRTON</t>
  </si>
  <si>
    <t>13-H25793</t>
  </si>
  <si>
    <t>ESGUINCE EN DEDO</t>
  </si>
  <si>
    <t>BRACAMONTE LEILA NEREA</t>
  </si>
  <si>
    <t>13-F70673</t>
  </si>
  <si>
    <t>GONZALIA JUAN CRUZ</t>
  </si>
  <si>
    <t>ANSIEDAD GENERALIZADA</t>
  </si>
  <si>
    <t>13/11 AL 08/01/25</t>
  </si>
  <si>
    <t>PETERS MELISSA FERNANDA</t>
  </si>
  <si>
    <t>13-F63073</t>
  </si>
  <si>
    <t>RODRIGUEZ MARIA ROSA</t>
  </si>
  <si>
    <t>DISPPONIBLE EXTERNO</t>
  </si>
  <si>
    <t>13-J85372</t>
  </si>
  <si>
    <t>SOSA LUCIA VALERIA</t>
  </si>
  <si>
    <t>20 HS SEMANALES</t>
  </si>
  <si>
    <t xml:space="preserve">TNO DEFINITIVO </t>
  </si>
  <si>
    <t>DESDE 21/10</t>
  </si>
  <si>
    <t>TORRES LUDMILA</t>
  </si>
  <si>
    <t>13-J57743</t>
  </si>
  <si>
    <t>PTO.VIG.LAS ARMAS</t>
  </si>
  <si>
    <t>BARBERENA MARIA FELICITAS</t>
  </si>
  <si>
    <t>ENCARGADO DE PUESTO DE VIGILANCIA</t>
  </si>
  <si>
    <t>13-F81599</t>
  </si>
  <si>
    <t>LOZA SANDRA KARINA</t>
  </si>
  <si>
    <t>13-F63049</t>
  </si>
  <si>
    <t>AVELLO BRIAN</t>
  </si>
  <si>
    <t>13-G96471</t>
  </si>
  <si>
    <t>ERQUIAGA HUGO NICOLAS</t>
  </si>
  <si>
    <t>13-G95987</t>
  </si>
  <si>
    <t>05/12 AL 08/01/25</t>
  </si>
  <si>
    <t>GONZALEZ MAXIMILIANO</t>
  </si>
  <si>
    <t>13-G96279</t>
  </si>
  <si>
    <t>PTO.VIG.SANTO DOMINGO</t>
  </si>
  <si>
    <t>FLECHA CARLOS JAVIER</t>
  </si>
  <si>
    <t>ENCARGADO PUESTO VIGILANCIA</t>
  </si>
  <si>
    <t>13-J56507</t>
  </si>
  <si>
    <t>AMBROSIO ROQUE GABRIEL</t>
  </si>
  <si>
    <t>13-626520</t>
  </si>
  <si>
    <t>GOMEZ GUSTAVO VICTOR</t>
  </si>
  <si>
    <t>13-G99930</t>
  </si>
  <si>
    <t>GONZALEZ BRAIAN EMANUEL</t>
  </si>
  <si>
    <t>13-E44024</t>
  </si>
  <si>
    <t>OF.AT.VICT.VIOL.GEN.MAIPU</t>
  </si>
  <si>
    <t>REYNAGA MARIA SOLEDAD</t>
  </si>
  <si>
    <t>13-F25738</t>
  </si>
  <si>
    <t xml:space="preserve">OFICIAL PRINCIPAL </t>
  </si>
  <si>
    <t>AGUIRRE CRISTIAN EDGARDO</t>
  </si>
  <si>
    <t>13-729145</t>
  </si>
  <si>
    <t>GOPAR MIGUEL ANGEL</t>
  </si>
  <si>
    <t>TEM-45341</t>
  </si>
  <si>
    <t>PEREYRA CLAUDIA GABRIELA</t>
  </si>
  <si>
    <t>20/11 al 19/03/25</t>
  </si>
  <si>
    <t>LUQUEZ ERIKA CAROLINA</t>
  </si>
  <si>
    <t>13-E43941</t>
  </si>
  <si>
    <t>GISONDI MARIA BELEN</t>
  </si>
  <si>
    <t xml:space="preserve">30 HS SEMANALES </t>
  </si>
  <si>
    <t>MIOPIA G. VIII</t>
  </si>
  <si>
    <t>DESDE 10/12</t>
  </si>
  <si>
    <t>CRISPIN ADRIANA ELISABETH</t>
  </si>
  <si>
    <t>13-734761</t>
  </si>
  <si>
    <t>EVALUACION PSIQUIATRICA</t>
  </si>
  <si>
    <t>GALVAN VIVIANA NOEMI</t>
  </si>
  <si>
    <t>13-F21243</t>
  </si>
  <si>
    <t>GISONDI MIRIAM ROCIO</t>
  </si>
  <si>
    <t>13-H44650</t>
  </si>
  <si>
    <t>LUQUEZ AGUSTINA AYELEN</t>
  </si>
  <si>
    <t>13-H52203</t>
  </si>
  <si>
    <t>LISTADOS</t>
  </si>
  <si>
    <t>DEPENDENCIA</t>
  </si>
  <si>
    <t>TOTAL EFECTIVOS</t>
  </si>
  <si>
    <t>TOTAL</t>
  </si>
  <si>
    <t>J. M. TNO</t>
  </si>
  <si>
    <t>HOMBRES</t>
  </si>
  <si>
    <t>MUJERES</t>
  </si>
  <si>
    <t>TOTAL PERSONAL OPERATIVO</t>
  </si>
  <si>
    <t>COUNTA of AGR.</t>
  </si>
  <si>
    <t>Total general</t>
  </si>
  <si>
    <t>CHALECO</t>
  </si>
  <si>
    <t>SERIE</t>
  </si>
  <si>
    <t>ANTIGÜEDAD</t>
  </si>
  <si>
    <t>ARMA PROVISTA</t>
  </si>
  <si>
    <t>NUMERACION</t>
  </si>
  <si>
    <t>DOMICILIO</t>
  </si>
  <si>
    <t>URQUIZA 225</t>
  </si>
  <si>
    <t>POSICION PUESTO</t>
  </si>
  <si>
    <t>ING A POLICIA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</si>
</sst>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/yyyy"/>
    <numFmt numFmtId="165" formatCode="dd&quot;/&quot;mm&quot;/&quot;yyyy"/>
    <numFmt numFmtId="166" formatCode="dd/mm/yyyy;@"/>
  </numFmts>
  <fonts count="15">
    <font>
      <sz val="10"/>
      <color rgb="FF000000"/>
      <name val="Arial"/>
      <scheme val="minor"/>
    </font>
    <font>
      <b/>
      <sz val="9"/>
      <color rgb="FF000000"/>
      <name val="Arial"/>
    </font>
    <font>
      <sz val="9"/>
      <color rgb="FF000000"/>
      <name val="Arial"/>
    </font>
    <font>
      <sz val="8"/>
      <color theme="1"/>
      <name val="&quot;Arial MT&quot;"/>
    </font>
    <font>
      <sz val="8"/>
      <color theme="1"/>
      <name val="Arial"/>
    </font>
    <font>
      <sz val="8"/>
      <color rgb="FF000000"/>
      <name val="Arial"/>
    </font>
    <font>
      <b/>
      <sz val="8"/>
      <color rgb="FF000000"/>
      <name val="Arial"/>
    </font>
    <font>
      <sz val="11"/>
      <color rgb="FF000000"/>
      <name val="Calibri"/>
    </font>
    <font>
      <sz val="9"/>
      <color rgb="FF000000"/>
      <name val="&quot;Arial MT&quot;"/>
    </font>
    <font>
      <sz val="8"/>
      <color rgb="FF000000"/>
      <name val="&quot;Arial MT&quot;"/>
    </font>
    <font>
      <sz val="11"/>
      <color theme="1"/>
      <name val="Calibri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sz val="10"/>
      <name val="Arial"/>
    </font>
    <font>
      <b/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AD1DC"/>
        <bgColor rgb="FFEAD1DC"/>
      </patternFill>
    </fill>
  </fills>
  <borders count="2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/>
      <right/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/>
      <bottom/>
      <diagonal/>
    </border>
    <border>
      <left style="thin">
        <color rgb="FFABABAB"/>
      </left>
      <right style="thin">
        <color rgb="FFABABAB"/>
      </right>
      <top/>
      <bottom/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/>
      <right/>
      <top style="thin">
        <color rgb="FFABABAB"/>
      </top>
      <bottom style="thin">
        <color rgb="FFABABAB"/>
      </bottom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2" xfId="0" applyFont="1" applyBorder="1"/>
    <xf numFmtId="0" fontId="2" fillId="0" borderId="3" xfId="0" applyFont="1" applyBorder="1" applyAlignment="1">
      <alignment horizontal="center"/>
    </xf>
    <xf numFmtId="0" fontId="3" fillId="2" borderId="4" xfId="0" applyFont="1" applyFill="1" applyBorder="1" applyAlignment="1">
      <alignment horizontal="center" vertical="top"/>
    </xf>
    <xf numFmtId="0" fontId="4" fillId="2" borderId="4" xfId="0" applyFont="1" applyFill="1" applyBorder="1" applyAlignment="1">
      <alignment horizontal="center" vertical="top"/>
    </xf>
    <xf numFmtId="0" fontId="2" fillId="0" borderId="4" xfId="0" applyFont="1" applyBorder="1" applyAlignment="1">
      <alignment horizontal="center"/>
    </xf>
    <xf numFmtId="0" fontId="5" fillId="0" borderId="4" xfId="0" applyFont="1" applyBorder="1" applyAlignment="1">
      <alignment horizontal="left"/>
    </xf>
    <xf numFmtId="0" fontId="5" fillId="0" borderId="4" xfId="0" applyFont="1" applyBorder="1" applyAlignment="1">
      <alignment horizontal="center"/>
    </xf>
    <xf numFmtId="1" fontId="4" fillId="0" borderId="4" xfId="0" applyNumberFormat="1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6" fillId="0" borderId="4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8" fillId="2" borderId="3" xfId="0" applyFont="1" applyFill="1" applyBorder="1" applyAlignment="1">
      <alignment horizontal="center" vertical="top"/>
    </xf>
    <xf numFmtId="0" fontId="9" fillId="2" borderId="4" xfId="0" applyFont="1" applyFill="1" applyBorder="1" applyAlignment="1">
      <alignment horizontal="center" vertical="top"/>
    </xf>
    <xf numFmtId="0" fontId="3" fillId="2" borderId="4" xfId="0" applyFont="1" applyFill="1" applyBorder="1" applyAlignment="1">
      <alignment horizontal="left" vertical="top"/>
    </xf>
    <xf numFmtId="0" fontId="4" fillId="0" borderId="1" xfId="0" applyFont="1" applyBorder="1"/>
    <xf numFmtId="0" fontId="4" fillId="0" borderId="2" xfId="0" applyFont="1" applyBorder="1"/>
    <xf numFmtId="0" fontId="3" fillId="2" borderId="4" xfId="0" applyFont="1" applyFill="1" applyBorder="1" applyAlignment="1">
      <alignment vertical="top"/>
    </xf>
    <xf numFmtId="0" fontId="4" fillId="0" borderId="3" xfId="0" applyFont="1" applyBorder="1"/>
    <xf numFmtId="0" fontId="4" fillId="0" borderId="4" xfId="0" applyFont="1" applyBorder="1"/>
    <xf numFmtId="0" fontId="4" fillId="0" borderId="4" xfId="0" applyFont="1" applyBorder="1" applyAlignment="1">
      <alignment horizontal="center"/>
    </xf>
    <xf numFmtId="0" fontId="4" fillId="2" borderId="4" xfId="0" applyFont="1" applyFill="1" applyBorder="1" applyAlignment="1">
      <alignment horizontal="left" vertical="top"/>
    </xf>
    <xf numFmtId="0" fontId="4" fillId="2" borderId="5" xfId="0" applyFont="1" applyFill="1" applyBorder="1" applyAlignment="1">
      <alignment horizontal="center" vertical="top"/>
    </xf>
    <xf numFmtId="0" fontId="7" fillId="0" borderId="5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0" xfId="0" applyFont="1"/>
    <xf numFmtId="0" fontId="7" fillId="0" borderId="3" xfId="0" applyFont="1" applyBorder="1" applyAlignment="1">
      <alignment horizontal="center"/>
    </xf>
    <xf numFmtId="0" fontId="4" fillId="0" borderId="0" xfId="0" applyFont="1"/>
    <xf numFmtId="0" fontId="11" fillId="0" borderId="0" xfId="0" applyFont="1"/>
    <xf numFmtId="0" fontId="12" fillId="3" borderId="1" xfId="0" applyFont="1" applyFill="1" applyBorder="1"/>
    <xf numFmtId="0" fontId="11" fillId="0" borderId="1" xfId="0" applyFont="1" applyBorder="1" applyAlignment="1">
      <alignment horizontal="center"/>
    </xf>
    <xf numFmtId="0" fontId="12" fillId="3" borderId="1" xfId="0" applyFont="1" applyFill="1" applyBorder="1" applyAlignment="1">
      <alignment horizontal="center"/>
    </xf>
    <xf numFmtId="0" fontId="0" fillId="0" borderId="7" xfId="0" pivotButton="1" applyBorder="1"/>
    <xf numFmtId="0" fontId="0" fillId="0" borderId="8" xfId="0" applyBorder="1"/>
    <xf numFmtId="0" fontId="0" fillId="0" borderId="9" xfId="0" applyBorder="1"/>
    <xf numFmtId="0" fontId="0" fillId="0" borderId="7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4" xfId="0" applyBorder="1"/>
    <xf numFmtId="3" fontId="5" fillId="0" borderId="4" xfId="0" applyNumberFormat="1" applyFont="1" applyBorder="1" applyAlignment="1">
      <alignment horizontal="center"/>
    </xf>
    <xf numFmtId="3" fontId="3" fillId="2" borderId="4" xfId="0" applyNumberFormat="1" applyFont="1" applyFill="1" applyBorder="1" applyAlignment="1">
      <alignment horizontal="center" vertical="top"/>
    </xf>
    <xf numFmtId="166" fontId="4" fillId="0" borderId="4" xfId="0" applyNumberFormat="1" applyFont="1" applyBorder="1" applyAlignment="1">
      <alignment horizontal="center"/>
    </xf>
    <xf numFmtId="166" fontId="4" fillId="0" borderId="1" xfId="0" applyNumberFormat="1" applyFont="1" applyBorder="1" applyAlignment="1">
      <alignment horizontal="center"/>
    </xf>
    <xf numFmtId="166" fontId="4" fillId="0" borderId="3" xfId="0" applyNumberFormat="1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7" fillId="0" borderId="19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0" fillId="0" borderId="17" xfId="0" applyBorder="1"/>
    <xf numFmtId="0" fontId="10" fillId="0" borderId="17" xfId="0" applyFont="1" applyBorder="1" applyAlignment="1">
      <alignment horizontal="center"/>
    </xf>
    <xf numFmtId="0" fontId="10" fillId="0" borderId="17" xfId="0" applyFont="1" applyBorder="1"/>
    <xf numFmtId="0" fontId="14" fillId="0" borderId="2" xfId="0" applyFont="1" applyBorder="1" applyAlignment="1">
      <alignment horizontal="center"/>
    </xf>
    <xf numFmtId="0" fontId="11" fillId="0" borderId="6" xfId="0" applyFont="1" applyBorder="1" applyAlignment="1">
      <alignment horizontal="center"/>
    </xf>
    <xf numFmtId="0" fontId="13" fillId="0" borderId="2" xfId="0" applyFont="1" applyBorder="1"/>
    <xf numFmtId="0" fontId="12" fillId="3" borderId="6" xfId="0" applyFont="1" applyFill="1" applyBorder="1" applyAlignment="1">
      <alignment horizontal="center"/>
    </xf>
    <xf numFmtId="0" fontId="12" fillId="3" borderId="6" xfId="0" applyFont="1" applyFill="1" applyBorder="1"/>
    <xf numFmtId="0" fontId="0" fillId="0" borderId="7" xfId="0" applyNumberFormat="1" applyBorder="1"/>
    <xf numFmtId="0" fontId="0" fillId="0" borderId="10" xfId="0" applyNumberFormat="1" applyBorder="1"/>
    <xf numFmtId="0" fontId="0" fillId="0" borderId="11" xfId="0" applyNumberFormat="1" applyBorder="1"/>
    <xf numFmtId="0" fontId="0" fillId="0" borderId="12" xfId="0" applyNumberFormat="1" applyBorder="1"/>
    <xf numFmtId="0" fontId="0" fillId="0" borderId="0" xfId="0" applyNumberFormat="1"/>
    <xf numFmtId="0" fontId="0" fillId="0" borderId="13" xfId="0" applyNumberFormat="1" applyBorder="1"/>
    <xf numFmtId="0" fontId="0" fillId="0" borderId="14" xfId="0" applyNumberFormat="1" applyBorder="1"/>
    <xf numFmtId="0" fontId="0" fillId="0" borderId="15" xfId="0" applyNumberFormat="1" applyBorder="1"/>
    <xf numFmtId="0" fontId="0" fillId="0" borderId="16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Carlos Otero" refreshedDate="45667.608452199071" refreshedVersion="8" recordCount="97" xr:uid="{00000000-000A-0000-FFFF-FFFF00000000}">
  <cacheSource type="worksheet">
    <worksheetSource ref="A1:AI98" sheet="RP"/>
  </cacheSource>
  <cacheFields count="35">
    <cacheField name="ORDEN" numFmtId="0">
      <sharedItems containsSemiMixedTypes="0" containsString="0" containsNumber="1" containsInteger="1" minValue="1" maxValue="97"/>
    </cacheField>
    <cacheField name="DESTINO" numFmtId="0">
      <sharedItems count="5">
        <s v="P.S.C.MAIPU"/>
        <s v="EST.POL.COM.MAIPU"/>
        <s v="PTO.VIG.LAS ARMAS"/>
        <s v="PTO.VIG.SANTO DOMINGO"/>
        <s v="OF.AT.VICT.VIOL.GEN.MAIPU"/>
      </sharedItems>
    </cacheField>
    <cacheField name="ORDEN JERAR" numFmtId="0">
      <sharedItems containsSemiMixedTypes="0" containsString="0" containsNumber="1" containsInteger="1" minValue="5" maxValue="18"/>
    </cacheField>
    <cacheField name="JERARQUIA" numFmtId="0">
      <sharedItems/>
    </cacheField>
    <cacheField name="AGR." numFmtId="0">
      <sharedItems count="4">
        <s v="CDO"/>
        <s v="E.G."/>
        <s v="ADM"/>
        <s v="S.G"/>
      </sharedItems>
    </cacheField>
    <cacheField name="LEGAJO" numFmtId="0">
      <sharedItems containsSemiMixedTypes="0" containsString="0" containsNumber="1" containsInteger="1" minValue="23232" maxValue="494661"/>
    </cacheField>
    <cacheField name="NOMBRES y APELLIDO" numFmtId="0">
      <sharedItems/>
    </cacheField>
    <cacheField name="FUNCION" numFmtId="0">
      <sharedItems/>
    </cacheField>
    <cacheField name="REGIMEN HORARIO" numFmtId="0">
      <sharedItems/>
    </cacheField>
    <cacheField name="PARTIDO DOMICILIO" numFmtId="0">
      <sharedItems/>
    </cacheField>
    <cacheField name="DOMICILIO" numFmtId="0">
      <sharedItems containsBlank="1"/>
    </cacheField>
    <cacheField name="DNI" numFmtId="3">
      <sharedItems containsSemiMixedTypes="0" containsString="0" containsNumber="1" containsInteger="1" minValue="20723795" maxValue="47118350"/>
    </cacheField>
    <cacheField name="SEXO" numFmtId="0">
      <sharedItems/>
    </cacheField>
    <cacheField name="FECHA DE NACIMIENTO" numFmtId="166">
      <sharedItems containsSemiMixedTypes="0" containsNonDate="0" containsDate="1" containsString="0" minDate="1969-12-01T00:00:00" maxDate="2000-03-31T00:00:00"/>
    </cacheField>
    <cacheField name="EDAD" numFmtId="1">
      <sharedItems containsSemiMixedTypes="0" containsString="0" containsNumber="1" containsInteger="1" minValue="24" maxValue="55"/>
    </cacheField>
    <cacheField name="POSICION PUESTO " numFmtId="166">
      <sharedItems containsNonDate="0" containsDate="1" containsMixedTypes="1" minDate="1993-11-25T00:00:00" maxDate="2024-12-11T00:00:00"/>
    </cacheField>
    <cacheField name="ING A POLICIA " numFmtId="166">
      <sharedItems containsSemiMixedTypes="0" containsNonDate="0" containsDate="1" containsString="0" minDate="1992-12-09T00:00:00" maxDate="2020-03-10T00:00:00"/>
    </cacheField>
    <cacheField name="ANTIGÜEDAD" numFmtId="1">
      <sharedItems containsSemiMixedTypes="0" containsString="0" containsNumber="1" containsInteger="1" minValue="4" maxValue="32"/>
    </cacheField>
    <cacheField name="ULTIMO ASCENSO" numFmtId="166">
      <sharedItems containsSemiMixedTypes="0" containsNonDate="0" containsDate="1" containsString="0" minDate="2015-01-01T00:00:00" maxDate="2025-12-02T00:00:00"/>
    </cacheField>
    <cacheField name="ARMA PROVISTA" numFmtId="0">
      <sharedItems/>
    </cacheField>
    <cacheField name="NUMERACION" numFmtId="0">
      <sharedItems/>
    </cacheField>
    <cacheField name="CHALECO" numFmtId="0">
      <sharedItems/>
    </cacheField>
    <cacheField name="SERIE" numFmtId="0">
      <sharedItems containsMixedTypes="1" containsNumber="1" containsInteger="1" minValue="2532" maxValue="7008169"/>
    </cacheField>
    <cacheField name="ACTIVO/JMD/JMS/RMH/RAT" numFmtId="0">
      <sharedItems/>
    </cacheField>
    <cacheField name="HORARIO TNO" numFmtId="0">
      <sharedItems containsBlank="1"/>
    </cacheField>
    <cacheField name="DIAGNOSTICO DETALLADO (NO CIE)" numFmtId="0">
      <sharedItems containsBlank="1"/>
    </cacheField>
    <cacheField name="DESDE/HASTA" numFmtId="0">
      <sharedItems containsBlank="1"/>
    </cacheField>
    <cacheField name="CANT DE DIAS" numFmtId="0">
      <sharedItems containsString="0" containsBlank="1" containsNumber="1" containsInteger="1" minValue="15" maxValue="120"/>
    </cacheField>
    <cacheField name="JPK CZA FZA" numFmtId="0">
      <sharedItems containsNonDate="0" containsString="0" containsBlank="1"/>
    </cacheField>
    <cacheField name="LICENCIA ESPECIAL" numFmtId="0">
      <sharedItems containsNonDate="0" containsString="0" containsBlank="1"/>
    </cacheField>
    <cacheField name="LICENCIA MATERNIDAD" numFmtId="0">
      <sharedItems containsNonDate="0" containsString="0" containsBlank="1"/>
    </cacheField>
    <cacheField name="TAREA" numFmtId="0">
      <sharedItems containsNonDate="0" containsString="0" containsBlank="1"/>
    </cacheField>
    <cacheField name="ESTUDIOS" numFmtId="0">
      <sharedItems containsBlank="1"/>
    </cacheField>
    <cacheField name="TITULO" numFmtId="0">
      <sharedItems containsBlank="1"/>
    </cacheField>
    <cacheField name="IDIOMA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7">
  <r>
    <n v="1"/>
    <x v="0"/>
    <n v="5"/>
    <s v="COMISARIO INSPECTOR"/>
    <x v="0"/>
    <n v="23837"/>
    <s v="OTERO CARLOS OCTAVIO"/>
    <s v="JEFE"/>
    <s v="DISCONTINUO"/>
    <s v="CASTELLI"/>
    <s v="URQUIZA 225"/>
    <n v="25974232"/>
    <s v="M"/>
    <d v="1977-03-26T00:00:00"/>
    <n v="47"/>
    <d v="2024-12-10T00:00:00"/>
    <d v="1997-03-24T00:00:00"/>
    <n v="27"/>
    <d v="2025-01-01T00:00:00"/>
    <s v="BERSA THUNDER"/>
    <s v="13-544409"/>
    <s v="DELTA V"/>
    <n v="28386"/>
    <s v="ACTIVO"/>
    <m/>
    <m/>
    <m/>
    <m/>
    <m/>
    <m/>
    <m/>
    <m/>
    <s v="UNIVERSITARIO"/>
    <s v="LIC EN SEG CIUDADANA "/>
    <s v="INGLES, FRANCES"/>
  </r>
  <r>
    <n v="2"/>
    <x v="0"/>
    <n v="5"/>
    <s v="COMISARIO"/>
    <x v="0"/>
    <n v="23232"/>
    <s v="PECKERLE SERGIO MIGUEL FERNANDO"/>
    <s v="JEFE DE TURNO"/>
    <s v="DISCONTINUO"/>
    <s v="AYACUCHO"/>
    <m/>
    <n v="22697229"/>
    <s v="M"/>
    <d v="1972-04-13T00:00:00"/>
    <n v="52"/>
    <d v="2022-06-24T00:00:00"/>
    <d v="1996-03-11T00:00:00"/>
    <n v="28"/>
    <d v="2019-01-01T00:00:00"/>
    <s v="BERSA THUNDER PRO"/>
    <s v="13-G99522"/>
    <s v="DELTA V"/>
    <n v="30054"/>
    <s v="ACTIVO"/>
    <m/>
    <m/>
    <m/>
    <m/>
    <m/>
    <m/>
    <m/>
    <m/>
    <s v="TERCIARIO "/>
    <m/>
    <m/>
  </r>
  <r>
    <n v="3"/>
    <x v="0"/>
    <n v="6"/>
    <s v="SUBCOMISARIO"/>
    <x v="0"/>
    <n v="176015"/>
    <s v="DI MARCO FERNANDEZ YAMILA LORELEY"/>
    <s v="OFICINA DE JUDICIALES"/>
    <s v="DISCONTINUO"/>
    <s v="MAIPU"/>
    <m/>
    <n v="27856878"/>
    <s v="F"/>
    <d v="1980-06-12T00:00:00"/>
    <n v="44"/>
    <d v="2024-10-29T00:00:00"/>
    <d v="2007-12-01T00:00:00"/>
    <n v="17"/>
    <d v="2024-01-01T00:00:00"/>
    <s v="BERSA THUNDER PRO"/>
    <s v="13-F62172"/>
    <s v="NO POSEE"/>
    <s v="NO POSEE"/>
    <s v="TNO"/>
    <s v="48 HS SEMANALES "/>
    <s v="TRASTORNO DE ANSIEDAD"/>
    <s v="11/12 AL 12/03/25"/>
    <n v="91"/>
    <m/>
    <m/>
    <m/>
    <m/>
    <s v="TERCIARIO "/>
    <s v="TEC SUP EN SEG PUBLICA"/>
    <m/>
  </r>
  <r>
    <n v="4"/>
    <x v="0"/>
    <n v="13"/>
    <s v="MAYOR"/>
    <x v="1"/>
    <n v="158730"/>
    <s v="SUAREZ ADRIAN"/>
    <s v=" PERSONAL OFICINA ADMINISTRACIO N"/>
    <s v="DISCONTINUO"/>
    <s v="MAIPU"/>
    <m/>
    <n v="25334774"/>
    <s v="M"/>
    <d v="1976-08-21T00:00:00"/>
    <n v="48"/>
    <d v="2013-01-28T00:00:00"/>
    <d v="2000-09-18T00:00:00"/>
    <n v="24"/>
    <d v="2025-01-01T00:00:00"/>
    <s v="BERSA TPR 9"/>
    <s v="13-J56728"/>
    <s v="TECNOLOGIA ANTIBALAS"/>
    <n v="4103"/>
    <s v="ACTIVO"/>
    <m/>
    <m/>
    <m/>
    <m/>
    <m/>
    <m/>
    <m/>
    <m/>
    <m/>
    <m/>
    <m/>
  </r>
  <r>
    <n v="5"/>
    <x v="0"/>
    <n v="16"/>
    <s v="TENIENTE"/>
    <x v="1"/>
    <n v="177509"/>
    <s v="PATRAULT VANINA LUJAN"/>
    <s v="PERSONAL OFICINA PERSONAL"/>
    <s v="48 HS SEMANALES"/>
    <s v="DOLORES"/>
    <m/>
    <n v="30288593"/>
    <s v="F"/>
    <d v="1984-05-10T00:00:00"/>
    <n v="40"/>
    <d v="2020-10-28T00:00:00"/>
    <d v="2009-03-25T00:00:00"/>
    <n v="15"/>
    <d v="2025-01-01T00:00:00"/>
    <s v="BERSA MINI"/>
    <s v="13-736892"/>
    <s v="DELTA V"/>
    <n v="35842"/>
    <s v="ACTIVO"/>
    <m/>
    <m/>
    <m/>
    <m/>
    <m/>
    <m/>
    <m/>
    <m/>
    <s v="TERCIARIO "/>
    <s v="TEC SUP EN SEG PUBLICA"/>
    <m/>
  </r>
  <r>
    <n v="6"/>
    <x v="0"/>
    <n v="16"/>
    <s v="SUBTENIENTE"/>
    <x v="1"/>
    <n v="191594"/>
    <s v="GISONDI LILIANA MARIA AZUCENA"/>
    <s v="PERSONAL OFICINA LOGISTICA"/>
    <s v="48 HS SEMANALES"/>
    <s v="MAIPU"/>
    <m/>
    <n v="36110612"/>
    <s v="F"/>
    <d v="1991-02-27T00:00:00"/>
    <n v="33"/>
    <d v="2024-02-09T00:00:00"/>
    <d v="2013-06-03T00:00:00"/>
    <n v="11"/>
    <d v="2021-01-01T00:00:00"/>
    <s v="BERSA THUNDER"/>
    <s v="13-E44033"/>
    <s v="DELTA V"/>
    <n v="21183"/>
    <s v="ACTIVO"/>
    <m/>
    <m/>
    <m/>
    <m/>
    <m/>
    <m/>
    <m/>
    <m/>
    <m/>
    <m/>
    <m/>
  </r>
  <r>
    <n v="7"/>
    <x v="0"/>
    <n v="16"/>
    <s v="SUBTENIENTE"/>
    <x v="1"/>
    <n v="183013"/>
    <s v="HEREDIA MARIANELA ELISABETH"/>
    <s v="PERSONAL OFICINA OPERACIONES"/>
    <s v="48 HS SEMANALES"/>
    <s v="MAIPU"/>
    <m/>
    <n v="33482387"/>
    <s v="F"/>
    <d v="1988-08-02T00:00:00"/>
    <n v="36"/>
    <d v="2020-06-02T00:00:00"/>
    <d v="2011-04-04T00:00:00"/>
    <n v="13"/>
    <d v="2023-01-01T00:00:00"/>
    <s v="TAURUS"/>
    <s v="TEM 45221"/>
    <s v="DELTA V "/>
    <n v="35846"/>
    <s v="ACTIVO"/>
    <m/>
    <m/>
    <m/>
    <m/>
    <m/>
    <m/>
    <m/>
    <m/>
    <m/>
    <m/>
    <m/>
  </r>
  <r>
    <n v="8"/>
    <x v="1"/>
    <n v="5"/>
    <s v="COMISARIO"/>
    <x v="0"/>
    <n v="26203"/>
    <s v="DI SANZO FRANCISCO EMILIO"/>
    <s v="JEFE"/>
    <s v="DISCONTINUO"/>
    <s v="MAIPU"/>
    <m/>
    <n v="29472569"/>
    <s v="M"/>
    <d v="1982-05-16T00:00:00"/>
    <n v="42"/>
    <d v="2022-06-01T00:00:00"/>
    <d v="2001-02-26T00:00:00"/>
    <n v="23"/>
    <d v="2024-01-01T00:00:00"/>
    <s v="BERSA THUNDER"/>
    <s v="13-628569"/>
    <s v="TECNOLOGIA ANTIBALAS"/>
    <n v="9849"/>
    <s v="ACTIVO"/>
    <m/>
    <m/>
    <m/>
    <m/>
    <m/>
    <m/>
    <m/>
    <m/>
    <m/>
    <m/>
    <m/>
  </r>
  <r>
    <n v="9"/>
    <x v="1"/>
    <n v="5"/>
    <s v="COMISARIO"/>
    <x v="0"/>
    <n v="25464"/>
    <s v="REDDY SERGIO DAVID"/>
    <s v="JEFE DE TURNO"/>
    <s v="DISCONTINUO"/>
    <s v="DOLORES"/>
    <m/>
    <n v="24148991"/>
    <s v="M"/>
    <d v="1975-02-03T00:00:00"/>
    <n v="49"/>
    <d v="2024-10-02T00:00:00"/>
    <d v="1999-03-27T00:00:00"/>
    <n v="25"/>
    <d v="2021-01-01T00:00:00"/>
    <s v="ASTRA"/>
    <s v="Z3927"/>
    <s v="NO POSEE"/>
    <s v="NO POSEE"/>
    <s v="J. M. RAT"/>
    <m/>
    <s v="CRISIS DE ANSIEDAD"/>
    <s v="18/12 AL 15/01/25"/>
    <n v="28"/>
    <m/>
    <m/>
    <m/>
    <m/>
    <m/>
    <m/>
    <m/>
  </r>
  <r>
    <n v="10"/>
    <x v="1"/>
    <n v="7"/>
    <s v="OFICIAL PRINCIPAL"/>
    <x v="0"/>
    <n v="170615"/>
    <s v="ENTRECASA RAFAEL MAXIMILIANO"/>
    <s v="JEFE DE TURNO"/>
    <s v="DISCONTINUO"/>
    <s v="MAIPU"/>
    <m/>
    <n v="27856876"/>
    <s v="M"/>
    <d v="1980-06-06T00:00:00"/>
    <n v="44"/>
    <d v="2017-02-03T00:00:00"/>
    <d v="2006-10-12T00:00:00"/>
    <n v="18"/>
    <d v="2024-01-01T00:00:00"/>
    <s v="BERSA THUNDER"/>
    <s v="13-732031"/>
    <s v="TECNOLOGIA ANTIBALAS"/>
    <n v="2820"/>
    <s v="ACTIVO"/>
    <m/>
    <m/>
    <m/>
    <m/>
    <m/>
    <m/>
    <m/>
    <m/>
    <m/>
    <m/>
    <m/>
  </r>
  <r>
    <n v="11"/>
    <x v="1"/>
    <n v="7"/>
    <s v="OFICIAL PRINCIPAL"/>
    <x v="0"/>
    <n v="174356"/>
    <s v="VIDAL JULIO DAMIAN"/>
    <s v="DISPONIBLE INTERNO "/>
    <s v="24 HS SEMANALES"/>
    <s v="MAIPU"/>
    <m/>
    <n v="31968472"/>
    <s v="M"/>
    <d v="1987-01-26T00:00:00"/>
    <n v="37"/>
    <d v="2014-06-05T00:00:00"/>
    <d v="2007-12-20T00:00:00"/>
    <n v="17"/>
    <d v="2021-01-01T00:00:00"/>
    <s v="NO POSEE"/>
    <s v="NO POSEE"/>
    <s v="NO POSEE"/>
    <s v="NO POSEE"/>
    <s v="TNO"/>
    <s v="24 HS SEMANALES"/>
    <s v="ESTRÉS LABORAL"/>
    <s v="11/12 AL 05/02/25"/>
    <n v="56"/>
    <m/>
    <m/>
    <m/>
    <m/>
    <m/>
    <m/>
    <m/>
  </r>
  <r>
    <n v="12"/>
    <x v="1"/>
    <n v="8"/>
    <s v="OFICIAL INSPECTOR"/>
    <x v="0"/>
    <n v="171042"/>
    <s v="SOTO NADIA SOLEDAD"/>
    <s v="DISPONIBLE"/>
    <s v="48 HS SEMANALES"/>
    <s v="MAIPU"/>
    <m/>
    <n v="30956388"/>
    <s v="F"/>
    <d v="1984-08-08T00:00:00"/>
    <n v="40"/>
    <d v="2023-08-16T00:00:00"/>
    <d v="2006-11-01T00:00:00"/>
    <n v="18"/>
    <d v="2021-01-01T00:00:00"/>
    <s v="BERSA THUNDER"/>
    <s v="13-H43377"/>
    <s v="TECNOLOGIA ANTIBALAS"/>
    <n v="2640"/>
    <s v="ACTIVO"/>
    <m/>
    <m/>
    <m/>
    <m/>
    <m/>
    <m/>
    <m/>
    <m/>
    <m/>
    <m/>
    <m/>
  </r>
  <r>
    <n v="13"/>
    <x v="1"/>
    <n v="8"/>
    <s v="OFICIAL INSPECTOR"/>
    <x v="2"/>
    <n v="157309"/>
    <s v="BIGGI CLAUDIA TERESA"/>
    <s v="DISPONIBLE INTERNO"/>
    <s v="30 HS SEMANALES"/>
    <s v="GRAL GUIDO"/>
    <m/>
    <n v="25342752"/>
    <s v="F"/>
    <d v="1977-01-11T00:00:00"/>
    <n v="48"/>
    <d v="2024-05-03T00:00:00"/>
    <d v="2000-03-20T00:00:00"/>
    <n v="24"/>
    <d v="2022-01-01T00:00:00"/>
    <s v="NO POSEE"/>
    <s v="NO POSEE"/>
    <s v="NO POSEE"/>
    <s v="NO POSEE"/>
    <s v="J. M. RAT"/>
    <m/>
    <s v="AT. PANICO"/>
    <s v="16/12 AL 16/01/25"/>
    <n v="30"/>
    <m/>
    <m/>
    <m/>
    <m/>
    <m/>
    <m/>
    <m/>
  </r>
  <r>
    <n v="14"/>
    <x v="1"/>
    <n v="9"/>
    <s v="OFICIAL SUBINSPECTOR"/>
    <x v="0"/>
    <n v="181536"/>
    <s v="RIO NADIA BEATRIZ"/>
    <s v="PERSONAL OFICINA PERSONAL"/>
    <s v="48 HS SEMANALES"/>
    <s v="MAIPU"/>
    <m/>
    <n v="36276615"/>
    <s v="F"/>
    <d v="1991-04-24T00:00:00"/>
    <n v="33"/>
    <d v="2021-02-12T00:00:00"/>
    <d v="2010-04-19T00:00:00"/>
    <n v="14"/>
    <d v="2022-01-01T00:00:00"/>
    <s v="BERSA THUNDER"/>
    <s v="13-626345"/>
    <s v="TECNOLOGIA ANTIBALAS"/>
    <n v="7839"/>
    <s v="ACTIVO"/>
    <m/>
    <m/>
    <m/>
    <m/>
    <m/>
    <m/>
    <m/>
    <m/>
    <m/>
    <m/>
    <m/>
  </r>
  <r>
    <n v="15"/>
    <x v="1"/>
    <n v="9"/>
    <s v="OFICIAL SUBINSPECTOR"/>
    <x v="2"/>
    <n v="192265"/>
    <s v="SALMOYRAGHI FERNANDO CARLOS"/>
    <s v="PERSONAL OFICINA LOGISTICA"/>
    <s v="30 HS SEMANALES"/>
    <s v="MAIPU"/>
    <m/>
    <n v="32326358"/>
    <s v="M"/>
    <d v="1986-05-05T00:00:00"/>
    <n v="38"/>
    <d v="2022-04-06T00:00:00"/>
    <d v="2013-12-30T00:00:00"/>
    <n v="11"/>
    <d v="2024-01-01T00:00:00"/>
    <s v="NO POSEE"/>
    <s v="NO POSEE"/>
    <s v="NO POSEE"/>
    <s v="NO POSEE"/>
    <s v="ACTIVO"/>
    <m/>
    <m/>
    <m/>
    <m/>
    <m/>
    <m/>
    <m/>
    <m/>
    <m/>
    <m/>
    <m/>
  </r>
  <r>
    <n v="16"/>
    <x v="1"/>
    <n v="9"/>
    <s v="OFICIAL SUBINSPECTOR"/>
    <x v="2"/>
    <n v="192264"/>
    <s v="SALMOYRAGHI MIGUEL ANGEL"/>
    <s v="PERSONAL OFICINA JUDICIALES"/>
    <s v="30 HS SEMANALES"/>
    <s v="MAIPU"/>
    <m/>
    <n v="30944110"/>
    <s v="M"/>
    <d v="1984-04-24T00:00:00"/>
    <n v="40"/>
    <d v="2022-06-25T00:00:00"/>
    <d v="2013-12-30T00:00:00"/>
    <n v="11"/>
    <d v="2024-01-01T00:00:00"/>
    <s v="NO POSEE"/>
    <s v="NO POSEE"/>
    <s v="NO POSEE"/>
    <s v="NO POSEE"/>
    <s v="ACTIVO"/>
    <m/>
    <m/>
    <m/>
    <m/>
    <m/>
    <m/>
    <m/>
    <m/>
    <m/>
    <m/>
    <m/>
  </r>
  <r>
    <n v="17"/>
    <x v="1"/>
    <n v="10"/>
    <s v="OFICIAL AYUDANTE"/>
    <x v="2"/>
    <n v="185687"/>
    <s v="MENDIBURU PAOLA SOLEDAD"/>
    <s v="DISPONIBLE INTERNO"/>
    <s v="6 HS DIARIAS"/>
    <s v="MAIPU"/>
    <m/>
    <n v="30956372"/>
    <s v="F"/>
    <d v="1985-02-01T00:00:00"/>
    <n v="39"/>
    <d v="2016-03-16T00:00:00"/>
    <d v="2012-05-28T00:00:00"/>
    <n v="12"/>
    <d v="2019-01-01T00:00:00"/>
    <s v="NO POSEE"/>
    <s v="NO POSEE"/>
    <s v="NO POSEE"/>
    <s v="NO POSEE"/>
    <s v="RMH"/>
    <m/>
    <s v="AT PANICO"/>
    <s v="09/12 AL 07/01/2025"/>
    <n v="30"/>
    <m/>
    <m/>
    <m/>
    <m/>
    <m/>
    <m/>
    <m/>
  </r>
  <r>
    <n v="18"/>
    <x v="1"/>
    <n v="11"/>
    <s v="OFICIAL SUBAYUDANTE"/>
    <x v="0"/>
    <n v="487375"/>
    <s v="ARNUS MARIA ROMINA"/>
    <s v="OFICIAL DE SERVICIO"/>
    <s v="24X48"/>
    <s v="DOLORES"/>
    <m/>
    <n v="27416717"/>
    <s v="F"/>
    <d v="1979-08-13T00:00:00"/>
    <n v="45"/>
    <d v="2024-06-08T00:00:00"/>
    <d v="2015-08-10T00:00:00"/>
    <n v="9"/>
    <d v="2022-12-01T00:00:00"/>
    <s v="BERSATPR9"/>
    <s v="13-J85681"/>
    <s v="TECNOLOGIA ANTIBALAS"/>
    <n v="2532"/>
    <s v="ACTIVO"/>
    <m/>
    <m/>
    <m/>
    <m/>
    <m/>
    <m/>
    <m/>
    <m/>
    <m/>
    <m/>
    <m/>
  </r>
  <r>
    <n v="19"/>
    <x v="1"/>
    <n v="11"/>
    <s v="OFICIAL SUBAYUDANTE"/>
    <x v="0"/>
    <n v="493208"/>
    <s v="CHOBADINDEGUI FACUNDO IVAN"/>
    <s v="OFICIAL DE SERVICIO"/>
    <s v="48 HS SEMANALES"/>
    <s v="MAIPU"/>
    <m/>
    <n v="40064981"/>
    <s v="M"/>
    <d v="1997-07-03T00:00:00"/>
    <n v="27"/>
    <d v="2020-09-18T00:00:00"/>
    <d v="2016-04-25T00:00:00"/>
    <n v="8"/>
    <d v="2021-06-01T00:00:00"/>
    <s v="BERSA THUNDER PRO"/>
    <s v="13-G96466"/>
    <s v="DELTA V"/>
    <n v="36825"/>
    <s v="RMH"/>
    <m/>
    <s v="LESION DE MENISCOS"/>
    <s v="17/12 AL 31/12"/>
    <n v="15"/>
    <m/>
    <m/>
    <m/>
    <m/>
    <m/>
    <m/>
    <m/>
  </r>
  <r>
    <n v="20"/>
    <x v="1"/>
    <n v="11"/>
    <s v="OFICIAL SUBAYUDANTE"/>
    <x v="0"/>
    <n v="494645"/>
    <s v="DE DOMINICIS FRANCO"/>
    <s v="OFICIAL DE SERVICIO"/>
    <s v="48 HS SEMANALES"/>
    <s v="CASTELLI"/>
    <m/>
    <n v="37925928"/>
    <s v="M"/>
    <d v="1993-11-25T00:00:00"/>
    <n v="31"/>
    <d v="1993-11-25T00:00:00"/>
    <d v="2016-04-25T00:00:00"/>
    <n v="8"/>
    <d v="2021-06-01T00:00:00"/>
    <s v="NO POSEE"/>
    <s v="NO POSEE"/>
    <s v="NO POSEE"/>
    <s v="NO POSEE"/>
    <s v="J. M. RAT"/>
    <m/>
    <s v="ESTRÉS"/>
    <s v="23/12 AL 22/01/25"/>
    <n v="30"/>
    <m/>
    <m/>
    <m/>
    <m/>
    <m/>
    <m/>
    <m/>
  </r>
  <r>
    <n v="21"/>
    <x v="1"/>
    <n v="11"/>
    <s v="OFICIAL SUBAYUDANTE"/>
    <x v="0"/>
    <n v="485432"/>
    <s v="MIRANDA LUCIA FLORENCIA"/>
    <s v="OFICIAL DE SERVICIO"/>
    <s v="48 HS SEMANALES"/>
    <s v="MAIPU"/>
    <m/>
    <n v="39591208"/>
    <s v="F"/>
    <d v="1996-04-04T00:00:00"/>
    <n v="28"/>
    <d v="2018-09-08T00:00:00"/>
    <d v="2015-05-03T00:00:00"/>
    <n v="9"/>
    <d v="2021-06-01T00:00:00"/>
    <s v="NO POSEE"/>
    <s v="NO POSEE"/>
    <s v="NO POSEE"/>
    <s v="NO POSEE"/>
    <s v="J. M. RAT"/>
    <m/>
    <s v="ANGUSTIA GENERALIZADA"/>
    <s v="11/12 AL 08/01/25"/>
    <n v="28"/>
    <m/>
    <m/>
    <m/>
    <m/>
    <m/>
    <m/>
    <m/>
  </r>
  <r>
    <n v="22"/>
    <x v="1"/>
    <n v="11"/>
    <s v="OFICIAL SUBAYUDANTE"/>
    <x v="0"/>
    <n v="493232"/>
    <s v="MONTES DE OCA BARBARA SOLANGE"/>
    <s v="OFICIAL DE SERVICIO"/>
    <s v="48 HS SEMANALES"/>
    <s v="MAIPU"/>
    <m/>
    <n v="39278511"/>
    <s v="F"/>
    <d v="1996-08-19T00:00:00"/>
    <n v="28"/>
    <d v="2022-03-11T00:00:00"/>
    <d v="2016-04-25T00:00:00"/>
    <n v="8"/>
    <d v="2021-06-01T00:00:00"/>
    <s v="BERSA THUNDER PRO"/>
    <s v="13-G96275"/>
    <s v="DELTA V"/>
    <n v="35844"/>
    <s v="ACTIVO"/>
    <m/>
    <m/>
    <m/>
    <m/>
    <m/>
    <m/>
    <m/>
    <m/>
    <m/>
    <m/>
    <m/>
  </r>
  <r>
    <n v="23"/>
    <x v="1"/>
    <n v="12"/>
    <s v="MAYOR"/>
    <x v="1"/>
    <n v="141579"/>
    <s v="FERNANDEZ HECTOR RAUL"/>
    <s v="DISPONIBLE EXTERNO"/>
    <s v="48 HS SEMANALES"/>
    <s v="MAIPU"/>
    <m/>
    <n v="22987548"/>
    <s v="M"/>
    <d v="1972-11-20T00:00:00"/>
    <n v="52"/>
    <d v="2022-04-11T00:00:00"/>
    <d v="1992-12-09T00:00:00"/>
    <n v="32"/>
    <d v="2019-01-01T00:00:00"/>
    <s v="BERSA THUNDER PRO"/>
    <s v="13-E44296"/>
    <s v="TECNOLOGIA ANTIBALAS"/>
    <n v="5102"/>
    <s v="ACTIVO"/>
    <m/>
    <m/>
    <m/>
    <m/>
    <m/>
    <m/>
    <m/>
    <m/>
    <m/>
    <m/>
    <m/>
  </r>
  <r>
    <n v="24"/>
    <x v="1"/>
    <n v="13"/>
    <s v="CAPITAN"/>
    <x v="1"/>
    <n v="158064"/>
    <s v="JUAREZ JUAN ANTONIO"/>
    <s v="DISPONIBLE EXTERNO"/>
    <s v="48 HS SEMANALES"/>
    <s v="DOLORES"/>
    <m/>
    <n v="25798791"/>
    <s v="M"/>
    <d v="1977-05-22T00:00:00"/>
    <n v="47"/>
    <d v="2021-10-08T00:00:00"/>
    <d v="2000-06-28T00:00:00"/>
    <n v="24"/>
    <d v="2023-01-01T00:00:00"/>
    <s v="BERSA THUNDER PRO"/>
    <s v="13-544107"/>
    <s v="TECNOLOGIA ANTIBALAS"/>
    <n v="8915"/>
    <s v="RMH"/>
    <m/>
    <s v="LUMBALGIA AGUDA "/>
    <s v="23/12 AL 11/01/25"/>
    <n v="20"/>
    <m/>
    <m/>
    <m/>
    <m/>
    <m/>
    <m/>
    <m/>
  </r>
  <r>
    <n v="25"/>
    <x v="1"/>
    <n v="14"/>
    <s v="TENIENTE 1RO"/>
    <x v="1"/>
    <n v="162344"/>
    <s v="BENITEZ CEFERINO EDUARDO"/>
    <s v="PERSONAL OFICINA GABINETE"/>
    <s v="DISCONTINUO"/>
    <s v="MAIPU"/>
    <m/>
    <n v="27767676"/>
    <s v="M"/>
    <d v="1978-11-04T00:00:00"/>
    <n v="46"/>
    <d v="2006-07-26T00:00:00"/>
    <d v="2004-03-03T00:00:00"/>
    <n v="20"/>
    <d v="2024-01-01T00:00:00"/>
    <s v="BERSA THUNDER"/>
    <s v="13-729478"/>
    <s v="DELTA V"/>
    <n v="23964"/>
    <s v="ACTIVO"/>
    <m/>
    <m/>
    <m/>
    <m/>
    <m/>
    <m/>
    <m/>
    <m/>
    <m/>
    <m/>
    <m/>
  </r>
  <r>
    <n v="26"/>
    <x v="1"/>
    <n v="14"/>
    <s v="TENIENTE 1RO"/>
    <x v="1"/>
    <n v="141851"/>
    <s v="BORAO KARINA CECILIA"/>
    <s v="DISPONIBLE EXTERNO"/>
    <s v="48 HS SEMANALES"/>
    <s v="MAIPU"/>
    <m/>
    <n v="20723795"/>
    <s v="F"/>
    <d v="1969-12-01T00:00:00"/>
    <n v="55"/>
    <d v="2020-09-05T00:00:00"/>
    <d v="1993-01-23T00:00:00"/>
    <n v="31"/>
    <d v="2021-01-01T00:00:00"/>
    <s v="BERSA MINI THUNDER PRO"/>
    <s v="13-F21548"/>
    <s v="DELTA V"/>
    <n v="41891"/>
    <s v="ACTIVO"/>
    <m/>
    <m/>
    <m/>
    <m/>
    <m/>
    <m/>
    <m/>
    <m/>
    <m/>
    <m/>
    <m/>
  </r>
  <r>
    <n v="27"/>
    <x v="1"/>
    <n v="15"/>
    <s v="TENIENTE"/>
    <x v="1"/>
    <n v="177098"/>
    <s v="CASAMAYOR ESTEBAN GERMAN"/>
    <s v="PERSONAL OFICINA GABINETE"/>
    <s v="DISCONTINUO"/>
    <s v="MAIPU"/>
    <m/>
    <n v="31554578"/>
    <s v="M"/>
    <d v="1985-08-24T00:00:00"/>
    <n v="39"/>
    <d v="2010-10-12T00:00:00"/>
    <d v="2009-03-25T00:00:00"/>
    <n v="15"/>
    <d v="2021-01-01T00:00:00"/>
    <s v="BERSA THUNDER"/>
    <s v="13-736961"/>
    <s v="DELTA V"/>
    <n v="37542"/>
    <s v="ACTIVO"/>
    <m/>
    <m/>
    <m/>
    <m/>
    <m/>
    <m/>
    <m/>
    <m/>
    <m/>
    <m/>
    <m/>
  </r>
  <r>
    <n v="28"/>
    <x v="1"/>
    <n v="15"/>
    <s v="TENIENTE"/>
    <x v="1"/>
    <n v="177137"/>
    <s v="COSTANZO LUIS ADAN"/>
    <s v="DISPONIBLE EXTERNO"/>
    <s v="24X48"/>
    <s v="GENERAL GUIDO"/>
    <m/>
    <n v="27626874"/>
    <s v="M"/>
    <d v="1981-05-10T00:00:00"/>
    <n v="43"/>
    <d v="2024-08-30T00:00:00"/>
    <d v="2009-03-25T00:00:00"/>
    <n v="15"/>
    <d v="2021-01-01T00:00:00"/>
    <s v="BERSA THUNDER"/>
    <s v="13-736983"/>
    <s v="DELTA V"/>
    <n v="36579"/>
    <s v="ACTIVO"/>
    <m/>
    <m/>
    <m/>
    <m/>
    <m/>
    <m/>
    <m/>
    <m/>
    <m/>
    <m/>
    <m/>
  </r>
  <r>
    <n v="29"/>
    <x v="1"/>
    <n v="15"/>
    <s v="TENIENTE"/>
    <x v="1"/>
    <n v="178531"/>
    <s v="MOYANO ESTEBAN RUBEN"/>
    <s v="DISPONIBLE EXTERNO"/>
    <s v="48 HS SEMANALES"/>
    <s v="MAIPU"/>
    <m/>
    <n v="32867026"/>
    <s v="M"/>
    <d v="1987-07-09T00:00:00"/>
    <n v="37"/>
    <d v="2019-03-01T00:00:00"/>
    <d v="2009-09-05T00:00:00"/>
    <n v="15"/>
    <d v="2021-01-01T00:00:00"/>
    <s v="TAURUS"/>
    <s v="TAY-28209"/>
    <s v="TECNOLOGIA ANTIBALAS "/>
    <n v="9676"/>
    <s v="ACTIVO"/>
    <m/>
    <m/>
    <m/>
    <m/>
    <m/>
    <m/>
    <m/>
    <m/>
    <m/>
    <m/>
    <m/>
  </r>
  <r>
    <n v="30"/>
    <x v="1"/>
    <n v="16"/>
    <s v="TENIENTE"/>
    <x v="3"/>
    <n v="176153"/>
    <s v="LUERO PABLO CESAR ALEJANDRO"/>
    <s v="DISPONIBLE INTERNO"/>
    <s v="30 HS SEMANALES"/>
    <s v="DOLORES"/>
    <m/>
    <n v="28140863"/>
    <s v="M"/>
    <d v="1980-07-10T00:00:00"/>
    <n v="44"/>
    <d v="2024-08-15T00:00:00"/>
    <d v="2007-12-01T00:00:00"/>
    <n v="17"/>
    <d v="2025-01-01T00:00:00"/>
    <s v="NO POSEE"/>
    <s v="NO POSEE"/>
    <s v="NO POSEE"/>
    <s v="NO POSEE"/>
    <s v="ACTIVO"/>
    <m/>
    <m/>
    <m/>
    <m/>
    <m/>
    <m/>
    <m/>
    <m/>
    <m/>
    <m/>
    <m/>
  </r>
  <r>
    <n v="31"/>
    <x v="1"/>
    <n v="16"/>
    <s v="TENIENTE"/>
    <x v="1"/>
    <n v="177028"/>
    <s v="BELLIA JUAN PABLO"/>
    <s v="CITADOR"/>
    <s v="48 HS SEMANALES"/>
    <s v="MAIPU"/>
    <m/>
    <n v="29444709"/>
    <s v="M"/>
    <d v="1981-07-01T00:00:00"/>
    <n v="43"/>
    <d v="2009-11-13T00:00:00"/>
    <d v="2009-03-25T00:00:00"/>
    <n v="15"/>
    <d v="2025-01-01T00:00:00"/>
    <s v="BERSA THUNDER"/>
    <s v="13-736136"/>
    <s v="TECNOLOGIA ANTIBALAS "/>
    <n v="9863"/>
    <s v="ACTIVO"/>
    <m/>
    <m/>
    <m/>
    <m/>
    <m/>
    <m/>
    <m/>
    <m/>
    <m/>
    <m/>
    <m/>
  </r>
  <r>
    <n v="32"/>
    <x v="1"/>
    <n v="16"/>
    <s v="SUBTENIENTE"/>
    <x v="1"/>
    <n v="177769"/>
    <s v="DE LA ROSA ELIANA ROMINA"/>
    <s v="AYUDANTE DE GUARDIA"/>
    <s v="24X48"/>
    <s v="MAIPU"/>
    <m/>
    <n v="33039912"/>
    <s v="F"/>
    <d v="1987-08-28T00:00:00"/>
    <n v="37"/>
    <d v="2013-05-13T00:00:00"/>
    <d v="2009-03-25T00:00:00"/>
    <n v="15"/>
    <d v="2019-01-01T00:00:00"/>
    <s v="BERSA THUNDER"/>
    <s v="13-630909"/>
    <s v="DELTA V"/>
    <n v="37128"/>
    <s v="ACTIVO"/>
    <m/>
    <m/>
    <m/>
    <m/>
    <m/>
    <m/>
    <m/>
    <m/>
    <m/>
    <m/>
    <m/>
  </r>
  <r>
    <n v="33"/>
    <x v="1"/>
    <n v="16"/>
    <s v="SUBTENIENTE"/>
    <x v="1"/>
    <n v="164823"/>
    <s v="JUAREZ ALEJANDRO ALBERTO"/>
    <s v="DISPONIBLE EXTERNO"/>
    <s v="24X48"/>
    <s v="DOLORES"/>
    <m/>
    <n v="28140828"/>
    <s v="M"/>
    <d v="1980-07-11T00:00:00"/>
    <n v="44"/>
    <d v="2023-05-31T00:00:00"/>
    <d v="2005-07-22T00:00:00"/>
    <n v="19"/>
    <d v="2021-01-01T00:00:00"/>
    <s v="BERSA THUNDER PRO"/>
    <s v="13-H42501"/>
    <s v="DELTA V"/>
    <n v="33964"/>
    <s v="J. M. RAT"/>
    <m/>
    <s v="ESGUINCE DE TOBILLO"/>
    <s v="04/12 AL 15/01/25"/>
    <n v="28"/>
    <m/>
    <m/>
    <m/>
    <m/>
    <m/>
    <m/>
    <m/>
  </r>
  <r>
    <n v="34"/>
    <x v="1"/>
    <n v="16"/>
    <s v="SUBTENIENTE"/>
    <x v="3"/>
    <n v="170762"/>
    <s v="LAMAITA SILVINA LORENA"/>
    <s v="DISPONIBLE INTERNO"/>
    <s v="30 HS SEMANALES"/>
    <s v="MAIPU"/>
    <m/>
    <n v="27856891"/>
    <s v="F"/>
    <d v="1980-04-20T00:00:00"/>
    <n v="44"/>
    <d v="2006-12-01T00:00:00"/>
    <d v="2006-10-12T00:00:00"/>
    <n v="18"/>
    <d v="2018-01-01T00:00:00"/>
    <s v="NO POSEE"/>
    <s v="NO POSEE"/>
    <s v="NO POSEE"/>
    <s v="NO POSEE"/>
    <s v="ACTIVO"/>
    <m/>
    <m/>
    <m/>
    <m/>
    <m/>
    <m/>
    <m/>
    <m/>
    <m/>
    <m/>
    <m/>
  </r>
  <r>
    <n v="35"/>
    <x v="1"/>
    <n v="16"/>
    <s v="SUBTENIENTE"/>
    <x v="1"/>
    <n v="191614"/>
    <s v="LAGUNE DIEGO OMAR"/>
    <s v="DISPONIBLE EXTERNO"/>
    <s v="24X48"/>
    <s v="MAIPU"/>
    <m/>
    <n v="36848354"/>
    <s v="M"/>
    <d v="1992-06-03T00:00:00"/>
    <n v="32"/>
    <d v="2024-09-03T00:00:00"/>
    <d v="2013-06-03T00:00:00"/>
    <n v="11"/>
    <d v="2022-01-01T00:00:00"/>
    <s v="BERSA THUNDER"/>
    <s v="13-E44183"/>
    <s v="TECNOLOGIA ANTIBALAS"/>
    <n v="5842"/>
    <s v="ACTIVO"/>
    <m/>
    <m/>
    <m/>
    <m/>
    <m/>
    <m/>
    <m/>
    <m/>
    <m/>
    <m/>
    <m/>
  </r>
  <r>
    <n v="36"/>
    <x v="1"/>
    <n v="16"/>
    <s v="SUBTENIENTE"/>
    <x v="1"/>
    <n v="191699"/>
    <s v="VIDAL JAQUELINA"/>
    <s v="DISPONIBLE EXTERNO"/>
    <s v="24X48"/>
    <s v="MAIPU"/>
    <m/>
    <n v="36110674"/>
    <s v="F"/>
    <d v="1991-07-12T00:00:00"/>
    <n v="33"/>
    <d v="2014-02-25T00:00:00"/>
    <d v="2013-06-03T00:00:00"/>
    <n v="11"/>
    <d v="2022-01-01T00:00:00"/>
    <s v="BERSA THUNDER"/>
    <s v="13-E43919"/>
    <s v="DELTA V"/>
    <n v="36727"/>
    <s v="ACTIVO"/>
    <m/>
    <m/>
    <m/>
    <m/>
    <m/>
    <m/>
    <m/>
    <m/>
    <m/>
    <m/>
    <m/>
  </r>
  <r>
    <n v="37"/>
    <x v="1"/>
    <n v="17"/>
    <s v="SARGENTO"/>
    <x v="3"/>
    <n v="195824"/>
    <s v="ILLIODO TORRES MICAELA BETIANA"/>
    <s v="DISPONIBLE INTERNO"/>
    <s v="30 HS SEMANALES"/>
    <s v="DOLORES"/>
    <m/>
    <n v="37928931"/>
    <s v="F"/>
    <d v="1993-03-19T00:00:00"/>
    <n v="31"/>
    <d v="2024-03-25T00:00:00"/>
    <d v="2014-05-05T00:00:00"/>
    <n v="10"/>
    <d v="2021-04-01T00:00:00"/>
    <s v="NO POSEE"/>
    <s v="NO POSEE"/>
    <s v="NO POSEE"/>
    <s v="NO POSEE"/>
    <s v="J. M. RAT"/>
    <m/>
    <s v="AMENAZA DE ABORTO"/>
    <s v="23/12 AL 22/01/25"/>
    <n v="30"/>
    <m/>
    <m/>
    <m/>
    <m/>
    <m/>
    <m/>
    <m/>
  </r>
  <r>
    <n v="38"/>
    <x v="1"/>
    <n v="17"/>
    <s v="SARGENTO"/>
    <x v="3"/>
    <n v="493221"/>
    <s v="LARRAULE FLAVIA"/>
    <s v="DISPONIBLE INTERNO"/>
    <s v="30 HS SEMANALES"/>
    <s v="MAIPU"/>
    <m/>
    <n v="38437089"/>
    <s v="F"/>
    <d v="1995-02-08T00:00:00"/>
    <n v="29"/>
    <d v="2017-01-24T00:00:00"/>
    <d v="2016-04-25T00:00:00"/>
    <n v="8"/>
    <d v="2024-01-01T00:00:00"/>
    <s v="NO POSEE"/>
    <s v="NO POSEE"/>
    <s v="NO POSEE"/>
    <s v="NO POSEE"/>
    <s v="ACTIVO"/>
    <m/>
    <m/>
    <m/>
    <m/>
    <m/>
    <m/>
    <m/>
    <m/>
    <m/>
    <m/>
    <m/>
  </r>
  <r>
    <n v="39"/>
    <x v="1"/>
    <n v="17"/>
    <s v="SARGENTO"/>
    <x v="1"/>
    <n v="493199"/>
    <s v="AGUIRRE LAURA SOLANGE"/>
    <s v="DISPONIBLE EXTERNO"/>
    <s v="24X48"/>
    <s v="MAIPU"/>
    <m/>
    <n v="34457493"/>
    <s v="F"/>
    <d v="1990-03-05T00:00:00"/>
    <n v="34"/>
    <d v="2017-02-03T00:00:00"/>
    <d v="2016-04-24T00:00:00"/>
    <n v="8"/>
    <d v="2023-01-01T00:00:00"/>
    <s v="BERSA THUNDER PRO"/>
    <s v="13-G95990"/>
    <s v="DELTA V"/>
    <n v="37672"/>
    <s v="ACTIVO"/>
    <m/>
    <m/>
    <m/>
    <m/>
    <m/>
    <m/>
    <m/>
    <m/>
    <m/>
    <m/>
    <m/>
  </r>
  <r>
    <n v="40"/>
    <x v="1"/>
    <n v="17"/>
    <s v="SARGENTO"/>
    <x v="1"/>
    <n v="493200"/>
    <s v="ALDERETE BRAIAN ENRIQUE"/>
    <s v="DISPONIBLE EXTERNO"/>
    <s v="24X48"/>
    <s v="MAIPU"/>
    <m/>
    <n v="39278562"/>
    <s v="M"/>
    <d v="1996-11-19T00:00:00"/>
    <n v="28"/>
    <d v="2017-02-03T00:00:00"/>
    <d v="2016-04-24T00:00:00"/>
    <n v="8"/>
    <d v="2023-01-01T00:00:00"/>
    <s v="BERSA THUNDER PRO"/>
    <s v="13-G95976"/>
    <s v="DELTA V"/>
    <n v="37719"/>
    <s v="ACTIVO"/>
    <m/>
    <m/>
    <m/>
    <m/>
    <m/>
    <m/>
    <m/>
    <m/>
    <m/>
    <m/>
    <m/>
  </r>
  <r>
    <n v="41"/>
    <x v="1"/>
    <n v="17"/>
    <s v="SARGENTO"/>
    <x v="1"/>
    <n v="493201"/>
    <s v="ALVAREZ RUBEN ALEJANDRO"/>
    <s v="DISPONIBLE EXTERNO"/>
    <s v="24X48"/>
    <s v="MAIPU"/>
    <m/>
    <n v="40064908"/>
    <s v="M"/>
    <d v="1997-02-16T00:00:00"/>
    <n v="27"/>
    <d v="2017-02-03T00:00:00"/>
    <d v="2016-04-24T00:00:00"/>
    <n v="8"/>
    <d v="2023-01-01T00:00:00"/>
    <s v="BERSA THUNDER PRO"/>
    <s v="13-G96703"/>
    <s v="DELTA V"/>
    <n v="36381"/>
    <s v="ACTIVO"/>
    <m/>
    <m/>
    <m/>
    <m/>
    <m/>
    <m/>
    <m/>
    <m/>
    <m/>
    <m/>
    <m/>
  </r>
  <r>
    <n v="42"/>
    <x v="1"/>
    <n v="17"/>
    <s v="SARGENTO"/>
    <x v="1"/>
    <n v="412952"/>
    <s v="ARANCIAGA NICOLAS RAUL"/>
    <s v="DISPONIBLE EXTERNO"/>
    <s v="24X48"/>
    <s v="MAIPU"/>
    <m/>
    <n v="38437171"/>
    <s v="M"/>
    <d v="1995-07-07T00:00:00"/>
    <n v="29"/>
    <d v="2021-03-25T00:00:00"/>
    <d v="2015-04-01T00:00:00"/>
    <n v="9"/>
    <d v="2023-01-01T00:00:00"/>
    <s v="BERSA THUNDER PRO"/>
    <s v="13-F82642"/>
    <s v="DELTA V"/>
    <n v="37911"/>
    <s v="ACTIVO"/>
    <m/>
    <m/>
    <m/>
    <m/>
    <m/>
    <m/>
    <m/>
    <m/>
    <m/>
    <m/>
    <m/>
  </r>
  <r>
    <n v="43"/>
    <x v="1"/>
    <n v="17"/>
    <s v="SARGENTO"/>
    <x v="1"/>
    <n v="493202"/>
    <s v="AVILA ANDREA ALEJANDRA"/>
    <s v="AYUDANTE DE GUARDIA"/>
    <s v="24X48"/>
    <s v="MAIPU"/>
    <m/>
    <n v="39431376"/>
    <s v="F"/>
    <d v="1996-01-31T00:00:00"/>
    <n v="28"/>
    <d v="2017-02-03T00:00:00"/>
    <d v="2016-04-24T00:00:00"/>
    <n v="8"/>
    <d v="2023-01-01T00:00:00"/>
    <s v="BERSA THUNDER PRO"/>
    <s v="13-F27965"/>
    <s v="FAB MILITAR"/>
    <n v="7008039"/>
    <s v="J. M. RAT"/>
    <m/>
    <s v="NODULO EN MAMA DERECHA"/>
    <s v="11/12 AL 08/01/25"/>
    <n v="28"/>
    <m/>
    <m/>
    <m/>
    <m/>
    <m/>
    <m/>
    <m/>
  </r>
  <r>
    <n v="44"/>
    <x v="1"/>
    <n v="17"/>
    <s v="SARGENTO"/>
    <x v="1"/>
    <n v="493204"/>
    <s v="BARATCHARTE YAMILA SOFIA"/>
    <s v="DISPONIBLE EXTERNO"/>
    <s v="6 HS DIARIAS"/>
    <s v="MAIPU"/>
    <m/>
    <n v="37868179"/>
    <s v="F"/>
    <d v="1994-05-05T00:00:00"/>
    <n v="30"/>
    <d v="2017-01-24T00:00:00"/>
    <d v="2016-04-25T00:00:00"/>
    <n v="8"/>
    <d v="2024-01-01T00:00:00"/>
    <s v="BERSA MINI THUNDER"/>
    <s v="13-H02771"/>
    <s v="DELTA V"/>
    <n v="37802"/>
    <s v="ACTIVO"/>
    <m/>
    <m/>
    <m/>
    <m/>
    <m/>
    <m/>
    <m/>
    <m/>
    <m/>
    <m/>
    <m/>
  </r>
  <r>
    <n v="45"/>
    <x v="1"/>
    <n v="17"/>
    <s v="SARGENTO"/>
    <x v="1"/>
    <n v="487936"/>
    <s v="BRIÑON MARIA JIMENA"/>
    <s v="CORREO"/>
    <s v="48 HS SEMANALES"/>
    <s v="DOLORES"/>
    <m/>
    <n v="28519337"/>
    <s v="F"/>
    <d v="1981-02-07T00:00:00"/>
    <n v="43"/>
    <d v="2020-09-07T00:00:00"/>
    <d v="2015-11-13T00:00:00"/>
    <n v="9"/>
    <d v="2023-01-01T00:00:00"/>
    <s v="BERSA MINI"/>
    <s v="13-G11856"/>
    <s v="TECNOLOGIA ANTIBALAS"/>
    <n v="8100"/>
    <s v="ACTIVO"/>
    <m/>
    <m/>
    <m/>
    <m/>
    <m/>
    <m/>
    <m/>
    <m/>
    <m/>
    <m/>
    <m/>
  </r>
  <r>
    <n v="46"/>
    <x v="1"/>
    <n v="17"/>
    <s v="SARGENTO"/>
    <x v="1"/>
    <n v="412977"/>
    <s v="CAMBRE VERONICA GISELLE"/>
    <s v="DISPONIBLE EXTERNO"/>
    <s v="12X36"/>
    <s v="MAIPU"/>
    <m/>
    <n v="37868157"/>
    <s v="F"/>
    <d v="1994-04-22T00:00:00"/>
    <n v="30"/>
    <d v="2018-08-10T00:00:00"/>
    <d v="2015-04-01T00:00:00"/>
    <n v="9"/>
    <d v="2022-01-01T00:00:00"/>
    <s v="BERSA TPR9"/>
    <s v="13-L65020"/>
    <s v="TECNOLOGIA ANTIBALAS"/>
    <n v="5446"/>
    <s v="RMH"/>
    <m/>
    <s v="TRASTORNO DEPRESIVO"/>
    <s v="06/01 AL 04/02"/>
    <n v="30"/>
    <m/>
    <m/>
    <m/>
    <m/>
    <m/>
    <m/>
    <m/>
  </r>
  <r>
    <n v="47"/>
    <x v="1"/>
    <n v="17"/>
    <s v="SARGENTO"/>
    <x v="1"/>
    <n v="186409"/>
    <s v="CARRION CRISTIAN DIEGO"/>
    <s v="DISPONIBLE INTERNO"/>
    <s v="48 HS SEMANALES"/>
    <s v="MAIPU"/>
    <m/>
    <n v="31024087"/>
    <s v="M"/>
    <d v="1984-09-14T00:00:00"/>
    <n v="40"/>
    <d v="2015-02-08T00:00:00"/>
    <d v="2012-03-19T00:00:00"/>
    <n v="12"/>
    <d v="2017-01-01T00:00:00"/>
    <s v="NO POSEE"/>
    <s v="NO POSEE"/>
    <s v="NO POSEE"/>
    <s v="NO POSEE"/>
    <s v="TNO"/>
    <s v="48 HS SEMANALES "/>
    <s v="ANSIEDAD GRAVE"/>
    <s v="13/11 AL 13/03/25"/>
    <n v="120"/>
    <m/>
    <m/>
    <m/>
    <m/>
    <m/>
    <m/>
    <m/>
  </r>
  <r>
    <n v="48"/>
    <x v="1"/>
    <n v="17"/>
    <s v="SARGENTO"/>
    <x v="1"/>
    <n v="412982"/>
    <s v="CARRIZO JUAN PABLO"/>
    <s v="DISPONIBLE EXTERNO"/>
    <s v="24X48"/>
    <s v="MAIPU"/>
    <m/>
    <n v="34457413"/>
    <s v="M"/>
    <d v="1989-02-19T00:00:00"/>
    <n v="35"/>
    <d v="2021-05-17T00:00:00"/>
    <d v="2015-04-01T00:00:00"/>
    <n v="9"/>
    <d v="2023-01-01T00:00:00"/>
    <s v="BERSA THUNDER PRO"/>
    <s v="13-E56249"/>
    <s v="FAB MILITAR"/>
    <n v="7007976"/>
    <s v="ACTIVO"/>
    <m/>
    <m/>
    <m/>
    <m/>
    <m/>
    <m/>
    <m/>
    <m/>
    <m/>
    <m/>
    <m/>
  </r>
  <r>
    <n v="49"/>
    <x v="1"/>
    <n v="17"/>
    <s v="SARGENTO"/>
    <x v="1"/>
    <n v="478229"/>
    <s v="ESCOBAR ROSA SANDRA"/>
    <s v="ENCARGADO DE TERCIO"/>
    <s v="24X48"/>
    <s v="GENERAL GUIDO"/>
    <m/>
    <n v="28718668"/>
    <s v="F"/>
    <d v="1980-11-08T00:00:00"/>
    <n v="44"/>
    <d v="2023-09-01T00:00:00"/>
    <d v="2015-02-24T00:00:00"/>
    <n v="9"/>
    <d v="2023-01-01T00:00:00"/>
    <s v="BERSA THUNDER PRO"/>
    <s v="13-G04144"/>
    <s v="TECNOLOGIA ANTIBALAS"/>
    <n v="8241"/>
    <s v="ACTIVO"/>
    <m/>
    <m/>
    <m/>
    <m/>
    <m/>
    <m/>
    <m/>
    <m/>
    <m/>
    <m/>
    <m/>
  </r>
  <r>
    <n v="50"/>
    <x v="1"/>
    <n v="17"/>
    <s v="SARGENTO"/>
    <x v="1"/>
    <n v="493211"/>
    <s v="ESENARRO AGUSTINA VANESA"/>
    <s v="PERSONAL OFICINA OPERACIONES"/>
    <s v="8 HS DIARIAS"/>
    <s v="MAIPU"/>
    <m/>
    <n v="35333548"/>
    <s v="F"/>
    <d v="1990-11-03T00:00:00"/>
    <n v="34"/>
    <d v="2021-09-13T00:00:00"/>
    <d v="2016-04-25T00:00:00"/>
    <n v="8"/>
    <d v="2023-01-01T00:00:00"/>
    <s v="BERSA THUNDER PRO"/>
    <s v="13-G959979"/>
    <s v="NO POSEE"/>
    <s v="NO POSEE"/>
    <s v="J. M. RAT"/>
    <m/>
    <s v="TRASTORNO DE ANSIEDAD"/>
    <s v="23/12 AL 22/01/25"/>
    <n v="30"/>
    <m/>
    <m/>
    <m/>
    <m/>
    <m/>
    <m/>
    <m/>
  </r>
  <r>
    <n v="51"/>
    <x v="1"/>
    <n v="17"/>
    <s v="SARGENTO"/>
    <x v="1"/>
    <n v="493212"/>
    <s v="ETCHELET MARIA ANABELA"/>
    <s v="DISPONIBLE EXTERNO"/>
    <s v="24X48"/>
    <s v="MAIPU"/>
    <m/>
    <n v="33039884"/>
    <s v="F"/>
    <d v="1987-09-02T00:00:00"/>
    <n v="37"/>
    <d v="2024-08-15T00:00:00"/>
    <d v="2016-04-25T00:00:00"/>
    <n v="8"/>
    <d v="2023-01-01T00:00:00"/>
    <s v="BERSA THUNDER"/>
    <s v="13-H42104"/>
    <s v="NO POSEE"/>
    <s v="NO POSEE"/>
    <s v="ACTIVO"/>
    <m/>
    <m/>
    <m/>
    <m/>
    <m/>
    <m/>
    <m/>
    <m/>
    <m/>
    <m/>
    <m/>
  </r>
  <r>
    <n v="52"/>
    <x v="1"/>
    <n v="17"/>
    <s v="SARGENTO"/>
    <x v="1"/>
    <n v="480993"/>
    <s v="GALVAN ROBERTO GUSTAVO"/>
    <s v="DISPONIBLE EXTERNO"/>
    <s v="24X48"/>
    <s v="GENERAL MADARIAGA"/>
    <m/>
    <n v="34457435"/>
    <s v="M"/>
    <d v="1989-06-06T00:00:00"/>
    <n v="35"/>
    <d v="2024-04-15T00:00:00"/>
    <d v="2015-02-02T00:00:00"/>
    <n v="9"/>
    <d v="2022-01-01T00:00:00"/>
    <s v="BERSA THNDER PRO"/>
    <s v="13-F82595"/>
    <s v="TECNOLOGIA ANTIBALAS"/>
    <n v="7734"/>
    <s v="ACTIVO"/>
    <m/>
    <m/>
    <m/>
    <m/>
    <m/>
    <m/>
    <m/>
    <m/>
    <m/>
    <m/>
    <m/>
  </r>
  <r>
    <n v="53"/>
    <x v="1"/>
    <n v="17"/>
    <s v="SARGENTO"/>
    <x v="1"/>
    <n v="493220"/>
    <s v="HEREDIA DAIANA NOEMI"/>
    <s v="DISPONIBLE EXTERNO"/>
    <s v="24X48"/>
    <s v="MAIPU"/>
    <m/>
    <n v="35127328"/>
    <s v="F"/>
    <d v="1990-04-14T00:00:00"/>
    <n v="34"/>
    <d v="2017-02-03T00:00:00"/>
    <d v="2016-04-25T00:00:00"/>
    <n v="8"/>
    <d v="2023-01-01T00:00:00"/>
    <s v="BERSA THUNDER PRO"/>
    <s v="13-G95960"/>
    <s v="DELTA V"/>
    <n v="37721"/>
    <s v="ACTIVO"/>
    <m/>
    <m/>
    <m/>
    <m/>
    <m/>
    <m/>
    <m/>
    <m/>
    <m/>
    <m/>
    <m/>
  </r>
  <r>
    <n v="54"/>
    <x v="1"/>
    <n v="17"/>
    <s v="SARGENTO"/>
    <x v="1"/>
    <n v="493222"/>
    <s v="LARRAULE YANINA ALDANA"/>
    <s v="AYUDANTE DE GUARDIA"/>
    <s v="24X48"/>
    <s v="MAIPU"/>
    <m/>
    <n v="41990629"/>
    <s v="F"/>
    <d v="1997-05-29T00:00:00"/>
    <n v="27"/>
    <d v="2017-02-03T00:00:00"/>
    <d v="2016-04-25T00:00:00"/>
    <n v="8"/>
    <d v="2023-01-01T00:00:00"/>
    <s v="BERSA THUNDER PRO"/>
    <s v="13-G03654"/>
    <s v="FAB MILITAR"/>
    <n v="7007141"/>
    <s v="ACTIVO"/>
    <m/>
    <m/>
    <m/>
    <m/>
    <m/>
    <m/>
    <m/>
    <m/>
    <m/>
    <m/>
    <m/>
  </r>
  <r>
    <n v="55"/>
    <x v="1"/>
    <n v="17"/>
    <s v="SARGENTO"/>
    <x v="1"/>
    <n v="199970"/>
    <s v="LOPEZ DEBORA SOLANGE"/>
    <s v="DISPONIBLE EXTERNO"/>
    <s v="06 HS DIARIAS"/>
    <s v="MAIPU"/>
    <m/>
    <n v="38345411"/>
    <s v="F"/>
    <d v="1994-10-12T00:00:00"/>
    <n v="30"/>
    <d v="2019-07-01T00:00:00"/>
    <d v="2014-05-28T00:00:00"/>
    <n v="10"/>
    <d v="2021-01-01T00:00:00"/>
    <s v="BERSA MINI"/>
    <s v="13-F21463"/>
    <s v="TECNOLOGIA ANTIBALAS "/>
    <n v="8405"/>
    <s v="ACTIVO"/>
    <m/>
    <m/>
    <m/>
    <m/>
    <m/>
    <m/>
    <m/>
    <m/>
    <m/>
    <m/>
    <m/>
  </r>
  <r>
    <n v="56"/>
    <x v="1"/>
    <n v="17"/>
    <s v="SARGENTO"/>
    <x v="1"/>
    <n v="493223"/>
    <s v="LUJAN CLAUDIA ESTHER"/>
    <s v="DISPONIBLE EXTERNO"/>
    <s v="48 HS SEMANALES"/>
    <s v="MAIPU"/>
    <m/>
    <n v="36110781"/>
    <s v="F"/>
    <d v="1991-11-09T00:00:00"/>
    <n v="33"/>
    <d v="2017-02-03T00:00:00"/>
    <d v="2016-04-25T00:00:00"/>
    <n v="8"/>
    <d v="2023-01-01T00:00:00"/>
    <s v="BERSA THUNDER PRO"/>
    <s v="13-G96685"/>
    <s v="TECNOLOGIA ANTIBALAS"/>
    <n v="2753"/>
    <s v="ACTIVO"/>
    <m/>
    <m/>
    <m/>
    <m/>
    <m/>
    <m/>
    <m/>
    <m/>
    <m/>
    <m/>
    <m/>
  </r>
  <r>
    <n v="57"/>
    <x v="1"/>
    <n v="17"/>
    <s v="SARGENTO"/>
    <x v="1"/>
    <n v="196423"/>
    <s v="MAESTROMEY DAIANA SOLANGE"/>
    <s v="DISPONIBLE EXTERNO"/>
    <s v="24X48"/>
    <s v="DOLORES"/>
    <m/>
    <n v="34653752"/>
    <s v="F"/>
    <d v="1989-09-07T00:00:00"/>
    <n v="35"/>
    <s v="24/082022"/>
    <d v="2014-05-05T00:00:00"/>
    <n v="10"/>
    <d v="2021-01-01T00:00:00"/>
    <s v="BERSA MINI THUNDER PRO"/>
    <s v="13-G03392"/>
    <s v="TECNOLOGIA ANTIBALAS"/>
    <n v="7168"/>
    <s v="ACTIVO"/>
    <m/>
    <m/>
    <m/>
    <m/>
    <m/>
    <m/>
    <m/>
    <m/>
    <m/>
    <m/>
    <m/>
  </r>
  <r>
    <n v="58"/>
    <x v="1"/>
    <n v="17"/>
    <s v="SARGENTO"/>
    <x v="1"/>
    <n v="493226"/>
    <s v="MARCO ROONAY CARLOS FACUNDO"/>
    <s v="DISPONIBLE EXTERNO"/>
    <s v="24X48"/>
    <s v="MAIPU"/>
    <m/>
    <n v="39278517"/>
    <s v="M"/>
    <d v="1996-08-15T00:00:00"/>
    <n v="28"/>
    <d v="2020-07-20T00:00:00"/>
    <d v="2016-04-25T00:00:00"/>
    <n v="8"/>
    <d v="2023-01-01T00:00:00"/>
    <s v="BERSA THUNDER PRO"/>
    <s v="13-G97074"/>
    <s v="TECNOLOGIA ANTIBALAS"/>
    <n v="8575"/>
    <s v="ACTIVO"/>
    <m/>
    <m/>
    <m/>
    <m/>
    <m/>
    <m/>
    <m/>
    <m/>
    <m/>
    <m/>
    <m/>
  </r>
  <r>
    <n v="59"/>
    <x v="1"/>
    <n v="17"/>
    <s v="SARGENTO"/>
    <x v="1"/>
    <n v="493230"/>
    <s v="METTLER TAMARA BELEN"/>
    <s v="DISPONIBLE EXTERNO"/>
    <s v="24X48"/>
    <s v="MAIPU"/>
    <m/>
    <n v="40655735"/>
    <s v="F"/>
    <d v="1997-10-09T00:00:00"/>
    <n v="27"/>
    <d v="2017-02-03T00:00:00"/>
    <d v="2016-04-25T00:00:00"/>
    <n v="8"/>
    <d v="2023-01-01T00:00:00"/>
    <s v="BERSA THUNDER PRO"/>
    <s v="13-G96618"/>
    <s v="DELTA V"/>
    <n v="37673"/>
    <s v="RMH"/>
    <m/>
    <s v="TRASTORNO DE PANICO"/>
    <s v="29/12 AL 28/01/25"/>
    <n v="30"/>
    <m/>
    <m/>
    <m/>
    <m/>
    <m/>
    <m/>
    <m/>
  </r>
  <r>
    <n v="60"/>
    <x v="1"/>
    <n v="17"/>
    <s v="SARGENTO"/>
    <x v="1"/>
    <n v="493233"/>
    <s v="MONTES DE OCA LUIS ALBERTO"/>
    <s v="DISPONIBLE EXTERNO"/>
    <s v="24X48"/>
    <s v="LA PLATA"/>
    <m/>
    <n v="40655756"/>
    <s v="M"/>
    <d v="1997-10-18T00:00:00"/>
    <n v="27"/>
    <d v="2020-09-07T00:00:00"/>
    <d v="2016-04-25T00:00:00"/>
    <n v="8"/>
    <d v="2023-01-01T00:00:00"/>
    <s v="BERSA THUNDER PRO"/>
    <s v="13-G96494"/>
    <s v="TECNOLOGIA ANTIBALAS"/>
    <n v="3684"/>
    <s v="ACTIVO"/>
    <m/>
    <m/>
    <m/>
    <m/>
    <m/>
    <m/>
    <m/>
    <m/>
    <m/>
    <m/>
    <m/>
  </r>
  <r>
    <n v="61"/>
    <x v="1"/>
    <n v="17"/>
    <s v="SARGENTO"/>
    <x v="1"/>
    <n v="493236"/>
    <s v="PALAVECINO JUAN JOSE"/>
    <s v="CHOFER"/>
    <s v="24X48"/>
    <s v="MAIPU"/>
    <m/>
    <n v="40854821"/>
    <s v="M"/>
    <d v="1995-04-28T00:00:00"/>
    <n v="29"/>
    <d v="2022-01-07T00:00:00"/>
    <d v="2016-04-25T00:00:00"/>
    <n v="8"/>
    <d v="2023-01-01T00:00:00"/>
    <s v="BERSA THUNDER PRO"/>
    <s v="13-H51418"/>
    <s v="FAB MILITAR"/>
    <n v="7007809"/>
    <s v="TNO"/>
    <s v="24 HS SEMANALES "/>
    <s v="ANSIEDAD GENERALZADA"/>
    <s v="20/11 AL 15/01/25"/>
    <n v="56"/>
    <m/>
    <m/>
    <m/>
    <m/>
    <m/>
    <m/>
    <m/>
  </r>
  <r>
    <n v="62"/>
    <x v="1"/>
    <n v="17"/>
    <s v="SARGENTO"/>
    <x v="1"/>
    <n v="417907"/>
    <s v="POSADAS CRISTIAN ALBERTO"/>
    <s v="CHOFER"/>
    <s v="24X48"/>
    <s v="DOLORES"/>
    <m/>
    <n v="31538856"/>
    <s v="M"/>
    <d v="1985-09-15T00:00:00"/>
    <n v="39"/>
    <d v="2020-10-02T00:00:00"/>
    <d v="2016-06-08T00:00:00"/>
    <n v="8"/>
    <d v="2023-01-01T00:00:00"/>
    <s v="BERSA THUNDER PRO"/>
    <s v="13-G98705"/>
    <s v="DELTA V"/>
    <n v="36273"/>
    <s v="ACTIVO"/>
    <m/>
    <m/>
    <m/>
    <m/>
    <m/>
    <m/>
    <m/>
    <m/>
    <m/>
    <m/>
    <m/>
  </r>
  <r>
    <n v="63"/>
    <x v="1"/>
    <n v="17"/>
    <s v="SARGENTO"/>
    <x v="1"/>
    <n v="413078"/>
    <s v="QUINTEROS ALEJANDRA NOEMI"/>
    <s v="ENCARGADO DE TERCIO"/>
    <s v="24X48"/>
    <s v="MAIPU"/>
    <m/>
    <n v="37868148"/>
    <s v="F"/>
    <d v="1994-05-02T00:00:00"/>
    <n v="30"/>
    <d v="2016-08-30T00:00:00"/>
    <d v="2015-04-01T00:00:00"/>
    <n v="9"/>
    <d v="2022-01-01T00:00:00"/>
    <s v="BERSA THUNDER PRO"/>
    <s v="13-F06896"/>
    <s v="DELTA V"/>
    <n v="35969"/>
    <s v="ACTIVO"/>
    <m/>
    <m/>
    <m/>
    <m/>
    <m/>
    <m/>
    <m/>
    <m/>
    <m/>
    <m/>
    <m/>
  </r>
  <r>
    <n v="64"/>
    <x v="1"/>
    <n v="17"/>
    <s v="SARGENTO"/>
    <x v="1"/>
    <n v="493238"/>
    <s v="QUINTEROS LUCAS NAHUEL"/>
    <s v="CHOFER"/>
    <s v="24X48"/>
    <s v="MAIPU"/>
    <m/>
    <n v="38437187"/>
    <s v="M"/>
    <d v="1995-08-12T00:00:00"/>
    <n v="29"/>
    <d v="2017-02-17T00:00:00"/>
    <d v="2016-04-25T00:00:00"/>
    <n v="8"/>
    <d v="2023-01-01T00:00:00"/>
    <s v="BERSA THUNDER PRO"/>
    <s v="13-G96492"/>
    <s v="DELTA V"/>
    <n v="36754"/>
    <s v="ACTIVO"/>
    <m/>
    <m/>
    <m/>
    <m/>
    <m/>
    <m/>
    <m/>
    <m/>
    <m/>
    <m/>
    <m/>
  </r>
  <r>
    <n v="65"/>
    <x v="1"/>
    <n v="17"/>
    <s v="SARGENTO"/>
    <x v="1"/>
    <n v="419201"/>
    <s v="ROCHA RODRIGO EVER"/>
    <s v="CHOFER"/>
    <s v="24X48"/>
    <s v="MAIPU"/>
    <m/>
    <n v="36110636"/>
    <s v="M"/>
    <d v="1991-04-20T00:00:00"/>
    <n v="33"/>
    <d v="2018-03-16T00:00:00"/>
    <d v="2017-03-27T00:00:00"/>
    <n v="7"/>
    <d v="2024-01-01T00:00:00"/>
    <s v="BERSA THUNDER PRO"/>
    <s v="13-H57648"/>
    <s v="TECNOLOGIA ANTIBALAS"/>
    <n v="7474"/>
    <s v="ACTIVO"/>
    <m/>
    <m/>
    <m/>
    <m/>
    <m/>
    <m/>
    <m/>
    <m/>
    <m/>
    <m/>
    <m/>
  </r>
  <r>
    <n v="66"/>
    <x v="1"/>
    <n v="17"/>
    <s v="SARGENTO"/>
    <x v="1"/>
    <n v="493241"/>
    <s v="SOTUYO MARIA DE LOS ANGELES"/>
    <s v="PERSONAL OFICINA EXPEDIENTES"/>
    <s v="48 HS SEMANALES"/>
    <s v="MAIPU"/>
    <m/>
    <n v="36110669"/>
    <s v="F"/>
    <d v="1991-07-02T00:00:00"/>
    <n v="33"/>
    <d v="2017-02-17T00:00:00"/>
    <d v="2016-04-25T00:00:00"/>
    <n v="8"/>
    <d v="2023-01-01T00:00:00"/>
    <s v="BERSA THUNDER PRO"/>
    <s v="13-G96619"/>
    <s v="DELTA V"/>
    <n v="36275"/>
    <s v="ACTIVO"/>
    <m/>
    <m/>
    <m/>
    <m/>
    <m/>
    <m/>
    <m/>
    <m/>
    <m/>
    <m/>
    <m/>
  </r>
  <r>
    <n v="67"/>
    <x v="1"/>
    <n v="17"/>
    <s v="SARGENTO"/>
    <x v="1"/>
    <n v="493244"/>
    <s v="VIDAL MALENA CATALINA"/>
    <s v="DISPONIBLE EXTERNO"/>
    <s v="6 HS DIARIAS"/>
    <s v="MAIPU"/>
    <m/>
    <n v="37868121"/>
    <s v="F"/>
    <d v="1994-02-26T00:00:00"/>
    <n v="30"/>
    <d v="2017-02-17T00:00:00"/>
    <d v="2016-04-25T00:00:00"/>
    <n v="8"/>
    <d v="2023-01-01T00:00:00"/>
    <s v="BERSA MINI THUNDER PRO"/>
    <s v="13-H43305"/>
    <s v="NO POSEE"/>
    <s v="NO POSEE"/>
    <s v="ACTIVO"/>
    <m/>
    <m/>
    <m/>
    <m/>
    <m/>
    <m/>
    <m/>
    <m/>
    <m/>
    <m/>
    <m/>
  </r>
  <r>
    <n v="68"/>
    <x v="1"/>
    <n v="17"/>
    <s v="SARGENTO"/>
    <x v="1"/>
    <n v="413120"/>
    <s v="VILLAGRA RITA ELIZABETH"/>
    <s v="DISPONIBLE EXTERNO"/>
    <s v="24X48"/>
    <s v="GENERAL GUIDO"/>
    <m/>
    <n v="37911999"/>
    <s v="F"/>
    <d v="1993-07-17T00:00:00"/>
    <n v="31"/>
    <d v="2017-11-11T00:00:00"/>
    <d v="2015-09-25T00:00:00"/>
    <n v="9"/>
    <d v="2022-01-01T00:00:00"/>
    <s v="BERSA THUNDER PRO"/>
    <s v="13-F54687"/>
    <s v="DELTA V"/>
    <n v="37153"/>
    <s v="ACTIVO"/>
    <m/>
    <m/>
    <m/>
    <m/>
    <m/>
    <m/>
    <m/>
    <m/>
    <m/>
    <m/>
    <m/>
  </r>
  <r>
    <n v="69"/>
    <x v="1"/>
    <n v="17"/>
    <s v="SARGENTO"/>
    <x v="1"/>
    <n v="493246"/>
    <s v="ZUBIARRAIN LUCAS ARIEL"/>
    <s v="DISPONIBLE EXTERNO"/>
    <s v="48 HS SEMANALES"/>
    <s v="MAIPU"/>
    <m/>
    <n v="34457468"/>
    <s v="M"/>
    <d v="1987-11-26T00:00:00"/>
    <n v="37"/>
    <d v="2017-02-17T00:00:00"/>
    <d v="2016-04-25T00:00:00"/>
    <n v="8"/>
    <d v="2023-01-01T00:00:00"/>
    <s v="BERSA THUNDER PRO"/>
    <s v="13-G96616"/>
    <s v="NO POSEE"/>
    <s v="NO POSEE"/>
    <s v="J.M.RAT"/>
    <m/>
    <s v="ESTRÉS LABORAL"/>
    <s v="30/12 AL 28/01/25"/>
    <n v="30"/>
    <m/>
    <m/>
    <m/>
    <m/>
    <m/>
    <m/>
    <m/>
  </r>
  <r>
    <n v="70"/>
    <x v="1"/>
    <n v="18"/>
    <s v="SARGENTO"/>
    <x v="1"/>
    <n v="421041"/>
    <s v="ARISTEGUI JAVIER IVAN"/>
    <s v="DISPONIBLE EXTERNO"/>
    <s v="24X48"/>
    <s v="DOLORES"/>
    <m/>
    <n v="38692798"/>
    <s v="M"/>
    <d v="1995-09-11T00:00:00"/>
    <n v="29"/>
    <d v="2022-05-20T00:00:00"/>
    <d v="2018-03-19T00:00:00"/>
    <n v="6"/>
    <d v="2025-12-01T00:00:00"/>
    <s v="BERSA THUNDER PRO"/>
    <s v="13-H25809"/>
    <s v="TECNOLOGIA ANTIBALAS"/>
    <n v="8567"/>
    <s v="ACTIVO"/>
    <m/>
    <m/>
    <m/>
    <m/>
    <m/>
    <m/>
    <m/>
    <m/>
    <m/>
    <m/>
    <m/>
  </r>
  <r>
    <n v="71"/>
    <x v="1"/>
    <n v="18"/>
    <s v="SARGENTO"/>
    <x v="1"/>
    <n v="421096"/>
    <s v="HEUSCHKEL ALEXIS DANIEL"/>
    <s v="CHOFER"/>
    <s v="24X48"/>
    <s v="DOLORES"/>
    <m/>
    <n v="38549301"/>
    <s v="M"/>
    <d v="1994-09-02T00:00:00"/>
    <n v="30"/>
    <d v="2019-09-13T00:00:00"/>
    <d v="2018-03-19T00:00:00"/>
    <n v="6"/>
    <d v="2025-12-01T00:00:00"/>
    <s v="BERSA THUNDER PRO"/>
    <s v="13-H02404"/>
    <s v="DELTA V"/>
    <n v="36879"/>
    <s v="ACTIVO"/>
    <m/>
    <m/>
    <m/>
    <m/>
    <m/>
    <m/>
    <m/>
    <m/>
    <m/>
    <m/>
    <m/>
  </r>
  <r>
    <n v="72"/>
    <x v="1"/>
    <n v="18"/>
    <s v="OFICIAL"/>
    <x v="1"/>
    <n v="421038"/>
    <s v="ALONSO AYRTON"/>
    <s v="DISPONIBLE EXTERNO"/>
    <s v="24X48"/>
    <s v="DOLORES"/>
    <m/>
    <n v="47118350"/>
    <s v="M"/>
    <d v="1994-06-24T00:00:00"/>
    <n v="30"/>
    <d v="2022-10-06T00:00:00"/>
    <d v="2018-03-19T00:00:00"/>
    <n v="6"/>
    <d v="2018-12-01T00:00:00"/>
    <s v="BERSA THUNDER PRO"/>
    <s v="13-H25793"/>
    <s v="NO POSEE"/>
    <s v="NO POSEE"/>
    <s v="TNO"/>
    <s v="48 HS SEMANALES "/>
    <s v="ESGUINCE EN DEDO"/>
    <s v="20/11 AL 15/01/25"/>
    <n v="56"/>
    <m/>
    <m/>
    <m/>
    <m/>
    <m/>
    <m/>
    <m/>
  </r>
  <r>
    <n v="73"/>
    <x v="1"/>
    <n v="18"/>
    <s v="OFICIAL"/>
    <x v="1"/>
    <n v="424682"/>
    <s v="BRACAMONTE LEILA NEREA"/>
    <s v="DISPONIBLE EXTERNO"/>
    <s v="24X48"/>
    <s v="MAIPU"/>
    <m/>
    <n v="37868039"/>
    <s v="F"/>
    <d v="1993-10-11T00:00:00"/>
    <n v="31"/>
    <d v="2020-06-24T00:00:00"/>
    <d v="2019-02-25T00:00:00"/>
    <n v="5"/>
    <d v="2019-12-01T00:00:00"/>
    <s v="BERSA MINI THUNDER"/>
    <s v="13-F70673"/>
    <s v="TECNOLOGIA ANTIBALAS"/>
    <n v="9082"/>
    <s v="ACTIVO"/>
    <m/>
    <m/>
    <m/>
    <m/>
    <m/>
    <m/>
    <m/>
    <m/>
    <m/>
    <m/>
    <m/>
  </r>
  <r>
    <n v="74"/>
    <x v="1"/>
    <n v="18"/>
    <s v="OFICIAL"/>
    <x v="1"/>
    <n v="494661"/>
    <s v="GONZALIA JUAN CRUZ"/>
    <s v="DISPONIBLE EXTERNO"/>
    <s v="24X48"/>
    <s v="CASTELLI"/>
    <m/>
    <n v="38436331"/>
    <s v="M"/>
    <d v="1994-02-24T00:00:00"/>
    <n v="30"/>
    <d v="2023-09-11T00:00:00"/>
    <d v="2016-04-25T00:00:00"/>
    <n v="8"/>
    <d v="2016-12-01T00:00:00"/>
    <s v="NO POSEE"/>
    <s v="NO POSEE"/>
    <s v="NO POSEE"/>
    <s v="NO POSEE"/>
    <s v="TNO"/>
    <s v="24 HS SEMANALES "/>
    <s v="ANSIEDAD GENERALIZADA"/>
    <s v="13/11 AL 08/01/25"/>
    <n v="56"/>
    <m/>
    <m/>
    <m/>
    <m/>
    <m/>
    <m/>
    <m/>
  </r>
  <r>
    <n v="75"/>
    <x v="1"/>
    <n v="18"/>
    <s v="OFICIAL"/>
    <x v="1"/>
    <n v="426431"/>
    <s v="PETERS MELISSA FERNANDA"/>
    <s v="DISPONIBLE EXTERNO"/>
    <s v="24X48"/>
    <s v="DOLORES"/>
    <m/>
    <n v="42346071"/>
    <s v="F"/>
    <d v="2000-02-21T00:00:00"/>
    <n v="24"/>
    <d v="2022-05-05T00:00:00"/>
    <d v="2020-03-09T00:00:00"/>
    <n v="4"/>
    <d v="2021-04-01T00:00:00"/>
    <s v="BERSA MINI"/>
    <s v="13-F63073"/>
    <s v="TECNOLOGIA ANTIBALAS "/>
    <n v="7172"/>
    <s v="ACTIVO"/>
    <m/>
    <m/>
    <m/>
    <m/>
    <m/>
    <m/>
    <m/>
    <m/>
    <m/>
    <m/>
    <m/>
  </r>
  <r>
    <n v="76"/>
    <x v="1"/>
    <n v="18"/>
    <s v="OFICIAL"/>
    <x v="1"/>
    <n v="427344"/>
    <s v="RODRIGUEZ MARIA ROSA"/>
    <s v="DISPPONIBLE EXTERNO"/>
    <s v="24X48"/>
    <s v="MAIPU"/>
    <m/>
    <n v="41990704"/>
    <s v="F"/>
    <d v="2000-03-30T00:00:00"/>
    <n v="24"/>
    <d v="2024-08-09T00:00:00"/>
    <d v="2020-03-09T00:00:00"/>
    <n v="4"/>
    <d v="2021-03-01T00:00:00"/>
    <s v="BERSA TPR 9"/>
    <s v="13-J85372"/>
    <s v="FAB MILITAR"/>
    <n v="7008074"/>
    <s v="ACTIVO"/>
    <m/>
    <m/>
    <m/>
    <m/>
    <m/>
    <m/>
    <m/>
    <m/>
    <m/>
    <m/>
    <m/>
  </r>
  <r>
    <n v="77"/>
    <x v="1"/>
    <n v="18"/>
    <s v="OFICIAL"/>
    <x v="1"/>
    <n v="493240"/>
    <s v="SOSA LUCIA VALERIA"/>
    <s v="DISPONIBLE INTERNO"/>
    <s v="20 HS SEMANALES"/>
    <s v="MAIPU"/>
    <m/>
    <n v="33039864"/>
    <s v="F"/>
    <d v="1987-07-11T00:00:00"/>
    <n v="37"/>
    <d v="2017-02-17T00:00:00"/>
    <d v="2016-01-24T00:00:00"/>
    <n v="8"/>
    <d v="2016-12-01T00:00:00"/>
    <s v="NO POSEE"/>
    <s v="NO POSEE"/>
    <s v="NO POSEE"/>
    <s v="NO POSEE"/>
    <s v="TNO DEFINITIVO "/>
    <s v="48 HS SEMANALES "/>
    <s v="AT. PANICO"/>
    <s v="DESDE 21/10"/>
    <m/>
    <m/>
    <m/>
    <m/>
    <m/>
    <m/>
    <m/>
    <m/>
  </r>
  <r>
    <n v="78"/>
    <x v="1"/>
    <n v="18"/>
    <s v="OFICIAL"/>
    <x v="1"/>
    <n v="426770"/>
    <s v="TORRES LUDMILA"/>
    <s v="DISPONIBLE EXTERNO"/>
    <s v="06 HS DIARIAS"/>
    <s v="MAIPU"/>
    <m/>
    <n v="38838347"/>
    <s v="F"/>
    <d v="1996-03-07T00:00:00"/>
    <n v="28"/>
    <d v="2024-09-24T00:00:00"/>
    <d v="2020-03-09T00:00:00"/>
    <n v="4"/>
    <d v="2021-03-01T00:00:00"/>
    <s v="BERSA THUNDER PRO"/>
    <s v="13-J57743"/>
    <s v="FAB MILITAR"/>
    <n v="7008169"/>
    <s v="ACTIVO"/>
    <m/>
    <m/>
    <m/>
    <m/>
    <m/>
    <m/>
    <m/>
    <m/>
    <m/>
    <m/>
    <m/>
  </r>
  <r>
    <n v="79"/>
    <x v="2"/>
    <n v="11"/>
    <s v="OFICIAL SUBAYUDANTE"/>
    <x v="0"/>
    <n v="493205"/>
    <s v="BARBERENA MARIA FELICITAS"/>
    <s v="ENCARGADO DE PUESTO DE VIGILANCIA"/>
    <s v="DISCONTINUO"/>
    <s v="MAIPU"/>
    <m/>
    <n v="31968315"/>
    <s v="F"/>
    <d v="1986-05-07T00:00:00"/>
    <n v="38"/>
    <d v="2024-10-02T00:00:00"/>
    <d v="2016-04-25T00:00:00"/>
    <n v="8"/>
    <d v="2021-06-01T00:00:00"/>
    <s v="BERSA THUNDER PRO"/>
    <s v="13-F81599"/>
    <s v="TECNOLOGIA ANTIBALAS"/>
    <n v="8007"/>
    <s v="ACTIVO"/>
    <m/>
    <m/>
    <m/>
    <m/>
    <m/>
    <m/>
    <m/>
    <m/>
    <m/>
    <m/>
    <m/>
  </r>
  <r>
    <n v="80"/>
    <x v="2"/>
    <n v="12"/>
    <s v="MAYOR"/>
    <x v="1"/>
    <n v="141855"/>
    <s v="LOZA SANDRA KARINA"/>
    <s v="DISPONIBLE EXTERNO"/>
    <s v="48 HS SEMANALES"/>
    <s v="MAIPU"/>
    <m/>
    <n v="23289073"/>
    <s v="F"/>
    <d v="1973-07-26T00:00:00"/>
    <n v="51"/>
    <d v="2021-05-19T00:00:00"/>
    <d v="1993-01-22T00:00:00"/>
    <n v="31"/>
    <d v="2020-01-01T00:00:00"/>
    <s v="BERSA MINI"/>
    <s v="13-F63049"/>
    <s v="TECNOLOGIA ANTIBALAS"/>
    <n v="8231"/>
    <s v="ACTIVO"/>
    <m/>
    <m/>
    <m/>
    <m/>
    <m/>
    <m/>
    <m/>
    <m/>
    <m/>
    <m/>
    <m/>
  </r>
  <r>
    <n v="81"/>
    <x v="2"/>
    <n v="17"/>
    <s v="SARGENTO"/>
    <x v="1"/>
    <n v="493203"/>
    <s v="AVELLO BRIAN"/>
    <s v="CHOFER"/>
    <s v="24X48"/>
    <s v="MAIPU"/>
    <m/>
    <n v="38838372"/>
    <s v="M"/>
    <d v="1996-04-16T00:00:00"/>
    <n v="28"/>
    <d v="2021-05-19T00:00:00"/>
    <d v="2016-04-24T00:00:00"/>
    <n v="8"/>
    <d v="2023-01-01T00:00:00"/>
    <s v="BERSA THUNDER PRO"/>
    <s v="13-G96471"/>
    <s v="DELTA V"/>
    <n v="37717"/>
    <s v="ACTIVO"/>
    <m/>
    <m/>
    <m/>
    <m/>
    <m/>
    <m/>
    <m/>
    <m/>
    <m/>
    <m/>
    <m/>
  </r>
  <r>
    <n v="82"/>
    <x v="2"/>
    <n v="17"/>
    <s v="SARGENTO"/>
    <x v="1"/>
    <n v="493210"/>
    <s v="ERQUIAGA HUGO NICOLAS"/>
    <s v="DISPONIBLE EXTERNO"/>
    <s v="24X48"/>
    <s v="MAIPU"/>
    <m/>
    <n v="37868185"/>
    <s v="M"/>
    <d v="1994-07-09T00:00:00"/>
    <n v="30"/>
    <d v="2020-08-14T00:00:00"/>
    <d v="2016-04-25T00:00:00"/>
    <n v="8"/>
    <d v="2023-01-01T00:00:00"/>
    <s v="BERSA THUNDER PRO"/>
    <s v="13-G95987"/>
    <s v="NO POSEE"/>
    <s v="NO POSEE"/>
    <s v="RMH"/>
    <m/>
    <s v="TRASTORNO DE ANSIEDAD"/>
    <s v="05/12 AL 08/01/25"/>
    <n v="30"/>
    <m/>
    <m/>
    <m/>
    <m/>
    <m/>
    <m/>
    <m/>
  </r>
  <r>
    <n v="83"/>
    <x v="2"/>
    <n v="17"/>
    <s v="SARGENTO"/>
    <x v="1"/>
    <n v="493219"/>
    <s v="GONZALEZ MAXIMILIANO"/>
    <s v="DISPONIBLE EXTERNO"/>
    <s v="24X48"/>
    <s v="MAIPU"/>
    <m/>
    <n v="38345360"/>
    <s v="M"/>
    <d v="1994-10-04T00:00:00"/>
    <n v="30"/>
    <d v="2022-02-09T00:00:00"/>
    <d v="2016-04-25T00:00:00"/>
    <n v="8"/>
    <d v="2023-01-01T00:00:00"/>
    <s v="BERSA THUNDER PRO"/>
    <s v="13-G96279"/>
    <s v="DELTA V"/>
    <n v="37513"/>
    <s v="ACTIVO"/>
    <m/>
    <m/>
    <m/>
    <m/>
    <m/>
    <m/>
    <m/>
    <m/>
    <m/>
    <m/>
    <m/>
  </r>
  <r>
    <n v="84"/>
    <x v="3"/>
    <n v="13"/>
    <s v="MAYOR"/>
    <x v="1"/>
    <n v="158484"/>
    <s v="FLECHA CARLOS JAVIER"/>
    <s v="ENCARGADO PUESTO VIGILANCIA"/>
    <s v="DISCONTINUO"/>
    <s v="MAIPU"/>
    <m/>
    <n v="26264998"/>
    <s v="M"/>
    <d v="1978-03-27T00:00:00"/>
    <n v="46"/>
    <d v="2016-09-22T00:00:00"/>
    <d v="2001-01-03T00:00:00"/>
    <n v="24"/>
    <d v="2025-01-01T00:00:00"/>
    <s v="BERSA TPR9"/>
    <s v="13-J56507"/>
    <s v="TECNOLOGIA ANTIBALAS"/>
    <n v="10517"/>
    <s v="ACTIVO"/>
    <m/>
    <m/>
    <m/>
    <m/>
    <m/>
    <m/>
    <m/>
    <m/>
    <m/>
    <m/>
    <m/>
  </r>
  <r>
    <n v="85"/>
    <x v="3"/>
    <n v="14"/>
    <s v="TENIENTE 1RO"/>
    <x v="1"/>
    <n v="160820"/>
    <s v="AMBROSIO ROQUE GABRIEL"/>
    <s v="CHOFER"/>
    <s v="24X48"/>
    <s v="DOLORES"/>
    <m/>
    <n v="29785106"/>
    <s v="M"/>
    <d v="1983-04-11T00:00:00"/>
    <n v="41"/>
    <d v="2021-10-18T00:00:00"/>
    <d v="2003-01-27T00:00:00"/>
    <n v="21"/>
    <d v="2021-01-01T00:00:00"/>
    <s v="BERSA THUNDER"/>
    <s v="13-626520"/>
    <s v="TECNOLOGIA ANTIBALAS"/>
    <n v="4533"/>
    <s v="ACTIVO"/>
    <m/>
    <m/>
    <m/>
    <m/>
    <m/>
    <m/>
    <m/>
    <m/>
    <m/>
    <m/>
    <m/>
  </r>
  <r>
    <n v="86"/>
    <x v="3"/>
    <n v="16"/>
    <s v="SUBTENIENTE"/>
    <x v="1"/>
    <n v="170688"/>
    <s v="GOMEZ GUSTAVO VICTOR"/>
    <s v="CHOFER"/>
    <s v="24X48"/>
    <s v="DOLORES"/>
    <m/>
    <n v="27228516"/>
    <s v="M"/>
    <d v="1979-04-07T00:00:00"/>
    <n v="45"/>
    <d v="2022-08-24T00:00:00"/>
    <d v="2006-11-01T00:00:00"/>
    <n v="18"/>
    <d v="2015-01-01T00:00:00"/>
    <s v="BERSA THUNDER PRO"/>
    <s v="13-G99930"/>
    <s v="DELTA V"/>
    <n v="29608"/>
    <s v="ACTIVO"/>
    <m/>
    <m/>
    <m/>
    <m/>
    <m/>
    <m/>
    <m/>
    <m/>
    <m/>
    <m/>
    <m/>
  </r>
  <r>
    <n v="87"/>
    <x v="3"/>
    <n v="16"/>
    <s v="SUBTENIENTE"/>
    <x v="1"/>
    <n v="191599"/>
    <s v="GONZALEZ BRAIAN EMANUEL"/>
    <s v="CHOFER"/>
    <s v="24X48"/>
    <s v="CASTELLI"/>
    <m/>
    <n v="34930466"/>
    <s v="M"/>
    <d v="1990-04-16T00:00:00"/>
    <n v="34"/>
    <d v="2021-03-29T00:00:00"/>
    <d v="2013-06-03T00:00:00"/>
    <n v="11"/>
    <d v="2024-01-01T00:00:00"/>
    <s v="BERSA THUNDER PRO"/>
    <s v="13-E44024"/>
    <s v="DELTA V"/>
    <n v="37127"/>
    <s v="ACTIVO"/>
    <m/>
    <m/>
    <m/>
    <m/>
    <m/>
    <m/>
    <m/>
    <m/>
    <m/>
    <m/>
    <m/>
  </r>
  <r>
    <n v="88"/>
    <x v="4"/>
    <n v="7"/>
    <s v="SUBCOMISARIO"/>
    <x v="0"/>
    <n v="173964"/>
    <s v="REYNAGA MARIA SOLEDAD"/>
    <s v="JEFE"/>
    <s v="DISCONTINUO"/>
    <s v="MAIPU"/>
    <m/>
    <n v="30228312"/>
    <s v="F"/>
    <d v="1983-05-14T00:00:00"/>
    <n v="41"/>
    <d v="2021-01-18T00:00:00"/>
    <d v="2007-12-20T00:00:00"/>
    <n v="17"/>
    <d v="2025-01-01T00:00:00"/>
    <s v="BERSA MINI"/>
    <s v="13-F25738"/>
    <s v="DELTA V"/>
    <n v="35843"/>
    <s v="ACTIVO"/>
    <m/>
    <m/>
    <m/>
    <m/>
    <m/>
    <m/>
    <m/>
    <m/>
    <m/>
    <m/>
    <m/>
  </r>
  <r>
    <n v="89"/>
    <x v="4"/>
    <n v="8"/>
    <s v="OFICIAL PRINCIPAL "/>
    <x v="0"/>
    <n v="174073"/>
    <s v="AGUIRRE CRISTIAN EDGARDO"/>
    <s v="JEFE DE TURNO"/>
    <s v="12X36"/>
    <s v="MAIPU"/>
    <m/>
    <n v="26767642"/>
    <s v="M"/>
    <d v="1978-09-20T00:00:00"/>
    <n v="46"/>
    <d v="2021-09-13T00:00:00"/>
    <d v="2007-12-10T00:00:00"/>
    <n v="17"/>
    <d v="2025-01-01T00:00:00"/>
    <s v="BERSA THUNDER"/>
    <s v="13-729145"/>
    <s v="TECNOLOGIA ANTIBALAS"/>
    <n v="3641"/>
    <s v="ACTIVO"/>
    <m/>
    <m/>
    <m/>
    <m/>
    <m/>
    <m/>
    <m/>
    <m/>
    <m/>
    <m/>
    <m/>
  </r>
  <r>
    <n v="90"/>
    <x v="4"/>
    <n v="9"/>
    <s v="OFICIAL SUBINSPECTOR"/>
    <x v="0"/>
    <n v="187005"/>
    <s v="GOPAR MIGUEL ANGEL"/>
    <s v="DISPONIBLE"/>
    <s v="48 HS SEMANALES"/>
    <s v="DOLORES"/>
    <m/>
    <n v="36499579"/>
    <s v="M"/>
    <d v="1991-09-29T00:00:00"/>
    <n v="33"/>
    <d v="2024-09-03T00:00:00"/>
    <d v="2012-03-19T00:00:00"/>
    <n v="12"/>
    <d v="2024-01-01T00:00:00"/>
    <s v="TAURUS"/>
    <s v="TEM-45341"/>
    <s v="DELTA V"/>
    <n v="36274"/>
    <s v="ACTIVO"/>
    <m/>
    <m/>
    <m/>
    <m/>
    <m/>
    <m/>
    <m/>
    <m/>
    <m/>
    <m/>
    <m/>
  </r>
  <r>
    <n v="91"/>
    <x v="4"/>
    <n v="9"/>
    <s v="OFICIAL SUBINSPECTOR"/>
    <x v="0"/>
    <n v="180439"/>
    <s v="PEREYRA CLAUDIA GABRIELA"/>
    <s v="DISPONIBLE INTERNO"/>
    <s v="48 HS SEMANALES"/>
    <s v="MAIPU"/>
    <m/>
    <n v="30956231"/>
    <s v="F"/>
    <d v="1984-07-12T00:00:00"/>
    <n v="40"/>
    <d v="2024-07-26T00:00:00"/>
    <d v="2009-10-26T00:00:00"/>
    <n v="15"/>
    <d v="2022-01-01T00:00:00"/>
    <s v="NO POSEE"/>
    <s v="NO POSEE"/>
    <s v="NO POSEE"/>
    <s v="NO POSEE"/>
    <s v="TNO"/>
    <s v="48 HS SEMANALES"/>
    <s v="ANGUSTIA GENERALIZADA"/>
    <s v="20/11 al 19/03/25"/>
    <n v="119"/>
    <m/>
    <m/>
    <m/>
    <m/>
    <m/>
    <m/>
    <m/>
  </r>
  <r>
    <n v="92"/>
    <x v="4"/>
    <n v="10"/>
    <s v="OFICIAL SUBINSPECTOR"/>
    <x v="0"/>
    <n v="191624"/>
    <s v="LUQUEZ ERIKA CAROLINA"/>
    <s v="OFICIAL DE SERVICIO"/>
    <s v="12X36"/>
    <s v="MAIPU"/>
    <m/>
    <n v="37868042"/>
    <s v="F"/>
    <d v="1983-10-08T00:00:00"/>
    <n v="41"/>
    <d v="2016-10-28T00:00:00"/>
    <d v="2013-06-03T00:00:00"/>
    <n v="11"/>
    <d v="2025-01-01T00:00:00"/>
    <s v="BERSA THUNDER"/>
    <s v="13-E43941"/>
    <s v="DELTA V"/>
    <n v="36886"/>
    <s v="ACTIVO"/>
    <m/>
    <m/>
    <m/>
    <m/>
    <m/>
    <m/>
    <m/>
    <m/>
    <m/>
    <m/>
    <m/>
  </r>
  <r>
    <n v="93"/>
    <x v="4"/>
    <n v="11"/>
    <s v="OFICIAL SUBAYUDANTE"/>
    <x v="0"/>
    <n v="416358"/>
    <s v="GISONDI MARIA BELEN"/>
    <s v="DISPONIBLE INTERNO "/>
    <s v="6 HS DIARIAS"/>
    <s v="MAIPU"/>
    <m/>
    <n v="37537445"/>
    <s v="F"/>
    <d v="1993-05-14T00:00:00"/>
    <n v="31"/>
    <d v="2018-03-16T00:00:00"/>
    <d v="2016-04-25T00:00:00"/>
    <n v="8"/>
    <d v="2017-12-01T00:00:00"/>
    <s v="NO POSEE"/>
    <s v="NO POSEE"/>
    <s v="DELTA V"/>
    <n v="37805"/>
    <s v="TNO DEFINITIVO "/>
    <s v="30 HS SEMANALES "/>
    <s v="MIOPIA G. VIII"/>
    <s v="DESDE 10/12"/>
    <m/>
    <m/>
    <m/>
    <m/>
    <m/>
    <m/>
    <m/>
    <m/>
  </r>
  <r>
    <n v="94"/>
    <x v="4"/>
    <n v="16"/>
    <s v="SUBTENIENTE"/>
    <x v="1"/>
    <n v="186428"/>
    <s v="CRISPIN ADRIANA ELISABETH"/>
    <s v="DISPONIBLE"/>
    <s v="12X36"/>
    <s v="MAIPU"/>
    <m/>
    <n v="29139252"/>
    <s v="F"/>
    <d v="1981-12-16T00:00:00"/>
    <n v="43"/>
    <d v="2016-03-16T00:00:00"/>
    <d v="2012-03-19T00:00:00"/>
    <n v="12"/>
    <d v="2023-01-01T00:00:00"/>
    <s v="BERSA MINI THUNDER"/>
    <s v="13-734761"/>
    <s v="NO POSEE"/>
    <s v="NO POSEE"/>
    <s v="J. M. RAT"/>
    <m/>
    <s v="EVALUACION PSIQUIATRICA"/>
    <s v="11/12 AL 08/01/25"/>
    <n v="28"/>
    <m/>
    <m/>
    <m/>
    <m/>
    <m/>
    <m/>
    <m/>
  </r>
  <r>
    <n v="95"/>
    <x v="4"/>
    <n v="17"/>
    <s v="SARGENTO"/>
    <x v="1"/>
    <n v="200113"/>
    <s v="GALVAN VIVIANA NOEMI"/>
    <s v="DISPONIBLE"/>
    <s v="12X36"/>
    <s v="MAIPU"/>
    <m/>
    <n v="30228490"/>
    <s v="F"/>
    <d v="1984-03-30T00:00:00"/>
    <n v="40"/>
    <d v="2018-02-09T00:00:00"/>
    <d v="2014-05-28T00:00:00"/>
    <n v="10"/>
    <d v="2021-01-01T00:00:00"/>
    <s v="BERSA MINI THUNDER"/>
    <s v="13-F21243"/>
    <s v="DELTA V"/>
    <n v="36276"/>
    <s v="ACTIVO"/>
    <m/>
    <m/>
    <m/>
    <m/>
    <m/>
    <m/>
    <m/>
    <m/>
    <m/>
    <m/>
    <m/>
  </r>
  <r>
    <n v="96"/>
    <x v="4"/>
    <n v="17"/>
    <s v="SARGENTO"/>
    <x v="1"/>
    <n v="493217"/>
    <s v="GISONDI MIRIAM ROCIO"/>
    <s v="DISPONIBLE"/>
    <s v="12X36"/>
    <s v="MAIPU"/>
    <m/>
    <n v="36780766"/>
    <s v="F"/>
    <d v="1992-02-12T00:00:00"/>
    <n v="32"/>
    <d v="2021-09-13T00:00:00"/>
    <d v="2016-04-25T00:00:00"/>
    <n v="8"/>
    <d v="2023-01-01T00:00:00"/>
    <s v="BERSA THUNDER PRO"/>
    <s v="13-H44650"/>
    <s v="DELTA V"/>
    <n v="37805"/>
    <s v="ACTIVO"/>
    <m/>
    <m/>
    <m/>
    <m/>
    <m/>
    <m/>
    <m/>
    <m/>
    <m/>
    <m/>
    <m/>
  </r>
  <r>
    <n v="97"/>
    <x v="4"/>
    <n v="17"/>
    <s v="SARGENTO"/>
    <x v="1"/>
    <n v="419166"/>
    <s v="LUQUEZ AGUSTINA AYELEN"/>
    <s v="DISPONIBLE"/>
    <s v="12X36"/>
    <s v="MAIPU"/>
    <m/>
    <n v="40064989"/>
    <s v="F"/>
    <d v="1997-07-23T00:00:00"/>
    <n v="27"/>
    <d v="2018-03-16T00:00:00"/>
    <d v="2017-03-27T00:00:00"/>
    <n v="7"/>
    <d v="2024-01-01T00:00:00"/>
    <s v="BERSA MINI"/>
    <s v="13-H52203"/>
    <s v="TECNOLOGIA ANTIBALAS"/>
    <n v="7551"/>
    <s v="ACTIVO"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Hoja 3" cacheId="5" applyNumberFormats="0" applyBorderFormats="0" applyFontFormats="0" applyPatternFormats="0" applyAlignmentFormats="0" applyWidthHeightFormats="0" dataCaption="" updatedVersion="8" compact="0" compactData="0">
  <location ref="B2:G9" firstHeaderRow="1" firstDataRow="2" firstDataCol="1"/>
  <pivotFields count="35">
    <pivotField name="ORDEN" compact="0" outline="0" multipleItemSelectionAllowed="1" showAll="0"/>
    <pivotField name="DESTINO" axis="axisRow" compact="0" outline="0" multipleItemSelectionAllowed="1" showAll="0" sortType="ascending">
      <items count="6">
        <item x="1"/>
        <item x="4"/>
        <item x="0"/>
        <item x="2"/>
        <item x="3"/>
        <item t="default"/>
      </items>
    </pivotField>
    <pivotField name="ORDEN JERAR" compact="0" outline="0" multipleItemSelectionAllowed="1" showAll="0"/>
    <pivotField name="JERARQUIA" compact="0" outline="0" multipleItemSelectionAllowed="1" showAll="0"/>
    <pivotField name="AGR." axis="axisCol" dataField="1" compact="0" outline="0" multipleItemSelectionAllowed="1" showAll="0" sortType="ascending">
      <items count="5">
        <item x="2"/>
        <item x="0"/>
        <item x="1"/>
        <item x="3"/>
        <item t="default"/>
      </items>
    </pivotField>
    <pivotField name="LEGAJO" compact="0" outline="0" multipleItemSelectionAllowed="1" showAll="0"/>
    <pivotField name="NOMBRES y APELLIDO" compact="0" outline="0" multipleItemSelectionAllowed="1" showAll="0"/>
    <pivotField name="FUNCION" compact="0" outline="0" multipleItemSelectionAllowed="1" showAll="0"/>
    <pivotField name="REGIMEN HORARIO" compact="0" outline="0" multipleItemSelectionAllowed="1" showAll="0"/>
    <pivotField name="PARTIDO DOMICILIO" compact="0" outline="0" multipleItemSelectionAllowed="1" showAll="0"/>
    <pivotField compact="0" outline="0" showAll="0" includeNewItemsInFilter="1"/>
    <pivotField name="DNI" compact="0" outline="0" multipleItemSelectionAllowed="1" showAll="0"/>
    <pivotField name="SEXO" compact="0" outline="0" multipleItemSelectionAllowed="1" showAll="0"/>
    <pivotField name="FECHA DE NACIMIENTO" compact="0" numFmtId="164" outline="0" multipleItemSelectionAllowed="1" showAll="0"/>
    <pivotField name="EDAD" compact="0" numFmtId="1" outline="0" multipleItemSelectionAllowed="1" showAll="0"/>
    <pivotField name="POSICION PUESTO " compact="0" outline="0" multipleItemSelectionAllowed="1" showAll="0"/>
    <pivotField name="ING A POLICIA " compact="0" numFmtId="165" outline="0" multipleItemSelectionAllowed="1" showAll="0"/>
    <pivotField compact="0" numFmtId="1" outline="0" showAll="0" includeNewItemsInFilter="1"/>
    <pivotField name="ULTIMO ASCENSO" compact="0" numFmtId="164" outline="0" multipleItemSelectionAllowed="1" showAll="0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name="ACTIVO/JMD/JMS/RMH/RAT" compact="0" outline="0" multipleItemSelectionAllowed="1" showAll="0"/>
    <pivotField name="HORARIO TNO" compact="0" outline="0" multipleItemSelectionAllowed="1" showAll="0"/>
    <pivotField name="DIAGNOSTICO DETALLADO (NO CIE)" compact="0" outline="0" multipleItemSelectionAllowed="1" showAll="0"/>
    <pivotField name="DESDE/HASTA" compact="0" outline="0" multipleItemSelectionAllowed="1" showAll="0"/>
    <pivotField name="CANT DE DIAS" compact="0" outline="0" multipleItemSelectionAllowed="1" showAll="0"/>
    <pivotField name="JPK CZA FZA" compact="0" outline="0" multipleItemSelectionAllowed="1" showAll="0"/>
    <pivotField name="LICENCIA ESPECIAL" compact="0" outline="0" multipleItemSelectionAllowed="1" showAll="0"/>
    <pivotField name="LICENCIA MATERNIDAD" compact="0" outline="0" multipleItemSelectionAllowed="1" showAll="0"/>
    <pivotField name="TAREA" compact="0" outline="0" multipleItemSelectionAllowed="1" showAll="0"/>
    <pivotField name="ESTUDIOS" compact="0" outline="0" multipleItemSelectionAllowed="1" showAll="0"/>
    <pivotField name="TITULO" compact="0" outline="0" multipleItemSelectionAllowed="1" showAll="0"/>
    <pivotField name="IDIOMAS" compact="0" outline="0" multipleItemSelectionAllowed="1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4"/>
  </colFields>
  <colItems count="5">
    <i>
      <x/>
    </i>
    <i>
      <x v="1"/>
    </i>
    <i>
      <x v="2"/>
    </i>
    <i>
      <x v="3"/>
    </i>
    <i t="grand">
      <x/>
    </i>
  </colItems>
  <dataFields count="1">
    <dataField name="COUNTA of AGR." fld="4" subtotal="count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outlinePr summaryBelow="0" summaryRight="0"/>
  </sheetPr>
  <dimension ref="A1:AI986"/>
  <sheetViews>
    <sheetView tabSelected="1" topLeftCell="K1" workbookViewId="0">
      <selection activeCell="S1" sqref="S1"/>
    </sheetView>
  </sheetViews>
  <sheetFormatPr baseColWidth="10" defaultColWidth="12.6640625" defaultRowHeight="15.75" customHeight="1"/>
  <cols>
    <col min="2" max="2" width="21" bestFit="1" customWidth="1"/>
    <col min="3" max="3" width="16.109375" customWidth="1"/>
    <col min="4" max="4" width="19.109375" customWidth="1"/>
    <col min="7" max="7" width="27.88671875" customWidth="1"/>
    <col min="8" max="8" width="27.77734375" customWidth="1"/>
    <col min="9" max="9" width="21.44140625" bestFit="1" customWidth="1"/>
    <col min="14" max="20" width="16.33203125" customWidth="1"/>
    <col min="22" max="22" width="13.88671875" customWidth="1"/>
    <col min="25" max="26" width="30.21875" customWidth="1"/>
    <col min="27" max="27" width="15.109375" customWidth="1"/>
    <col min="28" max="28" width="14.109375" customWidth="1"/>
    <col min="29" max="29" width="13.21875" customWidth="1"/>
    <col min="30" max="30" width="18.44140625" customWidth="1"/>
    <col min="33" max="33" width="14" customWidth="1"/>
    <col min="34" max="34" width="21.88671875" customWidth="1"/>
    <col min="35" max="35" width="15" customWidth="1"/>
  </cols>
  <sheetData>
    <row r="1" spans="1:35" ht="13.2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57" t="s">
        <v>6</v>
      </c>
      <c r="H1" s="2" t="s">
        <v>7</v>
      </c>
      <c r="I1" s="2" t="s">
        <v>8</v>
      </c>
      <c r="J1" s="57" t="s">
        <v>9</v>
      </c>
      <c r="K1" s="57" t="s">
        <v>360</v>
      </c>
      <c r="L1" s="2" t="s">
        <v>10</v>
      </c>
      <c r="M1" s="2" t="s">
        <v>11</v>
      </c>
      <c r="N1" s="2" t="s">
        <v>12</v>
      </c>
      <c r="O1" s="2" t="s">
        <v>13</v>
      </c>
      <c r="P1" s="57" t="s">
        <v>362</v>
      </c>
      <c r="Q1" s="2" t="s">
        <v>363</v>
      </c>
      <c r="R1" s="57" t="s">
        <v>357</v>
      </c>
      <c r="S1" s="57" t="s">
        <v>14</v>
      </c>
      <c r="T1" s="57" t="s">
        <v>358</v>
      </c>
      <c r="U1" s="57" t="s">
        <v>359</v>
      </c>
      <c r="V1" s="2" t="s">
        <v>355</v>
      </c>
      <c r="W1" s="2" t="s">
        <v>356</v>
      </c>
      <c r="X1" s="57" t="s">
        <v>15</v>
      </c>
      <c r="Y1" s="2" t="s">
        <v>16</v>
      </c>
      <c r="Z1" s="57" t="s">
        <v>17</v>
      </c>
      <c r="AA1" s="57" t="s">
        <v>18</v>
      </c>
      <c r="AB1" s="2" t="s">
        <v>19</v>
      </c>
      <c r="AC1" s="2" t="s">
        <v>20</v>
      </c>
      <c r="AD1" s="2" t="s">
        <v>21</v>
      </c>
      <c r="AE1" s="49" t="s">
        <v>22</v>
      </c>
      <c r="AF1" s="52" t="s">
        <v>23</v>
      </c>
      <c r="AG1" s="52" t="s">
        <v>24</v>
      </c>
      <c r="AH1" s="52" t="s">
        <v>25</v>
      </c>
      <c r="AI1" s="52" t="s">
        <v>26</v>
      </c>
    </row>
    <row r="2" spans="1:35" ht="14.4">
      <c r="A2" s="4">
        <v>1</v>
      </c>
      <c r="B2" s="5" t="s">
        <v>27</v>
      </c>
      <c r="C2" s="6">
        <v>5</v>
      </c>
      <c r="D2" s="6" t="s">
        <v>28</v>
      </c>
      <c r="E2" s="6" t="s">
        <v>29</v>
      </c>
      <c r="F2" s="7">
        <v>23837</v>
      </c>
      <c r="G2" s="8" t="s">
        <v>30</v>
      </c>
      <c r="H2" s="8" t="s">
        <v>31</v>
      </c>
      <c r="I2" s="9" t="s">
        <v>32</v>
      </c>
      <c r="J2" s="9" t="s">
        <v>33</v>
      </c>
      <c r="K2" s="9" t="s">
        <v>361</v>
      </c>
      <c r="L2" s="44">
        <v>25974232</v>
      </c>
      <c r="M2" s="9" t="s">
        <v>34</v>
      </c>
      <c r="N2" s="46">
        <v>28210</v>
      </c>
      <c r="O2" s="10">
        <f ca="1">TRUNC((TODAY()-N2)/365)</f>
        <v>47</v>
      </c>
      <c r="P2" s="46">
        <v>45636</v>
      </c>
      <c r="Q2" s="46">
        <v>35513</v>
      </c>
      <c r="R2" s="10">
        <f ca="1">TRUNC((TODAY()-Q2)/365)</f>
        <v>27</v>
      </c>
      <c r="S2" s="46">
        <v>45658</v>
      </c>
      <c r="T2" s="11" t="s">
        <v>35</v>
      </c>
      <c r="U2" s="12" t="s">
        <v>36</v>
      </c>
      <c r="V2" s="9" t="s">
        <v>37</v>
      </c>
      <c r="W2" s="9">
        <v>28386</v>
      </c>
      <c r="X2" s="9" t="s">
        <v>38</v>
      </c>
      <c r="Y2" s="13"/>
      <c r="Z2" s="13"/>
      <c r="AA2" s="13"/>
      <c r="AB2" s="14"/>
      <c r="AC2" s="14"/>
      <c r="AD2" s="14"/>
      <c r="AE2" s="50"/>
      <c r="AF2" s="52"/>
      <c r="AG2" s="53" t="s">
        <v>39</v>
      </c>
      <c r="AH2" s="53" t="s">
        <v>40</v>
      </c>
      <c r="AI2" s="53" t="s">
        <v>41</v>
      </c>
    </row>
    <row r="3" spans="1:35" ht="14.4">
      <c r="A3" s="16">
        <v>2</v>
      </c>
      <c r="B3" s="5" t="s">
        <v>27</v>
      </c>
      <c r="C3" s="6">
        <v>5</v>
      </c>
      <c r="D3" s="5" t="s">
        <v>42</v>
      </c>
      <c r="E3" s="6" t="s">
        <v>29</v>
      </c>
      <c r="F3" s="17">
        <v>23232</v>
      </c>
      <c r="G3" s="18" t="s">
        <v>43</v>
      </c>
      <c r="H3" s="18" t="s">
        <v>44</v>
      </c>
      <c r="I3" s="5" t="s">
        <v>32</v>
      </c>
      <c r="J3" s="5" t="s">
        <v>45</v>
      </c>
      <c r="K3" s="5"/>
      <c r="L3" s="45">
        <v>22697229</v>
      </c>
      <c r="M3" s="5" t="s">
        <v>34</v>
      </c>
      <c r="N3" s="46">
        <v>26402</v>
      </c>
      <c r="O3" s="10">
        <f t="shared" ref="O3:O98" ca="1" si="0">TRUNC((TODAY()-N3)/365)</f>
        <v>52</v>
      </c>
      <c r="P3" s="46">
        <v>44736</v>
      </c>
      <c r="Q3" s="46">
        <v>35135</v>
      </c>
      <c r="R3" s="10">
        <f t="shared" ref="R3:R66" ca="1" si="1">TRUNC((TODAY()-Q3)/365)</f>
        <v>28</v>
      </c>
      <c r="S3" s="46">
        <v>43466</v>
      </c>
      <c r="T3" s="19" t="s">
        <v>46</v>
      </c>
      <c r="U3" s="20" t="s">
        <v>47</v>
      </c>
      <c r="V3" s="6" t="s">
        <v>37</v>
      </c>
      <c r="W3" s="15">
        <v>30054</v>
      </c>
      <c r="X3" s="15" t="s">
        <v>38</v>
      </c>
      <c r="Y3" s="15"/>
      <c r="Z3" s="15"/>
      <c r="AA3" s="15"/>
      <c r="AB3" s="15"/>
      <c r="AC3" s="15"/>
      <c r="AD3" s="15"/>
      <c r="AE3" s="51"/>
      <c r="AF3" s="53"/>
      <c r="AG3" s="53" t="s">
        <v>48</v>
      </c>
      <c r="AH3" s="53"/>
      <c r="AI3" s="53"/>
    </row>
    <row r="4" spans="1:35" ht="14.4">
      <c r="A4" s="4">
        <v>3</v>
      </c>
      <c r="B4" s="5" t="s">
        <v>27</v>
      </c>
      <c r="C4" s="6">
        <v>6</v>
      </c>
      <c r="D4" s="5" t="s">
        <v>49</v>
      </c>
      <c r="E4" s="6" t="s">
        <v>29</v>
      </c>
      <c r="F4" s="17">
        <v>176015</v>
      </c>
      <c r="G4" s="21" t="s">
        <v>50</v>
      </c>
      <c r="H4" s="18" t="s">
        <v>51</v>
      </c>
      <c r="I4" s="5" t="s">
        <v>32</v>
      </c>
      <c r="J4" s="5" t="s">
        <v>52</v>
      </c>
      <c r="K4" s="5"/>
      <c r="L4" s="45">
        <v>27856878</v>
      </c>
      <c r="M4" s="5" t="s">
        <v>53</v>
      </c>
      <c r="N4" s="46">
        <v>29384</v>
      </c>
      <c r="O4" s="10">
        <f t="shared" ca="1" si="0"/>
        <v>44</v>
      </c>
      <c r="P4" s="46">
        <v>45594</v>
      </c>
      <c r="Q4" s="46">
        <v>39417</v>
      </c>
      <c r="R4" s="10">
        <f t="shared" ca="1" si="1"/>
        <v>17</v>
      </c>
      <c r="S4" s="46">
        <v>45292</v>
      </c>
      <c r="T4" s="22" t="s">
        <v>46</v>
      </c>
      <c r="U4" s="23" t="s">
        <v>54</v>
      </c>
      <c r="V4" s="6" t="s">
        <v>55</v>
      </c>
      <c r="W4" s="24" t="s">
        <v>55</v>
      </c>
      <c r="X4" s="15" t="s">
        <v>56</v>
      </c>
      <c r="Y4" s="15" t="s">
        <v>57</v>
      </c>
      <c r="Z4" s="15" t="s">
        <v>58</v>
      </c>
      <c r="AA4" s="15" t="s">
        <v>59</v>
      </c>
      <c r="AB4" s="15">
        <v>91</v>
      </c>
      <c r="AC4" s="15"/>
      <c r="AD4" s="15"/>
      <c r="AE4" s="51"/>
      <c r="AF4" s="54"/>
      <c r="AG4" s="55" t="s">
        <v>48</v>
      </c>
      <c r="AH4" s="56" t="s">
        <v>60</v>
      </c>
      <c r="AI4" s="56"/>
    </row>
    <row r="5" spans="1:35" ht="14.4">
      <c r="A5" s="16">
        <v>4</v>
      </c>
      <c r="B5" s="5" t="s">
        <v>27</v>
      </c>
      <c r="C5" s="6">
        <v>13</v>
      </c>
      <c r="D5" s="6" t="s">
        <v>61</v>
      </c>
      <c r="E5" s="6" t="s">
        <v>62</v>
      </c>
      <c r="F5" s="17">
        <v>158730</v>
      </c>
      <c r="G5" s="18" t="s">
        <v>63</v>
      </c>
      <c r="H5" s="25" t="s">
        <v>64</v>
      </c>
      <c r="I5" s="5" t="s">
        <v>32</v>
      </c>
      <c r="J5" s="5" t="s">
        <v>52</v>
      </c>
      <c r="K5" s="5"/>
      <c r="L5" s="45">
        <v>25334774</v>
      </c>
      <c r="M5" s="5" t="s">
        <v>34</v>
      </c>
      <c r="N5" s="46">
        <v>27993</v>
      </c>
      <c r="O5" s="10">
        <f t="shared" ca="1" si="0"/>
        <v>48</v>
      </c>
      <c r="P5" s="46">
        <v>41302</v>
      </c>
      <c r="Q5" s="46">
        <v>36787</v>
      </c>
      <c r="R5" s="10">
        <f t="shared" ca="1" si="1"/>
        <v>24</v>
      </c>
      <c r="S5" s="46">
        <v>45658</v>
      </c>
      <c r="T5" s="22" t="s">
        <v>65</v>
      </c>
      <c r="U5" s="23" t="s">
        <v>66</v>
      </c>
      <c r="V5" s="6" t="s">
        <v>67</v>
      </c>
      <c r="W5" s="15">
        <v>4103</v>
      </c>
      <c r="X5" s="15" t="s">
        <v>38</v>
      </c>
      <c r="Y5" s="15"/>
      <c r="Z5" s="15"/>
      <c r="AA5" s="15"/>
      <c r="AB5" s="15"/>
      <c r="AC5" s="15"/>
      <c r="AD5" s="15"/>
      <c r="AE5" s="51"/>
      <c r="AF5" s="53"/>
      <c r="AG5" s="53"/>
      <c r="AH5" s="53"/>
      <c r="AI5" s="53"/>
    </row>
    <row r="6" spans="1:35" ht="14.4">
      <c r="A6" s="4">
        <v>5</v>
      </c>
      <c r="B6" s="5" t="s">
        <v>27</v>
      </c>
      <c r="C6" s="6">
        <v>16</v>
      </c>
      <c r="D6" s="6" t="s">
        <v>68</v>
      </c>
      <c r="E6" s="5" t="s">
        <v>62</v>
      </c>
      <c r="F6" s="17">
        <v>177509</v>
      </c>
      <c r="G6" s="18" t="s">
        <v>69</v>
      </c>
      <c r="H6" s="18" t="s">
        <v>70</v>
      </c>
      <c r="I6" s="5" t="s">
        <v>71</v>
      </c>
      <c r="J6" s="5" t="s">
        <v>72</v>
      </c>
      <c r="K6" s="5"/>
      <c r="L6" s="45">
        <v>30288593</v>
      </c>
      <c r="M6" s="5" t="s">
        <v>53</v>
      </c>
      <c r="N6" s="46">
        <v>30812</v>
      </c>
      <c r="O6" s="10">
        <f t="shared" ca="1" si="0"/>
        <v>40</v>
      </c>
      <c r="P6" s="46">
        <v>44132</v>
      </c>
      <c r="Q6" s="46">
        <v>39897</v>
      </c>
      <c r="R6" s="10">
        <f t="shared" ca="1" si="1"/>
        <v>15</v>
      </c>
      <c r="S6" s="46">
        <v>45658</v>
      </c>
      <c r="T6" s="22" t="s">
        <v>73</v>
      </c>
      <c r="U6" s="23" t="s">
        <v>74</v>
      </c>
      <c r="V6" s="6" t="s">
        <v>37</v>
      </c>
      <c r="W6" s="15">
        <v>35842</v>
      </c>
      <c r="X6" s="15" t="s">
        <v>38</v>
      </c>
      <c r="Y6" s="15"/>
      <c r="Z6" s="15"/>
      <c r="AA6" s="15"/>
      <c r="AB6" s="15"/>
      <c r="AC6" s="15"/>
      <c r="AD6" s="15"/>
      <c r="AE6" s="51"/>
      <c r="AF6" s="53"/>
      <c r="AG6" s="53" t="s">
        <v>48</v>
      </c>
      <c r="AH6" s="53" t="s">
        <v>60</v>
      </c>
      <c r="AI6" s="53"/>
    </row>
    <row r="7" spans="1:35" ht="14.4">
      <c r="A7" s="16">
        <v>6</v>
      </c>
      <c r="B7" s="5" t="s">
        <v>27</v>
      </c>
      <c r="C7" s="6">
        <v>16</v>
      </c>
      <c r="D7" s="5" t="s">
        <v>75</v>
      </c>
      <c r="E7" s="5" t="s">
        <v>62</v>
      </c>
      <c r="F7" s="17">
        <v>191594</v>
      </c>
      <c r="G7" s="18" t="s">
        <v>76</v>
      </c>
      <c r="H7" s="18" t="s">
        <v>77</v>
      </c>
      <c r="I7" s="5" t="s">
        <v>71</v>
      </c>
      <c r="J7" s="5" t="s">
        <v>52</v>
      </c>
      <c r="K7" s="5"/>
      <c r="L7" s="45">
        <v>36110612</v>
      </c>
      <c r="M7" s="5" t="s">
        <v>53</v>
      </c>
      <c r="N7" s="46">
        <v>33296</v>
      </c>
      <c r="O7" s="10">
        <f t="shared" ca="1" si="0"/>
        <v>33</v>
      </c>
      <c r="P7" s="46">
        <v>45331</v>
      </c>
      <c r="Q7" s="46">
        <v>41428</v>
      </c>
      <c r="R7" s="10">
        <f t="shared" ca="1" si="1"/>
        <v>11</v>
      </c>
      <c r="S7" s="46">
        <v>44197</v>
      </c>
      <c r="T7" s="22" t="s">
        <v>35</v>
      </c>
      <c r="U7" s="23" t="s">
        <v>78</v>
      </c>
      <c r="V7" s="6" t="s">
        <v>37</v>
      </c>
      <c r="W7" s="15">
        <v>21183</v>
      </c>
      <c r="X7" s="15" t="s">
        <v>38</v>
      </c>
      <c r="Y7" s="15"/>
      <c r="Z7" s="15"/>
      <c r="AA7" s="15"/>
      <c r="AB7" s="15"/>
      <c r="AC7" s="15"/>
      <c r="AD7" s="15"/>
      <c r="AE7" s="51"/>
      <c r="AF7" s="53"/>
      <c r="AG7" s="53"/>
      <c r="AH7" s="53"/>
      <c r="AI7" s="53"/>
    </row>
    <row r="8" spans="1:35" ht="14.4">
      <c r="A8" s="4">
        <v>7</v>
      </c>
      <c r="B8" s="5" t="s">
        <v>27</v>
      </c>
      <c r="C8" s="6">
        <v>16</v>
      </c>
      <c r="D8" s="5" t="s">
        <v>75</v>
      </c>
      <c r="E8" s="5" t="s">
        <v>62</v>
      </c>
      <c r="F8" s="17">
        <v>183013</v>
      </c>
      <c r="G8" s="18" t="s">
        <v>79</v>
      </c>
      <c r="H8" s="18" t="s">
        <v>80</v>
      </c>
      <c r="I8" s="5" t="s">
        <v>71</v>
      </c>
      <c r="J8" s="5" t="s">
        <v>52</v>
      </c>
      <c r="K8" s="5"/>
      <c r="L8" s="45">
        <v>33482387</v>
      </c>
      <c r="M8" s="5" t="s">
        <v>53</v>
      </c>
      <c r="N8" s="46">
        <v>32357</v>
      </c>
      <c r="O8" s="10">
        <f t="shared" ca="1" si="0"/>
        <v>36</v>
      </c>
      <c r="P8" s="46">
        <v>43984</v>
      </c>
      <c r="Q8" s="46">
        <v>40637</v>
      </c>
      <c r="R8" s="10">
        <f t="shared" ca="1" si="1"/>
        <v>13</v>
      </c>
      <c r="S8" s="46">
        <v>44927</v>
      </c>
      <c r="T8" s="22" t="s">
        <v>81</v>
      </c>
      <c r="U8" s="23" t="s">
        <v>82</v>
      </c>
      <c r="V8" s="6" t="s">
        <v>83</v>
      </c>
      <c r="W8" s="15">
        <v>35846</v>
      </c>
      <c r="X8" s="15" t="s">
        <v>38</v>
      </c>
      <c r="Y8" s="15"/>
      <c r="Z8" s="15"/>
      <c r="AA8" s="15"/>
      <c r="AB8" s="15"/>
      <c r="AC8" s="15"/>
      <c r="AD8" s="15"/>
      <c r="AE8" s="51"/>
      <c r="AF8" s="53"/>
      <c r="AG8" s="53"/>
      <c r="AH8" s="53"/>
      <c r="AI8" s="53"/>
    </row>
    <row r="9" spans="1:35" ht="14.4">
      <c r="A9" s="16">
        <v>8</v>
      </c>
      <c r="B9" s="5" t="s">
        <v>84</v>
      </c>
      <c r="C9" s="6">
        <v>5</v>
      </c>
      <c r="D9" s="5" t="s">
        <v>42</v>
      </c>
      <c r="E9" s="6" t="s">
        <v>29</v>
      </c>
      <c r="F9" s="17">
        <v>26203</v>
      </c>
      <c r="G9" s="18" t="s">
        <v>85</v>
      </c>
      <c r="H9" s="18" t="s">
        <v>31</v>
      </c>
      <c r="I9" s="5" t="s">
        <v>32</v>
      </c>
      <c r="J9" s="5" t="s">
        <v>52</v>
      </c>
      <c r="K9" s="5"/>
      <c r="L9" s="45">
        <v>29472569</v>
      </c>
      <c r="M9" s="5" t="s">
        <v>34</v>
      </c>
      <c r="N9" s="46">
        <v>30087</v>
      </c>
      <c r="O9" s="10">
        <f t="shared" ca="1" si="0"/>
        <v>42</v>
      </c>
      <c r="P9" s="46">
        <v>44713</v>
      </c>
      <c r="Q9" s="47">
        <v>36948</v>
      </c>
      <c r="R9" s="10">
        <f t="shared" ca="1" si="1"/>
        <v>23</v>
      </c>
      <c r="S9" s="46">
        <v>45292</v>
      </c>
      <c r="T9" s="19" t="s">
        <v>35</v>
      </c>
      <c r="U9" s="20" t="s">
        <v>86</v>
      </c>
      <c r="V9" s="6" t="s">
        <v>67</v>
      </c>
      <c r="W9" s="15">
        <v>9849</v>
      </c>
      <c r="X9" s="15" t="s">
        <v>38</v>
      </c>
      <c r="Y9" s="15"/>
      <c r="Z9" s="15"/>
      <c r="AA9" s="15"/>
      <c r="AB9" s="15"/>
      <c r="AC9" s="15"/>
      <c r="AD9" s="15"/>
      <c r="AE9" s="51"/>
      <c r="AF9" s="53"/>
      <c r="AG9" s="53"/>
      <c r="AH9" s="53"/>
      <c r="AI9" s="53"/>
    </row>
    <row r="10" spans="1:35" ht="14.4">
      <c r="A10" s="4">
        <v>9</v>
      </c>
      <c r="B10" s="5" t="s">
        <v>84</v>
      </c>
      <c r="C10" s="6">
        <v>5</v>
      </c>
      <c r="D10" s="5" t="s">
        <v>42</v>
      </c>
      <c r="E10" s="6" t="s">
        <v>29</v>
      </c>
      <c r="F10" s="17">
        <v>25464</v>
      </c>
      <c r="G10" s="18" t="s">
        <v>87</v>
      </c>
      <c r="H10" s="18" t="s">
        <v>44</v>
      </c>
      <c r="I10" s="5" t="s">
        <v>32</v>
      </c>
      <c r="J10" s="5" t="s">
        <v>72</v>
      </c>
      <c r="K10" s="5"/>
      <c r="L10" s="45">
        <v>24148991</v>
      </c>
      <c r="M10" s="5" t="s">
        <v>34</v>
      </c>
      <c r="N10" s="46">
        <v>27428</v>
      </c>
      <c r="O10" s="10">
        <f t="shared" ca="1" si="0"/>
        <v>49</v>
      </c>
      <c r="P10" s="48">
        <v>45567</v>
      </c>
      <c r="Q10" s="48">
        <v>36246</v>
      </c>
      <c r="R10" s="10">
        <f t="shared" ca="1" si="1"/>
        <v>25</v>
      </c>
      <c r="S10" s="46">
        <v>44197</v>
      </c>
      <c r="T10" s="22" t="s">
        <v>88</v>
      </c>
      <c r="U10" s="23" t="s">
        <v>89</v>
      </c>
      <c r="V10" s="6" t="s">
        <v>55</v>
      </c>
      <c r="W10" s="24" t="s">
        <v>55</v>
      </c>
      <c r="X10" s="15" t="s">
        <v>90</v>
      </c>
      <c r="Y10" s="15"/>
      <c r="Z10" s="15" t="s">
        <v>91</v>
      </c>
      <c r="AA10" s="15" t="s">
        <v>92</v>
      </c>
      <c r="AB10" s="15">
        <v>28</v>
      </c>
      <c r="AC10" s="15"/>
      <c r="AD10" s="15"/>
      <c r="AE10" s="51"/>
      <c r="AF10" s="54"/>
      <c r="AG10" s="54"/>
      <c r="AH10" s="54"/>
      <c r="AI10" s="54"/>
    </row>
    <row r="11" spans="1:35" ht="14.4">
      <c r="A11" s="16">
        <v>10</v>
      </c>
      <c r="B11" s="5" t="s">
        <v>84</v>
      </c>
      <c r="C11" s="6">
        <v>7</v>
      </c>
      <c r="D11" s="5" t="s">
        <v>93</v>
      </c>
      <c r="E11" s="6" t="s">
        <v>29</v>
      </c>
      <c r="F11" s="17">
        <v>170615</v>
      </c>
      <c r="G11" s="18" t="s">
        <v>94</v>
      </c>
      <c r="H11" s="18" t="s">
        <v>44</v>
      </c>
      <c r="I11" s="5" t="s">
        <v>32</v>
      </c>
      <c r="J11" s="5" t="s">
        <v>52</v>
      </c>
      <c r="K11" s="5"/>
      <c r="L11" s="45">
        <v>27856876</v>
      </c>
      <c r="M11" s="5" t="s">
        <v>34</v>
      </c>
      <c r="N11" s="46">
        <v>29378</v>
      </c>
      <c r="O11" s="10">
        <f t="shared" ca="1" si="0"/>
        <v>44</v>
      </c>
      <c r="P11" s="48">
        <v>42769</v>
      </c>
      <c r="Q11" s="48">
        <v>39002</v>
      </c>
      <c r="R11" s="10">
        <f t="shared" ca="1" si="1"/>
        <v>18</v>
      </c>
      <c r="S11" s="46">
        <v>45292</v>
      </c>
      <c r="T11" s="22" t="s">
        <v>35</v>
      </c>
      <c r="U11" s="23" t="s">
        <v>95</v>
      </c>
      <c r="V11" s="6" t="s">
        <v>67</v>
      </c>
      <c r="W11" s="15">
        <v>2820</v>
      </c>
      <c r="X11" s="15" t="s">
        <v>38</v>
      </c>
      <c r="Y11" s="15"/>
      <c r="Z11" s="15"/>
      <c r="AA11" s="15"/>
      <c r="AB11" s="15"/>
      <c r="AC11" s="15"/>
      <c r="AD11" s="15"/>
      <c r="AE11" s="51"/>
      <c r="AF11" s="53"/>
      <c r="AG11" s="53"/>
      <c r="AH11" s="53"/>
      <c r="AI11" s="53"/>
    </row>
    <row r="12" spans="1:35" ht="14.4">
      <c r="A12" s="4">
        <v>11</v>
      </c>
      <c r="B12" s="5" t="s">
        <v>84</v>
      </c>
      <c r="C12" s="6">
        <v>7</v>
      </c>
      <c r="D12" s="5" t="s">
        <v>93</v>
      </c>
      <c r="E12" s="6" t="s">
        <v>29</v>
      </c>
      <c r="F12" s="17">
        <v>174356</v>
      </c>
      <c r="G12" s="18" t="s">
        <v>96</v>
      </c>
      <c r="H12" s="25" t="s">
        <v>97</v>
      </c>
      <c r="I12" s="6" t="s">
        <v>98</v>
      </c>
      <c r="J12" s="5" t="s">
        <v>52</v>
      </c>
      <c r="K12" s="5"/>
      <c r="L12" s="45">
        <v>31968472</v>
      </c>
      <c r="M12" s="5" t="s">
        <v>34</v>
      </c>
      <c r="N12" s="46">
        <v>31803</v>
      </c>
      <c r="O12" s="10">
        <f t="shared" ca="1" si="0"/>
        <v>37</v>
      </c>
      <c r="P12" s="48">
        <v>41795</v>
      </c>
      <c r="Q12" s="48">
        <v>39436</v>
      </c>
      <c r="R12" s="10">
        <f t="shared" ca="1" si="1"/>
        <v>17</v>
      </c>
      <c r="S12" s="46">
        <v>44197</v>
      </c>
      <c r="T12" s="22" t="s">
        <v>55</v>
      </c>
      <c r="U12" s="23" t="s">
        <v>55</v>
      </c>
      <c r="V12" s="6" t="s">
        <v>55</v>
      </c>
      <c r="W12" s="24" t="s">
        <v>55</v>
      </c>
      <c r="X12" s="15" t="s">
        <v>56</v>
      </c>
      <c r="Y12" s="15" t="s">
        <v>98</v>
      </c>
      <c r="Z12" s="15" t="s">
        <v>99</v>
      </c>
      <c r="AA12" s="15" t="s">
        <v>100</v>
      </c>
      <c r="AB12" s="15">
        <v>56</v>
      </c>
      <c r="AC12" s="15"/>
      <c r="AD12" s="15"/>
      <c r="AE12" s="51"/>
      <c r="AF12" s="54"/>
      <c r="AG12" s="54"/>
      <c r="AH12" s="54"/>
      <c r="AI12" s="54"/>
    </row>
    <row r="13" spans="1:35" ht="14.4">
      <c r="A13" s="16">
        <v>12</v>
      </c>
      <c r="B13" s="5" t="s">
        <v>84</v>
      </c>
      <c r="C13" s="6">
        <v>8</v>
      </c>
      <c r="D13" s="5" t="s">
        <v>101</v>
      </c>
      <c r="E13" s="6" t="s">
        <v>29</v>
      </c>
      <c r="F13" s="17">
        <v>171042</v>
      </c>
      <c r="G13" s="18" t="s">
        <v>102</v>
      </c>
      <c r="H13" s="18" t="s">
        <v>103</v>
      </c>
      <c r="I13" s="5" t="s">
        <v>71</v>
      </c>
      <c r="J13" s="5" t="s">
        <v>52</v>
      </c>
      <c r="K13" s="5"/>
      <c r="L13" s="45">
        <v>30956388</v>
      </c>
      <c r="M13" s="5" t="s">
        <v>53</v>
      </c>
      <c r="N13" s="46">
        <v>30902</v>
      </c>
      <c r="O13" s="10">
        <f t="shared" ca="1" si="0"/>
        <v>40</v>
      </c>
      <c r="P13" s="48">
        <v>45154</v>
      </c>
      <c r="Q13" s="48">
        <v>39022</v>
      </c>
      <c r="R13" s="10">
        <f t="shared" ca="1" si="1"/>
        <v>18</v>
      </c>
      <c r="S13" s="46">
        <v>44197</v>
      </c>
      <c r="T13" s="22" t="s">
        <v>35</v>
      </c>
      <c r="U13" s="23" t="s">
        <v>104</v>
      </c>
      <c r="V13" s="6" t="s">
        <v>67</v>
      </c>
      <c r="W13" s="15">
        <v>2640</v>
      </c>
      <c r="X13" s="15" t="s">
        <v>38</v>
      </c>
      <c r="Y13" s="15"/>
      <c r="Z13" s="15"/>
      <c r="AA13" s="15"/>
      <c r="AB13" s="15"/>
      <c r="AC13" s="15"/>
      <c r="AD13" s="15"/>
      <c r="AE13" s="51"/>
      <c r="AF13" s="53"/>
      <c r="AG13" s="53"/>
      <c r="AH13" s="53"/>
      <c r="AI13" s="53"/>
    </row>
    <row r="14" spans="1:35" ht="14.4">
      <c r="A14" s="4">
        <v>13</v>
      </c>
      <c r="B14" s="5" t="s">
        <v>84</v>
      </c>
      <c r="C14" s="6">
        <v>8</v>
      </c>
      <c r="D14" s="5" t="s">
        <v>101</v>
      </c>
      <c r="E14" s="6" t="s">
        <v>105</v>
      </c>
      <c r="F14" s="17">
        <v>157309</v>
      </c>
      <c r="G14" s="18" t="s">
        <v>106</v>
      </c>
      <c r="H14" s="18" t="s">
        <v>107</v>
      </c>
      <c r="I14" s="5" t="s">
        <v>108</v>
      </c>
      <c r="J14" s="5" t="s">
        <v>109</v>
      </c>
      <c r="K14" s="5"/>
      <c r="L14" s="45">
        <v>25342752</v>
      </c>
      <c r="M14" s="5" t="s">
        <v>53</v>
      </c>
      <c r="N14" s="46">
        <v>28136</v>
      </c>
      <c r="O14" s="10">
        <f t="shared" ca="1" si="0"/>
        <v>48</v>
      </c>
      <c r="P14" s="48">
        <v>45415</v>
      </c>
      <c r="Q14" s="48">
        <v>36605</v>
      </c>
      <c r="R14" s="10">
        <f t="shared" ca="1" si="1"/>
        <v>24</v>
      </c>
      <c r="S14" s="46">
        <v>44562</v>
      </c>
      <c r="T14" s="19" t="s">
        <v>55</v>
      </c>
      <c r="U14" s="20" t="s">
        <v>55</v>
      </c>
      <c r="V14" s="6" t="s">
        <v>55</v>
      </c>
      <c r="W14" s="24" t="s">
        <v>55</v>
      </c>
      <c r="X14" s="15" t="s">
        <v>90</v>
      </c>
      <c r="Y14" s="15"/>
      <c r="Z14" s="15" t="s">
        <v>110</v>
      </c>
      <c r="AA14" s="15" t="s">
        <v>111</v>
      </c>
      <c r="AB14" s="15">
        <v>30</v>
      </c>
      <c r="AC14" s="15"/>
      <c r="AD14" s="15"/>
      <c r="AE14" s="51"/>
      <c r="AF14" s="54"/>
      <c r="AG14" s="54"/>
      <c r="AH14" s="54"/>
      <c r="AI14" s="54"/>
    </row>
    <row r="15" spans="1:35" ht="14.4">
      <c r="A15" s="16">
        <v>14</v>
      </c>
      <c r="B15" s="5" t="s">
        <v>84</v>
      </c>
      <c r="C15" s="6">
        <v>9</v>
      </c>
      <c r="D15" s="5" t="s">
        <v>112</v>
      </c>
      <c r="E15" s="6" t="s">
        <v>29</v>
      </c>
      <c r="F15" s="17">
        <v>181536</v>
      </c>
      <c r="G15" s="18" t="s">
        <v>113</v>
      </c>
      <c r="H15" s="18" t="s">
        <v>70</v>
      </c>
      <c r="I15" s="5" t="s">
        <v>71</v>
      </c>
      <c r="J15" s="5" t="s">
        <v>52</v>
      </c>
      <c r="K15" s="5"/>
      <c r="L15" s="45">
        <v>36276615</v>
      </c>
      <c r="M15" s="5" t="s">
        <v>53</v>
      </c>
      <c r="N15" s="46">
        <v>33352</v>
      </c>
      <c r="O15" s="10">
        <f t="shared" ca="1" si="0"/>
        <v>33</v>
      </c>
      <c r="P15" s="48">
        <v>44239</v>
      </c>
      <c r="Q15" s="48">
        <v>40287</v>
      </c>
      <c r="R15" s="10">
        <f t="shared" ca="1" si="1"/>
        <v>14</v>
      </c>
      <c r="S15" s="46">
        <v>44562</v>
      </c>
      <c r="T15" s="22" t="s">
        <v>35</v>
      </c>
      <c r="U15" s="23" t="s">
        <v>114</v>
      </c>
      <c r="V15" s="6" t="s">
        <v>67</v>
      </c>
      <c r="W15" s="15">
        <v>7839</v>
      </c>
      <c r="X15" s="15" t="s">
        <v>38</v>
      </c>
      <c r="Y15" s="15"/>
      <c r="Z15" s="15"/>
      <c r="AA15" s="15"/>
      <c r="AB15" s="15"/>
      <c r="AC15" s="15"/>
      <c r="AD15" s="15"/>
      <c r="AE15" s="51"/>
      <c r="AF15" s="53"/>
      <c r="AG15" s="53"/>
      <c r="AH15" s="53"/>
      <c r="AI15" s="53"/>
    </row>
    <row r="16" spans="1:35" ht="14.4">
      <c r="A16" s="4">
        <v>15</v>
      </c>
      <c r="B16" s="5" t="s">
        <v>84</v>
      </c>
      <c r="C16" s="6">
        <v>9</v>
      </c>
      <c r="D16" s="5" t="s">
        <v>112</v>
      </c>
      <c r="E16" s="6" t="s">
        <v>105</v>
      </c>
      <c r="F16" s="17">
        <v>192265</v>
      </c>
      <c r="G16" s="18" t="s">
        <v>115</v>
      </c>
      <c r="H16" s="18" t="s">
        <v>77</v>
      </c>
      <c r="I16" s="5" t="s">
        <v>108</v>
      </c>
      <c r="J16" s="5" t="s">
        <v>52</v>
      </c>
      <c r="K16" s="5"/>
      <c r="L16" s="45">
        <v>32326358</v>
      </c>
      <c r="M16" s="5" t="s">
        <v>34</v>
      </c>
      <c r="N16" s="46">
        <v>31537</v>
      </c>
      <c r="O16" s="10">
        <f t="shared" ca="1" si="0"/>
        <v>38</v>
      </c>
      <c r="P16" s="48">
        <v>44657</v>
      </c>
      <c r="Q16" s="48">
        <v>41638</v>
      </c>
      <c r="R16" s="10">
        <f t="shared" ca="1" si="1"/>
        <v>11</v>
      </c>
      <c r="S16" s="46">
        <v>45292</v>
      </c>
      <c r="T16" s="22" t="s">
        <v>55</v>
      </c>
      <c r="U16" s="23" t="s">
        <v>55</v>
      </c>
      <c r="V16" s="6" t="s">
        <v>55</v>
      </c>
      <c r="W16" s="24" t="s">
        <v>55</v>
      </c>
      <c r="X16" s="15" t="s">
        <v>38</v>
      </c>
      <c r="Y16" s="15"/>
      <c r="Z16" s="15"/>
      <c r="AA16" s="15"/>
      <c r="AB16" s="15"/>
      <c r="AC16" s="15"/>
      <c r="AD16" s="15"/>
      <c r="AE16" s="51"/>
      <c r="AF16" s="53"/>
      <c r="AG16" s="53"/>
      <c r="AH16" s="53"/>
      <c r="AI16" s="53"/>
    </row>
    <row r="17" spans="1:35" ht="14.4">
      <c r="A17" s="16">
        <v>16</v>
      </c>
      <c r="B17" s="5" t="s">
        <v>84</v>
      </c>
      <c r="C17" s="6">
        <v>9</v>
      </c>
      <c r="D17" s="5" t="s">
        <v>112</v>
      </c>
      <c r="E17" s="6" t="s">
        <v>105</v>
      </c>
      <c r="F17" s="17">
        <v>192264</v>
      </c>
      <c r="G17" s="18" t="s">
        <v>116</v>
      </c>
      <c r="H17" s="18" t="s">
        <v>117</v>
      </c>
      <c r="I17" s="5" t="s">
        <v>108</v>
      </c>
      <c r="J17" s="5" t="s">
        <v>52</v>
      </c>
      <c r="K17" s="5"/>
      <c r="L17" s="45">
        <v>30944110</v>
      </c>
      <c r="M17" s="5" t="s">
        <v>34</v>
      </c>
      <c r="N17" s="46">
        <v>30796</v>
      </c>
      <c r="O17" s="10">
        <f t="shared" ca="1" si="0"/>
        <v>40</v>
      </c>
      <c r="P17" s="48">
        <v>44737</v>
      </c>
      <c r="Q17" s="48">
        <v>41638</v>
      </c>
      <c r="R17" s="10">
        <f t="shared" ca="1" si="1"/>
        <v>11</v>
      </c>
      <c r="S17" s="46">
        <v>45292</v>
      </c>
      <c r="T17" s="22" t="s">
        <v>55</v>
      </c>
      <c r="U17" s="23" t="s">
        <v>55</v>
      </c>
      <c r="V17" s="6" t="s">
        <v>55</v>
      </c>
      <c r="W17" s="24" t="s">
        <v>55</v>
      </c>
      <c r="X17" s="15" t="s">
        <v>38</v>
      </c>
      <c r="Y17" s="15"/>
      <c r="Z17" s="15"/>
      <c r="AA17" s="15"/>
      <c r="AB17" s="15"/>
      <c r="AC17" s="15"/>
      <c r="AD17" s="15"/>
      <c r="AE17" s="51"/>
      <c r="AF17" s="53"/>
      <c r="AG17" s="53"/>
      <c r="AH17" s="53"/>
      <c r="AI17" s="53"/>
    </row>
    <row r="18" spans="1:35" ht="14.4">
      <c r="A18" s="4">
        <v>17</v>
      </c>
      <c r="B18" s="5" t="s">
        <v>84</v>
      </c>
      <c r="C18" s="6">
        <v>10</v>
      </c>
      <c r="D18" s="5" t="s">
        <v>118</v>
      </c>
      <c r="E18" s="6" t="s">
        <v>105</v>
      </c>
      <c r="F18" s="17">
        <v>185687</v>
      </c>
      <c r="G18" s="18" t="s">
        <v>119</v>
      </c>
      <c r="H18" s="18" t="s">
        <v>107</v>
      </c>
      <c r="I18" s="5" t="s">
        <v>120</v>
      </c>
      <c r="J18" s="5" t="s">
        <v>52</v>
      </c>
      <c r="K18" s="5"/>
      <c r="L18" s="45">
        <v>30956372</v>
      </c>
      <c r="M18" s="5" t="s">
        <v>53</v>
      </c>
      <c r="N18" s="46">
        <v>31079</v>
      </c>
      <c r="O18" s="10">
        <f t="shared" ca="1" si="0"/>
        <v>39</v>
      </c>
      <c r="P18" s="48">
        <v>42445</v>
      </c>
      <c r="Q18" s="48">
        <v>41057</v>
      </c>
      <c r="R18" s="10">
        <f t="shared" ca="1" si="1"/>
        <v>12</v>
      </c>
      <c r="S18" s="46">
        <v>43466</v>
      </c>
      <c r="T18" s="22" t="s">
        <v>55</v>
      </c>
      <c r="U18" s="23" t="s">
        <v>55</v>
      </c>
      <c r="V18" s="6" t="s">
        <v>55</v>
      </c>
      <c r="W18" s="24" t="s">
        <v>55</v>
      </c>
      <c r="X18" s="15" t="s">
        <v>121</v>
      </c>
      <c r="Y18" s="15"/>
      <c r="Z18" s="15" t="s">
        <v>122</v>
      </c>
      <c r="AA18" s="15" t="s">
        <v>123</v>
      </c>
      <c r="AB18" s="15">
        <v>30</v>
      </c>
      <c r="AC18" s="15"/>
      <c r="AD18" s="15"/>
      <c r="AE18" s="51"/>
      <c r="AF18" s="54"/>
      <c r="AG18" s="54"/>
      <c r="AH18" s="54"/>
      <c r="AI18" s="54"/>
    </row>
    <row r="19" spans="1:35" ht="14.4">
      <c r="A19" s="16">
        <v>18</v>
      </c>
      <c r="B19" s="5" t="s">
        <v>84</v>
      </c>
      <c r="C19" s="6">
        <v>11</v>
      </c>
      <c r="D19" s="5" t="s">
        <v>124</v>
      </c>
      <c r="E19" s="6" t="s">
        <v>29</v>
      </c>
      <c r="F19" s="17">
        <v>487375</v>
      </c>
      <c r="G19" s="18" t="s">
        <v>125</v>
      </c>
      <c r="H19" s="18" t="s">
        <v>126</v>
      </c>
      <c r="I19" s="5" t="s">
        <v>127</v>
      </c>
      <c r="J19" s="5" t="s">
        <v>72</v>
      </c>
      <c r="K19" s="5"/>
      <c r="L19" s="45">
        <v>27416717</v>
      </c>
      <c r="M19" s="5" t="s">
        <v>53</v>
      </c>
      <c r="N19" s="46">
        <v>29080</v>
      </c>
      <c r="O19" s="10">
        <f t="shared" ca="1" si="0"/>
        <v>45</v>
      </c>
      <c r="P19" s="48">
        <v>45451</v>
      </c>
      <c r="Q19" s="48">
        <v>42226</v>
      </c>
      <c r="R19" s="10">
        <f t="shared" ca="1" si="1"/>
        <v>9</v>
      </c>
      <c r="S19" s="46">
        <v>44896</v>
      </c>
      <c r="T19" s="22" t="s">
        <v>128</v>
      </c>
      <c r="U19" s="23" t="s">
        <v>129</v>
      </c>
      <c r="V19" s="6" t="s">
        <v>67</v>
      </c>
      <c r="W19" s="15">
        <v>2532</v>
      </c>
      <c r="X19" s="15" t="s">
        <v>38</v>
      </c>
      <c r="Y19" s="15"/>
      <c r="Z19" s="15"/>
      <c r="AA19" s="15"/>
      <c r="AB19" s="15"/>
      <c r="AC19" s="15"/>
      <c r="AD19" s="15"/>
      <c r="AE19" s="51"/>
      <c r="AF19" s="53"/>
      <c r="AG19" s="53"/>
      <c r="AH19" s="53"/>
      <c r="AI19" s="53"/>
    </row>
    <row r="20" spans="1:35" ht="14.4">
      <c r="A20" s="4">
        <v>19</v>
      </c>
      <c r="B20" s="5" t="s">
        <v>84</v>
      </c>
      <c r="C20" s="6">
        <v>11</v>
      </c>
      <c r="D20" s="5" t="s">
        <v>124</v>
      </c>
      <c r="E20" s="6" t="s">
        <v>29</v>
      </c>
      <c r="F20" s="17">
        <v>493208</v>
      </c>
      <c r="G20" s="18" t="s">
        <v>130</v>
      </c>
      <c r="H20" s="18" t="s">
        <v>126</v>
      </c>
      <c r="I20" s="5" t="s">
        <v>71</v>
      </c>
      <c r="J20" s="5" t="s">
        <v>52</v>
      </c>
      <c r="K20" s="5"/>
      <c r="L20" s="45">
        <v>40064981</v>
      </c>
      <c r="M20" s="5" t="s">
        <v>34</v>
      </c>
      <c r="N20" s="46">
        <v>35614</v>
      </c>
      <c r="O20" s="10">
        <f t="shared" ca="1" si="0"/>
        <v>27</v>
      </c>
      <c r="P20" s="48">
        <v>44092</v>
      </c>
      <c r="Q20" s="48">
        <v>42485</v>
      </c>
      <c r="R20" s="10">
        <f t="shared" ca="1" si="1"/>
        <v>8</v>
      </c>
      <c r="S20" s="46">
        <v>44348</v>
      </c>
      <c r="T20" s="22" t="s">
        <v>46</v>
      </c>
      <c r="U20" s="23" t="s">
        <v>131</v>
      </c>
      <c r="V20" s="6" t="s">
        <v>37</v>
      </c>
      <c r="W20" s="15">
        <v>36825</v>
      </c>
      <c r="X20" s="15" t="s">
        <v>121</v>
      </c>
      <c r="Y20" s="15"/>
      <c r="Z20" s="15" t="s">
        <v>132</v>
      </c>
      <c r="AA20" s="15" t="s">
        <v>133</v>
      </c>
      <c r="AB20" s="15">
        <v>15</v>
      </c>
      <c r="AC20" s="15"/>
      <c r="AD20" s="15"/>
      <c r="AE20" s="51"/>
      <c r="AF20" s="53"/>
      <c r="AG20" s="53"/>
      <c r="AH20" s="53"/>
      <c r="AI20" s="53"/>
    </row>
    <row r="21" spans="1:35" ht="14.4">
      <c r="A21" s="16">
        <v>20</v>
      </c>
      <c r="B21" s="5" t="s">
        <v>84</v>
      </c>
      <c r="C21" s="6">
        <v>11</v>
      </c>
      <c r="D21" s="5" t="s">
        <v>124</v>
      </c>
      <c r="E21" s="6" t="s">
        <v>29</v>
      </c>
      <c r="F21" s="17">
        <v>494645</v>
      </c>
      <c r="G21" s="18" t="s">
        <v>134</v>
      </c>
      <c r="H21" s="18" t="s">
        <v>126</v>
      </c>
      <c r="I21" s="5" t="s">
        <v>71</v>
      </c>
      <c r="J21" s="5" t="s">
        <v>33</v>
      </c>
      <c r="K21" s="5"/>
      <c r="L21" s="45">
        <v>37925928</v>
      </c>
      <c r="M21" s="5" t="s">
        <v>34</v>
      </c>
      <c r="N21" s="46">
        <v>34298</v>
      </c>
      <c r="O21" s="10">
        <f t="shared" ca="1" si="0"/>
        <v>31</v>
      </c>
      <c r="P21" s="48">
        <v>34298</v>
      </c>
      <c r="Q21" s="48">
        <v>42485</v>
      </c>
      <c r="R21" s="10">
        <f t="shared" ca="1" si="1"/>
        <v>8</v>
      </c>
      <c r="S21" s="46">
        <v>44348</v>
      </c>
      <c r="T21" s="22" t="s">
        <v>55</v>
      </c>
      <c r="U21" s="23" t="s">
        <v>55</v>
      </c>
      <c r="V21" s="6" t="s">
        <v>55</v>
      </c>
      <c r="W21" s="24" t="s">
        <v>55</v>
      </c>
      <c r="X21" s="15" t="s">
        <v>90</v>
      </c>
      <c r="Y21" s="15"/>
      <c r="Z21" s="15" t="s">
        <v>135</v>
      </c>
      <c r="AA21" s="15" t="s">
        <v>136</v>
      </c>
      <c r="AB21" s="15">
        <v>30</v>
      </c>
      <c r="AC21" s="15"/>
      <c r="AD21" s="15"/>
      <c r="AE21" s="51"/>
      <c r="AF21" s="54"/>
      <c r="AG21" s="54"/>
      <c r="AH21" s="54"/>
      <c r="AI21" s="54"/>
    </row>
    <row r="22" spans="1:35" ht="14.4">
      <c r="A22" s="4">
        <v>21</v>
      </c>
      <c r="B22" s="5" t="s">
        <v>84</v>
      </c>
      <c r="C22" s="6">
        <v>11</v>
      </c>
      <c r="D22" s="5" t="s">
        <v>124</v>
      </c>
      <c r="E22" s="6" t="s">
        <v>29</v>
      </c>
      <c r="F22" s="17">
        <v>485432</v>
      </c>
      <c r="G22" s="18" t="s">
        <v>137</v>
      </c>
      <c r="H22" s="18" t="s">
        <v>126</v>
      </c>
      <c r="I22" s="5" t="s">
        <v>71</v>
      </c>
      <c r="J22" s="5" t="s">
        <v>52</v>
      </c>
      <c r="K22" s="5"/>
      <c r="L22" s="45">
        <v>39591208</v>
      </c>
      <c r="M22" s="5" t="s">
        <v>53</v>
      </c>
      <c r="N22" s="46">
        <v>35159</v>
      </c>
      <c r="O22" s="10">
        <f t="shared" ca="1" si="0"/>
        <v>28</v>
      </c>
      <c r="P22" s="48">
        <v>43351</v>
      </c>
      <c r="Q22" s="48">
        <v>42127</v>
      </c>
      <c r="R22" s="10">
        <f t="shared" ca="1" si="1"/>
        <v>9</v>
      </c>
      <c r="S22" s="46">
        <v>44348</v>
      </c>
      <c r="T22" s="22" t="s">
        <v>55</v>
      </c>
      <c r="U22" s="23" t="s">
        <v>55</v>
      </c>
      <c r="V22" s="6" t="s">
        <v>55</v>
      </c>
      <c r="W22" s="24" t="s">
        <v>55</v>
      </c>
      <c r="X22" s="15" t="s">
        <v>90</v>
      </c>
      <c r="Y22" s="15"/>
      <c r="Z22" s="15" t="s">
        <v>138</v>
      </c>
      <c r="AA22" s="15" t="s">
        <v>139</v>
      </c>
      <c r="AB22" s="15">
        <v>28</v>
      </c>
      <c r="AC22" s="15"/>
      <c r="AD22" s="15"/>
      <c r="AE22" s="51"/>
      <c r="AF22" s="54"/>
      <c r="AG22" s="54"/>
      <c r="AH22" s="54"/>
      <c r="AI22" s="54"/>
    </row>
    <row r="23" spans="1:35" ht="14.4">
      <c r="A23" s="16">
        <v>22</v>
      </c>
      <c r="B23" s="5" t="s">
        <v>84</v>
      </c>
      <c r="C23" s="6">
        <v>11</v>
      </c>
      <c r="D23" s="5" t="s">
        <v>124</v>
      </c>
      <c r="E23" s="6" t="s">
        <v>29</v>
      </c>
      <c r="F23" s="17">
        <v>493232</v>
      </c>
      <c r="G23" s="18" t="s">
        <v>140</v>
      </c>
      <c r="H23" s="18" t="s">
        <v>126</v>
      </c>
      <c r="I23" s="5" t="s">
        <v>71</v>
      </c>
      <c r="J23" s="5" t="s">
        <v>52</v>
      </c>
      <c r="K23" s="5"/>
      <c r="L23" s="45">
        <v>39278511</v>
      </c>
      <c r="M23" s="5" t="s">
        <v>53</v>
      </c>
      <c r="N23" s="46">
        <v>35296</v>
      </c>
      <c r="O23" s="10">
        <f t="shared" ca="1" si="0"/>
        <v>28</v>
      </c>
      <c r="P23" s="48">
        <v>44631</v>
      </c>
      <c r="Q23" s="48">
        <v>42485</v>
      </c>
      <c r="R23" s="10">
        <f t="shared" ca="1" si="1"/>
        <v>8</v>
      </c>
      <c r="S23" s="46">
        <v>44348</v>
      </c>
      <c r="T23" s="22" t="s">
        <v>46</v>
      </c>
      <c r="U23" s="23" t="s">
        <v>141</v>
      </c>
      <c r="V23" s="6" t="s">
        <v>37</v>
      </c>
      <c r="W23" s="15">
        <v>35844</v>
      </c>
      <c r="X23" s="15" t="s">
        <v>38</v>
      </c>
      <c r="Y23" s="15"/>
      <c r="Z23" s="15"/>
      <c r="AA23" s="15"/>
      <c r="AB23" s="15"/>
      <c r="AC23" s="15"/>
      <c r="AD23" s="15"/>
      <c r="AE23" s="51"/>
      <c r="AF23" s="53"/>
      <c r="AG23" s="53"/>
      <c r="AH23" s="53"/>
      <c r="AI23" s="53"/>
    </row>
    <row r="24" spans="1:35" ht="14.4">
      <c r="A24" s="4">
        <v>23</v>
      </c>
      <c r="B24" s="5" t="s">
        <v>84</v>
      </c>
      <c r="C24" s="6">
        <v>12</v>
      </c>
      <c r="D24" s="5" t="s">
        <v>61</v>
      </c>
      <c r="E24" s="5" t="s">
        <v>62</v>
      </c>
      <c r="F24" s="17">
        <v>141579</v>
      </c>
      <c r="G24" s="18" t="s">
        <v>142</v>
      </c>
      <c r="H24" s="18" t="s">
        <v>143</v>
      </c>
      <c r="I24" s="5" t="s">
        <v>71</v>
      </c>
      <c r="J24" s="5" t="s">
        <v>52</v>
      </c>
      <c r="K24" s="5"/>
      <c r="L24" s="45">
        <v>22987548</v>
      </c>
      <c r="M24" s="5" t="s">
        <v>34</v>
      </c>
      <c r="N24" s="46">
        <v>26623</v>
      </c>
      <c r="O24" s="10">
        <f t="shared" ca="1" si="0"/>
        <v>52</v>
      </c>
      <c r="P24" s="48">
        <v>44662</v>
      </c>
      <c r="Q24" s="48">
        <v>33947</v>
      </c>
      <c r="R24" s="10">
        <f t="shared" ca="1" si="1"/>
        <v>32</v>
      </c>
      <c r="S24" s="46">
        <v>43466</v>
      </c>
      <c r="T24" s="19" t="s">
        <v>46</v>
      </c>
      <c r="U24" s="20" t="s">
        <v>144</v>
      </c>
      <c r="V24" s="6" t="s">
        <v>67</v>
      </c>
      <c r="W24" s="15">
        <v>5102</v>
      </c>
      <c r="X24" s="15" t="s">
        <v>38</v>
      </c>
      <c r="Y24" s="15"/>
      <c r="Z24" s="15"/>
      <c r="AA24" s="15"/>
      <c r="AB24" s="15"/>
      <c r="AC24" s="15"/>
      <c r="AD24" s="15"/>
      <c r="AE24" s="51"/>
      <c r="AF24" s="53"/>
      <c r="AG24" s="53"/>
      <c r="AH24" s="53"/>
      <c r="AI24" s="53"/>
    </row>
    <row r="25" spans="1:35" ht="14.4">
      <c r="A25" s="16">
        <v>24</v>
      </c>
      <c r="B25" s="5" t="s">
        <v>84</v>
      </c>
      <c r="C25" s="6">
        <v>13</v>
      </c>
      <c r="D25" s="5" t="s">
        <v>145</v>
      </c>
      <c r="E25" s="5" t="s">
        <v>62</v>
      </c>
      <c r="F25" s="17">
        <v>158064</v>
      </c>
      <c r="G25" s="18" t="s">
        <v>146</v>
      </c>
      <c r="H25" s="18" t="s">
        <v>143</v>
      </c>
      <c r="I25" s="5" t="s">
        <v>71</v>
      </c>
      <c r="J25" s="5" t="s">
        <v>72</v>
      </c>
      <c r="K25" s="5"/>
      <c r="L25" s="45">
        <v>25798791</v>
      </c>
      <c r="M25" s="5" t="s">
        <v>34</v>
      </c>
      <c r="N25" s="46">
        <v>28267</v>
      </c>
      <c r="O25" s="10">
        <f t="shared" ca="1" si="0"/>
        <v>47</v>
      </c>
      <c r="P25" s="48">
        <v>44477</v>
      </c>
      <c r="Q25" s="48">
        <v>36705</v>
      </c>
      <c r="R25" s="10">
        <f t="shared" ca="1" si="1"/>
        <v>24</v>
      </c>
      <c r="S25" s="46">
        <v>44927</v>
      </c>
      <c r="T25" s="22" t="s">
        <v>46</v>
      </c>
      <c r="U25" s="23" t="s">
        <v>147</v>
      </c>
      <c r="V25" s="6" t="s">
        <v>67</v>
      </c>
      <c r="W25" s="15">
        <v>8915</v>
      </c>
      <c r="X25" s="15" t="s">
        <v>121</v>
      </c>
      <c r="Y25" s="15"/>
      <c r="Z25" s="15" t="s">
        <v>148</v>
      </c>
      <c r="AA25" s="15" t="s">
        <v>149</v>
      </c>
      <c r="AB25" s="15">
        <v>20</v>
      </c>
      <c r="AC25" s="15"/>
      <c r="AD25" s="15"/>
      <c r="AE25" s="51"/>
      <c r="AF25" s="53"/>
      <c r="AG25" s="53"/>
      <c r="AH25" s="53"/>
      <c r="AI25" s="53"/>
    </row>
    <row r="26" spans="1:35" ht="14.4">
      <c r="A26" s="4">
        <v>25</v>
      </c>
      <c r="B26" s="5" t="s">
        <v>84</v>
      </c>
      <c r="C26" s="6">
        <v>14</v>
      </c>
      <c r="D26" s="5" t="s">
        <v>150</v>
      </c>
      <c r="E26" s="5" t="s">
        <v>62</v>
      </c>
      <c r="F26" s="17">
        <v>162344</v>
      </c>
      <c r="G26" s="18" t="s">
        <v>151</v>
      </c>
      <c r="H26" s="18" t="s">
        <v>152</v>
      </c>
      <c r="I26" s="5" t="s">
        <v>32</v>
      </c>
      <c r="J26" s="5" t="s">
        <v>52</v>
      </c>
      <c r="K26" s="5"/>
      <c r="L26" s="45">
        <v>27767676</v>
      </c>
      <c r="M26" s="5" t="s">
        <v>34</v>
      </c>
      <c r="N26" s="46">
        <v>28798</v>
      </c>
      <c r="O26" s="10">
        <f t="shared" ca="1" si="0"/>
        <v>46</v>
      </c>
      <c r="P26" s="48">
        <v>38924</v>
      </c>
      <c r="Q26" s="48">
        <v>38049</v>
      </c>
      <c r="R26" s="10">
        <f t="shared" ca="1" si="1"/>
        <v>20</v>
      </c>
      <c r="S26" s="46">
        <v>45292</v>
      </c>
      <c r="T26" s="22" t="s">
        <v>35</v>
      </c>
      <c r="U26" s="23" t="s">
        <v>153</v>
      </c>
      <c r="V26" s="6" t="s">
        <v>37</v>
      </c>
      <c r="W26" s="15">
        <v>23964</v>
      </c>
      <c r="X26" s="15" t="s">
        <v>38</v>
      </c>
      <c r="Y26" s="15"/>
      <c r="Z26" s="15"/>
      <c r="AA26" s="15"/>
      <c r="AB26" s="15"/>
      <c r="AC26" s="15"/>
      <c r="AD26" s="15"/>
      <c r="AE26" s="51"/>
      <c r="AF26" s="53"/>
      <c r="AG26" s="53"/>
      <c r="AH26" s="53"/>
      <c r="AI26" s="53"/>
    </row>
    <row r="27" spans="1:35" ht="14.4">
      <c r="A27" s="16">
        <v>26</v>
      </c>
      <c r="B27" s="5" t="s">
        <v>84</v>
      </c>
      <c r="C27" s="6">
        <v>14</v>
      </c>
      <c r="D27" s="5" t="s">
        <v>150</v>
      </c>
      <c r="E27" s="5" t="s">
        <v>62</v>
      </c>
      <c r="F27" s="17">
        <v>141851</v>
      </c>
      <c r="G27" s="18" t="s">
        <v>154</v>
      </c>
      <c r="H27" s="18" t="s">
        <v>143</v>
      </c>
      <c r="I27" s="5" t="s">
        <v>71</v>
      </c>
      <c r="J27" s="5" t="s">
        <v>52</v>
      </c>
      <c r="K27" s="5"/>
      <c r="L27" s="45">
        <v>20723795</v>
      </c>
      <c r="M27" s="5" t="s">
        <v>53</v>
      </c>
      <c r="N27" s="46">
        <v>25538</v>
      </c>
      <c r="O27" s="10">
        <f t="shared" ca="1" si="0"/>
        <v>55</v>
      </c>
      <c r="P27" s="48">
        <v>44079</v>
      </c>
      <c r="Q27" s="48">
        <v>33992</v>
      </c>
      <c r="R27" s="10">
        <f t="shared" ca="1" si="1"/>
        <v>31</v>
      </c>
      <c r="S27" s="46">
        <v>44197</v>
      </c>
      <c r="T27" s="22" t="s">
        <v>155</v>
      </c>
      <c r="U27" s="23" t="s">
        <v>156</v>
      </c>
      <c r="V27" s="6" t="s">
        <v>37</v>
      </c>
      <c r="W27" s="15">
        <v>41891</v>
      </c>
      <c r="X27" s="15" t="s">
        <v>38</v>
      </c>
      <c r="Y27" s="15"/>
      <c r="Z27" s="15"/>
      <c r="AA27" s="15"/>
      <c r="AB27" s="15"/>
      <c r="AC27" s="15"/>
      <c r="AD27" s="15"/>
      <c r="AE27" s="51"/>
      <c r="AF27" s="53"/>
      <c r="AG27" s="53"/>
      <c r="AH27" s="53"/>
      <c r="AI27" s="53"/>
    </row>
    <row r="28" spans="1:35" ht="14.4">
      <c r="A28" s="4">
        <v>27</v>
      </c>
      <c r="B28" s="5" t="s">
        <v>84</v>
      </c>
      <c r="C28" s="6">
        <v>15</v>
      </c>
      <c r="D28" s="5" t="s">
        <v>68</v>
      </c>
      <c r="E28" s="5" t="s">
        <v>62</v>
      </c>
      <c r="F28" s="17">
        <v>177098</v>
      </c>
      <c r="G28" s="18" t="s">
        <v>157</v>
      </c>
      <c r="H28" s="18" t="s">
        <v>152</v>
      </c>
      <c r="I28" s="5" t="s">
        <v>32</v>
      </c>
      <c r="J28" s="5" t="s">
        <v>52</v>
      </c>
      <c r="K28" s="5"/>
      <c r="L28" s="45">
        <v>31554578</v>
      </c>
      <c r="M28" s="5" t="s">
        <v>34</v>
      </c>
      <c r="N28" s="46">
        <v>31283</v>
      </c>
      <c r="O28" s="10">
        <f t="shared" ca="1" si="0"/>
        <v>39</v>
      </c>
      <c r="P28" s="48">
        <v>40463</v>
      </c>
      <c r="Q28" s="48">
        <v>39897</v>
      </c>
      <c r="R28" s="10">
        <f t="shared" ca="1" si="1"/>
        <v>15</v>
      </c>
      <c r="S28" s="46">
        <v>44197</v>
      </c>
      <c r="T28" s="22" t="s">
        <v>35</v>
      </c>
      <c r="U28" s="23" t="s">
        <v>158</v>
      </c>
      <c r="V28" s="6" t="s">
        <v>37</v>
      </c>
      <c r="W28" s="15">
        <v>37542</v>
      </c>
      <c r="X28" s="15" t="s">
        <v>38</v>
      </c>
      <c r="Y28" s="15"/>
      <c r="Z28" s="15"/>
      <c r="AA28" s="15"/>
      <c r="AB28" s="15"/>
      <c r="AC28" s="15"/>
      <c r="AD28" s="15"/>
      <c r="AE28" s="51"/>
      <c r="AF28" s="53"/>
      <c r="AG28" s="53"/>
      <c r="AH28" s="53"/>
      <c r="AI28" s="53"/>
    </row>
    <row r="29" spans="1:35" ht="14.4">
      <c r="A29" s="16">
        <v>28</v>
      </c>
      <c r="B29" s="5" t="s">
        <v>84</v>
      </c>
      <c r="C29" s="6">
        <v>15</v>
      </c>
      <c r="D29" s="5" t="s">
        <v>68</v>
      </c>
      <c r="E29" s="5" t="s">
        <v>62</v>
      </c>
      <c r="F29" s="17">
        <v>177137</v>
      </c>
      <c r="G29" s="18" t="s">
        <v>159</v>
      </c>
      <c r="H29" s="18" t="s">
        <v>143</v>
      </c>
      <c r="I29" s="5" t="s">
        <v>127</v>
      </c>
      <c r="J29" s="5" t="s">
        <v>160</v>
      </c>
      <c r="K29" s="5"/>
      <c r="L29" s="45">
        <v>27626874</v>
      </c>
      <c r="M29" s="5" t="s">
        <v>34</v>
      </c>
      <c r="N29" s="46">
        <v>29716</v>
      </c>
      <c r="O29" s="10">
        <f t="shared" ca="1" si="0"/>
        <v>43</v>
      </c>
      <c r="P29" s="48">
        <v>45534</v>
      </c>
      <c r="Q29" s="48">
        <v>39897</v>
      </c>
      <c r="R29" s="10">
        <f t="shared" ca="1" si="1"/>
        <v>15</v>
      </c>
      <c r="S29" s="46">
        <v>44197</v>
      </c>
      <c r="T29" s="22" t="s">
        <v>35</v>
      </c>
      <c r="U29" s="23" t="s">
        <v>161</v>
      </c>
      <c r="V29" s="6" t="s">
        <v>37</v>
      </c>
      <c r="W29" s="15">
        <v>36579</v>
      </c>
      <c r="X29" s="15" t="s">
        <v>38</v>
      </c>
      <c r="Y29" s="15"/>
      <c r="Z29" s="15"/>
      <c r="AA29" s="15"/>
      <c r="AB29" s="15"/>
      <c r="AC29" s="15"/>
      <c r="AD29" s="15"/>
      <c r="AE29" s="51"/>
      <c r="AF29" s="53"/>
      <c r="AG29" s="53"/>
      <c r="AH29" s="53"/>
      <c r="AI29" s="53"/>
    </row>
    <row r="30" spans="1:35" ht="14.4">
      <c r="A30" s="4">
        <v>29</v>
      </c>
      <c r="B30" s="5" t="s">
        <v>84</v>
      </c>
      <c r="C30" s="6">
        <v>15</v>
      </c>
      <c r="D30" s="5" t="s">
        <v>68</v>
      </c>
      <c r="E30" s="5" t="s">
        <v>62</v>
      </c>
      <c r="F30" s="17">
        <v>178531</v>
      </c>
      <c r="G30" s="18" t="s">
        <v>162</v>
      </c>
      <c r="H30" s="18" t="s">
        <v>143</v>
      </c>
      <c r="I30" s="5" t="s">
        <v>71</v>
      </c>
      <c r="J30" s="5" t="s">
        <v>52</v>
      </c>
      <c r="K30" s="5"/>
      <c r="L30" s="45">
        <v>32867026</v>
      </c>
      <c r="M30" s="5" t="s">
        <v>34</v>
      </c>
      <c r="N30" s="46">
        <v>31967</v>
      </c>
      <c r="O30" s="10">
        <f t="shared" ca="1" si="0"/>
        <v>37</v>
      </c>
      <c r="P30" s="48">
        <v>43525</v>
      </c>
      <c r="Q30" s="48">
        <v>40061</v>
      </c>
      <c r="R30" s="10">
        <f t="shared" ca="1" si="1"/>
        <v>15</v>
      </c>
      <c r="S30" s="46">
        <v>44197</v>
      </c>
      <c r="T30" s="22" t="s">
        <v>81</v>
      </c>
      <c r="U30" s="23" t="s">
        <v>163</v>
      </c>
      <c r="V30" s="6" t="s">
        <v>164</v>
      </c>
      <c r="W30" s="15">
        <v>9676</v>
      </c>
      <c r="X30" s="15" t="s">
        <v>38</v>
      </c>
      <c r="Y30" s="15"/>
      <c r="Z30" s="15"/>
      <c r="AA30" s="15"/>
      <c r="AB30" s="15"/>
      <c r="AC30" s="15"/>
      <c r="AD30" s="15"/>
      <c r="AE30" s="51"/>
      <c r="AF30" s="53"/>
      <c r="AG30" s="53"/>
      <c r="AH30" s="53"/>
      <c r="AI30" s="53"/>
    </row>
    <row r="31" spans="1:35" ht="14.4">
      <c r="A31" s="16">
        <v>30</v>
      </c>
      <c r="B31" s="5" t="s">
        <v>84</v>
      </c>
      <c r="C31" s="6">
        <v>16</v>
      </c>
      <c r="D31" s="6" t="s">
        <v>68</v>
      </c>
      <c r="E31" s="5" t="s">
        <v>165</v>
      </c>
      <c r="F31" s="17">
        <v>176153</v>
      </c>
      <c r="G31" s="18" t="s">
        <v>166</v>
      </c>
      <c r="H31" s="18" t="s">
        <v>107</v>
      </c>
      <c r="I31" s="5" t="s">
        <v>108</v>
      </c>
      <c r="J31" s="5" t="s">
        <v>72</v>
      </c>
      <c r="K31" s="5"/>
      <c r="L31" s="45">
        <v>28140863</v>
      </c>
      <c r="M31" s="5" t="s">
        <v>34</v>
      </c>
      <c r="N31" s="46">
        <v>29412</v>
      </c>
      <c r="O31" s="10">
        <f t="shared" ca="1" si="0"/>
        <v>44</v>
      </c>
      <c r="P31" s="48">
        <v>45519</v>
      </c>
      <c r="Q31" s="48">
        <v>39417</v>
      </c>
      <c r="R31" s="10">
        <f t="shared" ca="1" si="1"/>
        <v>17</v>
      </c>
      <c r="S31" s="46">
        <v>45658</v>
      </c>
      <c r="T31" s="19" t="s">
        <v>55</v>
      </c>
      <c r="U31" s="20" t="s">
        <v>55</v>
      </c>
      <c r="V31" s="6" t="s">
        <v>55</v>
      </c>
      <c r="W31" s="15" t="s">
        <v>55</v>
      </c>
      <c r="X31" s="15" t="s">
        <v>38</v>
      </c>
      <c r="Y31" s="15"/>
      <c r="Z31" s="15"/>
      <c r="AA31" s="15"/>
      <c r="AB31" s="15"/>
      <c r="AC31" s="15"/>
      <c r="AD31" s="15"/>
      <c r="AE31" s="51"/>
      <c r="AF31" s="53"/>
      <c r="AG31" s="53"/>
      <c r="AH31" s="53"/>
      <c r="AI31" s="53"/>
    </row>
    <row r="32" spans="1:35" ht="14.4">
      <c r="A32" s="4">
        <v>31</v>
      </c>
      <c r="B32" s="5" t="s">
        <v>84</v>
      </c>
      <c r="C32" s="6">
        <v>16</v>
      </c>
      <c r="D32" s="6" t="s">
        <v>68</v>
      </c>
      <c r="E32" s="5" t="s">
        <v>62</v>
      </c>
      <c r="F32" s="17">
        <v>177028</v>
      </c>
      <c r="G32" s="18" t="s">
        <v>167</v>
      </c>
      <c r="H32" s="18" t="s">
        <v>168</v>
      </c>
      <c r="I32" s="5" t="s">
        <v>71</v>
      </c>
      <c r="J32" s="5" t="s">
        <v>52</v>
      </c>
      <c r="K32" s="5"/>
      <c r="L32" s="45">
        <v>29444709</v>
      </c>
      <c r="M32" s="5" t="s">
        <v>34</v>
      </c>
      <c r="N32" s="46">
        <v>29768</v>
      </c>
      <c r="O32" s="10">
        <f t="shared" ca="1" si="0"/>
        <v>43</v>
      </c>
      <c r="P32" s="48">
        <v>40130</v>
      </c>
      <c r="Q32" s="48">
        <v>39897</v>
      </c>
      <c r="R32" s="10">
        <f t="shared" ca="1" si="1"/>
        <v>15</v>
      </c>
      <c r="S32" s="46">
        <v>45658</v>
      </c>
      <c r="T32" s="22" t="s">
        <v>35</v>
      </c>
      <c r="U32" s="23" t="s">
        <v>169</v>
      </c>
      <c r="V32" s="6" t="s">
        <v>164</v>
      </c>
      <c r="W32" s="15">
        <v>9863</v>
      </c>
      <c r="X32" s="15" t="s">
        <v>38</v>
      </c>
      <c r="Y32" s="15"/>
      <c r="Z32" s="15"/>
      <c r="AA32" s="15"/>
      <c r="AB32" s="15"/>
      <c r="AC32" s="15"/>
      <c r="AD32" s="15"/>
      <c r="AE32" s="51"/>
      <c r="AF32" s="53"/>
      <c r="AG32" s="53"/>
      <c r="AH32" s="53"/>
      <c r="AI32" s="53"/>
    </row>
    <row r="33" spans="1:35" ht="14.4">
      <c r="A33" s="16">
        <v>32</v>
      </c>
      <c r="B33" s="5" t="s">
        <v>84</v>
      </c>
      <c r="C33" s="6">
        <v>16</v>
      </c>
      <c r="D33" s="5" t="s">
        <v>75</v>
      </c>
      <c r="E33" s="5" t="s">
        <v>62</v>
      </c>
      <c r="F33" s="17">
        <v>177769</v>
      </c>
      <c r="G33" s="18" t="s">
        <v>170</v>
      </c>
      <c r="H33" s="18" t="s">
        <v>171</v>
      </c>
      <c r="I33" s="5" t="s">
        <v>127</v>
      </c>
      <c r="J33" s="5" t="s">
        <v>52</v>
      </c>
      <c r="K33" s="5"/>
      <c r="L33" s="45">
        <v>33039912</v>
      </c>
      <c r="M33" s="5" t="s">
        <v>53</v>
      </c>
      <c r="N33" s="46">
        <v>32017</v>
      </c>
      <c r="O33" s="10">
        <f t="shared" ca="1" si="0"/>
        <v>37</v>
      </c>
      <c r="P33" s="48">
        <v>41407</v>
      </c>
      <c r="Q33" s="48">
        <v>39897</v>
      </c>
      <c r="R33" s="10">
        <f t="shared" ca="1" si="1"/>
        <v>15</v>
      </c>
      <c r="S33" s="46">
        <v>43466</v>
      </c>
      <c r="T33" s="22" t="s">
        <v>35</v>
      </c>
      <c r="U33" s="23" t="s">
        <v>172</v>
      </c>
      <c r="V33" s="6" t="s">
        <v>37</v>
      </c>
      <c r="W33" s="15">
        <v>37128</v>
      </c>
      <c r="X33" s="15" t="s">
        <v>38</v>
      </c>
      <c r="Y33" s="15"/>
      <c r="Z33" s="15"/>
      <c r="AA33" s="15"/>
      <c r="AB33" s="15"/>
      <c r="AC33" s="15"/>
      <c r="AD33" s="15"/>
      <c r="AE33" s="51"/>
      <c r="AF33" s="53"/>
      <c r="AG33" s="53"/>
      <c r="AH33" s="53"/>
      <c r="AI33" s="53"/>
    </row>
    <row r="34" spans="1:35" ht="14.4">
      <c r="A34" s="4">
        <v>33</v>
      </c>
      <c r="B34" s="5" t="s">
        <v>84</v>
      </c>
      <c r="C34" s="6">
        <v>16</v>
      </c>
      <c r="D34" s="5" t="s">
        <v>75</v>
      </c>
      <c r="E34" s="5" t="s">
        <v>62</v>
      </c>
      <c r="F34" s="17">
        <v>164823</v>
      </c>
      <c r="G34" s="18" t="s">
        <v>173</v>
      </c>
      <c r="H34" s="18" t="s">
        <v>143</v>
      </c>
      <c r="I34" s="5" t="s">
        <v>127</v>
      </c>
      <c r="J34" s="5" t="s">
        <v>72</v>
      </c>
      <c r="K34" s="5"/>
      <c r="L34" s="45">
        <v>28140828</v>
      </c>
      <c r="M34" s="5" t="s">
        <v>34</v>
      </c>
      <c r="N34" s="46">
        <v>29413</v>
      </c>
      <c r="O34" s="10">
        <f t="shared" ca="1" si="0"/>
        <v>44</v>
      </c>
      <c r="P34" s="48">
        <v>45077</v>
      </c>
      <c r="Q34" s="48">
        <v>38555</v>
      </c>
      <c r="R34" s="10">
        <f t="shared" ca="1" si="1"/>
        <v>19</v>
      </c>
      <c r="S34" s="46">
        <v>44197</v>
      </c>
      <c r="T34" s="22" t="s">
        <v>46</v>
      </c>
      <c r="U34" s="23" t="s">
        <v>174</v>
      </c>
      <c r="V34" s="6" t="s">
        <v>37</v>
      </c>
      <c r="W34" s="24">
        <v>33964</v>
      </c>
      <c r="X34" s="15" t="s">
        <v>90</v>
      </c>
      <c r="Y34" s="15"/>
      <c r="Z34" s="15" t="s">
        <v>175</v>
      </c>
      <c r="AA34" s="15" t="s">
        <v>176</v>
      </c>
      <c r="AB34" s="15">
        <v>28</v>
      </c>
      <c r="AC34" s="15"/>
      <c r="AD34" s="15"/>
      <c r="AE34" s="51"/>
      <c r="AF34" s="54"/>
      <c r="AG34" s="54"/>
      <c r="AH34" s="54"/>
      <c r="AI34" s="54"/>
    </row>
    <row r="35" spans="1:35" ht="14.4">
      <c r="A35" s="16">
        <v>34</v>
      </c>
      <c r="B35" s="5" t="s">
        <v>84</v>
      </c>
      <c r="C35" s="6">
        <v>16</v>
      </c>
      <c r="D35" s="5" t="s">
        <v>75</v>
      </c>
      <c r="E35" s="5" t="s">
        <v>165</v>
      </c>
      <c r="F35" s="17">
        <v>170762</v>
      </c>
      <c r="G35" s="18" t="s">
        <v>177</v>
      </c>
      <c r="H35" s="18" t="s">
        <v>107</v>
      </c>
      <c r="I35" s="5" t="s">
        <v>108</v>
      </c>
      <c r="J35" s="5" t="s">
        <v>52</v>
      </c>
      <c r="K35" s="5"/>
      <c r="L35" s="45">
        <v>27856891</v>
      </c>
      <c r="M35" s="5" t="s">
        <v>53</v>
      </c>
      <c r="N35" s="46">
        <v>29331</v>
      </c>
      <c r="O35" s="10">
        <f t="shared" ca="1" si="0"/>
        <v>44</v>
      </c>
      <c r="P35" s="48">
        <v>39052</v>
      </c>
      <c r="Q35" s="48">
        <v>39002</v>
      </c>
      <c r="R35" s="10">
        <f t="shared" ca="1" si="1"/>
        <v>18</v>
      </c>
      <c r="S35" s="46">
        <v>43101</v>
      </c>
      <c r="T35" s="22" t="s">
        <v>55</v>
      </c>
      <c r="U35" s="23" t="s">
        <v>55</v>
      </c>
      <c r="V35" s="6" t="s">
        <v>55</v>
      </c>
      <c r="W35" s="24" t="s">
        <v>55</v>
      </c>
      <c r="X35" s="15" t="s">
        <v>38</v>
      </c>
      <c r="Y35" s="15"/>
      <c r="Z35" s="15"/>
      <c r="AA35" s="15"/>
      <c r="AB35" s="15"/>
      <c r="AC35" s="15"/>
      <c r="AD35" s="15"/>
      <c r="AE35" s="51"/>
      <c r="AF35" s="53"/>
      <c r="AG35" s="53"/>
      <c r="AH35" s="53"/>
      <c r="AI35" s="53"/>
    </row>
    <row r="36" spans="1:35" ht="14.4">
      <c r="A36" s="4">
        <v>35</v>
      </c>
      <c r="B36" s="5" t="s">
        <v>84</v>
      </c>
      <c r="C36" s="6">
        <v>16</v>
      </c>
      <c r="D36" s="5" t="s">
        <v>75</v>
      </c>
      <c r="E36" s="5" t="s">
        <v>62</v>
      </c>
      <c r="F36" s="17">
        <v>191614</v>
      </c>
      <c r="G36" s="18" t="s">
        <v>178</v>
      </c>
      <c r="H36" s="18" t="s">
        <v>143</v>
      </c>
      <c r="I36" s="5" t="s">
        <v>127</v>
      </c>
      <c r="J36" s="5" t="s">
        <v>52</v>
      </c>
      <c r="K36" s="5"/>
      <c r="L36" s="45">
        <v>36848354</v>
      </c>
      <c r="M36" s="5" t="s">
        <v>34</v>
      </c>
      <c r="N36" s="46">
        <v>33758</v>
      </c>
      <c r="O36" s="10">
        <f t="shared" ca="1" si="0"/>
        <v>32</v>
      </c>
      <c r="P36" s="48">
        <v>45538</v>
      </c>
      <c r="Q36" s="48">
        <v>41428</v>
      </c>
      <c r="R36" s="10">
        <f t="shared" ca="1" si="1"/>
        <v>11</v>
      </c>
      <c r="S36" s="46">
        <v>44562</v>
      </c>
      <c r="T36" s="22" t="s">
        <v>35</v>
      </c>
      <c r="U36" s="23" t="s">
        <v>179</v>
      </c>
      <c r="V36" s="6" t="s">
        <v>67</v>
      </c>
      <c r="W36" s="15">
        <v>5842</v>
      </c>
      <c r="X36" s="15" t="s">
        <v>38</v>
      </c>
      <c r="Y36" s="15"/>
      <c r="Z36" s="15"/>
      <c r="AA36" s="15"/>
      <c r="AB36" s="15"/>
      <c r="AC36" s="15"/>
      <c r="AD36" s="15"/>
      <c r="AE36" s="51"/>
      <c r="AF36" s="53"/>
      <c r="AG36" s="53"/>
      <c r="AH36" s="53"/>
      <c r="AI36" s="53"/>
    </row>
    <row r="37" spans="1:35" ht="14.4">
      <c r="A37" s="16">
        <v>36</v>
      </c>
      <c r="B37" s="5" t="s">
        <v>84</v>
      </c>
      <c r="C37" s="6">
        <v>16</v>
      </c>
      <c r="D37" s="5" t="s">
        <v>75</v>
      </c>
      <c r="E37" s="5" t="s">
        <v>62</v>
      </c>
      <c r="F37" s="17">
        <v>191699</v>
      </c>
      <c r="G37" s="18" t="s">
        <v>180</v>
      </c>
      <c r="H37" s="18" t="s">
        <v>143</v>
      </c>
      <c r="I37" s="5" t="s">
        <v>127</v>
      </c>
      <c r="J37" s="5" t="s">
        <v>52</v>
      </c>
      <c r="K37" s="5"/>
      <c r="L37" s="45">
        <v>36110674</v>
      </c>
      <c r="M37" s="5" t="s">
        <v>53</v>
      </c>
      <c r="N37" s="46">
        <v>33431</v>
      </c>
      <c r="O37" s="10">
        <f t="shared" ca="1" si="0"/>
        <v>33</v>
      </c>
      <c r="P37" s="48">
        <v>41695</v>
      </c>
      <c r="Q37" s="48">
        <v>41428</v>
      </c>
      <c r="R37" s="10">
        <f t="shared" ca="1" si="1"/>
        <v>11</v>
      </c>
      <c r="S37" s="46">
        <v>44562</v>
      </c>
      <c r="T37" s="22" t="s">
        <v>35</v>
      </c>
      <c r="U37" s="23" t="s">
        <v>181</v>
      </c>
      <c r="V37" s="6" t="s">
        <v>37</v>
      </c>
      <c r="W37" s="15">
        <v>36727</v>
      </c>
      <c r="X37" s="15" t="s">
        <v>38</v>
      </c>
      <c r="Y37" s="15"/>
      <c r="Z37" s="15"/>
      <c r="AA37" s="15"/>
      <c r="AB37" s="15"/>
      <c r="AC37" s="15"/>
      <c r="AD37" s="15"/>
      <c r="AE37" s="51"/>
      <c r="AF37" s="53"/>
      <c r="AG37" s="53"/>
      <c r="AH37" s="53"/>
      <c r="AI37" s="53"/>
    </row>
    <row r="38" spans="1:35" ht="14.4">
      <c r="A38" s="4">
        <v>37</v>
      </c>
      <c r="B38" s="5" t="s">
        <v>84</v>
      </c>
      <c r="C38" s="6">
        <v>17</v>
      </c>
      <c r="D38" s="5" t="s">
        <v>182</v>
      </c>
      <c r="E38" s="5" t="s">
        <v>165</v>
      </c>
      <c r="F38" s="17">
        <v>195824</v>
      </c>
      <c r="G38" s="18" t="s">
        <v>183</v>
      </c>
      <c r="H38" s="18" t="s">
        <v>107</v>
      </c>
      <c r="I38" s="5" t="s">
        <v>108</v>
      </c>
      <c r="J38" s="5" t="s">
        <v>72</v>
      </c>
      <c r="K38" s="5"/>
      <c r="L38" s="45">
        <v>37928931</v>
      </c>
      <c r="M38" s="5" t="s">
        <v>53</v>
      </c>
      <c r="N38" s="46">
        <v>34047</v>
      </c>
      <c r="O38" s="10">
        <f t="shared" ca="1" si="0"/>
        <v>31</v>
      </c>
      <c r="P38" s="48">
        <v>45376</v>
      </c>
      <c r="Q38" s="48">
        <v>41764</v>
      </c>
      <c r="R38" s="10">
        <f t="shared" ca="1" si="1"/>
        <v>10</v>
      </c>
      <c r="S38" s="46">
        <v>44287</v>
      </c>
      <c r="T38" s="22" t="s">
        <v>55</v>
      </c>
      <c r="U38" s="23" t="s">
        <v>55</v>
      </c>
      <c r="V38" s="6" t="s">
        <v>55</v>
      </c>
      <c r="W38" s="24" t="s">
        <v>55</v>
      </c>
      <c r="X38" s="15" t="s">
        <v>90</v>
      </c>
      <c r="Y38" s="15"/>
      <c r="Z38" s="15" t="s">
        <v>184</v>
      </c>
      <c r="AA38" s="15" t="s">
        <v>136</v>
      </c>
      <c r="AB38" s="15">
        <v>30</v>
      </c>
      <c r="AC38" s="15"/>
      <c r="AD38" s="15"/>
      <c r="AE38" s="51"/>
      <c r="AF38" s="54"/>
      <c r="AG38" s="54"/>
      <c r="AH38" s="54"/>
      <c r="AI38" s="54"/>
    </row>
    <row r="39" spans="1:35" ht="14.4">
      <c r="A39" s="16">
        <v>38</v>
      </c>
      <c r="B39" s="5" t="s">
        <v>84</v>
      </c>
      <c r="C39" s="6">
        <v>17</v>
      </c>
      <c r="D39" s="5" t="s">
        <v>182</v>
      </c>
      <c r="E39" s="5" t="s">
        <v>165</v>
      </c>
      <c r="F39" s="17">
        <v>493221</v>
      </c>
      <c r="G39" s="18" t="s">
        <v>185</v>
      </c>
      <c r="H39" s="18" t="s">
        <v>107</v>
      </c>
      <c r="I39" s="5" t="s">
        <v>108</v>
      </c>
      <c r="J39" s="5" t="s">
        <v>52</v>
      </c>
      <c r="K39" s="5"/>
      <c r="L39" s="45">
        <v>38437089</v>
      </c>
      <c r="M39" s="5" t="s">
        <v>53</v>
      </c>
      <c r="N39" s="46">
        <v>34738</v>
      </c>
      <c r="O39" s="10">
        <f t="shared" ca="1" si="0"/>
        <v>29</v>
      </c>
      <c r="P39" s="48">
        <v>42759</v>
      </c>
      <c r="Q39" s="48">
        <v>42485</v>
      </c>
      <c r="R39" s="10">
        <f t="shared" ca="1" si="1"/>
        <v>8</v>
      </c>
      <c r="S39" s="46">
        <v>45292</v>
      </c>
      <c r="T39" s="22" t="s">
        <v>55</v>
      </c>
      <c r="U39" s="23" t="s">
        <v>55</v>
      </c>
      <c r="V39" s="6" t="s">
        <v>55</v>
      </c>
      <c r="W39" s="24" t="s">
        <v>55</v>
      </c>
      <c r="X39" s="15" t="s">
        <v>38</v>
      </c>
      <c r="Y39" s="15"/>
      <c r="Z39" s="15"/>
      <c r="AA39" s="15"/>
      <c r="AB39" s="15"/>
      <c r="AC39" s="15"/>
      <c r="AD39" s="15"/>
      <c r="AE39" s="51"/>
      <c r="AF39" s="53"/>
      <c r="AG39" s="53"/>
      <c r="AH39" s="53"/>
      <c r="AI39" s="53"/>
    </row>
    <row r="40" spans="1:35" ht="14.4">
      <c r="A40" s="4">
        <v>39</v>
      </c>
      <c r="B40" s="5" t="s">
        <v>84</v>
      </c>
      <c r="C40" s="6">
        <v>17</v>
      </c>
      <c r="D40" s="5" t="s">
        <v>182</v>
      </c>
      <c r="E40" s="5" t="s">
        <v>62</v>
      </c>
      <c r="F40" s="17">
        <v>493199</v>
      </c>
      <c r="G40" s="18" t="s">
        <v>186</v>
      </c>
      <c r="H40" s="18" t="s">
        <v>143</v>
      </c>
      <c r="I40" s="5" t="s">
        <v>127</v>
      </c>
      <c r="J40" s="5" t="s">
        <v>52</v>
      </c>
      <c r="K40" s="5"/>
      <c r="L40" s="45">
        <v>34457493</v>
      </c>
      <c r="M40" s="5" t="s">
        <v>53</v>
      </c>
      <c r="N40" s="46">
        <v>32937</v>
      </c>
      <c r="O40" s="10">
        <f t="shared" ca="1" si="0"/>
        <v>34</v>
      </c>
      <c r="P40" s="48">
        <v>42769</v>
      </c>
      <c r="Q40" s="48">
        <v>42484</v>
      </c>
      <c r="R40" s="10">
        <f t="shared" ca="1" si="1"/>
        <v>8</v>
      </c>
      <c r="S40" s="46">
        <v>44927</v>
      </c>
      <c r="T40" s="22" t="s">
        <v>46</v>
      </c>
      <c r="U40" s="23" t="s">
        <v>187</v>
      </c>
      <c r="V40" s="6" t="s">
        <v>37</v>
      </c>
      <c r="W40" s="15">
        <v>37672</v>
      </c>
      <c r="X40" s="15" t="s">
        <v>38</v>
      </c>
      <c r="Y40" s="15"/>
      <c r="Z40" s="15"/>
      <c r="AA40" s="15"/>
      <c r="AB40" s="15"/>
      <c r="AC40" s="15"/>
      <c r="AD40" s="15"/>
      <c r="AE40" s="51"/>
      <c r="AF40" s="53"/>
      <c r="AG40" s="53"/>
      <c r="AH40" s="53"/>
      <c r="AI40" s="53"/>
    </row>
    <row r="41" spans="1:35" ht="14.4">
      <c r="A41" s="16">
        <v>40</v>
      </c>
      <c r="B41" s="5" t="s">
        <v>84</v>
      </c>
      <c r="C41" s="6">
        <v>17</v>
      </c>
      <c r="D41" s="5" t="s">
        <v>182</v>
      </c>
      <c r="E41" s="5" t="s">
        <v>62</v>
      </c>
      <c r="F41" s="17">
        <v>493200</v>
      </c>
      <c r="G41" s="18" t="s">
        <v>188</v>
      </c>
      <c r="H41" s="18" t="s">
        <v>143</v>
      </c>
      <c r="I41" s="5" t="s">
        <v>127</v>
      </c>
      <c r="J41" s="5" t="s">
        <v>52</v>
      </c>
      <c r="K41" s="5"/>
      <c r="L41" s="45">
        <v>39278562</v>
      </c>
      <c r="M41" s="5" t="s">
        <v>34</v>
      </c>
      <c r="N41" s="46">
        <v>35388</v>
      </c>
      <c r="O41" s="10">
        <f t="shared" ca="1" si="0"/>
        <v>28</v>
      </c>
      <c r="P41" s="48">
        <v>42769</v>
      </c>
      <c r="Q41" s="48">
        <v>42484</v>
      </c>
      <c r="R41" s="10">
        <f t="shared" ca="1" si="1"/>
        <v>8</v>
      </c>
      <c r="S41" s="46">
        <v>44927</v>
      </c>
      <c r="T41" s="22" t="s">
        <v>46</v>
      </c>
      <c r="U41" s="23" t="s">
        <v>189</v>
      </c>
      <c r="V41" s="6" t="s">
        <v>37</v>
      </c>
      <c r="W41" s="15">
        <v>37719</v>
      </c>
      <c r="X41" s="15" t="s">
        <v>38</v>
      </c>
      <c r="Y41" s="15"/>
      <c r="Z41" s="15"/>
      <c r="AA41" s="15"/>
      <c r="AB41" s="15"/>
      <c r="AC41" s="15"/>
      <c r="AD41" s="15"/>
      <c r="AE41" s="51"/>
      <c r="AF41" s="53"/>
      <c r="AG41" s="53"/>
      <c r="AH41" s="53"/>
      <c r="AI41" s="53"/>
    </row>
    <row r="42" spans="1:35" ht="14.4">
      <c r="A42" s="4">
        <v>41</v>
      </c>
      <c r="B42" s="5" t="s">
        <v>84</v>
      </c>
      <c r="C42" s="6">
        <v>17</v>
      </c>
      <c r="D42" s="5" t="s">
        <v>182</v>
      </c>
      <c r="E42" s="5" t="s">
        <v>62</v>
      </c>
      <c r="F42" s="17">
        <v>493201</v>
      </c>
      <c r="G42" s="18" t="s">
        <v>190</v>
      </c>
      <c r="H42" s="18" t="s">
        <v>143</v>
      </c>
      <c r="I42" s="5" t="s">
        <v>127</v>
      </c>
      <c r="J42" s="5" t="s">
        <v>52</v>
      </c>
      <c r="K42" s="5"/>
      <c r="L42" s="45">
        <v>40064908</v>
      </c>
      <c r="M42" s="5" t="s">
        <v>34</v>
      </c>
      <c r="N42" s="46">
        <v>35477</v>
      </c>
      <c r="O42" s="10">
        <f t="shared" ca="1" si="0"/>
        <v>27</v>
      </c>
      <c r="P42" s="48">
        <v>42769</v>
      </c>
      <c r="Q42" s="48">
        <v>42484</v>
      </c>
      <c r="R42" s="10">
        <f t="shared" ca="1" si="1"/>
        <v>8</v>
      </c>
      <c r="S42" s="46">
        <v>44927</v>
      </c>
      <c r="T42" s="22" t="s">
        <v>46</v>
      </c>
      <c r="U42" s="23" t="s">
        <v>191</v>
      </c>
      <c r="V42" s="6" t="s">
        <v>37</v>
      </c>
      <c r="W42" s="15">
        <v>36381</v>
      </c>
      <c r="X42" s="15" t="s">
        <v>38</v>
      </c>
      <c r="Y42" s="15"/>
      <c r="Z42" s="15"/>
      <c r="AA42" s="15"/>
      <c r="AB42" s="15"/>
      <c r="AC42" s="15"/>
      <c r="AD42" s="15"/>
      <c r="AE42" s="51"/>
      <c r="AF42" s="53"/>
      <c r="AG42" s="53"/>
      <c r="AH42" s="53"/>
      <c r="AI42" s="53"/>
    </row>
    <row r="43" spans="1:35" ht="14.4">
      <c r="A43" s="16">
        <v>42</v>
      </c>
      <c r="B43" s="5" t="s">
        <v>84</v>
      </c>
      <c r="C43" s="6">
        <v>17</v>
      </c>
      <c r="D43" s="5" t="s">
        <v>182</v>
      </c>
      <c r="E43" s="5" t="s">
        <v>62</v>
      </c>
      <c r="F43" s="17">
        <v>412952</v>
      </c>
      <c r="G43" s="18" t="s">
        <v>192</v>
      </c>
      <c r="H43" s="18" t="s">
        <v>143</v>
      </c>
      <c r="I43" s="5" t="s">
        <v>127</v>
      </c>
      <c r="J43" s="5" t="s">
        <v>52</v>
      </c>
      <c r="K43" s="5"/>
      <c r="L43" s="45">
        <v>38437171</v>
      </c>
      <c r="M43" s="5" t="s">
        <v>34</v>
      </c>
      <c r="N43" s="46">
        <v>34887</v>
      </c>
      <c r="O43" s="10">
        <f t="shared" ca="1" si="0"/>
        <v>29</v>
      </c>
      <c r="P43" s="48">
        <v>44280</v>
      </c>
      <c r="Q43" s="48">
        <v>42095</v>
      </c>
      <c r="R43" s="10">
        <f t="shared" ca="1" si="1"/>
        <v>9</v>
      </c>
      <c r="S43" s="46">
        <v>44927</v>
      </c>
      <c r="T43" s="22" t="s">
        <v>46</v>
      </c>
      <c r="U43" s="23" t="s">
        <v>193</v>
      </c>
      <c r="V43" s="6" t="s">
        <v>37</v>
      </c>
      <c r="W43" s="15">
        <v>37911</v>
      </c>
      <c r="X43" s="15" t="s">
        <v>38</v>
      </c>
      <c r="Y43" s="15"/>
      <c r="Z43" s="15"/>
      <c r="AA43" s="15"/>
      <c r="AB43" s="15"/>
      <c r="AC43" s="15"/>
      <c r="AD43" s="15"/>
      <c r="AE43" s="51"/>
      <c r="AF43" s="53"/>
      <c r="AG43" s="53"/>
      <c r="AH43" s="53"/>
      <c r="AI43" s="53"/>
    </row>
    <row r="44" spans="1:35" ht="14.4">
      <c r="A44" s="4">
        <v>43</v>
      </c>
      <c r="B44" s="5" t="s">
        <v>84</v>
      </c>
      <c r="C44" s="6">
        <v>17</v>
      </c>
      <c r="D44" s="5" t="s">
        <v>182</v>
      </c>
      <c r="E44" s="5" t="s">
        <v>62</v>
      </c>
      <c r="F44" s="17">
        <v>493202</v>
      </c>
      <c r="G44" s="18" t="s">
        <v>194</v>
      </c>
      <c r="H44" s="18" t="s">
        <v>171</v>
      </c>
      <c r="I44" s="5" t="s">
        <v>127</v>
      </c>
      <c r="J44" s="5" t="s">
        <v>52</v>
      </c>
      <c r="K44" s="5"/>
      <c r="L44" s="45">
        <v>39431376</v>
      </c>
      <c r="M44" s="5" t="s">
        <v>53</v>
      </c>
      <c r="N44" s="46">
        <v>35095</v>
      </c>
      <c r="O44" s="10">
        <f t="shared" ca="1" si="0"/>
        <v>28</v>
      </c>
      <c r="P44" s="48">
        <v>42769</v>
      </c>
      <c r="Q44" s="48">
        <v>42484</v>
      </c>
      <c r="R44" s="10">
        <f t="shared" ca="1" si="1"/>
        <v>8</v>
      </c>
      <c r="S44" s="46">
        <v>44927</v>
      </c>
      <c r="T44" s="22" t="s">
        <v>46</v>
      </c>
      <c r="U44" s="23" t="s">
        <v>195</v>
      </c>
      <c r="V44" s="6" t="s">
        <v>196</v>
      </c>
      <c r="W44" s="15">
        <v>7008039</v>
      </c>
      <c r="X44" s="15" t="s">
        <v>90</v>
      </c>
      <c r="Y44" s="15"/>
      <c r="Z44" s="15" t="s">
        <v>197</v>
      </c>
      <c r="AA44" s="15" t="s">
        <v>139</v>
      </c>
      <c r="AB44" s="15">
        <v>28</v>
      </c>
      <c r="AC44" s="15"/>
      <c r="AD44" s="15"/>
      <c r="AE44" s="51"/>
      <c r="AF44" s="54"/>
      <c r="AG44" s="54"/>
      <c r="AH44" s="54"/>
      <c r="AI44" s="54"/>
    </row>
    <row r="45" spans="1:35" ht="14.4">
      <c r="A45" s="16">
        <v>44</v>
      </c>
      <c r="B45" s="5" t="s">
        <v>84</v>
      </c>
      <c r="C45" s="6">
        <v>17</v>
      </c>
      <c r="D45" s="5" t="s">
        <v>182</v>
      </c>
      <c r="E45" s="5" t="s">
        <v>62</v>
      </c>
      <c r="F45" s="17">
        <v>493204</v>
      </c>
      <c r="G45" s="18" t="s">
        <v>198</v>
      </c>
      <c r="H45" s="18" t="s">
        <v>143</v>
      </c>
      <c r="I45" s="5" t="s">
        <v>120</v>
      </c>
      <c r="J45" s="5" t="s">
        <v>52</v>
      </c>
      <c r="K45" s="5"/>
      <c r="L45" s="45">
        <v>37868179</v>
      </c>
      <c r="M45" s="5" t="s">
        <v>53</v>
      </c>
      <c r="N45" s="46">
        <v>34459</v>
      </c>
      <c r="O45" s="10">
        <f t="shared" ca="1" si="0"/>
        <v>30</v>
      </c>
      <c r="P45" s="48">
        <v>42759</v>
      </c>
      <c r="Q45" s="48">
        <v>42485</v>
      </c>
      <c r="R45" s="10">
        <f t="shared" ca="1" si="1"/>
        <v>8</v>
      </c>
      <c r="S45" s="46">
        <v>45292</v>
      </c>
      <c r="T45" s="22" t="s">
        <v>199</v>
      </c>
      <c r="U45" s="23" t="s">
        <v>200</v>
      </c>
      <c r="V45" s="6" t="s">
        <v>37</v>
      </c>
      <c r="W45" s="15">
        <v>37802</v>
      </c>
      <c r="X45" s="15" t="s">
        <v>38</v>
      </c>
      <c r="Y45" s="15"/>
      <c r="Z45" s="15"/>
      <c r="AA45" s="15"/>
      <c r="AB45" s="15"/>
      <c r="AC45" s="15"/>
      <c r="AD45" s="15"/>
      <c r="AE45" s="51"/>
      <c r="AF45" s="53"/>
      <c r="AG45" s="53"/>
      <c r="AH45" s="53"/>
      <c r="AI45" s="53"/>
    </row>
    <row r="46" spans="1:35" ht="14.4">
      <c r="A46" s="4">
        <v>45</v>
      </c>
      <c r="B46" s="5" t="s">
        <v>84</v>
      </c>
      <c r="C46" s="6">
        <v>17</v>
      </c>
      <c r="D46" s="5" t="s">
        <v>182</v>
      </c>
      <c r="E46" s="5" t="s">
        <v>62</v>
      </c>
      <c r="F46" s="17">
        <v>487936</v>
      </c>
      <c r="G46" s="18" t="s">
        <v>201</v>
      </c>
      <c r="H46" s="18" t="s">
        <v>202</v>
      </c>
      <c r="I46" s="5" t="s">
        <v>71</v>
      </c>
      <c r="J46" s="5" t="s">
        <v>72</v>
      </c>
      <c r="K46" s="5"/>
      <c r="L46" s="45">
        <v>28519337</v>
      </c>
      <c r="M46" s="5" t="s">
        <v>53</v>
      </c>
      <c r="N46" s="46">
        <v>29624</v>
      </c>
      <c r="O46" s="10">
        <f t="shared" ca="1" si="0"/>
        <v>43</v>
      </c>
      <c r="P46" s="48">
        <v>44081</v>
      </c>
      <c r="Q46" s="48">
        <v>42321</v>
      </c>
      <c r="R46" s="10">
        <f t="shared" ca="1" si="1"/>
        <v>9</v>
      </c>
      <c r="S46" s="46">
        <v>44927</v>
      </c>
      <c r="T46" s="22" t="s">
        <v>73</v>
      </c>
      <c r="U46" s="23" t="s">
        <v>203</v>
      </c>
      <c r="V46" s="26" t="s">
        <v>67</v>
      </c>
      <c r="W46" s="27">
        <v>8100</v>
      </c>
      <c r="X46" s="27" t="s">
        <v>38</v>
      </c>
      <c r="Y46" s="27"/>
      <c r="Z46" s="15"/>
      <c r="AA46" s="15"/>
      <c r="AB46" s="15"/>
      <c r="AC46" s="15"/>
      <c r="AD46" s="15"/>
      <c r="AE46" s="51"/>
      <c r="AF46" s="53"/>
      <c r="AG46" s="53"/>
      <c r="AH46" s="53"/>
      <c r="AI46" s="53"/>
    </row>
    <row r="47" spans="1:35" ht="14.4">
      <c r="A47" s="16">
        <v>46</v>
      </c>
      <c r="B47" s="5" t="s">
        <v>84</v>
      </c>
      <c r="C47" s="6">
        <v>17</v>
      </c>
      <c r="D47" s="5" t="s">
        <v>182</v>
      </c>
      <c r="E47" s="5" t="s">
        <v>62</v>
      </c>
      <c r="F47" s="17">
        <v>412977</v>
      </c>
      <c r="G47" s="18" t="s">
        <v>204</v>
      </c>
      <c r="H47" s="18" t="s">
        <v>143</v>
      </c>
      <c r="I47" s="5" t="s">
        <v>205</v>
      </c>
      <c r="J47" s="5" t="s">
        <v>52</v>
      </c>
      <c r="K47" s="5"/>
      <c r="L47" s="45">
        <v>37868157</v>
      </c>
      <c r="M47" s="5" t="s">
        <v>53</v>
      </c>
      <c r="N47" s="46">
        <v>34446</v>
      </c>
      <c r="O47" s="10">
        <f t="shared" ca="1" si="0"/>
        <v>30</v>
      </c>
      <c r="P47" s="48">
        <v>43322</v>
      </c>
      <c r="Q47" s="48">
        <v>42095</v>
      </c>
      <c r="R47" s="10">
        <f t="shared" ca="1" si="1"/>
        <v>9</v>
      </c>
      <c r="S47" s="46">
        <v>44562</v>
      </c>
      <c r="T47" s="22" t="s">
        <v>206</v>
      </c>
      <c r="U47" s="23" t="s">
        <v>207</v>
      </c>
      <c r="V47" s="6" t="s">
        <v>67</v>
      </c>
      <c r="W47" s="15">
        <v>5446</v>
      </c>
      <c r="X47" s="28" t="s">
        <v>121</v>
      </c>
      <c r="Y47" s="15"/>
      <c r="Z47" s="15" t="s">
        <v>208</v>
      </c>
      <c r="AA47" s="15" t="s">
        <v>209</v>
      </c>
      <c r="AB47" s="15">
        <v>30</v>
      </c>
      <c r="AC47" s="15"/>
      <c r="AD47" s="15"/>
      <c r="AE47" s="51"/>
      <c r="AF47" s="53"/>
      <c r="AG47" s="53"/>
      <c r="AH47" s="53"/>
      <c r="AI47" s="53"/>
    </row>
    <row r="48" spans="1:35" ht="14.4">
      <c r="A48" s="4">
        <v>47</v>
      </c>
      <c r="B48" s="5" t="s">
        <v>84</v>
      </c>
      <c r="C48" s="6">
        <v>17</v>
      </c>
      <c r="D48" s="5" t="s">
        <v>182</v>
      </c>
      <c r="E48" s="5" t="s">
        <v>62</v>
      </c>
      <c r="F48" s="17">
        <v>186409</v>
      </c>
      <c r="G48" s="18" t="s">
        <v>210</v>
      </c>
      <c r="H48" s="18" t="s">
        <v>107</v>
      </c>
      <c r="I48" s="5" t="s">
        <v>71</v>
      </c>
      <c r="J48" s="5" t="s">
        <v>52</v>
      </c>
      <c r="K48" s="5"/>
      <c r="L48" s="45">
        <v>31024087</v>
      </c>
      <c r="M48" s="5" t="s">
        <v>34</v>
      </c>
      <c r="N48" s="46">
        <v>30939</v>
      </c>
      <c r="O48" s="10">
        <f t="shared" ca="1" si="0"/>
        <v>40</v>
      </c>
      <c r="P48" s="48">
        <v>42043</v>
      </c>
      <c r="Q48" s="48">
        <v>40987</v>
      </c>
      <c r="R48" s="10">
        <f t="shared" ca="1" si="1"/>
        <v>12</v>
      </c>
      <c r="S48" s="46">
        <v>42736</v>
      </c>
      <c r="T48" s="22" t="s">
        <v>55</v>
      </c>
      <c r="U48" s="23" t="s">
        <v>55</v>
      </c>
      <c r="V48" s="6" t="s">
        <v>55</v>
      </c>
      <c r="W48" s="24" t="s">
        <v>55</v>
      </c>
      <c r="X48" s="15" t="s">
        <v>56</v>
      </c>
      <c r="Y48" s="15" t="s">
        <v>57</v>
      </c>
      <c r="Z48" s="15" t="s">
        <v>211</v>
      </c>
      <c r="AA48" s="15" t="s">
        <v>212</v>
      </c>
      <c r="AB48" s="15">
        <v>120</v>
      </c>
      <c r="AC48" s="15"/>
      <c r="AD48" s="15"/>
      <c r="AE48" s="51"/>
      <c r="AF48" s="54"/>
      <c r="AG48" s="54"/>
      <c r="AH48" s="54"/>
      <c r="AI48" s="54"/>
    </row>
    <row r="49" spans="1:35" ht="14.4">
      <c r="A49" s="16">
        <v>48</v>
      </c>
      <c r="B49" s="5" t="s">
        <v>84</v>
      </c>
      <c r="C49" s="6">
        <v>17</v>
      </c>
      <c r="D49" s="5" t="s">
        <v>182</v>
      </c>
      <c r="E49" s="5" t="s">
        <v>62</v>
      </c>
      <c r="F49" s="17">
        <v>412982</v>
      </c>
      <c r="G49" s="18" t="s">
        <v>213</v>
      </c>
      <c r="H49" s="18" t="s">
        <v>143</v>
      </c>
      <c r="I49" s="5" t="s">
        <v>127</v>
      </c>
      <c r="J49" s="5" t="s">
        <v>52</v>
      </c>
      <c r="K49" s="5"/>
      <c r="L49" s="45">
        <v>34457413</v>
      </c>
      <c r="M49" s="5" t="s">
        <v>34</v>
      </c>
      <c r="N49" s="46">
        <v>32558</v>
      </c>
      <c r="O49" s="10">
        <f t="shared" ca="1" si="0"/>
        <v>35</v>
      </c>
      <c r="P49" s="48">
        <v>44333</v>
      </c>
      <c r="Q49" s="48">
        <v>42095</v>
      </c>
      <c r="R49" s="10">
        <f t="shared" ca="1" si="1"/>
        <v>9</v>
      </c>
      <c r="S49" s="46">
        <v>44927</v>
      </c>
      <c r="T49" s="22" t="s">
        <v>46</v>
      </c>
      <c r="U49" s="23" t="s">
        <v>214</v>
      </c>
      <c r="V49" s="6" t="s">
        <v>196</v>
      </c>
      <c r="W49" s="15">
        <v>7007976</v>
      </c>
      <c r="X49" s="15" t="s">
        <v>38</v>
      </c>
      <c r="Y49" s="15"/>
      <c r="Z49" s="15"/>
      <c r="AA49" s="15"/>
      <c r="AB49" s="15"/>
      <c r="AC49" s="15"/>
      <c r="AD49" s="15"/>
      <c r="AE49" s="49"/>
      <c r="AF49" s="52"/>
      <c r="AG49" s="52"/>
      <c r="AH49" s="52"/>
      <c r="AI49" s="52"/>
    </row>
    <row r="50" spans="1:35" ht="14.4">
      <c r="A50" s="4">
        <v>49</v>
      </c>
      <c r="B50" s="5" t="s">
        <v>84</v>
      </c>
      <c r="C50" s="6">
        <v>17</v>
      </c>
      <c r="D50" s="5" t="s">
        <v>182</v>
      </c>
      <c r="E50" s="5" t="s">
        <v>62</v>
      </c>
      <c r="F50" s="17">
        <v>478229</v>
      </c>
      <c r="G50" s="18" t="s">
        <v>215</v>
      </c>
      <c r="H50" s="18" t="s">
        <v>216</v>
      </c>
      <c r="I50" s="5" t="s">
        <v>127</v>
      </c>
      <c r="J50" s="5" t="s">
        <v>160</v>
      </c>
      <c r="K50" s="5"/>
      <c r="L50" s="45">
        <v>28718668</v>
      </c>
      <c r="M50" s="5" t="s">
        <v>53</v>
      </c>
      <c r="N50" s="46">
        <v>29533</v>
      </c>
      <c r="O50" s="10">
        <f t="shared" ca="1" si="0"/>
        <v>44</v>
      </c>
      <c r="P50" s="48">
        <v>45170</v>
      </c>
      <c r="Q50" s="48">
        <v>42059</v>
      </c>
      <c r="R50" s="10">
        <f t="shared" ca="1" si="1"/>
        <v>9</v>
      </c>
      <c r="S50" s="46">
        <v>44927</v>
      </c>
      <c r="T50" s="22" t="s">
        <v>46</v>
      </c>
      <c r="U50" s="23" t="s">
        <v>217</v>
      </c>
      <c r="V50" s="6" t="s">
        <v>67</v>
      </c>
      <c r="W50" s="15">
        <v>8241</v>
      </c>
      <c r="X50" s="15" t="s">
        <v>38</v>
      </c>
      <c r="Y50" s="15"/>
      <c r="Z50" s="15"/>
      <c r="AA50" s="15"/>
      <c r="AB50" s="15"/>
      <c r="AC50" s="15"/>
      <c r="AD50" s="15"/>
      <c r="AE50" s="50"/>
      <c r="AF50" s="52"/>
      <c r="AG50" s="52"/>
      <c r="AH50" s="52"/>
      <c r="AI50" s="52"/>
    </row>
    <row r="51" spans="1:35" ht="14.4">
      <c r="A51" s="16">
        <v>50</v>
      </c>
      <c r="B51" s="5" t="s">
        <v>84</v>
      </c>
      <c r="C51" s="6">
        <v>17</v>
      </c>
      <c r="D51" s="5" t="s">
        <v>182</v>
      </c>
      <c r="E51" s="5" t="s">
        <v>62</v>
      </c>
      <c r="F51" s="17">
        <v>493211</v>
      </c>
      <c r="G51" s="18" t="s">
        <v>218</v>
      </c>
      <c r="H51" s="18" t="s">
        <v>80</v>
      </c>
      <c r="I51" s="5" t="s">
        <v>219</v>
      </c>
      <c r="J51" s="5" t="s">
        <v>52</v>
      </c>
      <c r="K51" s="5"/>
      <c r="L51" s="45">
        <v>35333548</v>
      </c>
      <c r="M51" s="5" t="s">
        <v>53</v>
      </c>
      <c r="N51" s="46">
        <v>33180</v>
      </c>
      <c r="O51" s="10">
        <f t="shared" ca="1" si="0"/>
        <v>34</v>
      </c>
      <c r="P51" s="48">
        <v>44452</v>
      </c>
      <c r="Q51" s="48">
        <v>42485</v>
      </c>
      <c r="R51" s="10">
        <f t="shared" ca="1" si="1"/>
        <v>8</v>
      </c>
      <c r="S51" s="46">
        <v>44927</v>
      </c>
      <c r="T51" s="22" t="s">
        <v>46</v>
      </c>
      <c r="U51" s="23" t="s">
        <v>220</v>
      </c>
      <c r="V51" s="6" t="s">
        <v>55</v>
      </c>
      <c r="W51" s="24" t="s">
        <v>55</v>
      </c>
      <c r="X51" s="15" t="s">
        <v>90</v>
      </c>
      <c r="Y51" s="15"/>
      <c r="Z51" s="15" t="s">
        <v>58</v>
      </c>
      <c r="AA51" s="15" t="s">
        <v>136</v>
      </c>
      <c r="AB51" s="15">
        <v>30</v>
      </c>
      <c r="AC51" s="15"/>
      <c r="AD51" s="15"/>
      <c r="AE51" s="51"/>
      <c r="AF51" s="54"/>
      <c r="AG51" s="54"/>
      <c r="AH51" s="54"/>
      <c r="AI51" s="54"/>
    </row>
    <row r="52" spans="1:35" ht="14.4">
      <c r="A52" s="4">
        <v>51</v>
      </c>
      <c r="B52" s="5" t="s">
        <v>84</v>
      </c>
      <c r="C52" s="6">
        <v>17</v>
      </c>
      <c r="D52" s="5" t="s">
        <v>182</v>
      </c>
      <c r="E52" s="5" t="s">
        <v>62</v>
      </c>
      <c r="F52" s="17">
        <v>493212</v>
      </c>
      <c r="G52" s="18" t="s">
        <v>221</v>
      </c>
      <c r="H52" s="18" t="s">
        <v>143</v>
      </c>
      <c r="I52" s="5" t="s">
        <v>127</v>
      </c>
      <c r="J52" s="5" t="s">
        <v>52</v>
      </c>
      <c r="K52" s="5"/>
      <c r="L52" s="45">
        <v>33039884</v>
      </c>
      <c r="M52" s="5" t="s">
        <v>53</v>
      </c>
      <c r="N52" s="46">
        <v>32022</v>
      </c>
      <c r="O52" s="10">
        <f t="shared" ca="1" si="0"/>
        <v>37</v>
      </c>
      <c r="P52" s="48">
        <v>45519</v>
      </c>
      <c r="Q52" s="48">
        <v>42485</v>
      </c>
      <c r="R52" s="10">
        <f t="shared" ca="1" si="1"/>
        <v>8</v>
      </c>
      <c r="S52" s="46">
        <v>44927</v>
      </c>
      <c r="T52" s="22" t="s">
        <v>35</v>
      </c>
      <c r="U52" s="23" t="s">
        <v>222</v>
      </c>
      <c r="V52" s="6" t="s">
        <v>55</v>
      </c>
      <c r="W52" s="24" t="s">
        <v>55</v>
      </c>
      <c r="X52" s="15" t="s">
        <v>38</v>
      </c>
      <c r="Y52" s="15"/>
      <c r="Z52" s="15"/>
      <c r="AA52" s="15"/>
      <c r="AB52" s="15"/>
      <c r="AC52" s="15"/>
      <c r="AD52" s="15"/>
      <c r="AE52" s="51"/>
      <c r="AF52" s="53"/>
      <c r="AG52" s="53"/>
      <c r="AH52" s="53"/>
      <c r="AI52" s="53"/>
    </row>
    <row r="53" spans="1:35" ht="14.4">
      <c r="A53" s="16">
        <v>52</v>
      </c>
      <c r="B53" s="5" t="s">
        <v>84</v>
      </c>
      <c r="C53" s="6">
        <v>17</v>
      </c>
      <c r="D53" s="5" t="s">
        <v>182</v>
      </c>
      <c r="E53" s="5" t="s">
        <v>62</v>
      </c>
      <c r="F53" s="17">
        <v>480993</v>
      </c>
      <c r="G53" s="18" t="s">
        <v>223</v>
      </c>
      <c r="H53" s="18" t="s">
        <v>143</v>
      </c>
      <c r="I53" s="5" t="s">
        <v>127</v>
      </c>
      <c r="J53" s="5" t="s">
        <v>224</v>
      </c>
      <c r="K53" s="5"/>
      <c r="L53" s="45">
        <v>34457435</v>
      </c>
      <c r="M53" s="5" t="s">
        <v>34</v>
      </c>
      <c r="N53" s="46">
        <v>32665</v>
      </c>
      <c r="O53" s="10">
        <f t="shared" ca="1" si="0"/>
        <v>35</v>
      </c>
      <c r="P53" s="48">
        <v>45397</v>
      </c>
      <c r="Q53" s="48">
        <v>42037</v>
      </c>
      <c r="R53" s="10">
        <f t="shared" ca="1" si="1"/>
        <v>9</v>
      </c>
      <c r="S53" s="46">
        <v>44562</v>
      </c>
      <c r="T53" s="22" t="s">
        <v>225</v>
      </c>
      <c r="U53" s="23" t="s">
        <v>226</v>
      </c>
      <c r="V53" s="6" t="s">
        <v>67</v>
      </c>
      <c r="W53" s="15">
        <v>7734</v>
      </c>
      <c r="X53" s="15" t="s">
        <v>38</v>
      </c>
      <c r="Y53" s="15"/>
      <c r="Z53" s="15"/>
      <c r="AA53" s="15"/>
      <c r="AB53" s="29"/>
      <c r="AC53" s="29"/>
      <c r="AD53" s="30"/>
      <c r="AE53" s="51"/>
      <c r="AF53" s="53"/>
      <c r="AG53" s="53"/>
      <c r="AH53" s="53"/>
      <c r="AI53" s="53"/>
    </row>
    <row r="54" spans="1:35" ht="14.4">
      <c r="A54" s="4">
        <v>53</v>
      </c>
      <c r="B54" s="5" t="s">
        <v>84</v>
      </c>
      <c r="C54" s="6">
        <v>17</v>
      </c>
      <c r="D54" s="5" t="s">
        <v>182</v>
      </c>
      <c r="E54" s="5" t="s">
        <v>62</v>
      </c>
      <c r="F54" s="17">
        <v>493220</v>
      </c>
      <c r="G54" s="18" t="s">
        <v>227</v>
      </c>
      <c r="H54" s="18" t="s">
        <v>143</v>
      </c>
      <c r="I54" s="5" t="s">
        <v>127</v>
      </c>
      <c r="J54" s="5" t="s">
        <v>52</v>
      </c>
      <c r="K54" s="5"/>
      <c r="L54" s="45">
        <v>35127328</v>
      </c>
      <c r="M54" s="5" t="s">
        <v>53</v>
      </c>
      <c r="N54" s="46">
        <v>32977</v>
      </c>
      <c r="O54" s="10">
        <f t="shared" ca="1" si="0"/>
        <v>34</v>
      </c>
      <c r="P54" s="48">
        <v>42769</v>
      </c>
      <c r="Q54" s="48">
        <v>42485</v>
      </c>
      <c r="R54" s="10">
        <f t="shared" ca="1" si="1"/>
        <v>8</v>
      </c>
      <c r="S54" s="46">
        <v>44927</v>
      </c>
      <c r="T54" s="22" t="s">
        <v>46</v>
      </c>
      <c r="U54" s="23" t="s">
        <v>228</v>
      </c>
      <c r="V54" s="6" t="s">
        <v>37</v>
      </c>
      <c r="W54" s="15">
        <v>37721</v>
      </c>
      <c r="X54" s="15" t="s">
        <v>38</v>
      </c>
      <c r="Y54" s="15"/>
      <c r="Z54" s="15"/>
      <c r="AA54" s="15"/>
      <c r="AB54" s="28"/>
      <c r="AC54" s="28"/>
      <c r="AD54" s="15"/>
      <c r="AE54" s="51"/>
      <c r="AF54" s="53"/>
      <c r="AG54" s="53"/>
      <c r="AH54" s="53"/>
      <c r="AI54" s="53"/>
    </row>
    <row r="55" spans="1:35" ht="14.4">
      <c r="A55" s="16">
        <v>54</v>
      </c>
      <c r="B55" s="5" t="s">
        <v>84</v>
      </c>
      <c r="C55" s="6">
        <v>17</v>
      </c>
      <c r="D55" s="5" t="s">
        <v>182</v>
      </c>
      <c r="E55" s="5" t="s">
        <v>62</v>
      </c>
      <c r="F55" s="17">
        <v>493222</v>
      </c>
      <c r="G55" s="18" t="s">
        <v>229</v>
      </c>
      <c r="H55" s="18" t="s">
        <v>171</v>
      </c>
      <c r="I55" s="5" t="s">
        <v>127</v>
      </c>
      <c r="J55" s="5" t="s">
        <v>52</v>
      </c>
      <c r="K55" s="5"/>
      <c r="L55" s="45">
        <v>41990629</v>
      </c>
      <c r="M55" s="5" t="s">
        <v>53</v>
      </c>
      <c r="N55" s="46">
        <v>35579</v>
      </c>
      <c r="O55" s="10">
        <f t="shared" ca="1" si="0"/>
        <v>27</v>
      </c>
      <c r="P55" s="48">
        <v>42769</v>
      </c>
      <c r="Q55" s="48">
        <v>42485</v>
      </c>
      <c r="R55" s="10">
        <f t="shared" ca="1" si="1"/>
        <v>8</v>
      </c>
      <c r="S55" s="46">
        <v>44927</v>
      </c>
      <c r="T55" s="22" t="s">
        <v>46</v>
      </c>
      <c r="U55" s="23" t="s">
        <v>230</v>
      </c>
      <c r="V55" s="6" t="s">
        <v>196</v>
      </c>
      <c r="W55" s="15">
        <v>7007141</v>
      </c>
      <c r="X55" s="15" t="s">
        <v>38</v>
      </c>
      <c r="Y55" s="15"/>
      <c r="Z55" s="15"/>
      <c r="AA55" s="15"/>
      <c r="AB55" s="15"/>
      <c r="AC55" s="15"/>
      <c r="AD55" s="15"/>
      <c r="AE55" s="51"/>
      <c r="AF55" s="54"/>
      <c r="AG55" s="54"/>
      <c r="AH55" s="54"/>
      <c r="AI55" s="54"/>
    </row>
    <row r="56" spans="1:35" ht="14.4">
      <c r="A56" s="4">
        <v>55</v>
      </c>
      <c r="B56" s="5" t="s">
        <v>84</v>
      </c>
      <c r="C56" s="6">
        <v>17</v>
      </c>
      <c r="D56" s="5" t="s">
        <v>182</v>
      </c>
      <c r="E56" s="5" t="s">
        <v>62</v>
      </c>
      <c r="F56" s="17">
        <v>199970</v>
      </c>
      <c r="G56" s="18" t="s">
        <v>231</v>
      </c>
      <c r="H56" s="18" t="s">
        <v>143</v>
      </c>
      <c r="I56" s="5" t="s">
        <v>232</v>
      </c>
      <c r="J56" s="5" t="s">
        <v>52</v>
      </c>
      <c r="K56" s="5"/>
      <c r="L56" s="45">
        <v>38345411</v>
      </c>
      <c r="M56" s="5" t="s">
        <v>53</v>
      </c>
      <c r="N56" s="46">
        <v>34619</v>
      </c>
      <c r="O56" s="10">
        <f t="shared" ca="1" si="0"/>
        <v>30</v>
      </c>
      <c r="P56" s="48">
        <v>43647</v>
      </c>
      <c r="Q56" s="48">
        <v>41787</v>
      </c>
      <c r="R56" s="10">
        <f t="shared" ca="1" si="1"/>
        <v>10</v>
      </c>
      <c r="S56" s="46">
        <v>44197</v>
      </c>
      <c r="T56" s="22" t="s">
        <v>73</v>
      </c>
      <c r="U56" s="23" t="s">
        <v>233</v>
      </c>
      <c r="V56" s="6" t="s">
        <v>164</v>
      </c>
      <c r="W56" s="15">
        <v>8405</v>
      </c>
      <c r="X56" s="15" t="s">
        <v>38</v>
      </c>
      <c r="Y56" s="15"/>
      <c r="Z56" s="15"/>
      <c r="AA56" s="15"/>
      <c r="AB56" s="15"/>
      <c r="AC56" s="15"/>
      <c r="AD56" s="15"/>
      <c r="AE56" s="51"/>
      <c r="AF56" s="53"/>
      <c r="AG56" s="53"/>
      <c r="AH56" s="53"/>
      <c r="AI56" s="53"/>
    </row>
    <row r="57" spans="1:35" ht="14.4">
      <c r="A57" s="16">
        <v>56</v>
      </c>
      <c r="B57" s="5" t="s">
        <v>84</v>
      </c>
      <c r="C57" s="6">
        <v>17</v>
      </c>
      <c r="D57" s="5" t="s">
        <v>182</v>
      </c>
      <c r="E57" s="5" t="s">
        <v>62</v>
      </c>
      <c r="F57" s="17">
        <v>493223</v>
      </c>
      <c r="G57" s="18" t="s">
        <v>234</v>
      </c>
      <c r="H57" s="18" t="s">
        <v>143</v>
      </c>
      <c r="I57" s="5" t="s">
        <v>71</v>
      </c>
      <c r="J57" s="5" t="s">
        <v>52</v>
      </c>
      <c r="K57" s="5"/>
      <c r="L57" s="45">
        <v>36110781</v>
      </c>
      <c r="M57" s="5" t="s">
        <v>53</v>
      </c>
      <c r="N57" s="46">
        <v>33551</v>
      </c>
      <c r="O57" s="10">
        <f t="shared" ca="1" si="0"/>
        <v>33</v>
      </c>
      <c r="P57" s="48">
        <v>42769</v>
      </c>
      <c r="Q57" s="48">
        <v>42485</v>
      </c>
      <c r="R57" s="10">
        <f t="shared" ca="1" si="1"/>
        <v>8</v>
      </c>
      <c r="S57" s="46">
        <v>44927</v>
      </c>
      <c r="T57" s="22" t="s">
        <v>46</v>
      </c>
      <c r="U57" s="23" t="s">
        <v>235</v>
      </c>
      <c r="V57" s="6" t="s">
        <v>67</v>
      </c>
      <c r="W57" s="15">
        <v>2753</v>
      </c>
      <c r="X57" s="15" t="s">
        <v>38</v>
      </c>
      <c r="Y57" s="15"/>
      <c r="Z57" s="15"/>
      <c r="AA57" s="15"/>
      <c r="AB57" s="15"/>
      <c r="AC57" s="15"/>
      <c r="AD57" s="15"/>
      <c r="AE57" s="51"/>
      <c r="AF57" s="53"/>
      <c r="AG57" s="53"/>
      <c r="AH57" s="53"/>
      <c r="AI57" s="53"/>
    </row>
    <row r="58" spans="1:35" ht="14.4">
      <c r="A58" s="4">
        <v>57</v>
      </c>
      <c r="B58" s="5" t="s">
        <v>84</v>
      </c>
      <c r="C58" s="6">
        <v>17</v>
      </c>
      <c r="D58" s="5" t="s">
        <v>182</v>
      </c>
      <c r="E58" s="5" t="s">
        <v>62</v>
      </c>
      <c r="F58" s="17">
        <v>196423</v>
      </c>
      <c r="G58" s="18" t="s">
        <v>236</v>
      </c>
      <c r="H58" s="18" t="s">
        <v>143</v>
      </c>
      <c r="I58" s="5" t="s">
        <v>127</v>
      </c>
      <c r="J58" s="5" t="s">
        <v>72</v>
      </c>
      <c r="K58" s="5"/>
      <c r="L58" s="45">
        <v>34653752</v>
      </c>
      <c r="M58" s="5" t="s">
        <v>53</v>
      </c>
      <c r="N58" s="46">
        <v>32758</v>
      </c>
      <c r="O58" s="10">
        <f t="shared" ca="1" si="0"/>
        <v>35</v>
      </c>
      <c r="P58" s="48" t="s">
        <v>237</v>
      </c>
      <c r="Q58" s="48">
        <v>41764</v>
      </c>
      <c r="R58" s="10">
        <f t="shared" ca="1" si="1"/>
        <v>10</v>
      </c>
      <c r="S58" s="46">
        <v>44197</v>
      </c>
      <c r="T58" s="22" t="s">
        <v>155</v>
      </c>
      <c r="U58" s="23" t="s">
        <v>238</v>
      </c>
      <c r="V58" s="6" t="s">
        <v>67</v>
      </c>
      <c r="W58" s="15">
        <v>7168</v>
      </c>
      <c r="X58" s="15" t="s">
        <v>38</v>
      </c>
      <c r="Y58" s="15"/>
      <c r="Z58" s="15"/>
      <c r="AA58" s="15"/>
      <c r="AB58" s="15"/>
      <c r="AC58" s="15"/>
      <c r="AD58" s="15"/>
      <c r="AE58" s="51"/>
      <c r="AF58" s="53"/>
      <c r="AG58" s="53"/>
      <c r="AH58" s="53"/>
      <c r="AI58" s="53"/>
    </row>
    <row r="59" spans="1:35" ht="14.4">
      <c r="A59" s="16">
        <v>58</v>
      </c>
      <c r="B59" s="5" t="s">
        <v>84</v>
      </c>
      <c r="C59" s="6">
        <v>17</v>
      </c>
      <c r="D59" s="5" t="s">
        <v>182</v>
      </c>
      <c r="E59" s="5" t="s">
        <v>62</v>
      </c>
      <c r="F59" s="17">
        <v>493226</v>
      </c>
      <c r="G59" s="18" t="s">
        <v>239</v>
      </c>
      <c r="H59" s="18" t="s">
        <v>143</v>
      </c>
      <c r="I59" s="5" t="s">
        <v>127</v>
      </c>
      <c r="J59" s="5" t="s">
        <v>52</v>
      </c>
      <c r="K59" s="5"/>
      <c r="L59" s="45">
        <v>39278517</v>
      </c>
      <c r="M59" s="5" t="s">
        <v>34</v>
      </c>
      <c r="N59" s="46">
        <v>35292</v>
      </c>
      <c r="O59" s="10">
        <f t="shared" ca="1" si="0"/>
        <v>28</v>
      </c>
      <c r="P59" s="48">
        <v>44032</v>
      </c>
      <c r="Q59" s="48">
        <v>42485</v>
      </c>
      <c r="R59" s="10">
        <f t="shared" ca="1" si="1"/>
        <v>8</v>
      </c>
      <c r="S59" s="46">
        <v>44927</v>
      </c>
      <c r="T59" s="22" t="s">
        <v>46</v>
      </c>
      <c r="U59" s="23" t="s">
        <v>240</v>
      </c>
      <c r="V59" s="6" t="s">
        <v>67</v>
      </c>
      <c r="W59" s="15">
        <v>8575</v>
      </c>
      <c r="X59" s="15" t="s">
        <v>38</v>
      </c>
      <c r="Y59" s="15"/>
      <c r="Z59" s="15"/>
      <c r="AA59" s="15"/>
      <c r="AB59" s="15"/>
      <c r="AC59" s="15"/>
      <c r="AD59" s="15"/>
      <c r="AE59" s="51"/>
      <c r="AF59" s="53"/>
      <c r="AG59" s="53"/>
      <c r="AH59" s="53"/>
      <c r="AI59" s="53"/>
    </row>
    <row r="60" spans="1:35" ht="14.4">
      <c r="A60" s="4">
        <v>59</v>
      </c>
      <c r="B60" s="5" t="s">
        <v>84</v>
      </c>
      <c r="C60" s="6">
        <v>17</v>
      </c>
      <c r="D60" s="5" t="s">
        <v>182</v>
      </c>
      <c r="E60" s="5" t="s">
        <v>62</v>
      </c>
      <c r="F60" s="17">
        <v>493230</v>
      </c>
      <c r="G60" s="18" t="s">
        <v>241</v>
      </c>
      <c r="H60" s="18" t="s">
        <v>143</v>
      </c>
      <c r="I60" s="5" t="s">
        <v>127</v>
      </c>
      <c r="J60" s="5" t="s">
        <v>52</v>
      </c>
      <c r="K60" s="5"/>
      <c r="L60" s="45">
        <v>40655735</v>
      </c>
      <c r="M60" s="5" t="s">
        <v>53</v>
      </c>
      <c r="N60" s="46">
        <v>35712</v>
      </c>
      <c r="O60" s="10">
        <f t="shared" ca="1" si="0"/>
        <v>27</v>
      </c>
      <c r="P60" s="48">
        <v>42769</v>
      </c>
      <c r="Q60" s="48">
        <v>42485</v>
      </c>
      <c r="R60" s="10">
        <f t="shared" ca="1" si="1"/>
        <v>8</v>
      </c>
      <c r="S60" s="46">
        <v>44927</v>
      </c>
      <c r="T60" s="22" t="s">
        <v>46</v>
      </c>
      <c r="U60" s="23" t="s">
        <v>242</v>
      </c>
      <c r="V60" s="6" t="s">
        <v>37</v>
      </c>
      <c r="W60" s="15">
        <v>37673</v>
      </c>
      <c r="X60" s="15" t="s">
        <v>121</v>
      </c>
      <c r="Y60" s="15"/>
      <c r="Z60" s="15" t="s">
        <v>243</v>
      </c>
      <c r="AA60" s="15" t="s">
        <v>244</v>
      </c>
      <c r="AB60" s="15">
        <v>30</v>
      </c>
      <c r="AC60" s="15"/>
      <c r="AD60" s="15"/>
      <c r="AE60" s="51"/>
      <c r="AF60" s="54"/>
      <c r="AG60" s="54"/>
      <c r="AH60" s="54"/>
      <c r="AI60" s="54"/>
    </row>
    <row r="61" spans="1:35" ht="14.4">
      <c r="A61" s="16">
        <v>60</v>
      </c>
      <c r="B61" s="5" t="s">
        <v>84</v>
      </c>
      <c r="C61" s="6">
        <v>17</v>
      </c>
      <c r="D61" s="5" t="s">
        <v>182</v>
      </c>
      <c r="E61" s="5" t="s">
        <v>62</v>
      </c>
      <c r="F61" s="17">
        <v>493233</v>
      </c>
      <c r="G61" s="18" t="s">
        <v>245</v>
      </c>
      <c r="H61" s="18" t="s">
        <v>143</v>
      </c>
      <c r="I61" s="5" t="s">
        <v>127</v>
      </c>
      <c r="J61" s="5" t="s">
        <v>246</v>
      </c>
      <c r="K61" s="5"/>
      <c r="L61" s="45">
        <v>40655756</v>
      </c>
      <c r="M61" s="5" t="s">
        <v>34</v>
      </c>
      <c r="N61" s="46">
        <v>35721</v>
      </c>
      <c r="O61" s="10">
        <f t="shared" ca="1" si="0"/>
        <v>27</v>
      </c>
      <c r="P61" s="48">
        <v>44081</v>
      </c>
      <c r="Q61" s="48">
        <v>42485</v>
      </c>
      <c r="R61" s="10">
        <f t="shared" ca="1" si="1"/>
        <v>8</v>
      </c>
      <c r="S61" s="46">
        <v>44927</v>
      </c>
      <c r="T61" s="22" t="s">
        <v>46</v>
      </c>
      <c r="U61" s="23" t="s">
        <v>247</v>
      </c>
      <c r="V61" s="6" t="s">
        <v>67</v>
      </c>
      <c r="W61" s="15">
        <v>3684</v>
      </c>
      <c r="X61" s="15" t="s">
        <v>38</v>
      </c>
      <c r="Y61" s="15"/>
      <c r="Z61" s="15"/>
      <c r="AA61" s="15"/>
      <c r="AB61" s="15"/>
      <c r="AC61" s="15"/>
      <c r="AD61" s="15"/>
      <c r="AE61" s="51"/>
      <c r="AF61" s="53"/>
      <c r="AG61" s="53"/>
      <c r="AH61" s="53"/>
      <c r="AI61" s="53"/>
    </row>
    <row r="62" spans="1:35" ht="14.4">
      <c r="A62" s="4">
        <v>61</v>
      </c>
      <c r="B62" s="5" t="s">
        <v>84</v>
      </c>
      <c r="C62" s="6">
        <v>17</v>
      </c>
      <c r="D62" s="5" t="s">
        <v>182</v>
      </c>
      <c r="E62" s="5" t="s">
        <v>62</v>
      </c>
      <c r="F62" s="17">
        <v>493236</v>
      </c>
      <c r="G62" s="18" t="s">
        <v>248</v>
      </c>
      <c r="H62" s="18" t="s">
        <v>249</v>
      </c>
      <c r="I62" s="5" t="s">
        <v>127</v>
      </c>
      <c r="J62" s="5" t="s">
        <v>52</v>
      </c>
      <c r="K62" s="5"/>
      <c r="L62" s="45">
        <v>40854821</v>
      </c>
      <c r="M62" s="5" t="s">
        <v>34</v>
      </c>
      <c r="N62" s="46">
        <v>34817</v>
      </c>
      <c r="O62" s="10">
        <f t="shared" ca="1" si="0"/>
        <v>29</v>
      </c>
      <c r="P62" s="48">
        <v>44568</v>
      </c>
      <c r="Q62" s="48">
        <v>42485</v>
      </c>
      <c r="R62" s="10">
        <f t="shared" ca="1" si="1"/>
        <v>8</v>
      </c>
      <c r="S62" s="46">
        <v>44927</v>
      </c>
      <c r="T62" s="22" t="s">
        <v>46</v>
      </c>
      <c r="U62" s="23" t="s">
        <v>250</v>
      </c>
      <c r="V62" s="6" t="s">
        <v>196</v>
      </c>
      <c r="W62" s="24">
        <v>7007809</v>
      </c>
      <c r="X62" s="15" t="s">
        <v>56</v>
      </c>
      <c r="Y62" s="15" t="s">
        <v>251</v>
      </c>
      <c r="Z62" s="15" t="s">
        <v>252</v>
      </c>
      <c r="AA62" s="15" t="s">
        <v>253</v>
      </c>
      <c r="AB62" s="15">
        <v>56</v>
      </c>
      <c r="AC62" s="15"/>
      <c r="AD62" s="15"/>
      <c r="AE62" s="51"/>
      <c r="AF62" s="54"/>
      <c r="AG62" s="54"/>
      <c r="AH62" s="54"/>
      <c r="AI62" s="54"/>
    </row>
    <row r="63" spans="1:35" ht="14.4">
      <c r="A63" s="16">
        <v>62</v>
      </c>
      <c r="B63" s="5" t="s">
        <v>84</v>
      </c>
      <c r="C63" s="6">
        <v>17</v>
      </c>
      <c r="D63" s="5" t="s">
        <v>182</v>
      </c>
      <c r="E63" s="5" t="s">
        <v>62</v>
      </c>
      <c r="F63" s="17">
        <v>417907</v>
      </c>
      <c r="G63" s="18" t="s">
        <v>254</v>
      </c>
      <c r="H63" s="18" t="s">
        <v>249</v>
      </c>
      <c r="I63" s="5" t="s">
        <v>127</v>
      </c>
      <c r="J63" s="5" t="s">
        <v>72</v>
      </c>
      <c r="K63" s="5"/>
      <c r="L63" s="45">
        <v>31538856</v>
      </c>
      <c r="M63" s="5" t="s">
        <v>34</v>
      </c>
      <c r="N63" s="46">
        <v>31305</v>
      </c>
      <c r="O63" s="10">
        <f t="shared" ca="1" si="0"/>
        <v>39</v>
      </c>
      <c r="P63" s="48">
        <v>44106</v>
      </c>
      <c r="Q63" s="48">
        <v>42529</v>
      </c>
      <c r="R63" s="10">
        <f t="shared" ca="1" si="1"/>
        <v>8</v>
      </c>
      <c r="S63" s="46">
        <v>44927</v>
      </c>
      <c r="T63" s="22" t="s">
        <v>46</v>
      </c>
      <c r="U63" s="23" t="s">
        <v>255</v>
      </c>
      <c r="V63" s="6" t="s">
        <v>37</v>
      </c>
      <c r="W63" s="15">
        <v>36273</v>
      </c>
      <c r="X63" s="15" t="s">
        <v>38</v>
      </c>
      <c r="Y63" s="15"/>
      <c r="Z63" s="15"/>
      <c r="AA63" s="15"/>
      <c r="AB63" s="15"/>
      <c r="AC63" s="15"/>
      <c r="AD63" s="15"/>
      <c r="AE63" s="51"/>
      <c r="AF63" s="53"/>
      <c r="AG63" s="53"/>
      <c r="AH63" s="53"/>
      <c r="AI63" s="53"/>
    </row>
    <row r="64" spans="1:35" ht="14.4">
      <c r="A64" s="4">
        <v>63</v>
      </c>
      <c r="B64" s="5" t="s">
        <v>84</v>
      </c>
      <c r="C64" s="6">
        <v>17</v>
      </c>
      <c r="D64" s="5" t="s">
        <v>182</v>
      </c>
      <c r="E64" s="5" t="s">
        <v>62</v>
      </c>
      <c r="F64" s="17">
        <v>413078</v>
      </c>
      <c r="G64" s="18" t="s">
        <v>256</v>
      </c>
      <c r="H64" s="18" t="s">
        <v>216</v>
      </c>
      <c r="I64" s="5" t="s">
        <v>127</v>
      </c>
      <c r="J64" s="5" t="s">
        <v>52</v>
      </c>
      <c r="K64" s="5"/>
      <c r="L64" s="45">
        <v>37868148</v>
      </c>
      <c r="M64" s="5" t="s">
        <v>53</v>
      </c>
      <c r="N64" s="46">
        <v>34456</v>
      </c>
      <c r="O64" s="10">
        <f t="shared" ca="1" si="0"/>
        <v>30</v>
      </c>
      <c r="P64" s="48">
        <v>42612</v>
      </c>
      <c r="Q64" s="48">
        <v>42095</v>
      </c>
      <c r="R64" s="10">
        <f t="shared" ca="1" si="1"/>
        <v>9</v>
      </c>
      <c r="S64" s="46">
        <v>44562</v>
      </c>
      <c r="T64" s="22" t="s">
        <v>46</v>
      </c>
      <c r="U64" s="23" t="s">
        <v>257</v>
      </c>
      <c r="V64" s="6" t="s">
        <v>37</v>
      </c>
      <c r="W64" s="15">
        <v>35969</v>
      </c>
      <c r="X64" s="15" t="s">
        <v>38</v>
      </c>
      <c r="Y64" s="15"/>
      <c r="Z64" s="15"/>
      <c r="AA64" s="15"/>
      <c r="AB64" s="15"/>
      <c r="AC64" s="15"/>
      <c r="AD64" s="15"/>
      <c r="AE64" s="51"/>
      <c r="AF64" s="53"/>
      <c r="AG64" s="53"/>
      <c r="AH64" s="53"/>
      <c r="AI64" s="53"/>
    </row>
    <row r="65" spans="1:35" ht="14.4">
      <c r="A65" s="16">
        <v>64</v>
      </c>
      <c r="B65" s="5" t="s">
        <v>84</v>
      </c>
      <c r="C65" s="6">
        <v>17</v>
      </c>
      <c r="D65" s="5" t="s">
        <v>182</v>
      </c>
      <c r="E65" s="5" t="s">
        <v>62</v>
      </c>
      <c r="F65" s="17">
        <v>493238</v>
      </c>
      <c r="G65" s="18" t="s">
        <v>258</v>
      </c>
      <c r="H65" s="18" t="s">
        <v>249</v>
      </c>
      <c r="I65" s="5" t="s">
        <v>127</v>
      </c>
      <c r="J65" s="5" t="s">
        <v>52</v>
      </c>
      <c r="K65" s="5"/>
      <c r="L65" s="45">
        <v>38437187</v>
      </c>
      <c r="M65" s="5" t="s">
        <v>34</v>
      </c>
      <c r="N65" s="46">
        <v>34923</v>
      </c>
      <c r="O65" s="10">
        <f t="shared" ca="1" si="0"/>
        <v>29</v>
      </c>
      <c r="P65" s="48">
        <v>42783</v>
      </c>
      <c r="Q65" s="48">
        <v>42485</v>
      </c>
      <c r="R65" s="10">
        <f t="shared" ca="1" si="1"/>
        <v>8</v>
      </c>
      <c r="S65" s="46">
        <v>44927</v>
      </c>
      <c r="T65" s="22" t="s">
        <v>46</v>
      </c>
      <c r="U65" s="23" t="s">
        <v>259</v>
      </c>
      <c r="V65" s="6" t="s">
        <v>37</v>
      </c>
      <c r="W65" s="15">
        <v>36754</v>
      </c>
      <c r="X65" s="15" t="s">
        <v>38</v>
      </c>
      <c r="Y65" s="15"/>
      <c r="Z65" s="15"/>
      <c r="AA65" s="15"/>
      <c r="AB65" s="15"/>
      <c r="AC65" s="15"/>
      <c r="AD65" s="15"/>
      <c r="AE65" s="51"/>
      <c r="AF65" s="53"/>
      <c r="AG65" s="53"/>
      <c r="AH65" s="53"/>
      <c r="AI65" s="53"/>
    </row>
    <row r="66" spans="1:35" ht="14.4">
      <c r="A66" s="4">
        <v>65</v>
      </c>
      <c r="B66" s="5" t="s">
        <v>84</v>
      </c>
      <c r="C66" s="6">
        <v>17</v>
      </c>
      <c r="D66" s="5" t="s">
        <v>182</v>
      </c>
      <c r="E66" s="5" t="s">
        <v>62</v>
      </c>
      <c r="F66" s="17">
        <v>419201</v>
      </c>
      <c r="G66" s="18" t="s">
        <v>260</v>
      </c>
      <c r="H66" s="18" t="s">
        <v>249</v>
      </c>
      <c r="I66" s="5" t="s">
        <v>127</v>
      </c>
      <c r="J66" s="5" t="s">
        <v>52</v>
      </c>
      <c r="K66" s="5"/>
      <c r="L66" s="45">
        <v>36110636</v>
      </c>
      <c r="M66" s="5" t="s">
        <v>34</v>
      </c>
      <c r="N66" s="46">
        <v>33348</v>
      </c>
      <c r="O66" s="10">
        <f t="shared" ca="1" si="0"/>
        <v>33</v>
      </c>
      <c r="P66" s="48">
        <v>43175</v>
      </c>
      <c r="Q66" s="48">
        <v>42821</v>
      </c>
      <c r="R66" s="10">
        <f t="shared" ca="1" si="1"/>
        <v>7</v>
      </c>
      <c r="S66" s="46">
        <v>45292</v>
      </c>
      <c r="T66" s="22" t="s">
        <v>46</v>
      </c>
      <c r="U66" s="23" t="s">
        <v>261</v>
      </c>
      <c r="V66" s="6" t="s">
        <v>67</v>
      </c>
      <c r="W66" s="15">
        <v>7474</v>
      </c>
      <c r="X66" s="15" t="s">
        <v>38</v>
      </c>
      <c r="Y66" s="15"/>
      <c r="Z66" s="15"/>
      <c r="AA66" s="15"/>
      <c r="AB66" s="15"/>
      <c r="AC66" s="15"/>
      <c r="AD66" s="15"/>
      <c r="AE66" s="51"/>
      <c r="AF66" s="53"/>
      <c r="AG66" s="53"/>
      <c r="AH66" s="53"/>
      <c r="AI66" s="53"/>
    </row>
    <row r="67" spans="1:35" ht="14.4">
      <c r="A67" s="16">
        <v>66</v>
      </c>
      <c r="B67" s="5" t="s">
        <v>84</v>
      </c>
      <c r="C67" s="6">
        <v>17</v>
      </c>
      <c r="D67" s="5" t="s">
        <v>182</v>
      </c>
      <c r="E67" s="5" t="s">
        <v>62</v>
      </c>
      <c r="F67" s="17">
        <v>493241</v>
      </c>
      <c r="G67" s="18" t="s">
        <v>262</v>
      </c>
      <c r="H67" s="18" t="s">
        <v>263</v>
      </c>
      <c r="I67" s="5" t="s">
        <v>71</v>
      </c>
      <c r="J67" s="5" t="s">
        <v>52</v>
      </c>
      <c r="K67" s="5"/>
      <c r="L67" s="45">
        <v>36110669</v>
      </c>
      <c r="M67" s="5" t="s">
        <v>53</v>
      </c>
      <c r="N67" s="46">
        <v>33421</v>
      </c>
      <c r="O67" s="10">
        <f t="shared" ca="1" si="0"/>
        <v>33</v>
      </c>
      <c r="P67" s="48">
        <v>42783</v>
      </c>
      <c r="Q67" s="48">
        <v>42485</v>
      </c>
      <c r="R67" s="10">
        <f t="shared" ref="R67:R98" ca="1" si="2">TRUNC((TODAY()-Q67)/365)</f>
        <v>8</v>
      </c>
      <c r="S67" s="46">
        <v>44927</v>
      </c>
      <c r="T67" s="22" t="s">
        <v>46</v>
      </c>
      <c r="U67" s="23" t="s">
        <v>264</v>
      </c>
      <c r="V67" s="6" t="s">
        <v>37</v>
      </c>
      <c r="W67" s="15">
        <v>36275</v>
      </c>
      <c r="X67" s="15" t="s">
        <v>38</v>
      </c>
      <c r="Y67" s="15"/>
      <c r="Z67" s="15"/>
      <c r="AA67" s="15"/>
      <c r="AB67" s="15"/>
      <c r="AC67" s="15"/>
      <c r="AD67" s="15"/>
      <c r="AE67" s="51"/>
      <c r="AF67" s="53"/>
      <c r="AG67" s="53"/>
      <c r="AH67" s="53"/>
      <c r="AI67" s="53"/>
    </row>
    <row r="68" spans="1:35" ht="14.4">
      <c r="A68" s="4">
        <v>67</v>
      </c>
      <c r="B68" s="5" t="s">
        <v>84</v>
      </c>
      <c r="C68" s="6">
        <v>17</v>
      </c>
      <c r="D68" s="5" t="s">
        <v>182</v>
      </c>
      <c r="E68" s="5" t="s">
        <v>62</v>
      </c>
      <c r="F68" s="17">
        <v>493244</v>
      </c>
      <c r="G68" s="18" t="s">
        <v>265</v>
      </c>
      <c r="H68" s="18" t="s">
        <v>143</v>
      </c>
      <c r="I68" s="5" t="s">
        <v>120</v>
      </c>
      <c r="J68" s="5" t="s">
        <v>52</v>
      </c>
      <c r="K68" s="5"/>
      <c r="L68" s="45">
        <v>37868121</v>
      </c>
      <c r="M68" s="5" t="s">
        <v>53</v>
      </c>
      <c r="N68" s="46">
        <v>34391</v>
      </c>
      <c r="O68" s="10">
        <f t="shared" ca="1" si="0"/>
        <v>30</v>
      </c>
      <c r="P68" s="48">
        <v>42783</v>
      </c>
      <c r="Q68" s="48">
        <v>42485</v>
      </c>
      <c r="R68" s="10">
        <f t="shared" ca="1" si="2"/>
        <v>8</v>
      </c>
      <c r="S68" s="46">
        <v>44927</v>
      </c>
      <c r="T68" s="22" t="s">
        <v>155</v>
      </c>
      <c r="U68" s="23" t="s">
        <v>266</v>
      </c>
      <c r="V68" s="6" t="s">
        <v>55</v>
      </c>
      <c r="W68" s="24" t="s">
        <v>55</v>
      </c>
      <c r="X68" s="15" t="s">
        <v>38</v>
      </c>
      <c r="Y68" s="15"/>
      <c r="Z68" s="15"/>
      <c r="AA68" s="15"/>
      <c r="AB68" s="15"/>
      <c r="AC68" s="15"/>
      <c r="AD68" s="15"/>
      <c r="AE68" s="51"/>
      <c r="AF68" s="54"/>
      <c r="AG68" s="54"/>
      <c r="AH68" s="54"/>
      <c r="AI68" s="54"/>
    </row>
    <row r="69" spans="1:35" ht="14.4">
      <c r="A69" s="16">
        <v>68</v>
      </c>
      <c r="B69" s="5" t="s">
        <v>84</v>
      </c>
      <c r="C69" s="6">
        <v>17</v>
      </c>
      <c r="D69" s="5" t="s">
        <v>182</v>
      </c>
      <c r="E69" s="5" t="s">
        <v>62</v>
      </c>
      <c r="F69" s="17">
        <v>413120</v>
      </c>
      <c r="G69" s="18" t="s">
        <v>267</v>
      </c>
      <c r="H69" s="18" t="s">
        <v>143</v>
      </c>
      <c r="I69" s="5" t="s">
        <v>127</v>
      </c>
      <c r="J69" s="5" t="s">
        <v>160</v>
      </c>
      <c r="K69" s="5"/>
      <c r="L69" s="45">
        <v>37911999</v>
      </c>
      <c r="M69" s="5" t="s">
        <v>53</v>
      </c>
      <c r="N69" s="46">
        <v>34167</v>
      </c>
      <c r="O69" s="10">
        <f t="shared" ca="1" si="0"/>
        <v>31</v>
      </c>
      <c r="P69" s="48">
        <v>43050</v>
      </c>
      <c r="Q69" s="48">
        <v>42272</v>
      </c>
      <c r="R69" s="10">
        <f t="shared" ca="1" si="2"/>
        <v>9</v>
      </c>
      <c r="S69" s="46">
        <v>44562</v>
      </c>
      <c r="T69" s="22" t="s">
        <v>46</v>
      </c>
      <c r="U69" s="23" t="s">
        <v>268</v>
      </c>
      <c r="V69" s="6" t="s">
        <v>37</v>
      </c>
      <c r="W69" s="15">
        <v>37153</v>
      </c>
      <c r="X69" s="15" t="s">
        <v>38</v>
      </c>
      <c r="Y69" s="15"/>
      <c r="Z69" s="15"/>
      <c r="AA69" s="15"/>
      <c r="AB69" s="15"/>
      <c r="AC69" s="15"/>
      <c r="AD69" s="15"/>
      <c r="AE69" s="51"/>
      <c r="AF69" s="53"/>
      <c r="AG69" s="53"/>
      <c r="AH69" s="53"/>
      <c r="AI69" s="53"/>
    </row>
    <row r="70" spans="1:35" ht="14.4">
      <c r="A70" s="4">
        <v>69</v>
      </c>
      <c r="B70" s="5" t="s">
        <v>84</v>
      </c>
      <c r="C70" s="6">
        <v>17</v>
      </c>
      <c r="D70" s="5" t="s">
        <v>182</v>
      </c>
      <c r="E70" s="5" t="s">
        <v>62</v>
      </c>
      <c r="F70" s="17">
        <v>493246</v>
      </c>
      <c r="G70" s="18" t="s">
        <v>269</v>
      </c>
      <c r="H70" s="18" t="s">
        <v>143</v>
      </c>
      <c r="I70" s="5" t="s">
        <v>71</v>
      </c>
      <c r="J70" s="5" t="s">
        <v>52</v>
      </c>
      <c r="K70" s="5"/>
      <c r="L70" s="45">
        <v>34457468</v>
      </c>
      <c r="M70" s="5" t="s">
        <v>34</v>
      </c>
      <c r="N70" s="46">
        <v>32107</v>
      </c>
      <c r="O70" s="10">
        <f t="shared" ca="1" si="0"/>
        <v>37</v>
      </c>
      <c r="P70" s="48">
        <v>42783</v>
      </c>
      <c r="Q70" s="48">
        <v>42485</v>
      </c>
      <c r="R70" s="10">
        <f t="shared" ca="1" si="2"/>
        <v>8</v>
      </c>
      <c r="S70" s="46">
        <v>44927</v>
      </c>
      <c r="T70" s="22" t="s">
        <v>46</v>
      </c>
      <c r="U70" s="23" t="s">
        <v>270</v>
      </c>
      <c r="V70" s="6" t="s">
        <v>55</v>
      </c>
      <c r="W70" s="24" t="s">
        <v>55</v>
      </c>
      <c r="X70" s="15" t="s">
        <v>271</v>
      </c>
      <c r="Y70" s="15"/>
      <c r="Z70" s="15" t="s">
        <v>99</v>
      </c>
      <c r="AA70" s="15" t="s">
        <v>272</v>
      </c>
      <c r="AB70" s="15">
        <v>30</v>
      </c>
      <c r="AC70" s="15"/>
      <c r="AD70" s="15"/>
      <c r="AE70" s="51"/>
      <c r="AF70" s="54"/>
      <c r="AG70" s="54"/>
      <c r="AH70" s="54"/>
      <c r="AI70" s="54"/>
    </row>
    <row r="71" spans="1:35" ht="14.4">
      <c r="A71" s="16">
        <v>70</v>
      </c>
      <c r="B71" s="5" t="s">
        <v>84</v>
      </c>
      <c r="C71" s="6">
        <v>18</v>
      </c>
      <c r="D71" s="5" t="s">
        <v>182</v>
      </c>
      <c r="E71" s="5" t="s">
        <v>62</v>
      </c>
      <c r="F71" s="17">
        <v>421041</v>
      </c>
      <c r="G71" s="18" t="s">
        <v>273</v>
      </c>
      <c r="H71" s="18" t="s">
        <v>143</v>
      </c>
      <c r="I71" s="5" t="s">
        <v>127</v>
      </c>
      <c r="J71" s="5" t="s">
        <v>72</v>
      </c>
      <c r="K71" s="5"/>
      <c r="L71" s="45">
        <v>38692798</v>
      </c>
      <c r="M71" s="5" t="s">
        <v>34</v>
      </c>
      <c r="N71" s="46">
        <v>34953</v>
      </c>
      <c r="O71" s="10">
        <f t="shared" ca="1" si="0"/>
        <v>29</v>
      </c>
      <c r="P71" s="48">
        <v>44701</v>
      </c>
      <c r="Q71" s="48">
        <v>43178</v>
      </c>
      <c r="R71" s="10">
        <f t="shared" ca="1" si="2"/>
        <v>6</v>
      </c>
      <c r="S71" s="46">
        <v>45992</v>
      </c>
      <c r="T71" s="22" t="s">
        <v>46</v>
      </c>
      <c r="U71" s="23" t="s">
        <v>274</v>
      </c>
      <c r="V71" s="6" t="s">
        <v>67</v>
      </c>
      <c r="W71" s="15">
        <v>8567</v>
      </c>
      <c r="X71" s="15" t="s">
        <v>38</v>
      </c>
      <c r="Y71" s="15"/>
      <c r="Z71" s="15"/>
      <c r="AA71" s="15"/>
      <c r="AB71" s="15"/>
      <c r="AC71" s="15"/>
      <c r="AD71" s="15"/>
      <c r="AE71" s="51"/>
      <c r="AF71" s="53"/>
      <c r="AG71" s="53"/>
      <c r="AH71" s="53"/>
      <c r="AI71" s="53"/>
    </row>
    <row r="72" spans="1:35" ht="14.4">
      <c r="A72" s="4">
        <v>71</v>
      </c>
      <c r="B72" s="5" t="s">
        <v>84</v>
      </c>
      <c r="C72" s="6">
        <v>18</v>
      </c>
      <c r="D72" s="5" t="s">
        <v>182</v>
      </c>
      <c r="E72" s="5" t="s">
        <v>62</v>
      </c>
      <c r="F72" s="17">
        <v>421096</v>
      </c>
      <c r="G72" s="18" t="s">
        <v>275</v>
      </c>
      <c r="H72" s="18" t="s">
        <v>249</v>
      </c>
      <c r="I72" s="5" t="s">
        <v>127</v>
      </c>
      <c r="J72" s="5" t="s">
        <v>72</v>
      </c>
      <c r="K72" s="5"/>
      <c r="L72" s="45">
        <v>38549301</v>
      </c>
      <c r="M72" s="5" t="s">
        <v>34</v>
      </c>
      <c r="N72" s="46">
        <v>34579</v>
      </c>
      <c r="O72" s="10">
        <f t="shared" ca="1" si="0"/>
        <v>30</v>
      </c>
      <c r="P72" s="48">
        <v>43721</v>
      </c>
      <c r="Q72" s="48">
        <v>43178</v>
      </c>
      <c r="R72" s="10">
        <f t="shared" ca="1" si="2"/>
        <v>6</v>
      </c>
      <c r="S72" s="46">
        <v>45992</v>
      </c>
      <c r="T72" s="22" t="s">
        <v>46</v>
      </c>
      <c r="U72" s="23" t="s">
        <v>276</v>
      </c>
      <c r="V72" s="6" t="s">
        <v>37</v>
      </c>
      <c r="W72" s="15">
        <v>36879</v>
      </c>
      <c r="X72" s="15" t="s">
        <v>38</v>
      </c>
      <c r="Y72" s="15"/>
      <c r="Z72" s="15"/>
      <c r="AA72" s="15"/>
      <c r="AB72" s="15"/>
      <c r="AC72" s="15"/>
      <c r="AD72" s="15"/>
      <c r="AE72" s="51"/>
      <c r="AF72" s="53"/>
      <c r="AG72" s="53"/>
      <c r="AH72" s="53"/>
      <c r="AI72" s="53"/>
    </row>
    <row r="73" spans="1:35" ht="14.4">
      <c r="A73" s="16">
        <v>72</v>
      </c>
      <c r="B73" s="5" t="s">
        <v>84</v>
      </c>
      <c r="C73" s="6">
        <v>18</v>
      </c>
      <c r="D73" s="5" t="s">
        <v>277</v>
      </c>
      <c r="E73" s="5" t="s">
        <v>62</v>
      </c>
      <c r="F73" s="17">
        <v>421038</v>
      </c>
      <c r="G73" s="18" t="s">
        <v>278</v>
      </c>
      <c r="H73" s="18" t="s">
        <v>143</v>
      </c>
      <c r="I73" s="5" t="s">
        <v>127</v>
      </c>
      <c r="J73" s="5" t="s">
        <v>72</v>
      </c>
      <c r="K73" s="5"/>
      <c r="L73" s="45">
        <v>47118350</v>
      </c>
      <c r="M73" s="5" t="s">
        <v>34</v>
      </c>
      <c r="N73" s="46">
        <v>34509</v>
      </c>
      <c r="O73" s="10">
        <f t="shared" ca="1" si="0"/>
        <v>30</v>
      </c>
      <c r="P73" s="48">
        <v>44840</v>
      </c>
      <c r="Q73" s="48">
        <v>43178</v>
      </c>
      <c r="R73" s="10">
        <f t="shared" ca="1" si="2"/>
        <v>6</v>
      </c>
      <c r="S73" s="46">
        <v>43435</v>
      </c>
      <c r="T73" s="22" t="s">
        <v>46</v>
      </c>
      <c r="U73" s="23" t="s">
        <v>279</v>
      </c>
      <c r="V73" s="6" t="s">
        <v>55</v>
      </c>
      <c r="W73" s="24" t="s">
        <v>55</v>
      </c>
      <c r="X73" s="15" t="s">
        <v>56</v>
      </c>
      <c r="Y73" s="15" t="s">
        <v>57</v>
      </c>
      <c r="Z73" s="15" t="s">
        <v>280</v>
      </c>
      <c r="AA73" s="15" t="s">
        <v>253</v>
      </c>
      <c r="AB73" s="15">
        <v>56</v>
      </c>
      <c r="AC73" s="15"/>
      <c r="AD73" s="15"/>
      <c r="AE73" s="51"/>
      <c r="AF73" s="54"/>
      <c r="AG73" s="54"/>
      <c r="AH73" s="54"/>
      <c r="AI73" s="54"/>
    </row>
    <row r="74" spans="1:35" ht="14.4">
      <c r="A74" s="4">
        <v>73</v>
      </c>
      <c r="B74" s="5" t="s">
        <v>84</v>
      </c>
      <c r="C74" s="6">
        <v>18</v>
      </c>
      <c r="D74" s="5" t="s">
        <v>277</v>
      </c>
      <c r="E74" s="5" t="s">
        <v>62</v>
      </c>
      <c r="F74" s="17">
        <v>424682</v>
      </c>
      <c r="G74" s="18" t="s">
        <v>281</v>
      </c>
      <c r="H74" s="18" t="s">
        <v>143</v>
      </c>
      <c r="I74" s="5" t="s">
        <v>127</v>
      </c>
      <c r="J74" s="5" t="s">
        <v>52</v>
      </c>
      <c r="K74" s="5"/>
      <c r="L74" s="45">
        <v>37868039</v>
      </c>
      <c r="M74" s="5" t="s">
        <v>53</v>
      </c>
      <c r="N74" s="46">
        <v>34253</v>
      </c>
      <c r="O74" s="10">
        <f t="shared" ca="1" si="0"/>
        <v>31</v>
      </c>
      <c r="P74" s="48">
        <v>44006</v>
      </c>
      <c r="Q74" s="48">
        <v>43521</v>
      </c>
      <c r="R74" s="10">
        <f t="shared" ca="1" si="2"/>
        <v>5</v>
      </c>
      <c r="S74" s="46">
        <v>43800</v>
      </c>
      <c r="T74" s="19" t="s">
        <v>199</v>
      </c>
      <c r="U74" s="20" t="s">
        <v>282</v>
      </c>
      <c r="V74" s="6" t="s">
        <v>67</v>
      </c>
      <c r="W74" s="15">
        <v>9082</v>
      </c>
      <c r="X74" s="15" t="s">
        <v>38</v>
      </c>
      <c r="Y74" s="15"/>
      <c r="Z74" s="15"/>
      <c r="AA74" s="15"/>
      <c r="AB74" s="15"/>
      <c r="AC74" s="15"/>
      <c r="AD74" s="15"/>
      <c r="AE74" s="51"/>
      <c r="AF74" s="53"/>
      <c r="AG74" s="53"/>
      <c r="AH74" s="53"/>
      <c r="AI74" s="53"/>
    </row>
    <row r="75" spans="1:35" ht="14.4">
      <c r="A75" s="16">
        <v>74</v>
      </c>
      <c r="B75" s="5" t="s">
        <v>84</v>
      </c>
      <c r="C75" s="6">
        <v>18</v>
      </c>
      <c r="D75" s="5" t="s">
        <v>277</v>
      </c>
      <c r="E75" s="5" t="s">
        <v>62</v>
      </c>
      <c r="F75" s="17">
        <v>494661</v>
      </c>
      <c r="G75" s="18" t="s">
        <v>283</v>
      </c>
      <c r="H75" s="18" t="s">
        <v>143</v>
      </c>
      <c r="I75" s="5" t="s">
        <v>127</v>
      </c>
      <c r="J75" s="5" t="s">
        <v>33</v>
      </c>
      <c r="K75" s="5"/>
      <c r="L75" s="45">
        <v>38436331</v>
      </c>
      <c r="M75" s="5" t="s">
        <v>34</v>
      </c>
      <c r="N75" s="46">
        <v>34389</v>
      </c>
      <c r="O75" s="10">
        <f t="shared" ca="1" si="0"/>
        <v>30</v>
      </c>
      <c r="P75" s="48">
        <v>45180</v>
      </c>
      <c r="Q75" s="48">
        <v>42485</v>
      </c>
      <c r="R75" s="10">
        <f t="shared" ca="1" si="2"/>
        <v>8</v>
      </c>
      <c r="S75" s="46">
        <v>42705</v>
      </c>
      <c r="T75" s="22" t="s">
        <v>55</v>
      </c>
      <c r="U75" s="23" t="s">
        <v>55</v>
      </c>
      <c r="V75" s="6" t="s">
        <v>55</v>
      </c>
      <c r="W75" s="24" t="s">
        <v>55</v>
      </c>
      <c r="X75" s="15" t="s">
        <v>56</v>
      </c>
      <c r="Y75" s="15" t="s">
        <v>251</v>
      </c>
      <c r="Z75" s="15" t="s">
        <v>284</v>
      </c>
      <c r="AA75" s="15" t="s">
        <v>285</v>
      </c>
      <c r="AB75" s="15">
        <v>56</v>
      </c>
      <c r="AC75" s="15"/>
      <c r="AD75" s="15"/>
      <c r="AE75" s="51"/>
      <c r="AF75" s="54"/>
      <c r="AG75" s="54"/>
      <c r="AH75" s="54"/>
      <c r="AI75" s="54"/>
    </row>
    <row r="76" spans="1:35" ht="14.4">
      <c r="A76" s="4">
        <v>75</v>
      </c>
      <c r="B76" s="5" t="s">
        <v>84</v>
      </c>
      <c r="C76" s="6">
        <v>18</v>
      </c>
      <c r="D76" s="5" t="s">
        <v>277</v>
      </c>
      <c r="E76" s="5" t="s">
        <v>62</v>
      </c>
      <c r="F76" s="17">
        <v>426431</v>
      </c>
      <c r="G76" s="18" t="s">
        <v>286</v>
      </c>
      <c r="H76" s="18" t="s">
        <v>143</v>
      </c>
      <c r="I76" s="5" t="s">
        <v>127</v>
      </c>
      <c r="J76" s="5" t="s">
        <v>72</v>
      </c>
      <c r="K76" s="5"/>
      <c r="L76" s="45">
        <v>42346071</v>
      </c>
      <c r="M76" s="5" t="s">
        <v>53</v>
      </c>
      <c r="N76" s="46">
        <v>36577</v>
      </c>
      <c r="O76" s="10">
        <f t="shared" ca="1" si="0"/>
        <v>24</v>
      </c>
      <c r="P76" s="48">
        <v>44686</v>
      </c>
      <c r="Q76" s="48">
        <v>43899</v>
      </c>
      <c r="R76" s="10">
        <f t="shared" ca="1" si="2"/>
        <v>4</v>
      </c>
      <c r="S76" s="46">
        <v>44287</v>
      </c>
      <c r="T76" s="22" t="s">
        <v>73</v>
      </c>
      <c r="U76" s="23" t="s">
        <v>287</v>
      </c>
      <c r="V76" s="6" t="s">
        <v>164</v>
      </c>
      <c r="W76" s="15">
        <v>7172</v>
      </c>
      <c r="X76" s="15" t="s">
        <v>38</v>
      </c>
      <c r="Y76" s="15"/>
      <c r="Z76" s="15"/>
      <c r="AA76" s="15"/>
      <c r="AB76" s="15"/>
      <c r="AC76" s="15"/>
      <c r="AD76" s="15"/>
      <c r="AE76" s="51"/>
      <c r="AF76" s="53"/>
      <c r="AG76" s="53"/>
      <c r="AH76" s="53"/>
      <c r="AI76" s="53"/>
    </row>
    <row r="77" spans="1:35" ht="14.4">
      <c r="A77" s="16">
        <v>76</v>
      </c>
      <c r="B77" s="5" t="s">
        <v>84</v>
      </c>
      <c r="C77" s="6">
        <v>18</v>
      </c>
      <c r="D77" s="5" t="s">
        <v>277</v>
      </c>
      <c r="E77" s="5" t="s">
        <v>62</v>
      </c>
      <c r="F77" s="17">
        <v>427344</v>
      </c>
      <c r="G77" s="18" t="s">
        <v>288</v>
      </c>
      <c r="H77" s="18" t="s">
        <v>289</v>
      </c>
      <c r="I77" s="5" t="s">
        <v>127</v>
      </c>
      <c r="J77" s="5" t="s">
        <v>52</v>
      </c>
      <c r="K77" s="5"/>
      <c r="L77" s="45">
        <v>41990704</v>
      </c>
      <c r="M77" s="5" t="s">
        <v>53</v>
      </c>
      <c r="N77" s="46">
        <v>36615</v>
      </c>
      <c r="O77" s="10">
        <f t="shared" ca="1" si="0"/>
        <v>24</v>
      </c>
      <c r="P77" s="48">
        <v>45513</v>
      </c>
      <c r="Q77" s="48">
        <v>43899</v>
      </c>
      <c r="R77" s="10">
        <f t="shared" ca="1" si="2"/>
        <v>4</v>
      </c>
      <c r="S77" s="46">
        <v>44256</v>
      </c>
      <c r="T77" s="22" t="s">
        <v>65</v>
      </c>
      <c r="U77" s="23" t="s">
        <v>290</v>
      </c>
      <c r="V77" s="6" t="s">
        <v>196</v>
      </c>
      <c r="W77" s="15">
        <v>7008074</v>
      </c>
      <c r="X77" s="15" t="s">
        <v>38</v>
      </c>
      <c r="Y77" s="15"/>
      <c r="Z77" s="15"/>
      <c r="AA77" s="15"/>
      <c r="AB77" s="15"/>
      <c r="AC77" s="15"/>
      <c r="AD77" s="15"/>
      <c r="AE77" s="51"/>
      <c r="AF77" s="53"/>
      <c r="AG77" s="53"/>
      <c r="AH77" s="53"/>
      <c r="AI77" s="53"/>
    </row>
    <row r="78" spans="1:35" ht="14.4">
      <c r="A78" s="4">
        <v>77</v>
      </c>
      <c r="B78" s="5" t="s">
        <v>84</v>
      </c>
      <c r="C78" s="6">
        <v>18</v>
      </c>
      <c r="D78" s="5" t="s">
        <v>277</v>
      </c>
      <c r="E78" s="5" t="s">
        <v>62</v>
      </c>
      <c r="F78" s="17">
        <v>493240</v>
      </c>
      <c r="G78" s="18" t="s">
        <v>291</v>
      </c>
      <c r="H78" s="18" t="s">
        <v>107</v>
      </c>
      <c r="I78" s="5" t="s">
        <v>292</v>
      </c>
      <c r="J78" s="5" t="s">
        <v>52</v>
      </c>
      <c r="K78" s="5"/>
      <c r="L78" s="45">
        <v>33039864</v>
      </c>
      <c r="M78" s="5" t="s">
        <v>53</v>
      </c>
      <c r="N78" s="46">
        <v>31969</v>
      </c>
      <c r="O78" s="10">
        <f t="shared" ca="1" si="0"/>
        <v>37</v>
      </c>
      <c r="P78" s="48">
        <v>42783</v>
      </c>
      <c r="Q78" s="48">
        <v>42393</v>
      </c>
      <c r="R78" s="10">
        <f t="shared" ca="1" si="2"/>
        <v>8</v>
      </c>
      <c r="S78" s="46">
        <v>42705</v>
      </c>
      <c r="T78" s="22" t="s">
        <v>55</v>
      </c>
      <c r="U78" s="23" t="s">
        <v>55</v>
      </c>
      <c r="V78" s="6" t="s">
        <v>55</v>
      </c>
      <c r="W78" s="24" t="s">
        <v>55</v>
      </c>
      <c r="X78" s="15" t="s">
        <v>293</v>
      </c>
      <c r="Y78" s="15" t="s">
        <v>57</v>
      </c>
      <c r="Z78" s="15" t="s">
        <v>110</v>
      </c>
      <c r="AA78" s="15" t="s">
        <v>294</v>
      </c>
      <c r="AB78" s="15"/>
      <c r="AC78" s="15"/>
      <c r="AD78" s="15"/>
      <c r="AE78" s="51"/>
      <c r="AF78" s="54"/>
      <c r="AG78" s="54"/>
      <c r="AH78" s="54"/>
      <c r="AI78" s="54"/>
    </row>
    <row r="79" spans="1:35" ht="14.4">
      <c r="A79" s="16">
        <v>78</v>
      </c>
      <c r="B79" s="5" t="s">
        <v>84</v>
      </c>
      <c r="C79" s="6">
        <v>18</v>
      </c>
      <c r="D79" s="5" t="s">
        <v>277</v>
      </c>
      <c r="E79" s="5" t="s">
        <v>62</v>
      </c>
      <c r="F79" s="17">
        <v>426770</v>
      </c>
      <c r="G79" s="18" t="s">
        <v>295</v>
      </c>
      <c r="H79" s="18" t="s">
        <v>143</v>
      </c>
      <c r="I79" s="5" t="s">
        <v>232</v>
      </c>
      <c r="J79" s="5" t="s">
        <v>52</v>
      </c>
      <c r="K79" s="5"/>
      <c r="L79" s="45">
        <v>38838347</v>
      </c>
      <c r="M79" s="5" t="s">
        <v>53</v>
      </c>
      <c r="N79" s="46">
        <v>35131</v>
      </c>
      <c r="O79" s="10">
        <f t="shared" ca="1" si="0"/>
        <v>28</v>
      </c>
      <c r="P79" s="48">
        <v>45559</v>
      </c>
      <c r="Q79" s="48">
        <v>43899</v>
      </c>
      <c r="R79" s="10">
        <f t="shared" ca="1" si="2"/>
        <v>4</v>
      </c>
      <c r="S79" s="46">
        <v>44256</v>
      </c>
      <c r="T79" s="22" t="s">
        <v>46</v>
      </c>
      <c r="U79" s="23" t="s">
        <v>296</v>
      </c>
      <c r="V79" s="6" t="s">
        <v>196</v>
      </c>
      <c r="W79" s="15">
        <v>7008169</v>
      </c>
      <c r="X79" s="15" t="s">
        <v>38</v>
      </c>
      <c r="Y79" s="15"/>
      <c r="Z79" s="15"/>
      <c r="AA79" s="15"/>
      <c r="AB79" s="15"/>
      <c r="AC79" s="15"/>
      <c r="AD79" s="15"/>
      <c r="AE79" s="51"/>
      <c r="AF79" s="53"/>
      <c r="AG79" s="53"/>
      <c r="AH79" s="53"/>
      <c r="AI79" s="53"/>
    </row>
    <row r="80" spans="1:35" ht="14.4">
      <c r="A80" s="4">
        <v>79</v>
      </c>
      <c r="B80" s="5" t="s">
        <v>297</v>
      </c>
      <c r="C80" s="6">
        <v>11</v>
      </c>
      <c r="D80" s="5" t="s">
        <v>124</v>
      </c>
      <c r="E80" s="6" t="s">
        <v>29</v>
      </c>
      <c r="F80" s="17">
        <v>493205</v>
      </c>
      <c r="G80" s="18" t="s">
        <v>298</v>
      </c>
      <c r="H80" s="18" t="s">
        <v>299</v>
      </c>
      <c r="I80" s="5" t="s">
        <v>32</v>
      </c>
      <c r="J80" s="5" t="s">
        <v>52</v>
      </c>
      <c r="K80" s="5"/>
      <c r="L80" s="45">
        <v>31968315</v>
      </c>
      <c r="M80" s="5" t="s">
        <v>53</v>
      </c>
      <c r="N80" s="46">
        <v>31539</v>
      </c>
      <c r="O80" s="10">
        <f t="shared" ca="1" si="0"/>
        <v>38</v>
      </c>
      <c r="P80" s="48">
        <v>45567</v>
      </c>
      <c r="Q80" s="48">
        <v>42485</v>
      </c>
      <c r="R80" s="10">
        <f t="shared" ca="1" si="2"/>
        <v>8</v>
      </c>
      <c r="S80" s="46">
        <v>44348</v>
      </c>
      <c r="T80" s="22" t="s">
        <v>46</v>
      </c>
      <c r="U80" s="23" t="s">
        <v>300</v>
      </c>
      <c r="V80" s="6" t="s">
        <v>67</v>
      </c>
      <c r="W80" s="15">
        <v>8007</v>
      </c>
      <c r="X80" s="15" t="s">
        <v>38</v>
      </c>
      <c r="Y80" s="15"/>
      <c r="Z80" s="15"/>
      <c r="AA80" s="15"/>
      <c r="AB80" s="15"/>
      <c r="AC80" s="15"/>
      <c r="AD80" s="15"/>
      <c r="AE80" s="51"/>
      <c r="AF80" s="53"/>
      <c r="AG80" s="53"/>
      <c r="AH80" s="53"/>
      <c r="AI80" s="53"/>
    </row>
    <row r="81" spans="1:35" ht="14.4">
      <c r="A81" s="16">
        <v>80</v>
      </c>
      <c r="B81" s="5" t="s">
        <v>297</v>
      </c>
      <c r="C81" s="6">
        <v>12</v>
      </c>
      <c r="D81" s="5" t="s">
        <v>61</v>
      </c>
      <c r="E81" s="5" t="s">
        <v>62</v>
      </c>
      <c r="F81" s="17">
        <v>141855</v>
      </c>
      <c r="G81" s="18" t="s">
        <v>301</v>
      </c>
      <c r="H81" s="18" t="s">
        <v>143</v>
      </c>
      <c r="I81" s="5" t="s">
        <v>71</v>
      </c>
      <c r="J81" s="5" t="s">
        <v>52</v>
      </c>
      <c r="K81" s="5"/>
      <c r="L81" s="45">
        <v>23289073</v>
      </c>
      <c r="M81" s="5" t="s">
        <v>53</v>
      </c>
      <c r="N81" s="46">
        <v>26871</v>
      </c>
      <c r="O81" s="10">
        <f t="shared" ca="1" si="0"/>
        <v>51</v>
      </c>
      <c r="P81" s="48">
        <v>44335</v>
      </c>
      <c r="Q81" s="48">
        <v>33991</v>
      </c>
      <c r="R81" s="10">
        <f t="shared" ca="1" si="2"/>
        <v>31</v>
      </c>
      <c r="S81" s="46">
        <v>43831</v>
      </c>
      <c r="T81" s="22" t="s">
        <v>73</v>
      </c>
      <c r="U81" s="23" t="s">
        <v>302</v>
      </c>
      <c r="V81" s="6" t="s">
        <v>67</v>
      </c>
      <c r="W81" s="15">
        <v>8231</v>
      </c>
      <c r="X81" s="15" t="s">
        <v>38</v>
      </c>
      <c r="Y81" s="15"/>
      <c r="Z81" s="15"/>
      <c r="AA81" s="15"/>
      <c r="AB81" s="15"/>
      <c r="AC81" s="15"/>
      <c r="AD81" s="15"/>
      <c r="AE81" s="51"/>
      <c r="AF81" s="53"/>
      <c r="AG81" s="53"/>
      <c r="AH81" s="53"/>
      <c r="AI81" s="53"/>
    </row>
    <row r="82" spans="1:35" ht="14.4">
      <c r="A82" s="4">
        <v>81</v>
      </c>
      <c r="B82" s="5" t="s">
        <v>297</v>
      </c>
      <c r="C82" s="6">
        <v>17</v>
      </c>
      <c r="D82" s="5" t="s">
        <v>182</v>
      </c>
      <c r="E82" s="5" t="s">
        <v>62</v>
      </c>
      <c r="F82" s="17">
        <v>493203</v>
      </c>
      <c r="G82" s="18" t="s">
        <v>303</v>
      </c>
      <c r="H82" s="18" t="s">
        <v>249</v>
      </c>
      <c r="I82" s="5" t="s">
        <v>127</v>
      </c>
      <c r="J82" s="5" t="s">
        <v>52</v>
      </c>
      <c r="K82" s="5"/>
      <c r="L82" s="45">
        <v>38838372</v>
      </c>
      <c r="M82" s="5" t="s">
        <v>34</v>
      </c>
      <c r="N82" s="46">
        <v>35171</v>
      </c>
      <c r="O82" s="10">
        <f t="shared" ca="1" si="0"/>
        <v>28</v>
      </c>
      <c r="P82" s="48">
        <v>44335</v>
      </c>
      <c r="Q82" s="48">
        <v>42484</v>
      </c>
      <c r="R82" s="10">
        <f t="shared" ca="1" si="2"/>
        <v>8</v>
      </c>
      <c r="S82" s="46">
        <v>44927</v>
      </c>
      <c r="T82" s="22" t="s">
        <v>46</v>
      </c>
      <c r="U82" s="23" t="s">
        <v>304</v>
      </c>
      <c r="V82" s="6" t="s">
        <v>37</v>
      </c>
      <c r="W82" s="15">
        <v>37717</v>
      </c>
      <c r="X82" s="15" t="s">
        <v>38</v>
      </c>
      <c r="Y82" s="15"/>
      <c r="Z82" s="15"/>
      <c r="AA82" s="15"/>
      <c r="AB82" s="15"/>
      <c r="AC82" s="15"/>
      <c r="AD82" s="15"/>
      <c r="AE82" s="51"/>
      <c r="AF82" s="53"/>
      <c r="AG82" s="53"/>
      <c r="AH82" s="53"/>
      <c r="AI82" s="53"/>
    </row>
    <row r="83" spans="1:35" ht="14.4">
      <c r="A83" s="16">
        <v>82</v>
      </c>
      <c r="B83" s="5" t="s">
        <v>297</v>
      </c>
      <c r="C83" s="6">
        <v>17</v>
      </c>
      <c r="D83" s="5" t="s">
        <v>182</v>
      </c>
      <c r="E83" s="5" t="s">
        <v>62</v>
      </c>
      <c r="F83" s="17">
        <v>493210</v>
      </c>
      <c r="G83" s="18" t="s">
        <v>305</v>
      </c>
      <c r="H83" s="18" t="s">
        <v>143</v>
      </c>
      <c r="I83" s="5" t="s">
        <v>127</v>
      </c>
      <c r="J83" s="5" t="s">
        <v>52</v>
      </c>
      <c r="K83" s="5"/>
      <c r="L83" s="45">
        <v>37868185</v>
      </c>
      <c r="M83" s="5" t="s">
        <v>34</v>
      </c>
      <c r="N83" s="46">
        <v>34524</v>
      </c>
      <c r="O83" s="10">
        <f t="shared" ca="1" si="0"/>
        <v>30</v>
      </c>
      <c r="P83" s="48">
        <v>44057</v>
      </c>
      <c r="Q83" s="48">
        <v>42485</v>
      </c>
      <c r="R83" s="10">
        <f t="shared" ca="1" si="2"/>
        <v>8</v>
      </c>
      <c r="S83" s="46">
        <v>44927</v>
      </c>
      <c r="T83" s="22" t="s">
        <v>46</v>
      </c>
      <c r="U83" s="23" t="s">
        <v>306</v>
      </c>
      <c r="V83" s="6" t="s">
        <v>55</v>
      </c>
      <c r="W83" s="24" t="s">
        <v>55</v>
      </c>
      <c r="X83" s="15" t="s">
        <v>121</v>
      </c>
      <c r="Y83" s="15"/>
      <c r="Z83" s="15" t="s">
        <v>58</v>
      </c>
      <c r="AA83" s="15" t="s">
        <v>307</v>
      </c>
      <c r="AB83" s="15">
        <v>30</v>
      </c>
      <c r="AC83" s="15"/>
      <c r="AD83" s="15"/>
      <c r="AE83" s="51"/>
      <c r="AF83" s="54"/>
      <c r="AG83" s="54"/>
      <c r="AH83" s="54"/>
      <c r="AI83" s="54"/>
    </row>
    <row r="84" spans="1:35" ht="14.4">
      <c r="A84" s="4">
        <v>83</v>
      </c>
      <c r="B84" s="5" t="s">
        <v>297</v>
      </c>
      <c r="C84" s="6">
        <v>17</v>
      </c>
      <c r="D84" s="5" t="s">
        <v>182</v>
      </c>
      <c r="E84" s="5" t="s">
        <v>62</v>
      </c>
      <c r="F84" s="17">
        <v>493219</v>
      </c>
      <c r="G84" s="18" t="s">
        <v>308</v>
      </c>
      <c r="H84" s="18" t="s">
        <v>143</v>
      </c>
      <c r="I84" s="5" t="s">
        <v>127</v>
      </c>
      <c r="J84" s="5" t="s">
        <v>52</v>
      </c>
      <c r="K84" s="5"/>
      <c r="L84" s="45">
        <v>38345360</v>
      </c>
      <c r="M84" s="5" t="s">
        <v>34</v>
      </c>
      <c r="N84" s="46">
        <v>34611</v>
      </c>
      <c r="O84" s="10">
        <f t="shared" ca="1" si="0"/>
        <v>30</v>
      </c>
      <c r="P84" s="48">
        <v>44601</v>
      </c>
      <c r="Q84" s="48">
        <v>42485</v>
      </c>
      <c r="R84" s="10">
        <f t="shared" ca="1" si="2"/>
        <v>8</v>
      </c>
      <c r="S84" s="46">
        <v>44927</v>
      </c>
      <c r="T84" s="22" t="s">
        <v>46</v>
      </c>
      <c r="U84" s="23" t="s">
        <v>309</v>
      </c>
      <c r="V84" s="6" t="s">
        <v>37</v>
      </c>
      <c r="W84" s="15">
        <v>37513</v>
      </c>
      <c r="X84" s="15" t="s">
        <v>38</v>
      </c>
      <c r="Y84" s="15"/>
      <c r="Z84" s="15"/>
      <c r="AA84" s="15"/>
      <c r="AB84" s="15"/>
      <c r="AC84" s="15"/>
      <c r="AD84" s="15"/>
      <c r="AE84" s="51"/>
      <c r="AF84" s="53"/>
      <c r="AG84" s="53"/>
      <c r="AH84" s="53"/>
      <c r="AI84" s="53"/>
    </row>
    <row r="85" spans="1:35" ht="14.4">
      <c r="A85" s="16">
        <v>84</v>
      </c>
      <c r="B85" s="5" t="s">
        <v>310</v>
      </c>
      <c r="C85" s="6">
        <v>13</v>
      </c>
      <c r="D85" s="6" t="s">
        <v>61</v>
      </c>
      <c r="E85" s="5" t="s">
        <v>62</v>
      </c>
      <c r="F85" s="17">
        <v>158484</v>
      </c>
      <c r="G85" s="18" t="s">
        <v>311</v>
      </c>
      <c r="H85" s="18" t="s">
        <v>312</v>
      </c>
      <c r="I85" s="5" t="s">
        <v>32</v>
      </c>
      <c r="J85" s="5" t="s">
        <v>52</v>
      </c>
      <c r="K85" s="5"/>
      <c r="L85" s="45">
        <v>26264998</v>
      </c>
      <c r="M85" s="5" t="s">
        <v>34</v>
      </c>
      <c r="N85" s="46">
        <v>28576</v>
      </c>
      <c r="O85" s="10">
        <f t="shared" ca="1" si="0"/>
        <v>46</v>
      </c>
      <c r="P85" s="48">
        <v>42635</v>
      </c>
      <c r="Q85" s="48">
        <v>36894</v>
      </c>
      <c r="R85" s="10">
        <f t="shared" ca="1" si="2"/>
        <v>24</v>
      </c>
      <c r="S85" s="46">
        <v>45658</v>
      </c>
      <c r="T85" s="22" t="s">
        <v>206</v>
      </c>
      <c r="U85" s="23" t="s">
        <v>313</v>
      </c>
      <c r="V85" s="6" t="s">
        <v>67</v>
      </c>
      <c r="W85" s="15">
        <v>10517</v>
      </c>
      <c r="X85" s="15" t="s">
        <v>38</v>
      </c>
      <c r="Y85" s="15"/>
      <c r="Z85" s="15"/>
      <c r="AA85" s="15"/>
      <c r="AB85" s="15"/>
      <c r="AC85" s="15"/>
      <c r="AD85" s="15"/>
      <c r="AE85" s="51"/>
      <c r="AF85" s="53"/>
      <c r="AG85" s="53"/>
      <c r="AH85" s="53"/>
      <c r="AI85" s="53"/>
    </row>
    <row r="86" spans="1:35" ht="14.4">
      <c r="A86" s="4">
        <v>85</v>
      </c>
      <c r="B86" s="5" t="s">
        <v>310</v>
      </c>
      <c r="C86" s="6">
        <v>14</v>
      </c>
      <c r="D86" s="5" t="s">
        <v>150</v>
      </c>
      <c r="E86" s="5" t="s">
        <v>62</v>
      </c>
      <c r="F86" s="17">
        <v>160820</v>
      </c>
      <c r="G86" s="18" t="s">
        <v>314</v>
      </c>
      <c r="H86" s="18" t="s">
        <v>249</v>
      </c>
      <c r="I86" s="5" t="s">
        <v>127</v>
      </c>
      <c r="J86" s="5" t="s">
        <v>72</v>
      </c>
      <c r="K86" s="5"/>
      <c r="L86" s="45">
        <v>29785106</v>
      </c>
      <c r="M86" s="5" t="s">
        <v>34</v>
      </c>
      <c r="N86" s="46">
        <v>30417</v>
      </c>
      <c r="O86" s="10">
        <f t="shared" ca="1" si="0"/>
        <v>41</v>
      </c>
      <c r="P86" s="48">
        <v>44487</v>
      </c>
      <c r="Q86" s="48">
        <v>37648</v>
      </c>
      <c r="R86" s="10">
        <f t="shared" ca="1" si="2"/>
        <v>21</v>
      </c>
      <c r="S86" s="46">
        <v>44197</v>
      </c>
      <c r="T86" s="22" t="s">
        <v>35</v>
      </c>
      <c r="U86" s="23" t="s">
        <v>315</v>
      </c>
      <c r="V86" s="6" t="s">
        <v>67</v>
      </c>
      <c r="W86" s="15">
        <v>4533</v>
      </c>
      <c r="X86" s="15" t="s">
        <v>38</v>
      </c>
      <c r="Y86" s="15"/>
      <c r="Z86" s="15"/>
      <c r="AA86" s="15"/>
      <c r="AB86" s="15"/>
      <c r="AC86" s="15"/>
      <c r="AD86" s="15"/>
      <c r="AE86" s="51"/>
      <c r="AF86" s="53"/>
      <c r="AG86" s="53"/>
      <c r="AH86" s="53"/>
      <c r="AI86" s="53"/>
    </row>
    <row r="87" spans="1:35" ht="14.4">
      <c r="A87" s="16">
        <v>86</v>
      </c>
      <c r="B87" s="5" t="s">
        <v>310</v>
      </c>
      <c r="C87" s="6">
        <v>16</v>
      </c>
      <c r="D87" s="5" t="s">
        <v>75</v>
      </c>
      <c r="E87" s="5" t="s">
        <v>62</v>
      </c>
      <c r="F87" s="17">
        <v>170688</v>
      </c>
      <c r="G87" s="18" t="s">
        <v>316</v>
      </c>
      <c r="H87" s="18" t="s">
        <v>249</v>
      </c>
      <c r="I87" s="5" t="s">
        <v>127</v>
      </c>
      <c r="J87" s="5" t="s">
        <v>72</v>
      </c>
      <c r="K87" s="5"/>
      <c r="L87" s="45">
        <v>27228516</v>
      </c>
      <c r="M87" s="5" t="s">
        <v>34</v>
      </c>
      <c r="N87" s="46">
        <v>28952</v>
      </c>
      <c r="O87" s="10">
        <f t="shared" ca="1" si="0"/>
        <v>45</v>
      </c>
      <c r="P87" s="48">
        <v>44797</v>
      </c>
      <c r="Q87" s="48">
        <v>39022</v>
      </c>
      <c r="R87" s="10">
        <f t="shared" ca="1" si="2"/>
        <v>18</v>
      </c>
      <c r="S87" s="46">
        <v>42005</v>
      </c>
      <c r="T87" s="22" t="s">
        <v>46</v>
      </c>
      <c r="U87" s="23" t="s">
        <v>317</v>
      </c>
      <c r="V87" s="6" t="s">
        <v>37</v>
      </c>
      <c r="W87" s="15">
        <v>29608</v>
      </c>
      <c r="X87" s="15" t="s">
        <v>38</v>
      </c>
      <c r="Y87" s="15"/>
      <c r="Z87" s="15"/>
      <c r="AA87" s="15"/>
      <c r="AB87" s="15"/>
      <c r="AC87" s="15"/>
      <c r="AD87" s="15"/>
      <c r="AE87" s="51"/>
      <c r="AF87" s="53"/>
      <c r="AG87" s="53"/>
      <c r="AH87" s="53"/>
      <c r="AI87" s="53"/>
    </row>
    <row r="88" spans="1:35" ht="14.4">
      <c r="A88" s="4">
        <v>87</v>
      </c>
      <c r="B88" s="5" t="s">
        <v>310</v>
      </c>
      <c r="C88" s="6">
        <v>16</v>
      </c>
      <c r="D88" s="5" t="s">
        <v>75</v>
      </c>
      <c r="E88" s="5" t="s">
        <v>62</v>
      </c>
      <c r="F88" s="17">
        <v>191599</v>
      </c>
      <c r="G88" s="18" t="s">
        <v>318</v>
      </c>
      <c r="H88" s="18" t="s">
        <v>249</v>
      </c>
      <c r="I88" s="5" t="s">
        <v>127</v>
      </c>
      <c r="J88" s="5" t="s">
        <v>33</v>
      </c>
      <c r="K88" s="5"/>
      <c r="L88" s="45">
        <v>34930466</v>
      </c>
      <c r="M88" s="5" t="s">
        <v>34</v>
      </c>
      <c r="N88" s="46">
        <v>32979</v>
      </c>
      <c r="O88" s="10">
        <f t="shared" ca="1" si="0"/>
        <v>34</v>
      </c>
      <c r="P88" s="48">
        <v>44284</v>
      </c>
      <c r="Q88" s="48">
        <v>41428</v>
      </c>
      <c r="R88" s="10">
        <f t="shared" ca="1" si="2"/>
        <v>11</v>
      </c>
      <c r="S88" s="46">
        <v>45292</v>
      </c>
      <c r="T88" s="22" t="s">
        <v>46</v>
      </c>
      <c r="U88" s="23" t="s">
        <v>319</v>
      </c>
      <c r="V88" s="6" t="s">
        <v>37</v>
      </c>
      <c r="W88" s="15">
        <v>37127</v>
      </c>
      <c r="X88" s="15" t="s">
        <v>38</v>
      </c>
      <c r="Y88" s="15"/>
      <c r="Z88" s="15"/>
      <c r="AA88" s="15"/>
      <c r="AB88" s="15"/>
      <c r="AC88" s="15"/>
      <c r="AD88" s="15"/>
      <c r="AE88" s="51"/>
      <c r="AF88" s="53"/>
      <c r="AG88" s="53"/>
      <c r="AH88" s="53"/>
      <c r="AI88" s="53"/>
    </row>
    <row r="89" spans="1:35" ht="14.4">
      <c r="A89" s="16">
        <v>88</v>
      </c>
      <c r="B89" s="5" t="s">
        <v>320</v>
      </c>
      <c r="C89" s="6">
        <v>7</v>
      </c>
      <c r="D89" s="6" t="s">
        <v>49</v>
      </c>
      <c r="E89" s="6" t="s">
        <v>29</v>
      </c>
      <c r="F89" s="17">
        <v>173964</v>
      </c>
      <c r="G89" s="18" t="s">
        <v>321</v>
      </c>
      <c r="H89" s="18" t="s">
        <v>31</v>
      </c>
      <c r="I89" s="5" t="s">
        <v>32</v>
      </c>
      <c r="J89" s="5" t="s">
        <v>52</v>
      </c>
      <c r="K89" s="5"/>
      <c r="L89" s="45">
        <v>30228312</v>
      </c>
      <c r="M89" s="5" t="s">
        <v>53</v>
      </c>
      <c r="N89" s="46">
        <v>30450</v>
      </c>
      <c r="O89" s="10">
        <f t="shared" ca="1" si="0"/>
        <v>41</v>
      </c>
      <c r="P89" s="48">
        <v>44214</v>
      </c>
      <c r="Q89" s="48">
        <v>39436</v>
      </c>
      <c r="R89" s="10">
        <f t="shared" ca="1" si="2"/>
        <v>17</v>
      </c>
      <c r="S89" s="46">
        <v>45658</v>
      </c>
      <c r="T89" s="22" t="s">
        <v>73</v>
      </c>
      <c r="U89" s="23" t="s">
        <v>322</v>
      </c>
      <c r="V89" s="6" t="s">
        <v>37</v>
      </c>
      <c r="W89" s="15">
        <v>35843</v>
      </c>
      <c r="X89" s="15" t="s">
        <v>38</v>
      </c>
      <c r="Y89" s="15"/>
      <c r="Z89" s="15"/>
      <c r="AA89" s="15"/>
      <c r="AB89" s="15"/>
      <c r="AC89" s="15"/>
      <c r="AD89" s="15"/>
      <c r="AE89" s="51"/>
      <c r="AF89" s="53"/>
      <c r="AG89" s="53"/>
      <c r="AH89" s="53"/>
      <c r="AI89" s="53"/>
    </row>
    <row r="90" spans="1:35" ht="14.4">
      <c r="A90" s="4">
        <v>89</v>
      </c>
      <c r="B90" s="5" t="s">
        <v>320</v>
      </c>
      <c r="C90" s="6">
        <v>8</v>
      </c>
      <c r="D90" s="6" t="s">
        <v>323</v>
      </c>
      <c r="E90" s="6" t="s">
        <v>29</v>
      </c>
      <c r="F90" s="17">
        <v>174073</v>
      </c>
      <c r="G90" s="18" t="s">
        <v>324</v>
      </c>
      <c r="H90" s="18" t="s">
        <v>44</v>
      </c>
      <c r="I90" s="5" t="s">
        <v>205</v>
      </c>
      <c r="J90" s="5" t="s">
        <v>52</v>
      </c>
      <c r="K90" s="5"/>
      <c r="L90" s="45">
        <v>26767642</v>
      </c>
      <c r="M90" s="5" t="s">
        <v>34</v>
      </c>
      <c r="N90" s="46">
        <v>28753</v>
      </c>
      <c r="O90" s="10">
        <f t="shared" ca="1" si="0"/>
        <v>46</v>
      </c>
      <c r="P90" s="48">
        <v>44452</v>
      </c>
      <c r="Q90" s="48">
        <v>39426</v>
      </c>
      <c r="R90" s="10">
        <f t="shared" ca="1" si="2"/>
        <v>17</v>
      </c>
      <c r="S90" s="46">
        <v>45658</v>
      </c>
      <c r="T90" s="22" t="s">
        <v>35</v>
      </c>
      <c r="U90" s="23" t="s">
        <v>325</v>
      </c>
      <c r="V90" s="6" t="s">
        <v>67</v>
      </c>
      <c r="W90" s="15">
        <v>3641</v>
      </c>
      <c r="X90" s="15" t="s">
        <v>38</v>
      </c>
      <c r="Y90" s="15"/>
      <c r="Z90" s="15"/>
      <c r="AA90" s="15"/>
      <c r="AB90" s="15"/>
      <c r="AC90" s="15"/>
      <c r="AD90" s="15"/>
      <c r="AE90" s="51"/>
      <c r="AF90" s="53"/>
      <c r="AG90" s="53"/>
      <c r="AH90" s="53"/>
      <c r="AI90" s="53"/>
    </row>
    <row r="91" spans="1:35" ht="14.4">
      <c r="A91" s="16">
        <v>90</v>
      </c>
      <c r="B91" s="5" t="s">
        <v>320</v>
      </c>
      <c r="C91" s="6">
        <v>9</v>
      </c>
      <c r="D91" s="5" t="s">
        <v>112</v>
      </c>
      <c r="E91" s="6" t="s">
        <v>29</v>
      </c>
      <c r="F91" s="17">
        <v>187005</v>
      </c>
      <c r="G91" s="18" t="s">
        <v>326</v>
      </c>
      <c r="H91" s="18" t="s">
        <v>103</v>
      </c>
      <c r="I91" s="5" t="s">
        <v>71</v>
      </c>
      <c r="J91" s="5" t="s">
        <v>72</v>
      </c>
      <c r="K91" s="5"/>
      <c r="L91" s="45">
        <v>36499579</v>
      </c>
      <c r="M91" s="5" t="s">
        <v>34</v>
      </c>
      <c r="N91" s="46">
        <v>33510</v>
      </c>
      <c r="O91" s="10">
        <f t="shared" ca="1" si="0"/>
        <v>33</v>
      </c>
      <c r="P91" s="48">
        <v>45538</v>
      </c>
      <c r="Q91" s="48">
        <v>40987</v>
      </c>
      <c r="R91" s="10">
        <f t="shared" ca="1" si="2"/>
        <v>12</v>
      </c>
      <c r="S91" s="46">
        <v>45292</v>
      </c>
      <c r="T91" s="22" t="s">
        <v>81</v>
      </c>
      <c r="U91" s="23" t="s">
        <v>327</v>
      </c>
      <c r="V91" s="6" t="s">
        <v>37</v>
      </c>
      <c r="W91" s="15">
        <v>36274</v>
      </c>
      <c r="X91" s="15" t="s">
        <v>38</v>
      </c>
      <c r="Y91" s="15"/>
      <c r="Z91" s="15"/>
      <c r="AA91" s="15"/>
      <c r="AB91" s="15"/>
      <c r="AC91" s="15"/>
      <c r="AD91" s="15"/>
      <c r="AE91" s="51"/>
      <c r="AF91" s="53"/>
      <c r="AG91" s="53"/>
      <c r="AH91" s="53"/>
      <c r="AI91" s="53"/>
    </row>
    <row r="92" spans="1:35" ht="14.4">
      <c r="A92" s="4">
        <v>91</v>
      </c>
      <c r="B92" s="5" t="s">
        <v>320</v>
      </c>
      <c r="C92" s="6">
        <v>9</v>
      </c>
      <c r="D92" s="5" t="s">
        <v>112</v>
      </c>
      <c r="E92" s="6" t="s">
        <v>29</v>
      </c>
      <c r="F92" s="17">
        <v>180439</v>
      </c>
      <c r="G92" s="18" t="s">
        <v>328</v>
      </c>
      <c r="H92" s="18" t="s">
        <v>107</v>
      </c>
      <c r="I92" s="5" t="s">
        <v>71</v>
      </c>
      <c r="J92" s="5" t="s">
        <v>52</v>
      </c>
      <c r="K92" s="5"/>
      <c r="L92" s="45">
        <v>30956231</v>
      </c>
      <c r="M92" s="5" t="s">
        <v>53</v>
      </c>
      <c r="N92" s="46">
        <v>30875</v>
      </c>
      <c r="O92" s="10">
        <f t="shared" ca="1" si="0"/>
        <v>40</v>
      </c>
      <c r="P92" s="48">
        <v>45499</v>
      </c>
      <c r="Q92" s="48">
        <v>40112</v>
      </c>
      <c r="R92" s="10">
        <f t="shared" ca="1" si="2"/>
        <v>15</v>
      </c>
      <c r="S92" s="46">
        <v>44562</v>
      </c>
      <c r="T92" s="22" t="s">
        <v>55</v>
      </c>
      <c r="U92" s="23" t="s">
        <v>55</v>
      </c>
      <c r="V92" s="6" t="s">
        <v>55</v>
      </c>
      <c r="W92" s="24" t="s">
        <v>55</v>
      </c>
      <c r="X92" s="15" t="s">
        <v>56</v>
      </c>
      <c r="Y92" s="15" t="s">
        <v>71</v>
      </c>
      <c r="Z92" s="15" t="s">
        <v>138</v>
      </c>
      <c r="AA92" s="15" t="s">
        <v>329</v>
      </c>
      <c r="AB92" s="15">
        <v>119</v>
      </c>
      <c r="AC92" s="15"/>
      <c r="AD92" s="15"/>
      <c r="AE92" s="51"/>
      <c r="AF92" s="54"/>
      <c r="AG92" s="54"/>
      <c r="AH92" s="54"/>
      <c r="AI92" s="54"/>
    </row>
    <row r="93" spans="1:35" ht="14.4">
      <c r="A93" s="16">
        <v>92</v>
      </c>
      <c r="B93" s="5" t="s">
        <v>320</v>
      </c>
      <c r="C93" s="6">
        <v>10</v>
      </c>
      <c r="D93" s="6" t="s">
        <v>112</v>
      </c>
      <c r="E93" s="6" t="s">
        <v>29</v>
      </c>
      <c r="F93" s="17">
        <v>191624</v>
      </c>
      <c r="G93" s="18" t="s">
        <v>330</v>
      </c>
      <c r="H93" s="18" t="s">
        <v>126</v>
      </c>
      <c r="I93" s="5" t="s">
        <v>205</v>
      </c>
      <c r="J93" s="5" t="s">
        <v>52</v>
      </c>
      <c r="K93" s="5"/>
      <c r="L93" s="45">
        <v>37868042</v>
      </c>
      <c r="M93" s="5" t="s">
        <v>53</v>
      </c>
      <c r="N93" s="46">
        <v>30597</v>
      </c>
      <c r="O93" s="10">
        <f t="shared" ca="1" si="0"/>
        <v>41</v>
      </c>
      <c r="P93" s="48">
        <v>42671</v>
      </c>
      <c r="Q93" s="48">
        <v>41428</v>
      </c>
      <c r="R93" s="10">
        <f t="shared" ca="1" si="2"/>
        <v>11</v>
      </c>
      <c r="S93" s="46">
        <v>45658</v>
      </c>
      <c r="T93" s="22" t="s">
        <v>35</v>
      </c>
      <c r="U93" s="23" t="s">
        <v>331</v>
      </c>
      <c r="V93" s="6" t="s">
        <v>37</v>
      </c>
      <c r="W93" s="15">
        <v>36886</v>
      </c>
      <c r="X93" s="15" t="s">
        <v>38</v>
      </c>
      <c r="Y93" s="15"/>
      <c r="Z93" s="15"/>
      <c r="AA93" s="15"/>
      <c r="AB93" s="15"/>
      <c r="AC93" s="15"/>
      <c r="AD93" s="15"/>
      <c r="AE93" s="51"/>
      <c r="AF93" s="53"/>
      <c r="AG93" s="53"/>
      <c r="AH93" s="53"/>
      <c r="AI93" s="53"/>
    </row>
    <row r="94" spans="1:35" ht="14.4">
      <c r="A94" s="4">
        <v>93</v>
      </c>
      <c r="B94" s="5" t="s">
        <v>320</v>
      </c>
      <c r="C94" s="6">
        <v>11</v>
      </c>
      <c r="D94" s="5" t="s">
        <v>124</v>
      </c>
      <c r="E94" s="6" t="s">
        <v>29</v>
      </c>
      <c r="F94" s="17">
        <v>416358</v>
      </c>
      <c r="G94" s="18" t="s">
        <v>332</v>
      </c>
      <c r="H94" s="25" t="s">
        <v>97</v>
      </c>
      <c r="I94" s="5" t="s">
        <v>120</v>
      </c>
      <c r="J94" s="5" t="s">
        <v>52</v>
      </c>
      <c r="K94" s="5"/>
      <c r="L94" s="45">
        <v>37537445</v>
      </c>
      <c r="M94" s="5" t="s">
        <v>53</v>
      </c>
      <c r="N94" s="46">
        <v>34103</v>
      </c>
      <c r="O94" s="10">
        <f t="shared" ca="1" si="0"/>
        <v>31</v>
      </c>
      <c r="P94" s="48">
        <v>43175</v>
      </c>
      <c r="Q94" s="48">
        <v>42485</v>
      </c>
      <c r="R94" s="10">
        <f t="shared" ca="1" si="2"/>
        <v>8</v>
      </c>
      <c r="S94" s="46">
        <v>43070</v>
      </c>
      <c r="T94" s="22" t="s">
        <v>55</v>
      </c>
      <c r="U94" s="23" t="s">
        <v>55</v>
      </c>
      <c r="V94" s="6" t="s">
        <v>37</v>
      </c>
      <c r="W94" s="15">
        <v>37805</v>
      </c>
      <c r="X94" s="15" t="s">
        <v>293</v>
      </c>
      <c r="Y94" s="15" t="s">
        <v>333</v>
      </c>
      <c r="Z94" s="15" t="s">
        <v>334</v>
      </c>
      <c r="AA94" s="15" t="s">
        <v>335</v>
      </c>
      <c r="AB94" s="15"/>
      <c r="AC94" s="15"/>
      <c r="AD94" s="15"/>
      <c r="AE94" s="51"/>
      <c r="AF94" s="54"/>
      <c r="AG94" s="54"/>
      <c r="AH94" s="54"/>
      <c r="AI94" s="54"/>
    </row>
    <row r="95" spans="1:35" ht="14.4">
      <c r="A95" s="16">
        <v>94</v>
      </c>
      <c r="B95" s="5" t="s">
        <v>320</v>
      </c>
      <c r="C95" s="6">
        <v>16</v>
      </c>
      <c r="D95" s="5" t="s">
        <v>75</v>
      </c>
      <c r="E95" s="5" t="s">
        <v>62</v>
      </c>
      <c r="F95" s="17">
        <v>186428</v>
      </c>
      <c r="G95" s="18" t="s">
        <v>336</v>
      </c>
      <c r="H95" s="18" t="s">
        <v>103</v>
      </c>
      <c r="I95" s="5" t="s">
        <v>205</v>
      </c>
      <c r="J95" s="5" t="s">
        <v>52</v>
      </c>
      <c r="K95" s="5"/>
      <c r="L95" s="45">
        <v>29139252</v>
      </c>
      <c r="M95" s="5" t="s">
        <v>53</v>
      </c>
      <c r="N95" s="46">
        <v>29936</v>
      </c>
      <c r="O95" s="10">
        <f t="shared" ca="1" si="0"/>
        <v>43</v>
      </c>
      <c r="P95" s="48">
        <v>42445</v>
      </c>
      <c r="Q95" s="48">
        <v>40987</v>
      </c>
      <c r="R95" s="10">
        <f t="shared" ca="1" si="2"/>
        <v>12</v>
      </c>
      <c r="S95" s="46">
        <v>44927</v>
      </c>
      <c r="T95" s="22" t="s">
        <v>199</v>
      </c>
      <c r="U95" s="23" t="s">
        <v>337</v>
      </c>
      <c r="V95" s="6" t="s">
        <v>55</v>
      </c>
      <c r="W95" s="24" t="s">
        <v>55</v>
      </c>
      <c r="X95" s="15" t="s">
        <v>90</v>
      </c>
      <c r="Y95" s="15"/>
      <c r="Z95" s="15" t="s">
        <v>338</v>
      </c>
      <c r="AA95" s="15" t="s">
        <v>139</v>
      </c>
      <c r="AB95" s="15">
        <v>28</v>
      </c>
      <c r="AC95" s="15"/>
      <c r="AD95" s="15"/>
      <c r="AE95" s="51"/>
      <c r="AF95" s="54"/>
      <c r="AG95" s="54"/>
      <c r="AH95" s="54"/>
      <c r="AI95" s="54"/>
    </row>
    <row r="96" spans="1:35" ht="14.4">
      <c r="A96" s="4">
        <v>95</v>
      </c>
      <c r="B96" s="5" t="s">
        <v>320</v>
      </c>
      <c r="C96" s="6">
        <v>17</v>
      </c>
      <c r="D96" s="5" t="s">
        <v>182</v>
      </c>
      <c r="E96" s="5" t="s">
        <v>62</v>
      </c>
      <c r="F96" s="17">
        <v>200113</v>
      </c>
      <c r="G96" s="18" t="s">
        <v>339</v>
      </c>
      <c r="H96" s="18" t="s">
        <v>103</v>
      </c>
      <c r="I96" s="5" t="s">
        <v>205</v>
      </c>
      <c r="J96" s="5" t="s">
        <v>52</v>
      </c>
      <c r="K96" s="5"/>
      <c r="L96" s="45">
        <v>30228490</v>
      </c>
      <c r="M96" s="5" t="s">
        <v>53</v>
      </c>
      <c r="N96" s="46">
        <v>30771</v>
      </c>
      <c r="O96" s="10">
        <f t="shared" ca="1" si="0"/>
        <v>40</v>
      </c>
      <c r="P96" s="48">
        <v>43140</v>
      </c>
      <c r="Q96" s="48">
        <v>41787</v>
      </c>
      <c r="R96" s="10">
        <f t="shared" ca="1" si="2"/>
        <v>10</v>
      </c>
      <c r="S96" s="46">
        <v>44197</v>
      </c>
      <c r="T96" s="22" t="s">
        <v>199</v>
      </c>
      <c r="U96" s="23" t="s">
        <v>340</v>
      </c>
      <c r="V96" s="6" t="s">
        <v>37</v>
      </c>
      <c r="W96" s="15">
        <v>36276</v>
      </c>
      <c r="X96" s="15" t="s">
        <v>38</v>
      </c>
      <c r="Y96" s="15"/>
      <c r="Z96" s="15"/>
      <c r="AA96" s="15"/>
      <c r="AB96" s="15"/>
      <c r="AC96" s="15"/>
      <c r="AD96" s="15"/>
      <c r="AE96" s="51"/>
      <c r="AF96" s="53"/>
      <c r="AG96" s="53"/>
      <c r="AH96" s="53"/>
      <c r="AI96" s="53"/>
    </row>
    <row r="97" spans="1:35" ht="14.4">
      <c r="A97" s="16">
        <v>96</v>
      </c>
      <c r="B97" s="5" t="s">
        <v>320</v>
      </c>
      <c r="C97" s="6">
        <v>17</v>
      </c>
      <c r="D97" s="5" t="s">
        <v>182</v>
      </c>
      <c r="E97" s="5" t="s">
        <v>62</v>
      </c>
      <c r="F97" s="17">
        <v>493217</v>
      </c>
      <c r="G97" s="18" t="s">
        <v>341</v>
      </c>
      <c r="H97" s="18" t="s">
        <v>103</v>
      </c>
      <c r="I97" s="5" t="s">
        <v>205</v>
      </c>
      <c r="J97" s="5" t="s">
        <v>52</v>
      </c>
      <c r="K97" s="5"/>
      <c r="L97" s="45">
        <v>36780766</v>
      </c>
      <c r="M97" s="5" t="s">
        <v>53</v>
      </c>
      <c r="N97" s="46">
        <v>33646</v>
      </c>
      <c r="O97" s="10">
        <f t="shared" ca="1" si="0"/>
        <v>32</v>
      </c>
      <c r="P97" s="48">
        <v>44452</v>
      </c>
      <c r="Q97" s="48">
        <v>42485</v>
      </c>
      <c r="R97" s="10">
        <f t="shared" ca="1" si="2"/>
        <v>8</v>
      </c>
      <c r="S97" s="46">
        <v>44927</v>
      </c>
      <c r="T97" s="22" t="s">
        <v>46</v>
      </c>
      <c r="U97" s="23" t="s">
        <v>342</v>
      </c>
      <c r="V97" s="6" t="s">
        <v>37</v>
      </c>
      <c r="W97" s="15">
        <v>37805</v>
      </c>
      <c r="X97" s="15" t="s">
        <v>38</v>
      </c>
      <c r="Y97" s="15"/>
      <c r="Z97" s="15"/>
      <c r="AA97" s="15"/>
      <c r="AB97" s="15"/>
      <c r="AC97" s="15"/>
      <c r="AD97" s="15"/>
      <c r="AE97" s="51"/>
      <c r="AF97" s="53"/>
      <c r="AG97" s="53"/>
      <c r="AH97" s="53"/>
      <c r="AI97" s="53"/>
    </row>
    <row r="98" spans="1:35" ht="14.4">
      <c r="A98" s="4">
        <v>97</v>
      </c>
      <c r="B98" s="5" t="s">
        <v>320</v>
      </c>
      <c r="C98" s="6">
        <v>17</v>
      </c>
      <c r="D98" s="5" t="s">
        <v>182</v>
      </c>
      <c r="E98" s="5" t="s">
        <v>62</v>
      </c>
      <c r="F98" s="17">
        <v>419166</v>
      </c>
      <c r="G98" s="18" t="s">
        <v>343</v>
      </c>
      <c r="H98" s="18" t="s">
        <v>103</v>
      </c>
      <c r="I98" s="5" t="s">
        <v>205</v>
      </c>
      <c r="J98" s="5" t="s">
        <v>52</v>
      </c>
      <c r="K98" s="5"/>
      <c r="L98" s="45">
        <v>40064989</v>
      </c>
      <c r="M98" s="5" t="s">
        <v>53</v>
      </c>
      <c r="N98" s="46">
        <v>35634</v>
      </c>
      <c r="O98" s="10">
        <f t="shared" ca="1" si="0"/>
        <v>27</v>
      </c>
      <c r="P98" s="48">
        <v>43175</v>
      </c>
      <c r="Q98" s="48">
        <v>42821</v>
      </c>
      <c r="R98" s="10">
        <f t="shared" ca="1" si="2"/>
        <v>7</v>
      </c>
      <c r="S98" s="46">
        <v>45292</v>
      </c>
      <c r="T98" s="22" t="s">
        <v>73</v>
      </c>
      <c r="U98" s="23" t="s">
        <v>344</v>
      </c>
      <c r="V98" s="6" t="s">
        <v>67</v>
      </c>
      <c r="W98" s="15">
        <v>7551</v>
      </c>
      <c r="X98" s="15" t="s">
        <v>38</v>
      </c>
      <c r="Y98" s="15"/>
      <c r="Z98" s="15"/>
      <c r="AA98" s="15"/>
      <c r="AB98" s="15"/>
      <c r="AC98" s="15"/>
      <c r="AD98" s="15"/>
      <c r="AE98" s="51"/>
      <c r="AF98" s="53"/>
      <c r="AG98" s="53"/>
      <c r="AH98" s="53"/>
      <c r="AI98" s="53"/>
    </row>
    <row r="99" spans="1:35" ht="13.2" hidden="1">
      <c r="AE99" s="2"/>
      <c r="AF99" s="14"/>
      <c r="AG99" s="14"/>
      <c r="AH99" s="14"/>
      <c r="AI99" s="14"/>
    </row>
    <row r="100" spans="1:35" ht="13.2" hidden="1">
      <c r="AE100" s="14"/>
      <c r="AF100" s="14"/>
      <c r="AG100" s="14"/>
      <c r="AH100" s="14"/>
      <c r="AI100" s="14"/>
    </row>
    <row r="101" spans="1:35" ht="14.4" hidden="1">
      <c r="AE101" s="15"/>
      <c r="AF101" s="15"/>
      <c r="AG101" s="15"/>
      <c r="AH101" s="15"/>
      <c r="AI101" s="15"/>
    </row>
    <row r="102" spans="1:35" ht="14.4" hidden="1">
      <c r="AE102" s="15"/>
      <c r="AF102" s="15"/>
      <c r="AG102" s="15"/>
      <c r="AH102" s="15"/>
      <c r="AI102" s="15"/>
    </row>
    <row r="103" spans="1:35" ht="14.4" hidden="1">
      <c r="AE103" s="15"/>
      <c r="AF103" s="15"/>
      <c r="AG103" s="15"/>
      <c r="AH103" s="15"/>
      <c r="AI103" s="15"/>
    </row>
    <row r="104" spans="1:35" ht="14.4" hidden="1">
      <c r="AE104" s="15"/>
      <c r="AF104" s="15"/>
      <c r="AG104" s="15"/>
      <c r="AH104" s="15"/>
      <c r="AI104" s="15"/>
    </row>
    <row r="105" spans="1:35" ht="14.4" hidden="1">
      <c r="AE105" s="15"/>
      <c r="AF105" s="15"/>
      <c r="AG105" s="15"/>
      <c r="AH105" s="15"/>
      <c r="AI105" s="15"/>
    </row>
    <row r="106" spans="1:35" ht="14.4" hidden="1">
      <c r="AE106" s="15"/>
      <c r="AF106" s="15"/>
      <c r="AG106" s="15"/>
      <c r="AH106" s="15"/>
      <c r="AI106" s="15"/>
    </row>
    <row r="107" spans="1:35" ht="14.4" hidden="1">
      <c r="AE107" s="15"/>
      <c r="AF107" s="15"/>
      <c r="AG107" s="15"/>
      <c r="AH107" s="15"/>
      <c r="AI107" s="15"/>
    </row>
    <row r="108" spans="1:35" ht="14.4" hidden="1">
      <c r="AE108" s="15"/>
      <c r="AF108" s="15"/>
      <c r="AG108" s="15"/>
      <c r="AH108" s="15"/>
      <c r="AI108" s="15"/>
    </row>
    <row r="109" spans="1:35" ht="14.4" hidden="1">
      <c r="AE109" s="15"/>
      <c r="AF109" s="15"/>
      <c r="AG109" s="15"/>
      <c r="AH109" s="15"/>
      <c r="AI109" s="15"/>
    </row>
    <row r="110" spans="1:35" ht="14.4" hidden="1">
      <c r="AE110" s="15"/>
      <c r="AF110" s="15"/>
      <c r="AG110" s="15"/>
      <c r="AH110" s="15"/>
      <c r="AI110" s="15"/>
    </row>
    <row r="111" spans="1:35" ht="14.4" hidden="1">
      <c r="AE111" s="15"/>
      <c r="AF111" s="15"/>
      <c r="AG111" s="15"/>
      <c r="AH111" s="15"/>
      <c r="AI111" s="15"/>
    </row>
    <row r="112" spans="1:35" ht="14.4" hidden="1">
      <c r="AE112" s="15"/>
      <c r="AF112" s="15"/>
      <c r="AG112" s="15"/>
      <c r="AH112" s="15"/>
      <c r="AI112" s="15"/>
    </row>
    <row r="113" spans="31:35" ht="14.4" hidden="1">
      <c r="AE113" s="15"/>
      <c r="AF113" s="15"/>
      <c r="AG113" s="15"/>
      <c r="AH113" s="15"/>
      <c r="AI113" s="15"/>
    </row>
    <row r="114" spans="31:35" ht="14.4" hidden="1">
      <c r="AE114" s="15"/>
      <c r="AF114" s="15"/>
      <c r="AG114" s="15"/>
      <c r="AH114" s="15"/>
      <c r="AI114" s="15"/>
    </row>
    <row r="115" spans="31:35" ht="14.4" hidden="1">
      <c r="AE115" s="15"/>
      <c r="AF115" s="15"/>
      <c r="AG115" s="15"/>
      <c r="AH115" s="15"/>
      <c r="AI115" s="15"/>
    </row>
    <row r="116" spans="31:35" ht="14.4" hidden="1">
      <c r="AE116" s="15"/>
      <c r="AF116" s="15"/>
      <c r="AG116" s="15"/>
      <c r="AH116" s="15"/>
      <c r="AI116" s="15"/>
    </row>
    <row r="117" spans="31:35" ht="14.4" hidden="1">
      <c r="AE117" s="15"/>
      <c r="AF117" s="15"/>
      <c r="AG117" s="15"/>
      <c r="AH117" s="15"/>
      <c r="AI117" s="15"/>
    </row>
    <row r="118" spans="31:35" ht="14.4" hidden="1">
      <c r="AE118" s="15"/>
      <c r="AF118" s="15"/>
      <c r="AG118" s="15"/>
      <c r="AH118" s="15"/>
      <c r="AI118" s="15"/>
    </row>
    <row r="119" spans="31:35" ht="14.4" hidden="1">
      <c r="AE119" s="15"/>
      <c r="AF119" s="15"/>
      <c r="AG119" s="15"/>
      <c r="AH119" s="15"/>
      <c r="AI119" s="15"/>
    </row>
    <row r="120" spans="31:35" ht="14.4" hidden="1">
      <c r="AE120" s="15"/>
      <c r="AF120" s="15"/>
      <c r="AG120" s="15"/>
      <c r="AH120" s="15"/>
      <c r="AI120" s="15"/>
    </row>
    <row r="121" spans="31:35" ht="14.4" hidden="1">
      <c r="AE121" s="15"/>
      <c r="AF121" s="15"/>
      <c r="AG121" s="15"/>
      <c r="AH121" s="15"/>
      <c r="AI121" s="15"/>
    </row>
    <row r="122" spans="31:35" ht="14.4" hidden="1">
      <c r="AE122" s="15"/>
      <c r="AF122" s="15"/>
      <c r="AG122" s="15"/>
      <c r="AH122" s="15"/>
      <c r="AI122" s="15"/>
    </row>
    <row r="123" spans="31:35" ht="14.4" hidden="1">
      <c r="AE123" s="15"/>
      <c r="AF123" s="15"/>
      <c r="AG123" s="15"/>
      <c r="AH123" s="15"/>
      <c r="AI123" s="15"/>
    </row>
    <row r="124" spans="31:35" ht="14.4" hidden="1">
      <c r="AE124" s="15"/>
      <c r="AF124" s="15"/>
      <c r="AG124" s="15"/>
      <c r="AH124" s="15"/>
      <c r="AI124" s="15"/>
    </row>
    <row r="125" spans="31:35" ht="14.4" hidden="1">
      <c r="AE125" s="15"/>
      <c r="AF125" s="15"/>
      <c r="AG125" s="15"/>
      <c r="AH125" s="15"/>
      <c r="AI125" s="15"/>
    </row>
    <row r="126" spans="31:35" ht="14.4" hidden="1">
      <c r="AE126" s="15"/>
      <c r="AF126" s="15"/>
      <c r="AG126" s="15"/>
      <c r="AH126" s="15"/>
      <c r="AI126" s="15"/>
    </row>
    <row r="127" spans="31:35" ht="14.4" hidden="1">
      <c r="AE127" s="15"/>
      <c r="AF127" s="15"/>
      <c r="AG127" s="15"/>
      <c r="AH127" s="15"/>
      <c r="AI127" s="15"/>
    </row>
    <row r="128" spans="31:35" ht="14.4" hidden="1">
      <c r="AE128" s="15"/>
      <c r="AF128" s="15"/>
      <c r="AG128" s="15"/>
      <c r="AH128" s="15"/>
      <c r="AI128" s="15"/>
    </row>
    <row r="129" spans="31:35" ht="14.4" hidden="1">
      <c r="AE129" s="15"/>
      <c r="AF129" s="15"/>
      <c r="AG129" s="15"/>
      <c r="AH129" s="15"/>
      <c r="AI129" s="15"/>
    </row>
    <row r="130" spans="31:35" ht="14.4" hidden="1">
      <c r="AE130" s="15"/>
      <c r="AF130" s="15"/>
      <c r="AG130" s="15"/>
      <c r="AH130" s="15"/>
      <c r="AI130" s="15"/>
    </row>
    <row r="131" spans="31:35" ht="14.4" hidden="1">
      <c r="AE131" s="15"/>
      <c r="AF131" s="15"/>
      <c r="AG131" s="15"/>
      <c r="AH131" s="15"/>
      <c r="AI131" s="15"/>
    </row>
    <row r="132" spans="31:35" ht="14.4" hidden="1">
      <c r="AE132" s="15"/>
      <c r="AF132" s="15"/>
      <c r="AG132" s="15"/>
      <c r="AH132" s="15"/>
      <c r="AI132" s="15"/>
    </row>
    <row r="133" spans="31:35" ht="14.4" hidden="1">
      <c r="AE133" s="15"/>
      <c r="AF133" s="15"/>
      <c r="AG133" s="15"/>
      <c r="AH133" s="15"/>
      <c r="AI133" s="15"/>
    </row>
    <row r="134" spans="31:35" ht="14.4" hidden="1">
      <c r="AE134" s="15"/>
      <c r="AF134" s="15"/>
      <c r="AG134" s="15"/>
      <c r="AH134" s="15"/>
      <c r="AI134" s="15"/>
    </row>
    <row r="135" spans="31:35" ht="13.2" hidden="1">
      <c r="AE135" s="2"/>
      <c r="AF135" s="2"/>
      <c r="AG135" s="2"/>
      <c r="AH135" s="2"/>
      <c r="AI135" s="2"/>
    </row>
    <row r="136" spans="31:35" ht="13.2" hidden="1">
      <c r="AE136" s="14"/>
      <c r="AF136" s="14"/>
      <c r="AG136" s="14"/>
      <c r="AH136" s="14"/>
      <c r="AI136" s="14"/>
    </row>
    <row r="137" spans="31:35" ht="14.4" hidden="1">
      <c r="AE137" s="15"/>
      <c r="AF137" s="15"/>
      <c r="AG137" s="15"/>
      <c r="AH137" s="15"/>
      <c r="AI137" s="15"/>
    </row>
    <row r="138" spans="31:35" ht="14.4" hidden="1">
      <c r="AE138" s="15"/>
      <c r="AF138" s="15"/>
      <c r="AG138" s="15"/>
      <c r="AH138" s="15"/>
      <c r="AI138" s="15"/>
    </row>
    <row r="139" spans="31:35" ht="14.4" hidden="1">
      <c r="AE139" s="15"/>
      <c r="AF139" s="15"/>
      <c r="AG139" s="15"/>
      <c r="AH139" s="15"/>
      <c r="AI139" s="15"/>
    </row>
    <row r="140" spans="31:35" ht="14.4" hidden="1">
      <c r="AE140" s="15"/>
      <c r="AF140" s="15"/>
      <c r="AG140" s="15"/>
      <c r="AH140" s="15"/>
      <c r="AI140" s="15"/>
    </row>
    <row r="141" spans="31:35" ht="14.4" hidden="1">
      <c r="AE141" s="15"/>
      <c r="AF141" s="15"/>
      <c r="AG141" s="15"/>
      <c r="AH141" s="15"/>
      <c r="AI141" s="15"/>
    </row>
    <row r="142" spans="31:35" ht="14.4" hidden="1">
      <c r="AE142" s="15"/>
      <c r="AF142" s="15"/>
      <c r="AG142" s="15"/>
      <c r="AH142" s="15"/>
      <c r="AI142" s="15"/>
    </row>
    <row r="143" spans="31:35" ht="14.4" hidden="1">
      <c r="AE143" s="15"/>
      <c r="AF143" s="15"/>
      <c r="AG143" s="15"/>
      <c r="AH143" s="15"/>
      <c r="AI143" s="15"/>
    </row>
    <row r="144" spans="31:35" ht="14.4" hidden="1">
      <c r="AE144" s="15"/>
      <c r="AF144" s="15"/>
      <c r="AG144" s="15"/>
      <c r="AH144" s="15"/>
      <c r="AI144" s="15"/>
    </row>
    <row r="145" spans="31:35" ht="14.4" hidden="1">
      <c r="AE145" s="15"/>
      <c r="AF145" s="15"/>
      <c r="AG145" s="15"/>
      <c r="AH145" s="15"/>
      <c r="AI145" s="15"/>
    </row>
    <row r="146" spans="31:35" ht="14.4" hidden="1">
      <c r="AE146" s="15"/>
      <c r="AF146" s="15"/>
      <c r="AG146" s="15"/>
      <c r="AH146" s="15"/>
      <c r="AI146" s="15"/>
    </row>
    <row r="147" spans="31:35" ht="14.4" hidden="1">
      <c r="AE147" s="15"/>
      <c r="AF147" s="15"/>
      <c r="AG147" s="15"/>
      <c r="AH147" s="15"/>
      <c r="AI147" s="15"/>
    </row>
    <row r="148" spans="31:35" ht="14.4" hidden="1">
      <c r="AE148" s="15"/>
      <c r="AF148" s="15"/>
      <c r="AG148" s="15"/>
      <c r="AH148" s="15"/>
      <c r="AI148" s="15"/>
    </row>
    <row r="149" spans="31:35" ht="14.4" hidden="1">
      <c r="AE149" s="15"/>
      <c r="AF149" s="15"/>
      <c r="AG149" s="15"/>
      <c r="AH149" s="15"/>
      <c r="AI149" s="15"/>
    </row>
    <row r="150" spans="31:35" ht="14.4" hidden="1">
      <c r="AE150" s="15"/>
      <c r="AF150" s="15"/>
      <c r="AG150" s="15"/>
      <c r="AH150" s="15"/>
      <c r="AI150" s="15"/>
    </row>
    <row r="151" spans="31:35" ht="14.4" hidden="1">
      <c r="AE151" s="15"/>
      <c r="AF151" s="15"/>
      <c r="AG151" s="15"/>
      <c r="AH151" s="15"/>
      <c r="AI151" s="15"/>
    </row>
    <row r="152" spans="31:35" ht="14.4" hidden="1">
      <c r="AE152" s="15"/>
      <c r="AF152" s="15"/>
      <c r="AG152" s="15"/>
      <c r="AH152" s="15"/>
      <c r="AI152" s="15"/>
    </row>
    <row r="153" spans="31:35" ht="14.4" hidden="1">
      <c r="AE153" s="15"/>
      <c r="AF153" s="15"/>
      <c r="AG153" s="15"/>
      <c r="AH153" s="15"/>
      <c r="AI153" s="15"/>
    </row>
    <row r="154" spans="31:35" ht="14.4" hidden="1">
      <c r="AE154" s="15"/>
      <c r="AF154" s="15"/>
      <c r="AG154" s="15"/>
      <c r="AH154" s="15"/>
      <c r="AI154" s="15"/>
    </row>
    <row r="155" spans="31:35" ht="14.4" hidden="1">
      <c r="AE155" s="15"/>
      <c r="AF155" s="15"/>
      <c r="AG155" s="15"/>
      <c r="AH155" s="15"/>
      <c r="AI155" s="15"/>
    </row>
    <row r="156" spans="31:35" ht="14.4" hidden="1">
      <c r="AE156" s="15"/>
      <c r="AF156" s="15"/>
      <c r="AG156" s="15"/>
      <c r="AH156" s="15"/>
      <c r="AI156" s="15"/>
    </row>
    <row r="157" spans="31:35" ht="14.4" hidden="1">
      <c r="AE157" s="15"/>
      <c r="AF157" s="15"/>
      <c r="AG157" s="15"/>
      <c r="AH157" s="15"/>
      <c r="AI157" s="15"/>
    </row>
    <row r="158" spans="31:35" ht="14.4" hidden="1">
      <c r="AE158" s="15"/>
      <c r="AF158" s="15"/>
      <c r="AG158" s="15"/>
      <c r="AH158" s="15"/>
      <c r="AI158" s="15"/>
    </row>
    <row r="159" spans="31:35" ht="14.4" hidden="1">
      <c r="AE159" s="15"/>
      <c r="AF159" s="15"/>
      <c r="AG159" s="15"/>
      <c r="AH159" s="15"/>
      <c r="AI159" s="15"/>
    </row>
    <row r="160" spans="31:35" ht="14.4" hidden="1">
      <c r="AE160" s="15"/>
      <c r="AF160" s="15"/>
      <c r="AG160" s="15"/>
      <c r="AH160" s="15"/>
      <c r="AI160" s="15"/>
    </row>
    <row r="161" spans="31:35" ht="14.4" hidden="1">
      <c r="AE161" s="15"/>
      <c r="AF161" s="15"/>
      <c r="AG161" s="15"/>
      <c r="AH161" s="15"/>
      <c r="AI161" s="15"/>
    </row>
    <row r="162" spans="31:35" ht="14.4" hidden="1">
      <c r="AE162" s="15"/>
      <c r="AF162" s="15"/>
      <c r="AG162" s="15"/>
      <c r="AH162" s="15"/>
      <c r="AI162" s="15"/>
    </row>
    <row r="163" spans="31:35" ht="14.4" hidden="1">
      <c r="AE163" s="15"/>
      <c r="AF163" s="15"/>
      <c r="AG163" s="15"/>
      <c r="AH163" s="15"/>
      <c r="AI163" s="15"/>
    </row>
    <row r="164" spans="31:35" ht="14.4" hidden="1">
      <c r="AE164" s="15"/>
      <c r="AF164" s="15"/>
      <c r="AG164" s="15"/>
      <c r="AH164" s="15"/>
      <c r="AI164" s="15"/>
    </row>
    <row r="165" spans="31:35" ht="14.4" hidden="1">
      <c r="AE165" s="15"/>
      <c r="AF165" s="15"/>
      <c r="AG165" s="15"/>
      <c r="AH165" s="15"/>
      <c r="AI165" s="15"/>
    </row>
    <row r="166" spans="31:35" ht="14.4" hidden="1">
      <c r="AE166" s="15"/>
      <c r="AF166" s="15"/>
      <c r="AG166" s="15"/>
      <c r="AH166" s="15"/>
      <c r="AI166" s="15"/>
    </row>
    <row r="167" spans="31:35" ht="14.4" hidden="1">
      <c r="AE167" s="15"/>
      <c r="AF167" s="15"/>
      <c r="AG167" s="15"/>
      <c r="AH167" s="15"/>
      <c r="AI167" s="15"/>
    </row>
    <row r="168" spans="31:35" ht="14.4" hidden="1">
      <c r="AE168" s="15"/>
      <c r="AF168" s="15"/>
      <c r="AG168" s="15"/>
      <c r="AH168" s="15"/>
      <c r="AI168" s="15"/>
    </row>
    <row r="169" spans="31:35" ht="14.4" hidden="1">
      <c r="AE169" s="15"/>
      <c r="AF169" s="15"/>
      <c r="AG169" s="15"/>
      <c r="AH169" s="15"/>
      <c r="AI169" s="15"/>
    </row>
    <row r="170" spans="31:35" ht="14.4" hidden="1">
      <c r="AE170" s="15"/>
      <c r="AF170" s="15"/>
      <c r="AG170" s="15"/>
      <c r="AH170" s="15"/>
      <c r="AI170" s="15"/>
    </row>
    <row r="171" spans="31:35" ht="14.4" hidden="1">
      <c r="AE171" s="15"/>
      <c r="AF171" s="15"/>
      <c r="AG171" s="15"/>
      <c r="AH171" s="15"/>
      <c r="AI171" s="15"/>
    </row>
    <row r="172" spans="31:35" ht="13.2" hidden="1">
      <c r="AE172" s="2"/>
      <c r="AF172" s="2"/>
      <c r="AG172" s="2"/>
      <c r="AH172" s="2"/>
      <c r="AI172" s="2"/>
    </row>
    <row r="173" spans="31:35" ht="13.2" hidden="1">
      <c r="AE173" s="14"/>
      <c r="AF173" s="14"/>
      <c r="AG173" s="14"/>
      <c r="AH173" s="14"/>
      <c r="AI173" s="14"/>
    </row>
    <row r="174" spans="31:35" ht="14.4" hidden="1">
      <c r="AE174" s="15"/>
      <c r="AF174" s="15"/>
      <c r="AG174" s="15"/>
      <c r="AH174" s="15"/>
      <c r="AI174" s="15"/>
    </row>
    <row r="175" spans="31:35" ht="14.4" hidden="1">
      <c r="AE175" s="15"/>
      <c r="AF175" s="15"/>
      <c r="AG175" s="15"/>
      <c r="AH175" s="15"/>
      <c r="AI175" s="15"/>
    </row>
    <row r="176" spans="31:35" ht="14.4" hidden="1">
      <c r="AE176" s="15"/>
      <c r="AF176" s="15"/>
      <c r="AG176" s="15"/>
      <c r="AH176" s="15"/>
      <c r="AI176" s="15"/>
    </row>
    <row r="177" spans="31:35" ht="14.4" hidden="1">
      <c r="AE177" s="15"/>
      <c r="AF177" s="15"/>
      <c r="AG177" s="15"/>
      <c r="AH177" s="15"/>
      <c r="AI177" s="15"/>
    </row>
    <row r="178" spans="31:35" ht="14.4" hidden="1">
      <c r="AE178" s="15"/>
      <c r="AF178" s="15"/>
      <c r="AG178" s="15"/>
      <c r="AH178" s="15"/>
      <c r="AI178" s="15"/>
    </row>
    <row r="179" spans="31:35" ht="14.4" hidden="1">
      <c r="AE179" s="15"/>
      <c r="AF179" s="15"/>
      <c r="AG179" s="15"/>
      <c r="AH179" s="15"/>
      <c r="AI179" s="15"/>
    </row>
    <row r="180" spans="31:35" ht="14.4" hidden="1">
      <c r="AE180" s="15"/>
      <c r="AF180" s="15"/>
      <c r="AG180" s="15"/>
      <c r="AH180" s="15"/>
      <c r="AI180" s="15"/>
    </row>
    <row r="181" spans="31:35" ht="14.4" hidden="1">
      <c r="AE181" s="15"/>
      <c r="AF181" s="15"/>
      <c r="AG181" s="15"/>
      <c r="AH181" s="15"/>
      <c r="AI181" s="15"/>
    </row>
    <row r="182" spans="31:35" ht="14.4" hidden="1">
      <c r="AE182" s="15"/>
      <c r="AF182" s="15"/>
      <c r="AG182" s="15"/>
      <c r="AH182" s="15"/>
      <c r="AI182" s="15"/>
    </row>
    <row r="183" spans="31:35" ht="14.4" hidden="1">
      <c r="AE183" s="15"/>
      <c r="AF183" s="15"/>
      <c r="AG183" s="15"/>
      <c r="AH183" s="15"/>
      <c r="AI183" s="15"/>
    </row>
    <row r="184" spans="31:35" ht="14.4" hidden="1">
      <c r="AE184" s="15"/>
      <c r="AF184" s="15"/>
      <c r="AG184" s="15"/>
      <c r="AH184" s="15"/>
      <c r="AI184" s="15"/>
    </row>
    <row r="185" spans="31:35" ht="14.4" hidden="1">
      <c r="AE185" s="15"/>
      <c r="AF185" s="15"/>
      <c r="AG185" s="15"/>
      <c r="AH185" s="15"/>
      <c r="AI185" s="15"/>
    </row>
    <row r="186" spans="31:35" ht="14.4" hidden="1">
      <c r="AE186" s="15"/>
      <c r="AF186" s="15"/>
      <c r="AG186" s="15"/>
      <c r="AH186" s="15"/>
      <c r="AI186" s="15"/>
    </row>
    <row r="187" spans="31:35" ht="14.4" hidden="1">
      <c r="AE187" s="15"/>
      <c r="AF187" s="15"/>
      <c r="AG187" s="15"/>
      <c r="AH187" s="15"/>
      <c r="AI187" s="15"/>
    </row>
    <row r="188" spans="31:35" ht="14.4" hidden="1">
      <c r="AE188" s="15"/>
      <c r="AF188" s="15"/>
      <c r="AG188" s="15"/>
      <c r="AH188" s="15"/>
      <c r="AI188" s="15"/>
    </row>
    <row r="189" spans="31:35" ht="14.4" hidden="1">
      <c r="AE189" s="15"/>
      <c r="AF189" s="15"/>
      <c r="AG189" s="15"/>
      <c r="AH189" s="15"/>
      <c r="AI189" s="15"/>
    </row>
    <row r="190" spans="31:35" ht="14.4" hidden="1">
      <c r="AE190" s="15"/>
      <c r="AF190" s="15"/>
      <c r="AG190" s="15"/>
      <c r="AH190" s="15"/>
      <c r="AI190" s="15"/>
    </row>
    <row r="191" spans="31:35" ht="14.4" hidden="1">
      <c r="AE191" s="15"/>
      <c r="AF191" s="15"/>
      <c r="AG191" s="15"/>
      <c r="AH191" s="15"/>
      <c r="AI191" s="15"/>
    </row>
    <row r="192" spans="31:35" ht="14.4" hidden="1">
      <c r="AE192" s="15"/>
      <c r="AF192" s="15"/>
      <c r="AG192" s="15"/>
      <c r="AH192" s="15"/>
      <c r="AI192" s="15"/>
    </row>
    <row r="193" spans="31:35" ht="14.4" hidden="1">
      <c r="AE193" s="15"/>
      <c r="AF193" s="15"/>
      <c r="AG193" s="15"/>
      <c r="AH193" s="15"/>
      <c r="AI193" s="15"/>
    </row>
    <row r="194" spans="31:35" ht="14.4" hidden="1">
      <c r="AE194" s="15"/>
      <c r="AF194" s="15"/>
      <c r="AG194" s="15"/>
      <c r="AH194" s="15"/>
      <c r="AI194" s="15"/>
    </row>
    <row r="195" spans="31:35" ht="14.4" hidden="1">
      <c r="AE195" s="15"/>
      <c r="AF195" s="15"/>
      <c r="AG195" s="15"/>
      <c r="AH195" s="15"/>
      <c r="AI195" s="15"/>
    </row>
    <row r="196" spans="31:35" ht="14.4" hidden="1">
      <c r="AE196" s="15"/>
      <c r="AF196" s="15"/>
      <c r="AG196" s="15"/>
      <c r="AH196" s="15"/>
      <c r="AI196" s="15"/>
    </row>
    <row r="197" spans="31:35" ht="14.4" hidden="1">
      <c r="AE197" s="15"/>
      <c r="AF197" s="15"/>
      <c r="AG197" s="15"/>
      <c r="AH197" s="15"/>
      <c r="AI197" s="15"/>
    </row>
    <row r="198" spans="31:35" ht="14.4" hidden="1">
      <c r="AE198" s="15"/>
      <c r="AF198" s="15"/>
      <c r="AG198" s="15"/>
      <c r="AH198" s="15"/>
      <c r="AI198" s="15"/>
    </row>
    <row r="199" spans="31:35" ht="14.4" hidden="1">
      <c r="AE199" s="15"/>
      <c r="AF199" s="15"/>
      <c r="AG199" s="15"/>
      <c r="AH199" s="15"/>
      <c r="AI199" s="15"/>
    </row>
    <row r="200" spans="31:35" ht="14.4" hidden="1">
      <c r="AE200" s="15"/>
      <c r="AF200" s="15"/>
      <c r="AG200" s="15"/>
      <c r="AH200" s="15"/>
      <c r="AI200" s="15"/>
    </row>
    <row r="201" spans="31:35" ht="14.4" hidden="1">
      <c r="AE201" s="15"/>
      <c r="AF201" s="15"/>
      <c r="AG201" s="15"/>
      <c r="AH201" s="15"/>
      <c r="AI201" s="15"/>
    </row>
    <row r="202" spans="31:35" ht="14.4" hidden="1">
      <c r="AE202" s="15"/>
      <c r="AF202" s="15"/>
      <c r="AG202" s="15"/>
      <c r="AH202" s="15"/>
      <c r="AI202" s="15"/>
    </row>
    <row r="203" spans="31:35" ht="14.4" hidden="1">
      <c r="AE203" s="15"/>
      <c r="AF203" s="15"/>
      <c r="AG203" s="15"/>
      <c r="AH203" s="15"/>
      <c r="AI203" s="15"/>
    </row>
    <row r="204" spans="31:35" ht="14.4" hidden="1">
      <c r="AE204" s="15"/>
      <c r="AF204" s="15"/>
      <c r="AG204" s="15"/>
      <c r="AH204" s="15"/>
      <c r="AI204" s="15"/>
    </row>
    <row r="205" spans="31:35" ht="14.4" hidden="1">
      <c r="AE205" s="15"/>
      <c r="AF205" s="15"/>
      <c r="AG205" s="15"/>
      <c r="AH205" s="15"/>
      <c r="AI205" s="15"/>
    </row>
    <row r="206" spans="31:35" ht="14.4" hidden="1">
      <c r="AE206" s="15"/>
      <c r="AF206" s="15"/>
      <c r="AG206" s="15"/>
      <c r="AH206" s="15"/>
      <c r="AI206" s="15"/>
    </row>
    <row r="207" spans="31:35" ht="14.4" hidden="1">
      <c r="AE207" s="15"/>
      <c r="AF207" s="15"/>
      <c r="AG207" s="15"/>
      <c r="AH207" s="15"/>
      <c r="AI207" s="15"/>
    </row>
    <row r="208" spans="31:35" ht="14.4" hidden="1">
      <c r="AE208" s="15"/>
      <c r="AF208" s="15"/>
      <c r="AG208" s="15"/>
      <c r="AH208" s="15"/>
      <c r="AI208" s="15"/>
    </row>
    <row r="209" spans="31:35" ht="13.2" hidden="1">
      <c r="AE209" s="2"/>
      <c r="AF209" s="2"/>
      <c r="AG209" s="2"/>
      <c r="AH209" s="2"/>
      <c r="AI209" s="2"/>
    </row>
    <row r="210" spans="31:35" ht="13.2" hidden="1">
      <c r="AE210" s="14"/>
      <c r="AF210" s="14"/>
      <c r="AG210" s="14"/>
      <c r="AH210" s="14"/>
      <c r="AI210" s="14"/>
    </row>
    <row r="211" spans="31:35" ht="14.4" hidden="1">
      <c r="AE211" s="15"/>
      <c r="AF211" s="15"/>
      <c r="AG211" s="15"/>
      <c r="AH211" s="15"/>
      <c r="AI211" s="15"/>
    </row>
    <row r="212" spans="31:35" ht="14.4" hidden="1">
      <c r="AE212" s="15"/>
      <c r="AF212" s="15"/>
      <c r="AG212" s="15"/>
      <c r="AH212" s="15"/>
      <c r="AI212" s="15"/>
    </row>
    <row r="213" spans="31:35" ht="14.4" hidden="1">
      <c r="AE213" s="15"/>
      <c r="AF213" s="15"/>
      <c r="AG213" s="15"/>
      <c r="AH213" s="15"/>
      <c r="AI213" s="15"/>
    </row>
    <row r="214" spans="31:35" ht="14.4" hidden="1">
      <c r="AE214" s="15"/>
      <c r="AF214" s="15"/>
      <c r="AG214" s="15"/>
      <c r="AH214" s="15"/>
      <c r="AI214" s="15"/>
    </row>
    <row r="215" spans="31:35" ht="14.4" hidden="1">
      <c r="AE215" s="15"/>
      <c r="AF215" s="15"/>
      <c r="AG215" s="15"/>
      <c r="AH215" s="15"/>
      <c r="AI215" s="15"/>
    </row>
    <row r="216" spans="31:35" ht="14.4" hidden="1">
      <c r="AE216" s="15"/>
      <c r="AF216" s="15"/>
      <c r="AG216" s="15"/>
      <c r="AH216" s="15"/>
      <c r="AI216" s="15"/>
    </row>
    <row r="217" spans="31:35" ht="14.4" hidden="1">
      <c r="AE217" s="15"/>
      <c r="AF217" s="15"/>
      <c r="AG217" s="15"/>
      <c r="AH217" s="15"/>
      <c r="AI217" s="15"/>
    </row>
    <row r="218" spans="31:35" ht="14.4" hidden="1">
      <c r="AE218" s="15"/>
      <c r="AF218" s="15"/>
      <c r="AG218" s="15"/>
      <c r="AH218" s="15"/>
      <c r="AI218" s="15"/>
    </row>
    <row r="219" spans="31:35" ht="14.4" hidden="1">
      <c r="AE219" s="15"/>
      <c r="AF219" s="15"/>
      <c r="AG219" s="15"/>
      <c r="AH219" s="15"/>
      <c r="AI219" s="15"/>
    </row>
    <row r="220" spans="31:35" ht="14.4" hidden="1">
      <c r="AE220" s="15"/>
      <c r="AF220" s="15"/>
      <c r="AG220" s="15"/>
      <c r="AH220" s="15"/>
      <c r="AI220" s="15"/>
    </row>
    <row r="221" spans="31:35" ht="14.4" hidden="1">
      <c r="AE221" s="15"/>
      <c r="AF221" s="15"/>
      <c r="AG221" s="15"/>
      <c r="AH221" s="15"/>
      <c r="AI221" s="15"/>
    </row>
    <row r="222" spans="31:35" ht="14.4" hidden="1">
      <c r="AE222" s="15"/>
      <c r="AF222" s="15"/>
      <c r="AG222" s="15"/>
      <c r="AH222" s="15"/>
      <c r="AI222" s="15"/>
    </row>
    <row r="223" spans="31:35" ht="14.4" hidden="1">
      <c r="AE223" s="15"/>
      <c r="AF223" s="15"/>
      <c r="AG223" s="15"/>
      <c r="AH223" s="15"/>
      <c r="AI223" s="15"/>
    </row>
    <row r="224" spans="31:35" ht="14.4" hidden="1">
      <c r="AE224" s="15"/>
      <c r="AF224" s="15"/>
      <c r="AG224" s="15"/>
      <c r="AH224" s="15"/>
      <c r="AI224" s="15"/>
    </row>
    <row r="225" spans="31:35" ht="14.4" hidden="1">
      <c r="AE225" s="15"/>
      <c r="AF225" s="15"/>
      <c r="AG225" s="15"/>
      <c r="AH225" s="15"/>
      <c r="AI225" s="15"/>
    </row>
    <row r="226" spans="31:35" ht="14.4" hidden="1">
      <c r="AE226" s="15"/>
      <c r="AF226" s="15"/>
      <c r="AG226" s="15"/>
      <c r="AH226" s="15"/>
      <c r="AI226" s="15"/>
    </row>
    <row r="227" spans="31:35" ht="14.4" hidden="1">
      <c r="AE227" s="15"/>
      <c r="AF227" s="15"/>
      <c r="AG227" s="15"/>
      <c r="AH227" s="15"/>
      <c r="AI227" s="15"/>
    </row>
    <row r="228" spans="31:35" ht="14.4" hidden="1">
      <c r="AE228" s="15"/>
      <c r="AF228" s="15"/>
      <c r="AG228" s="15"/>
      <c r="AH228" s="15"/>
      <c r="AI228" s="15"/>
    </row>
    <row r="229" spans="31:35" ht="14.4" hidden="1">
      <c r="AE229" s="15"/>
      <c r="AF229" s="15"/>
      <c r="AG229" s="15"/>
      <c r="AH229" s="15"/>
      <c r="AI229" s="15"/>
    </row>
    <row r="230" spans="31:35" ht="14.4" hidden="1">
      <c r="AE230" s="15"/>
      <c r="AF230" s="15"/>
      <c r="AG230" s="15"/>
      <c r="AH230" s="15"/>
      <c r="AI230" s="15"/>
    </row>
    <row r="231" spans="31:35" ht="14.4" hidden="1">
      <c r="AE231" s="15"/>
      <c r="AF231" s="15"/>
      <c r="AG231" s="15"/>
      <c r="AH231" s="15"/>
      <c r="AI231" s="15"/>
    </row>
    <row r="232" spans="31:35" ht="14.4" hidden="1">
      <c r="AE232" s="15"/>
      <c r="AF232" s="15"/>
      <c r="AG232" s="15"/>
      <c r="AH232" s="15"/>
      <c r="AI232" s="15"/>
    </row>
    <row r="233" spans="31:35" ht="14.4" hidden="1">
      <c r="AE233" s="15"/>
      <c r="AF233" s="15"/>
      <c r="AG233" s="15"/>
      <c r="AH233" s="15"/>
      <c r="AI233" s="15"/>
    </row>
    <row r="234" spans="31:35" ht="14.4" hidden="1">
      <c r="AE234" s="15"/>
      <c r="AF234" s="15"/>
      <c r="AG234" s="15"/>
      <c r="AH234" s="15"/>
      <c r="AI234" s="15"/>
    </row>
    <row r="235" spans="31:35" ht="14.4" hidden="1">
      <c r="AE235" s="15"/>
      <c r="AF235" s="15"/>
      <c r="AG235" s="15"/>
      <c r="AH235" s="15"/>
      <c r="AI235" s="15"/>
    </row>
    <row r="236" spans="31:35" ht="14.4" hidden="1">
      <c r="AE236" s="15"/>
      <c r="AF236" s="15"/>
      <c r="AG236" s="15"/>
      <c r="AH236" s="15"/>
      <c r="AI236" s="15"/>
    </row>
    <row r="237" spans="31:35" ht="14.4" hidden="1">
      <c r="AE237" s="15"/>
      <c r="AF237" s="15"/>
      <c r="AG237" s="15"/>
      <c r="AH237" s="15"/>
      <c r="AI237" s="15"/>
    </row>
    <row r="238" spans="31:35" ht="14.4" hidden="1">
      <c r="AE238" s="15"/>
      <c r="AF238" s="15"/>
      <c r="AG238" s="15"/>
      <c r="AH238" s="15"/>
      <c r="AI238" s="15"/>
    </row>
    <row r="239" spans="31:35" ht="14.4" hidden="1">
      <c r="AE239" s="15"/>
      <c r="AF239" s="15"/>
      <c r="AG239" s="15"/>
      <c r="AH239" s="15"/>
      <c r="AI239" s="15"/>
    </row>
    <row r="240" spans="31:35" ht="14.4" hidden="1">
      <c r="AE240" s="15"/>
      <c r="AF240" s="15"/>
      <c r="AG240" s="15"/>
      <c r="AH240" s="15"/>
      <c r="AI240" s="15"/>
    </row>
    <row r="241" spans="31:35" ht="14.4" hidden="1">
      <c r="AE241" s="15"/>
      <c r="AF241" s="15"/>
      <c r="AG241" s="15"/>
      <c r="AH241" s="15"/>
      <c r="AI241" s="15"/>
    </row>
    <row r="242" spans="31:35" ht="14.4" hidden="1">
      <c r="AE242" s="15"/>
      <c r="AF242" s="15"/>
      <c r="AG242" s="15"/>
      <c r="AH242" s="15"/>
      <c r="AI242" s="15"/>
    </row>
    <row r="243" spans="31:35" ht="14.4" hidden="1">
      <c r="AE243" s="15"/>
      <c r="AF243" s="15"/>
      <c r="AG243" s="15"/>
      <c r="AH243" s="15"/>
      <c r="AI243" s="15"/>
    </row>
    <row r="244" spans="31:35" ht="14.4" hidden="1">
      <c r="AE244" s="15"/>
      <c r="AF244" s="15"/>
      <c r="AG244" s="15"/>
      <c r="AH244" s="15"/>
      <c r="AI244" s="15"/>
    </row>
    <row r="245" spans="31:35" ht="14.4" hidden="1">
      <c r="AE245" s="15"/>
      <c r="AF245" s="15"/>
      <c r="AG245" s="15"/>
      <c r="AH245" s="15"/>
      <c r="AI245" s="15"/>
    </row>
    <row r="246" spans="31:35" ht="13.2" hidden="1">
      <c r="AE246" s="2"/>
      <c r="AF246" s="2"/>
      <c r="AG246" s="2"/>
      <c r="AH246" s="2"/>
      <c r="AI246" s="2"/>
    </row>
    <row r="247" spans="31:35" ht="13.2" hidden="1">
      <c r="AE247" s="14"/>
      <c r="AF247" s="14"/>
      <c r="AG247" s="14"/>
      <c r="AH247" s="14"/>
      <c r="AI247" s="14"/>
    </row>
    <row r="248" spans="31:35" ht="14.4" hidden="1">
      <c r="AE248" s="15"/>
      <c r="AF248" s="15"/>
      <c r="AG248" s="15"/>
      <c r="AH248" s="15"/>
      <c r="AI248" s="15"/>
    </row>
    <row r="249" spans="31:35" ht="14.4" hidden="1">
      <c r="AE249" s="15"/>
      <c r="AF249" s="15"/>
      <c r="AG249" s="15"/>
      <c r="AH249" s="15"/>
      <c r="AI249" s="15"/>
    </row>
    <row r="250" spans="31:35" ht="14.4" hidden="1">
      <c r="AE250" s="15"/>
      <c r="AF250" s="15"/>
      <c r="AG250" s="15"/>
      <c r="AH250" s="15"/>
      <c r="AI250" s="15"/>
    </row>
    <row r="251" spans="31:35" ht="14.4" hidden="1">
      <c r="AE251" s="15"/>
      <c r="AF251" s="15"/>
      <c r="AG251" s="15"/>
      <c r="AH251" s="15"/>
      <c r="AI251" s="15"/>
    </row>
    <row r="252" spans="31:35" ht="14.4" hidden="1">
      <c r="AE252" s="15"/>
      <c r="AF252" s="15"/>
      <c r="AG252" s="15"/>
      <c r="AH252" s="15"/>
      <c r="AI252" s="15"/>
    </row>
    <row r="253" spans="31:35" ht="14.4" hidden="1">
      <c r="AE253" s="15"/>
      <c r="AF253" s="15"/>
      <c r="AG253" s="15"/>
      <c r="AH253" s="15"/>
      <c r="AI253" s="15"/>
    </row>
    <row r="254" spans="31:35" ht="14.4" hidden="1">
      <c r="AE254" s="15"/>
      <c r="AF254" s="15"/>
      <c r="AG254" s="15"/>
      <c r="AH254" s="15"/>
      <c r="AI254" s="15"/>
    </row>
    <row r="255" spans="31:35" ht="14.4" hidden="1">
      <c r="AE255" s="15"/>
      <c r="AF255" s="15"/>
      <c r="AG255" s="15"/>
      <c r="AH255" s="15"/>
      <c r="AI255" s="15"/>
    </row>
    <row r="256" spans="31:35" ht="14.4" hidden="1">
      <c r="AE256" s="15"/>
      <c r="AF256" s="15"/>
      <c r="AG256" s="15"/>
      <c r="AH256" s="15"/>
      <c r="AI256" s="15"/>
    </row>
    <row r="257" spans="31:35" ht="14.4" hidden="1">
      <c r="AE257" s="15"/>
      <c r="AF257" s="15"/>
      <c r="AG257" s="15"/>
      <c r="AH257" s="15"/>
      <c r="AI257" s="15"/>
    </row>
    <row r="258" spans="31:35" ht="14.4" hidden="1">
      <c r="AE258" s="15"/>
      <c r="AF258" s="15"/>
      <c r="AG258" s="15"/>
      <c r="AH258" s="15"/>
      <c r="AI258" s="15"/>
    </row>
    <row r="259" spans="31:35" ht="14.4" hidden="1">
      <c r="AE259" s="15"/>
      <c r="AF259" s="15"/>
      <c r="AG259" s="15"/>
      <c r="AH259" s="15"/>
      <c r="AI259" s="15"/>
    </row>
    <row r="260" spans="31:35" ht="14.4" hidden="1">
      <c r="AE260" s="15"/>
      <c r="AF260" s="15"/>
      <c r="AG260" s="15"/>
      <c r="AH260" s="15"/>
      <c r="AI260" s="15"/>
    </row>
    <row r="261" spans="31:35" ht="14.4" hidden="1">
      <c r="AE261" s="15"/>
      <c r="AF261" s="15"/>
      <c r="AG261" s="15"/>
      <c r="AH261" s="15"/>
      <c r="AI261" s="15"/>
    </row>
    <row r="262" spans="31:35" ht="14.4" hidden="1">
      <c r="AE262" s="15"/>
      <c r="AF262" s="15"/>
      <c r="AG262" s="15"/>
      <c r="AH262" s="15"/>
      <c r="AI262" s="15"/>
    </row>
    <row r="263" spans="31:35" ht="14.4" hidden="1">
      <c r="AE263" s="15"/>
      <c r="AF263" s="15"/>
      <c r="AG263" s="15"/>
      <c r="AH263" s="15"/>
      <c r="AI263" s="15"/>
    </row>
    <row r="264" spans="31:35" ht="14.4" hidden="1">
      <c r="AE264" s="15"/>
      <c r="AF264" s="15"/>
      <c r="AG264" s="15"/>
      <c r="AH264" s="15"/>
      <c r="AI264" s="15"/>
    </row>
    <row r="265" spans="31:35" ht="14.4" hidden="1">
      <c r="AE265" s="15"/>
      <c r="AF265" s="15"/>
      <c r="AG265" s="15"/>
      <c r="AH265" s="15"/>
      <c r="AI265" s="15"/>
    </row>
    <row r="266" spans="31:35" ht="14.4" hidden="1">
      <c r="AE266" s="15"/>
      <c r="AF266" s="15"/>
      <c r="AG266" s="15"/>
      <c r="AH266" s="15"/>
      <c r="AI266" s="15"/>
    </row>
    <row r="267" spans="31:35" ht="14.4" hidden="1">
      <c r="AE267" s="15"/>
      <c r="AF267" s="15"/>
      <c r="AG267" s="15"/>
      <c r="AH267" s="15"/>
      <c r="AI267" s="15"/>
    </row>
    <row r="268" spans="31:35" ht="14.4" hidden="1">
      <c r="AE268" s="15"/>
      <c r="AF268" s="15"/>
      <c r="AG268" s="15"/>
      <c r="AH268" s="15"/>
      <c r="AI268" s="15"/>
    </row>
    <row r="269" spans="31:35" ht="14.4" hidden="1">
      <c r="AE269" s="15"/>
      <c r="AF269" s="15"/>
      <c r="AG269" s="15"/>
      <c r="AH269" s="15"/>
      <c r="AI269" s="15"/>
    </row>
    <row r="270" spans="31:35" ht="14.4" hidden="1">
      <c r="AE270" s="15"/>
      <c r="AF270" s="15"/>
      <c r="AG270" s="15"/>
      <c r="AH270" s="15"/>
      <c r="AI270" s="15"/>
    </row>
    <row r="271" spans="31:35" ht="14.4" hidden="1">
      <c r="AE271" s="15"/>
      <c r="AF271" s="15"/>
      <c r="AG271" s="15"/>
      <c r="AH271" s="15"/>
      <c r="AI271" s="15"/>
    </row>
    <row r="272" spans="31:35" ht="14.4" hidden="1">
      <c r="AE272" s="15"/>
      <c r="AF272" s="15"/>
      <c r="AG272" s="15"/>
      <c r="AH272" s="15"/>
      <c r="AI272" s="15"/>
    </row>
    <row r="273" spans="31:35" ht="14.4" hidden="1">
      <c r="AE273" s="15"/>
      <c r="AF273" s="15"/>
      <c r="AG273" s="15"/>
      <c r="AH273" s="15"/>
      <c r="AI273" s="15"/>
    </row>
    <row r="274" spans="31:35" ht="14.4" hidden="1">
      <c r="AE274" s="15"/>
      <c r="AF274" s="15"/>
      <c r="AG274" s="15"/>
      <c r="AH274" s="15"/>
      <c r="AI274" s="15"/>
    </row>
    <row r="275" spans="31:35" ht="14.4" hidden="1">
      <c r="AE275" s="15"/>
      <c r="AF275" s="15"/>
      <c r="AG275" s="15"/>
      <c r="AH275" s="15"/>
      <c r="AI275" s="15"/>
    </row>
    <row r="276" spans="31:35" ht="14.4" hidden="1">
      <c r="AE276" s="15"/>
      <c r="AF276" s="15"/>
      <c r="AG276" s="15"/>
      <c r="AH276" s="15"/>
      <c r="AI276" s="15"/>
    </row>
    <row r="277" spans="31:35" ht="14.4" hidden="1">
      <c r="AE277" s="15"/>
      <c r="AF277" s="15"/>
      <c r="AG277" s="15"/>
      <c r="AH277" s="15"/>
      <c r="AI277" s="15"/>
    </row>
    <row r="278" spans="31:35" ht="14.4" hidden="1">
      <c r="AE278" s="15"/>
      <c r="AF278" s="15"/>
      <c r="AG278" s="15"/>
      <c r="AH278" s="15"/>
      <c r="AI278" s="15"/>
    </row>
    <row r="279" spans="31:35" ht="14.4" hidden="1">
      <c r="AE279" s="15"/>
      <c r="AF279" s="15"/>
      <c r="AG279" s="15"/>
      <c r="AH279" s="15"/>
      <c r="AI279" s="15"/>
    </row>
    <row r="280" spans="31:35" ht="14.4" hidden="1">
      <c r="AE280" s="15"/>
      <c r="AF280" s="15"/>
      <c r="AG280" s="15"/>
      <c r="AH280" s="15"/>
      <c r="AI280" s="15"/>
    </row>
    <row r="281" spans="31:35" ht="14.4" hidden="1">
      <c r="AE281" s="15"/>
      <c r="AF281" s="15"/>
      <c r="AG281" s="15"/>
      <c r="AH281" s="15"/>
      <c r="AI281" s="15"/>
    </row>
    <row r="282" spans="31:35" ht="14.4" hidden="1">
      <c r="AE282" s="15"/>
      <c r="AF282" s="15"/>
      <c r="AG282" s="15"/>
      <c r="AH282" s="15"/>
      <c r="AI282" s="15"/>
    </row>
    <row r="283" spans="31:35" ht="13.2" hidden="1">
      <c r="AE283" s="2"/>
      <c r="AF283" s="2"/>
      <c r="AG283" s="2"/>
      <c r="AH283" s="2"/>
      <c r="AI283" s="2"/>
    </row>
    <row r="284" spans="31:35" ht="13.2" hidden="1">
      <c r="AE284" s="14"/>
      <c r="AF284" s="14"/>
      <c r="AG284" s="14"/>
      <c r="AH284" s="14"/>
      <c r="AI284" s="14"/>
    </row>
    <row r="285" spans="31:35" ht="14.4" hidden="1">
      <c r="AE285" s="15"/>
      <c r="AF285" s="15"/>
      <c r="AG285" s="15"/>
      <c r="AH285" s="15"/>
      <c r="AI285" s="15"/>
    </row>
    <row r="286" spans="31:35" ht="14.4" hidden="1">
      <c r="AE286" s="15"/>
      <c r="AF286" s="15"/>
      <c r="AG286" s="15"/>
      <c r="AH286" s="15"/>
      <c r="AI286" s="15"/>
    </row>
    <row r="287" spans="31:35" ht="14.4" hidden="1">
      <c r="AE287" s="15"/>
      <c r="AF287" s="15"/>
      <c r="AG287" s="15"/>
      <c r="AH287" s="15"/>
      <c r="AI287" s="15"/>
    </row>
    <row r="288" spans="31:35" ht="14.4" hidden="1">
      <c r="AE288" s="15"/>
      <c r="AF288" s="15"/>
      <c r="AG288" s="15"/>
      <c r="AH288" s="15"/>
      <c r="AI288" s="15"/>
    </row>
    <row r="289" spans="31:35" ht="14.4" hidden="1">
      <c r="AE289" s="15"/>
      <c r="AF289" s="15"/>
      <c r="AG289" s="15"/>
      <c r="AH289" s="15"/>
      <c r="AI289" s="15"/>
    </row>
    <row r="290" spans="31:35" ht="14.4" hidden="1">
      <c r="AE290" s="15"/>
      <c r="AF290" s="15"/>
      <c r="AG290" s="15"/>
      <c r="AH290" s="15"/>
      <c r="AI290" s="15"/>
    </row>
    <row r="291" spans="31:35" ht="14.4" hidden="1">
      <c r="AE291" s="15"/>
      <c r="AF291" s="15"/>
      <c r="AG291" s="15"/>
      <c r="AH291" s="15"/>
      <c r="AI291" s="15"/>
    </row>
    <row r="292" spans="31:35" ht="14.4" hidden="1">
      <c r="AE292" s="15"/>
      <c r="AF292" s="15"/>
      <c r="AG292" s="15"/>
      <c r="AH292" s="15"/>
      <c r="AI292" s="15"/>
    </row>
    <row r="293" spans="31:35" ht="14.4" hidden="1">
      <c r="AE293" s="15"/>
      <c r="AF293" s="15"/>
      <c r="AG293" s="15"/>
      <c r="AH293" s="15"/>
      <c r="AI293" s="15"/>
    </row>
    <row r="294" spans="31:35" ht="14.4" hidden="1">
      <c r="AE294" s="15"/>
      <c r="AF294" s="15"/>
      <c r="AG294" s="15"/>
      <c r="AH294" s="15"/>
      <c r="AI294" s="15"/>
    </row>
    <row r="295" spans="31:35" ht="14.4" hidden="1">
      <c r="AE295" s="15"/>
      <c r="AF295" s="15"/>
      <c r="AG295" s="15"/>
      <c r="AH295" s="15"/>
      <c r="AI295" s="15"/>
    </row>
    <row r="296" spans="31:35" ht="14.4" hidden="1">
      <c r="AE296" s="15"/>
      <c r="AF296" s="15"/>
      <c r="AG296" s="15"/>
      <c r="AH296" s="15"/>
      <c r="AI296" s="15"/>
    </row>
    <row r="297" spans="31:35" ht="14.4" hidden="1">
      <c r="AE297" s="15"/>
      <c r="AF297" s="15"/>
      <c r="AG297" s="15"/>
      <c r="AH297" s="15"/>
      <c r="AI297" s="15"/>
    </row>
    <row r="298" spans="31:35" ht="14.4" hidden="1">
      <c r="AE298" s="15"/>
      <c r="AF298" s="15"/>
      <c r="AG298" s="15"/>
      <c r="AH298" s="15"/>
      <c r="AI298" s="15"/>
    </row>
    <row r="299" spans="31:35" ht="14.4" hidden="1">
      <c r="AE299" s="15"/>
      <c r="AF299" s="15"/>
      <c r="AG299" s="15"/>
      <c r="AH299" s="15"/>
      <c r="AI299" s="15"/>
    </row>
    <row r="300" spans="31:35" ht="14.4" hidden="1">
      <c r="AE300" s="15"/>
      <c r="AF300" s="15"/>
      <c r="AG300" s="15"/>
      <c r="AH300" s="15"/>
      <c r="AI300" s="15"/>
    </row>
    <row r="301" spans="31:35" ht="14.4" hidden="1">
      <c r="AE301" s="15"/>
      <c r="AF301" s="15"/>
      <c r="AG301" s="15"/>
      <c r="AH301" s="15"/>
      <c r="AI301" s="15"/>
    </row>
    <row r="302" spans="31:35" ht="14.4" hidden="1">
      <c r="AE302" s="15"/>
      <c r="AF302" s="15"/>
      <c r="AG302" s="15"/>
      <c r="AH302" s="15"/>
      <c r="AI302" s="15"/>
    </row>
    <row r="303" spans="31:35" ht="14.4" hidden="1">
      <c r="AE303" s="15"/>
      <c r="AF303" s="15"/>
      <c r="AG303" s="15"/>
      <c r="AH303" s="15"/>
      <c r="AI303" s="15"/>
    </row>
    <row r="304" spans="31:35" ht="14.4" hidden="1">
      <c r="AE304" s="15"/>
      <c r="AF304" s="15"/>
      <c r="AG304" s="15"/>
      <c r="AH304" s="15"/>
      <c r="AI304" s="15"/>
    </row>
    <row r="305" spans="31:35" ht="14.4" hidden="1">
      <c r="AE305" s="15"/>
      <c r="AF305" s="15"/>
      <c r="AG305" s="15"/>
      <c r="AH305" s="15"/>
      <c r="AI305" s="15"/>
    </row>
    <row r="306" spans="31:35" ht="14.4" hidden="1">
      <c r="AE306" s="15"/>
      <c r="AF306" s="15"/>
      <c r="AG306" s="15"/>
      <c r="AH306" s="15"/>
      <c r="AI306" s="15"/>
    </row>
    <row r="307" spans="31:35" ht="14.4" hidden="1">
      <c r="AE307" s="15"/>
      <c r="AF307" s="15"/>
      <c r="AG307" s="15"/>
      <c r="AH307" s="15"/>
      <c r="AI307" s="15"/>
    </row>
    <row r="308" spans="31:35" ht="14.4" hidden="1">
      <c r="AE308" s="15"/>
      <c r="AF308" s="15"/>
      <c r="AG308" s="15"/>
      <c r="AH308" s="15"/>
      <c r="AI308" s="15"/>
    </row>
    <row r="309" spans="31:35" ht="14.4" hidden="1">
      <c r="AE309" s="15"/>
      <c r="AF309" s="15"/>
      <c r="AG309" s="15"/>
      <c r="AH309" s="15"/>
      <c r="AI309" s="15"/>
    </row>
    <row r="310" spans="31:35" ht="14.4" hidden="1">
      <c r="AE310" s="15"/>
      <c r="AF310" s="15"/>
      <c r="AG310" s="15"/>
      <c r="AH310" s="15"/>
      <c r="AI310" s="15"/>
    </row>
    <row r="311" spans="31:35" ht="14.4" hidden="1">
      <c r="AE311" s="15"/>
      <c r="AF311" s="15"/>
      <c r="AG311" s="15"/>
      <c r="AH311" s="15"/>
      <c r="AI311" s="15"/>
    </row>
    <row r="312" spans="31:35" ht="14.4" hidden="1">
      <c r="AE312" s="15"/>
      <c r="AF312" s="15"/>
      <c r="AG312" s="15"/>
      <c r="AH312" s="15"/>
      <c r="AI312" s="15"/>
    </row>
    <row r="313" spans="31:35" ht="14.4" hidden="1">
      <c r="AE313" s="15"/>
      <c r="AF313" s="15"/>
      <c r="AG313" s="15"/>
      <c r="AH313" s="15"/>
      <c r="AI313" s="15"/>
    </row>
    <row r="314" spans="31:35" ht="14.4" hidden="1">
      <c r="AE314" s="15"/>
      <c r="AF314" s="15"/>
      <c r="AG314" s="15"/>
      <c r="AH314" s="15"/>
      <c r="AI314" s="15"/>
    </row>
    <row r="315" spans="31:35" ht="14.4" hidden="1">
      <c r="AE315" s="15"/>
      <c r="AF315" s="15"/>
      <c r="AG315" s="15"/>
      <c r="AH315" s="15"/>
      <c r="AI315" s="15"/>
    </row>
    <row r="316" spans="31:35" ht="14.4" hidden="1">
      <c r="AE316" s="15"/>
      <c r="AF316" s="15"/>
      <c r="AG316" s="15"/>
      <c r="AH316" s="15"/>
      <c r="AI316" s="15"/>
    </row>
    <row r="317" spans="31:35" ht="14.4" hidden="1">
      <c r="AE317" s="15"/>
      <c r="AF317" s="15"/>
      <c r="AG317" s="15"/>
      <c r="AH317" s="15"/>
      <c r="AI317" s="15"/>
    </row>
    <row r="318" spans="31:35" ht="14.4" hidden="1">
      <c r="AE318" s="15"/>
      <c r="AF318" s="15"/>
      <c r="AG318" s="15"/>
      <c r="AH318" s="15"/>
      <c r="AI318" s="15"/>
    </row>
    <row r="319" spans="31:35" ht="14.4" hidden="1">
      <c r="AE319" s="15"/>
      <c r="AF319" s="15"/>
      <c r="AG319" s="15"/>
      <c r="AH319" s="15"/>
      <c r="AI319" s="15"/>
    </row>
    <row r="320" spans="31:35" ht="13.2" hidden="1">
      <c r="AE320" s="2"/>
      <c r="AF320" s="2"/>
      <c r="AG320" s="2"/>
      <c r="AH320" s="2"/>
      <c r="AI320" s="2"/>
    </row>
    <row r="321" spans="31:35" ht="13.2" hidden="1">
      <c r="AE321" s="14"/>
      <c r="AF321" s="14"/>
      <c r="AG321" s="14"/>
      <c r="AH321" s="14"/>
      <c r="AI321" s="14"/>
    </row>
    <row r="322" spans="31:35" ht="14.4" hidden="1">
      <c r="AE322" s="15"/>
      <c r="AF322" s="15"/>
      <c r="AG322" s="15"/>
      <c r="AH322" s="15"/>
      <c r="AI322" s="15"/>
    </row>
    <row r="323" spans="31:35" ht="14.4" hidden="1">
      <c r="AE323" s="15"/>
      <c r="AF323" s="15"/>
      <c r="AG323" s="15"/>
      <c r="AH323" s="15"/>
      <c r="AI323" s="15"/>
    </row>
    <row r="324" spans="31:35" ht="14.4" hidden="1">
      <c r="AE324" s="15"/>
      <c r="AF324" s="15"/>
      <c r="AG324" s="15"/>
      <c r="AH324" s="15"/>
      <c r="AI324" s="15"/>
    </row>
    <row r="325" spans="31:35" ht="14.4" hidden="1">
      <c r="AE325" s="15"/>
      <c r="AF325" s="15"/>
      <c r="AG325" s="15"/>
      <c r="AH325" s="15"/>
      <c r="AI325" s="15"/>
    </row>
    <row r="326" spans="31:35" ht="14.4" hidden="1">
      <c r="AE326" s="15"/>
      <c r="AF326" s="15"/>
      <c r="AG326" s="15"/>
      <c r="AH326" s="15"/>
      <c r="AI326" s="15"/>
    </row>
    <row r="327" spans="31:35" ht="14.4" hidden="1">
      <c r="AE327" s="15"/>
      <c r="AF327" s="15"/>
      <c r="AG327" s="15"/>
      <c r="AH327" s="15"/>
      <c r="AI327" s="15"/>
    </row>
    <row r="328" spans="31:35" ht="14.4" hidden="1">
      <c r="AE328" s="15"/>
      <c r="AF328" s="15"/>
      <c r="AG328" s="15"/>
      <c r="AH328" s="15"/>
      <c r="AI328" s="15"/>
    </row>
    <row r="329" spans="31:35" ht="14.4" hidden="1">
      <c r="AE329" s="15"/>
      <c r="AF329" s="15"/>
      <c r="AG329" s="15"/>
      <c r="AH329" s="15"/>
      <c r="AI329" s="15"/>
    </row>
    <row r="330" spans="31:35" ht="14.4" hidden="1">
      <c r="AE330" s="15"/>
      <c r="AF330" s="15"/>
      <c r="AG330" s="15"/>
      <c r="AH330" s="15"/>
      <c r="AI330" s="15"/>
    </row>
    <row r="331" spans="31:35" ht="14.4" hidden="1">
      <c r="AE331" s="15"/>
      <c r="AF331" s="15"/>
      <c r="AG331" s="15"/>
      <c r="AH331" s="15"/>
      <c r="AI331" s="15"/>
    </row>
    <row r="332" spans="31:35" ht="14.4" hidden="1">
      <c r="AE332" s="15"/>
      <c r="AF332" s="15"/>
      <c r="AG332" s="15"/>
      <c r="AH332" s="15"/>
      <c r="AI332" s="15"/>
    </row>
    <row r="333" spans="31:35" ht="14.4" hidden="1">
      <c r="AE333" s="15"/>
      <c r="AF333" s="15"/>
      <c r="AG333" s="15"/>
      <c r="AH333" s="15"/>
      <c r="AI333" s="15"/>
    </row>
    <row r="334" spans="31:35" ht="14.4" hidden="1">
      <c r="AE334" s="15"/>
      <c r="AF334" s="15"/>
      <c r="AG334" s="15"/>
      <c r="AH334" s="15"/>
      <c r="AI334" s="15"/>
    </row>
    <row r="335" spans="31:35" ht="14.4" hidden="1">
      <c r="AE335" s="15"/>
      <c r="AF335" s="15"/>
      <c r="AG335" s="15"/>
      <c r="AH335" s="15"/>
      <c r="AI335" s="15"/>
    </row>
    <row r="336" spans="31:35" ht="14.4" hidden="1">
      <c r="AE336" s="15"/>
      <c r="AF336" s="15"/>
      <c r="AG336" s="15"/>
      <c r="AH336" s="15"/>
      <c r="AI336" s="15"/>
    </row>
    <row r="337" spans="31:35" ht="14.4" hidden="1">
      <c r="AE337" s="15"/>
      <c r="AF337" s="15"/>
      <c r="AG337" s="15"/>
      <c r="AH337" s="15"/>
      <c r="AI337" s="15"/>
    </row>
    <row r="338" spans="31:35" ht="14.4" hidden="1">
      <c r="AE338" s="15"/>
      <c r="AF338" s="15"/>
      <c r="AG338" s="15"/>
      <c r="AH338" s="15"/>
      <c r="AI338" s="15"/>
    </row>
    <row r="339" spans="31:35" ht="14.4" hidden="1">
      <c r="AE339" s="15"/>
      <c r="AF339" s="15"/>
      <c r="AG339" s="15"/>
      <c r="AH339" s="15"/>
      <c r="AI339" s="15"/>
    </row>
    <row r="340" spans="31:35" ht="14.4" hidden="1">
      <c r="AE340" s="15"/>
      <c r="AF340" s="15"/>
      <c r="AG340" s="15"/>
      <c r="AH340" s="15"/>
      <c r="AI340" s="15"/>
    </row>
    <row r="341" spans="31:35" ht="14.4" hidden="1">
      <c r="AE341" s="15"/>
      <c r="AF341" s="15"/>
      <c r="AG341" s="15"/>
      <c r="AH341" s="15"/>
      <c r="AI341" s="15"/>
    </row>
    <row r="342" spans="31:35" ht="14.4" hidden="1">
      <c r="AE342" s="15"/>
      <c r="AF342" s="15"/>
      <c r="AG342" s="15"/>
      <c r="AH342" s="15"/>
      <c r="AI342" s="15"/>
    </row>
    <row r="343" spans="31:35" ht="14.4" hidden="1">
      <c r="AE343" s="15"/>
      <c r="AF343" s="15"/>
      <c r="AG343" s="15"/>
      <c r="AH343" s="15"/>
      <c r="AI343" s="15"/>
    </row>
    <row r="344" spans="31:35" ht="14.4" hidden="1">
      <c r="AE344" s="15"/>
      <c r="AF344" s="15"/>
      <c r="AG344" s="15"/>
      <c r="AH344" s="15"/>
      <c r="AI344" s="15"/>
    </row>
    <row r="345" spans="31:35" ht="14.4" hidden="1">
      <c r="AE345" s="15"/>
      <c r="AF345" s="15"/>
      <c r="AG345" s="15"/>
      <c r="AH345" s="15"/>
      <c r="AI345" s="15"/>
    </row>
    <row r="346" spans="31:35" ht="14.4" hidden="1">
      <c r="AE346" s="15"/>
      <c r="AF346" s="15"/>
      <c r="AG346" s="15"/>
      <c r="AH346" s="15"/>
      <c r="AI346" s="15"/>
    </row>
    <row r="347" spans="31:35" ht="14.4" hidden="1">
      <c r="AE347" s="15"/>
      <c r="AF347" s="15"/>
      <c r="AG347" s="15"/>
      <c r="AH347" s="15"/>
      <c r="AI347" s="15"/>
    </row>
    <row r="348" spans="31:35" ht="14.4" hidden="1">
      <c r="AE348" s="15"/>
      <c r="AF348" s="15"/>
      <c r="AG348" s="15"/>
      <c r="AH348" s="15"/>
      <c r="AI348" s="15"/>
    </row>
    <row r="349" spans="31:35" ht="14.4" hidden="1">
      <c r="AE349" s="15"/>
      <c r="AF349" s="15"/>
      <c r="AG349" s="15"/>
      <c r="AH349" s="15"/>
      <c r="AI349" s="15"/>
    </row>
    <row r="350" spans="31:35" ht="14.4" hidden="1">
      <c r="AE350" s="15"/>
      <c r="AF350" s="15"/>
      <c r="AG350" s="15"/>
      <c r="AH350" s="15"/>
      <c r="AI350" s="15"/>
    </row>
    <row r="351" spans="31:35" ht="14.4" hidden="1">
      <c r="AE351" s="15"/>
      <c r="AF351" s="15"/>
      <c r="AG351" s="15"/>
      <c r="AH351" s="15"/>
      <c r="AI351" s="15"/>
    </row>
    <row r="352" spans="31:35" ht="14.4" hidden="1">
      <c r="AE352" s="15"/>
      <c r="AF352" s="15"/>
      <c r="AG352" s="15"/>
      <c r="AH352" s="15"/>
      <c r="AI352" s="15"/>
    </row>
    <row r="353" spans="31:35" ht="14.4" hidden="1">
      <c r="AE353" s="15"/>
      <c r="AF353" s="15"/>
      <c r="AG353" s="15"/>
      <c r="AH353" s="15"/>
      <c r="AI353" s="15"/>
    </row>
    <row r="354" spans="31:35" ht="14.4" hidden="1">
      <c r="AE354" s="15"/>
      <c r="AF354" s="15"/>
      <c r="AG354" s="15"/>
      <c r="AH354" s="15"/>
      <c r="AI354" s="15"/>
    </row>
    <row r="355" spans="31:35" ht="14.4" hidden="1">
      <c r="AE355" s="15"/>
      <c r="AF355" s="15"/>
      <c r="AG355" s="15"/>
      <c r="AH355" s="15"/>
      <c r="AI355" s="15"/>
    </row>
    <row r="356" spans="31:35" ht="14.4" hidden="1">
      <c r="AE356" s="15"/>
      <c r="AF356" s="15"/>
      <c r="AG356" s="15"/>
      <c r="AH356" s="15"/>
      <c r="AI356" s="15"/>
    </row>
    <row r="357" spans="31:35" ht="13.2" hidden="1">
      <c r="AE357" s="2"/>
      <c r="AF357" s="2"/>
      <c r="AG357" s="2"/>
      <c r="AH357" s="2"/>
      <c r="AI357" s="2"/>
    </row>
    <row r="358" spans="31:35" ht="13.2" hidden="1">
      <c r="AE358" s="14"/>
      <c r="AF358" s="14"/>
      <c r="AG358" s="14"/>
      <c r="AH358" s="14"/>
      <c r="AI358" s="14"/>
    </row>
    <row r="359" spans="31:35" ht="14.4" hidden="1">
      <c r="AE359" s="15"/>
      <c r="AF359" s="15"/>
      <c r="AG359" s="15"/>
      <c r="AH359" s="15"/>
      <c r="AI359" s="15"/>
    </row>
    <row r="360" spans="31:35" ht="14.4" hidden="1">
      <c r="AE360" s="15"/>
      <c r="AF360" s="15"/>
      <c r="AG360" s="15"/>
      <c r="AH360" s="15"/>
      <c r="AI360" s="15"/>
    </row>
    <row r="361" spans="31:35" ht="14.4" hidden="1">
      <c r="AE361" s="15"/>
      <c r="AF361" s="15"/>
      <c r="AG361" s="15"/>
      <c r="AH361" s="15"/>
      <c r="AI361" s="15"/>
    </row>
    <row r="362" spans="31:35" ht="14.4" hidden="1">
      <c r="AE362" s="15"/>
      <c r="AF362" s="15"/>
      <c r="AG362" s="15"/>
      <c r="AH362" s="15"/>
      <c r="AI362" s="15"/>
    </row>
    <row r="363" spans="31:35" ht="14.4" hidden="1">
      <c r="AE363" s="15"/>
      <c r="AF363" s="15"/>
      <c r="AG363" s="15"/>
      <c r="AH363" s="15"/>
      <c r="AI363" s="15"/>
    </row>
    <row r="364" spans="31:35" ht="14.4" hidden="1">
      <c r="AE364" s="15"/>
      <c r="AF364" s="15"/>
      <c r="AG364" s="15"/>
      <c r="AH364" s="15"/>
      <c r="AI364" s="15"/>
    </row>
    <row r="365" spans="31:35" ht="14.4" hidden="1">
      <c r="AE365" s="15"/>
      <c r="AF365" s="15"/>
      <c r="AG365" s="15"/>
      <c r="AH365" s="15"/>
      <c r="AI365" s="15"/>
    </row>
    <row r="366" spans="31:35" ht="14.4" hidden="1">
      <c r="AE366" s="15"/>
      <c r="AF366" s="15"/>
      <c r="AG366" s="15"/>
      <c r="AH366" s="15"/>
      <c r="AI366" s="15"/>
    </row>
    <row r="367" spans="31:35" ht="14.4" hidden="1">
      <c r="AE367" s="15"/>
      <c r="AF367" s="15"/>
      <c r="AG367" s="15"/>
      <c r="AH367" s="15"/>
      <c r="AI367" s="15"/>
    </row>
    <row r="368" spans="31:35" ht="14.4" hidden="1">
      <c r="AE368" s="15"/>
      <c r="AF368" s="15"/>
      <c r="AG368" s="15"/>
      <c r="AH368" s="15"/>
      <c r="AI368" s="15"/>
    </row>
    <row r="369" spans="31:35" ht="14.4" hidden="1">
      <c r="AE369" s="15"/>
      <c r="AF369" s="15"/>
      <c r="AG369" s="15"/>
      <c r="AH369" s="15"/>
      <c r="AI369" s="15"/>
    </row>
    <row r="370" spans="31:35" ht="14.4" hidden="1">
      <c r="AE370" s="15"/>
      <c r="AF370" s="15"/>
      <c r="AG370" s="15"/>
      <c r="AH370" s="15"/>
      <c r="AI370" s="15"/>
    </row>
    <row r="371" spans="31:35" ht="14.4" hidden="1">
      <c r="AE371" s="15"/>
      <c r="AF371" s="15"/>
      <c r="AG371" s="15"/>
      <c r="AH371" s="15"/>
      <c r="AI371" s="15"/>
    </row>
    <row r="372" spans="31:35" ht="14.4" hidden="1">
      <c r="AE372" s="15"/>
      <c r="AF372" s="15"/>
      <c r="AG372" s="15"/>
      <c r="AH372" s="15"/>
      <c r="AI372" s="15"/>
    </row>
    <row r="373" spans="31:35" ht="14.4" hidden="1">
      <c r="AE373" s="15"/>
      <c r="AF373" s="15"/>
      <c r="AG373" s="15"/>
      <c r="AH373" s="15"/>
      <c r="AI373" s="15"/>
    </row>
    <row r="374" spans="31:35" ht="14.4" hidden="1">
      <c r="AE374" s="15"/>
      <c r="AF374" s="15"/>
      <c r="AG374" s="15"/>
      <c r="AH374" s="15"/>
      <c r="AI374" s="15"/>
    </row>
    <row r="375" spans="31:35" ht="14.4" hidden="1">
      <c r="AE375" s="15"/>
      <c r="AF375" s="15"/>
      <c r="AG375" s="15"/>
      <c r="AH375" s="15"/>
      <c r="AI375" s="15"/>
    </row>
    <row r="376" spans="31:35" ht="14.4" hidden="1">
      <c r="AE376" s="15"/>
      <c r="AF376" s="15"/>
      <c r="AG376" s="15"/>
      <c r="AH376" s="15"/>
      <c r="AI376" s="15"/>
    </row>
    <row r="377" spans="31:35" ht="14.4" hidden="1">
      <c r="AE377" s="15"/>
      <c r="AF377" s="15"/>
      <c r="AG377" s="15"/>
      <c r="AH377" s="15"/>
      <c r="AI377" s="15"/>
    </row>
    <row r="378" spans="31:35" ht="14.4" hidden="1">
      <c r="AE378" s="15"/>
      <c r="AF378" s="15"/>
      <c r="AG378" s="15"/>
      <c r="AH378" s="15"/>
      <c r="AI378" s="15"/>
    </row>
    <row r="379" spans="31:35" ht="14.4" hidden="1">
      <c r="AE379" s="15"/>
      <c r="AF379" s="15"/>
      <c r="AG379" s="15"/>
      <c r="AH379" s="15"/>
      <c r="AI379" s="15"/>
    </row>
    <row r="380" spans="31:35" ht="14.4" hidden="1">
      <c r="AE380" s="15"/>
      <c r="AF380" s="15"/>
      <c r="AG380" s="15"/>
      <c r="AH380" s="15"/>
      <c r="AI380" s="15"/>
    </row>
    <row r="381" spans="31:35" ht="14.4" hidden="1">
      <c r="AE381" s="15"/>
      <c r="AF381" s="15"/>
      <c r="AG381" s="15"/>
      <c r="AH381" s="15"/>
      <c r="AI381" s="15"/>
    </row>
    <row r="382" spans="31:35" ht="14.4" hidden="1">
      <c r="AE382" s="15"/>
      <c r="AF382" s="15"/>
      <c r="AG382" s="15"/>
      <c r="AH382" s="15"/>
      <c r="AI382" s="15"/>
    </row>
    <row r="383" spans="31:35" ht="14.4" hidden="1">
      <c r="AE383" s="15"/>
      <c r="AF383" s="15"/>
      <c r="AG383" s="15"/>
      <c r="AH383" s="15"/>
      <c r="AI383" s="15"/>
    </row>
    <row r="384" spans="31:35" ht="14.4" hidden="1">
      <c r="AE384" s="15"/>
      <c r="AF384" s="15"/>
      <c r="AG384" s="15"/>
      <c r="AH384" s="15"/>
      <c r="AI384" s="15"/>
    </row>
    <row r="385" spans="31:35" ht="14.4" hidden="1">
      <c r="AE385" s="15"/>
      <c r="AF385" s="15"/>
      <c r="AG385" s="15"/>
      <c r="AH385" s="15"/>
      <c r="AI385" s="15"/>
    </row>
    <row r="386" spans="31:35" ht="14.4" hidden="1">
      <c r="AE386" s="15"/>
      <c r="AF386" s="15"/>
      <c r="AG386" s="15"/>
      <c r="AH386" s="15"/>
      <c r="AI386" s="15"/>
    </row>
    <row r="387" spans="31:35" ht="14.4" hidden="1">
      <c r="AE387" s="15"/>
      <c r="AF387" s="15"/>
      <c r="AG387" s="15"/>
      <c r="AH387" s="15"/>
      <c r="AI387" s="15"/>
    </row>
    <row r="388" spans="31:35" ht="14.4" hidden="1">
      <c r="AE388" s="15"/>
      <c r="AF388" s="15"/>
      <c r="AG388" s="15"/>
      <c r="AH388" s="15"/>
      <c r="AI388" s="15"/>
    </row>
    <row r="389" spans="31:35" ht="14.4" hidden="1">
      <c r="AE389" s="15"/>
      <c r="AF389" s="15"/>
      <c r="AG389" s="15"/>
      <c r="AH389" s="15"/>
      <c r="AI389" s="15"/>
    </row>
    <row r="390" spans="31:35" ht="14.4" hidden="1">
      <c r="AE390" s="15"/>
      <c r="AF390" s="15"/>
      <c r="AG390" s="15"/>
      <c r="AH390" s="15"/>
      <c r="AI390" s="15"/>
    </row>
    <row r="391" spans="31:35" ht="14.4" hidden="1">
      <c r="AE391" s="15"/>
      <c r="AF391" s="15"/>
      <c r="AG391" s="15"/>
      <c r="AH391" s="15"/>
      <c r="AI391" s="15"/>
    </row>
    <row r="392" spans="31:35" ht="14.4" hidden="1">
      <c r="AE392" s="15"/>
      <c r="AF392" s="15"/>
      <c r="AG392" s="15"/>
      <c r="AH392" s="15"/>
      <c r="AI392" s="15"/>
    </row>
    <row r="393" spans="31:35" ht="14.4" hidden="1">
      <c r="AE393" s="15"/>
      <c r="AF393" s="15"/>
      <c r="AG393" s="15"/>
      <c r="AH393" s="15"/>
      <c r="AI393" s="15"/>
    </row>
    <row r="394" spans="31:35" ht="13.2" hidden="1">
      <c r="AE394" s="2"/>
      <c r="AF394" s="2"/>
      <c r="AG394" s="2"/>
      <c r="AH394" s="2"/>
      <c r="AI394" s="2"/>
    </row>
    <row r="395" spans="31:35" ht="13.2" hidden="1">
      <c r="AE395" s="14"/>
      <c r="AF395" s="14"/>
      <c r="AG395" s="14"/>
      <c r="AH395" s="14"/>
      <c r="AI395" s="14"/>
    </row>
    <row r="396" spans="31:35" ht="14.4" hidden="1">
      <c r="AE396" s="15"/>
      <c r="AF396" s="15"/>
      <c r="AG396" s="15"/>
      <c r="AH396" s="15"/>
      <c r="AI396" s="15"/>
    </row>
    <row r="397" spans="31:35" ht="14.4" hidden="1">
      <c r="AE397" s="15"/>
      <c r="AF397" s="15"/>
      <c r="AG397" s="15"/>
      <c r="AH397" s="15"/>
      <c r="AI397" s="15"/>
    </row>
    <row r="398" spans="31:35" ht="14.4" hidden="1">
      <c r="AE398" s="15"/>
      <c r="AF398" s="15"/>
      <c r="AG398" s="15"/>
      <c r="AH398" s="15"/>
      <c r="AI398" s="15"/>
    </row>
    <row r="399" spans="31:35" ht="14.4" hidden="1">
      <c r="AE399" s="15"/>
      <c r="AF399" s="15"/>
      <c r="AG399" s="15"/>
      <c r="AH399" s="15"/>
      <c r="AI399" s="15"/>
    </row>
    <row r="400" spans="31:35" ht="14.4" hidden="1">
      <c r="AE400" s="15"/>
      <c r="AF400" s="15"/>
      <c r="AG400" s="15"/>
      <c r="AH400" s="15"/>
      <c r="AI400" s="15"/>
    </row>
    <row r="401" spans="31:35" ht="14.4" hidden="1">
      <c r="AE401" s="15"/>
      <c r="AF401" s="15"/>
      <c r="AG401" s="15"/>
      <c r="AH401" s="15"/>
      <c r="AI401" s="15"/>
    </row>
    <row r="402" spans="31:35" ht="14.4" hidden="1">
      <c r="AE402" s="15"/>
      <c r="AF402" s="15"/>
      <c r="AG402" s="15"/>
      <c r="AH402" s="15"/>
      <c r="AI402" s="15"/>
    </row>
    <row r="403" spans="31:35" ht="14.4" hidden="1">
      <c r="AE403" s="15"/>
      <c r="AF403" s="15"/>
      <c r="AG403" s="15"/>
      <c r="AH403" s="15"/>
      <c r="AI403" s="15"/>
    </row>
    <row r="404" spans="31:35" ht="14.4" hidden="1">
      <c r="AE404" s="15"/>
      <c r="AF404" s="15"/>
      <c r="AG404" s="15"/>
      <c r="AH404" s="15"/>
      <c r="AI404" s="15"/>
    </row>
    <row r="405" spans="31:35" ht="14.4" hidden="1">
      <c r="AE405" s="15"/>
      <c r="AF405" s="15"/>
      <c r="AG405" s="15"/>
      <c r="AH405" s="15"/>
      <c r="AI405" s="15"/>
    </row>
    <row r="406" spans="31:35" ht="14.4" hidden="1">
      <c r="AE406" s="15"/>
      <c r="AF406" s="15"/>
      <c r="AG406" s="15"/>
      <c r="AH406" s="15"/>
      <c r="AI406" s="15"/>
    </row>
    <row r="407" spans="31:35" ht="14.4" hidden="1">
      <c r="AE407" s="15"/>
      <c r="AF407" s="15"/>
      <c r="AG407" s="15"/>
      <c r="AH407" s="15"/>
      <c r="AI407" s="15"/>
    </row>
    <row r="408" spans="31:35" ht="14.4" hidden="1">
      <c r="AE408" s="15"/>
      <c r="AF408" s="15"/>
      <c r="AG408" s="15"/>
      <c r="AH408" s="15"/>
      <c r="AI408" s="15"/>
    </row>
    <row r="409" spans="31:35" ht="14.4" hidden="1">
      <c r="AE409" s="15"/>
      <c r="AF409" s="15"/>
      <c r="AG409" s="15"/>
      <c r="AH409" s="15"/>
      <c r="AI409" s="15"/>
    </row>
    <row r="410" spans="31:35" ht="14.4" hidden="1">
      <c r="AE410" s="15"/>
      <c r="AF410" s="15"/>
      <c r="AG410" s="15"/>
      <c r="AH410" s="15"/>
      <c r="AI410" s="15"/>
    </row>
    <row r="411" spans="31:35" ht="14.4" hidden="1">
      <c r="AE411" s="15"/>
      <c r="AF411" s="15"/>
      <c r="AG411" s="15"/>
      <c r="AH411" s="15"/>
      <c r="AI411" s="15"/>
    </row>
    <row r="412" spans="31:35" ht="14.4" hidden="1">
      <c r="AE412" s="15"/>
      <c r="AF412" s="15"/>
      <c r="AG412" s="15"/>
      <c r="AH412" s="15"/>
      <c r="AI412" s="15"/>
    </row>
    <row r="413" spans="31:35" ht="14.4" hidden="1">
      <c r="AE413" s="15"/>
      <c r="AF413" s="15"/>
      <c r="AG413" s="15"/>
      <c r="AH413" s="15"/>
      <c r="AI413" s="15"/>
    </row>
    <row r="414" spans="31:35" ht="14.4" hidden="1">
      <c r="AE414" s="15"/>
      <c r="AF414" s="15"/>
      <c r="AG414" s="15"/>
      <c r="AH414" s="15"/>
      <c r="AI414" s="15"/>
    </row>
    <row r="415" spans="31:35" ht="14.4" hidden="1">
      <c r="AE415" s="15"/>
      <c r="AF415" s="15"/>
      <c r="AG415" s="15"/>
      <c r="AH415" s="15"/>
      <c r="AI415" s="15"/>
    </row>
    <row r="416" spans="31:35" ht="14.4" hidden="1">
      <c r="AE416" s="15"/>
      <c r="AF416" s="15"/>
      <c r="AG416" s="15"/>
      <c r="AH416" s="15"/>
      <c r="AI416" s="15"/>
    </row>
    <row r="417" spans="31:35" ht="14.4" hidden="1">
      <c r="AE417" s="15"/>
      <c r="AF417" s="15"/>
      <c r="AG417" s="15"/>
      <c r="AH417" s="15"/>
      <c r="AI417" s="15"/>
    </row>
    <row r="418" spans="31:35" ht="14.4" hidden="1">
      <c r="AE418" s="15"/>
      <c r="AF418" s="15"/>
      <c r="AG418" s="15"/>
      <c r="AH418" s="15"/>
      <c r="AI418" s="15"/>
    </row>
    <row r="419" spans="31:35" ht="14.4" hidden="1">
      <c r="AE419" s="15"/>
      <c r="AF419" s="15"/>
      <c r="AG419" s="15"/>
      <c r="AH419" s="15"/>
      <c r="AI419" s="15"/>
    </row>
    <row r="420" spans="31:35" ht="14.4" hidden="1">
      <c r="AE420" s="15"/>
      <c r="AF420" s="15"/>
      <c r="AG420" s="15"/>
      <c r="AH420" s="15"/>
      <c r="AI420" s="15"/>
    </row>
    <row r="421" spans="31:35" ht="14.4" hidden="1">
      <c r="AE421" s="15"/>
      <c r="AF421" s="15"/>
      <c r="AG421" s="15"/>
      <c r="AH421" s="15"/>
      <c r="AI421" s="15"/>
    </row>
    <row r="422" spans="31:35" ht="14.4" hidden="1">
      <c r="AE422" s="15"/>
      <c r="AF422" s="15"/>
      <c r="AG422" s="15"/>
      <c r="AH422" s="15"/>
      <c r="AI422" s="15"/>
    </row>
    <row r="423" spans="31:35" ht="14.4" hidden="1">
      <c r="AE423" s="15"/>
      <c r="AF423" s="15"/>
      <c r="AG423" s="15"/>
      <c r="AH423" s="15"/>
      <c r="AI423" s="15"/>
    </row>
    <row r="424" spans="31:35" ht="14.4" hidden="1">
      <c r="AE424" s="15"/>
      <c r="AF424" s="15"/>
      <c r="AG424" s="15"/>
      <c r="AH424" s="15"/>
      <c r="AI424" s="15"/>
    </row>
    <row r="425" spans="31:35" ht="14.4" hidden="1">
      <c r="AE425" s="15"/>
      <c r="AF425" s="15"/>
      <c r="AG425" s="15"/>
      <c r="AH425" s="15"/>
      <c r="AI425" s="15"/>
    </row>
    <row r="426" spans="31:35" ht="14.4" hidden="1">
      <c r="AE426" s="15"/>
      <c r="AF426" s="15"/>
      <c r="AG426" s="15"/>
      <c r="AH426" s="15"/>
      <c r="AI426" s="15"/>
    </row>
    <row r="427" spans="31:35" ht="14.4" hidden="1">
      <c r="AE427" s="15"/>
      <c r="AF427" s="15"/>
      <c r="AG427" s="15"/>
      <c r="AH427" s="15"/>
      <c r="AI427" s="15"/>
    </row>
    <row r="428" spans="31:35" ht="14.4" hidden="1">
      <c r="AE428" s="15"/>
      <c r="AF428" s="15"/>
      <c r="AG428" s="15"/>
      <c r="AH428" s="15"/>
      <c r="AI428" s="15"/>
    </row>
    <row r="429" spans="31:35" ht="14.4" hidden="1">
      <c r="AE429" s="15"/>
      <c r="AF429" s="15"/>
      <c r="AG429" s="15"/>
      <c r="AH429" s="15"/>
      <c r="AI429" s="15"/>
    </row>
    <row r="430" spans="31:35" ht="14.4" hidden="1">
      <c r="AE430" s="15"/>
      <c r="AF430" s="15"/>
      <c r="AG430" s="15"/>
      <c r="AH430" s="15"/>
      <c r="AI430" s="15"/>
    </row>
    <row r="431" spans="31:35" ht="13.2" hidden="1">
      <c r="AE431" s="2"/>
      <c r="AF431" s="2"/>
      <c r="AG431" s="2"/>
      <c r="AH431" s="2"/>
      <c r="AI431" s="2"/>
    </row>
    <row r="432" spans="31:35" ht="13.2" hidden="1">
      <c r="AE432" s="14"/>
      <c r="AF432" s="14"/>
      <c r="AG432" s="14"/>
      <c r="AH432" s="14"/>
      <c r="AI432" s="14"/>
    </row>
    <row r="433" spans="31:35" ht="14.4" hidden="1">
      <c r="AE433" s="15"/>
      <c r="AF433" s="15"/>
      <c r="AG433" s="15"/>
      <c r="AH433" s="15"/>
      <c r="AI433" s="15"/>
    </row>
    <row r="434" spans="31:35" ht="14.4" hidden="1">
      <c r="AE434" s="15"/>
      <c r="AF434" s="15"/>
      <c r="AG434" s="15"/>
      <c r="AH434" s="15"/>
      <c r="AI434" s="15"/>
    </row>
    <row r="435" spans="31:35" ht="14.4" hidden="1">
      <c r="AE435" s="15"/>
      <c r="AF435" s="15"/>
      <c r="AG435" s="15"/>
      <c r="AH435" s="15"/>
      <c r="AI435" s="15"/>
    </row>
    <row r="436" spans="31:35" ht="14.4" hidden="1">
      <c r="AE436" s="15"/>
      <c r="AF436" s="15"/>
      <c r="AG436" s="15"/>
      <c r="AH436" s="15"/>
      <c r="AI436" s="15"/>
    </row>
    <row r="437" spans="31:35" ht="14.4" hidden="1">
      <c r="AE437" s="15"/>
      <c r="AF437" s="15"/>
      <c r="AG437" s="15"/>
      <c r="AH437" s="15"/>
      <c r="AI437" s="15"/>
    </row>
    <row r="438" spans="31:35" ht="14.4" hidden="1">
      <c r="AE438" s="15"/>
      <c r="AF438" s="15"/>
      <c r="AG438" s="15"/>
      <c r="AH438" s="15"/>
      <c r="AI438" s="15"/>
    </row>
    <row r="439" spans="31:35" ht="14.4" hidden="1">
      <c r="AE439" s="15"/>
      <c r="AF439" s="15"/>
      <c r="AG439" s="15"/>
      <c r="AH439" s="15"/>
      <c r="AI439" s="15"/>
    </row>
    <row r="440" spans="31:35" ht="14.4" hidden="1">
      <c r="AE440" s="15"/>
      <c r="AF440" s="15"/>
      <c r="AG440" s="15"/>
      <c r="AH440" s="15"/>
      <c r="AI440" s="15"/>
    </row>
    <row r="441" spans="31:35" ht="14.4" hidden="1">
      <c r="AE441" s="15"/>
      <c r="AF441" s="15"/>
      <c r="AG441" s="15"/>
      <c r="AH441" s="15"/>
      <c r="AI441" s="15"/>
    </row>
    <row r="442" spans="31:35" ht="14.4" hidden="1">
      <c r="AE442" s="15"/>
      <c r="AF442" s="15"/>
      <c r="AG442" s="15"/>
      <c r="AH442" s="15"/>
      <c r="AI442" s="15"/>
    </row>
    <row r="443" spans="31:35" ht="14.4" hidden="1">
      <c r="AE443" s="15"/>
      <c r="AF443" s="15"/>
      <c r="AG443" s="15"/>
      <c r="AH443" s="15"/>
      <c r="AI443" s="15"/>
    </row>
    <row r="444" spans="31:35" ht="14.4" hidden="1">
      <c r="AE444" s="15"/>
      <c r="AF444" s="15"/>
      <c r="AG444" s="15"/>
      <c r="AH444" s="15"/>
      <c r="AI444" s="15"/>
    </row>
    <row r="445" spans="31:35" ht="14.4" hidden="1">
      <c r="AE445" s="15"/>
      <c r="AF445" s="15"/>
      <c r="AG445" s="15"/>
      <c r="AH445" s="15"/>
      <c r="AI445" s="15"/>
    </row>
    <row r="446" spans="31:35" ht="14.4" hidden="1">
      <c r="AE446" s="15"/>
      <c r="AF446" s="15"/>
      <c r="AG446" s="15"/>
      <c r="AH446" s="15"/>
      <c r="AI446" s="15"/>
    </row>
    <row r="447" spans="31:35" ht="14.4" hidden="1">
      <c r="AE447" s="15"/>
      <c r="AF447" s="15"/>
      <c r="AG447" s="15"/>
      <c r="AH447" s="15"/>
      <c r="AI447" s="15"/>
    </row>
    <row r="448" spans="31:35" ht="14.4" hidden="1">
      <c r="AE448" s="15"/>
      <c r="AF448" s="15"/>
      <c r="AG448" s="15"/>
      <c r="AH448" s="15"/>
      <c r="AI448" s="15"/>
    </row>
    <row r="449" spans="31:35" ht="14.4" hidden="1">
      <c r="AE449" s="15"/>
      <c r="AF449" s="15"/>
      <c r="AG449" s="15"/>
      <c r="AH449" s="15"/>
      <c r="AI449" s="15"/>
    </row>
    <row r="450" spans="31:35" ht="14.4" hidden="1">
      <c r="AE450" s="15"/>
      <c r="AF450" s="15"/>
      <c r="AG450" s="15"/>
      <c r="AH450" s="15"/>
      <c r="AI450" s="15"/>
    </row>
    <row r="451" spans="31:35" ht="14.4" hidden="1">
      <c r="AE451" s="15"/>
      <c r="AF451" s="15"/>
      <c r="AG451" s="15"/>
      <c r="AH451" s="15"/>
      <c r="AI451" s="15"/>
    </row>
    <row r="452" spans="31:35" ht="14.4" hidden="1">
      <c r="AE452" s="15"/>
      <c r="AF452" s="15"/>
      <c r="AG452" s="15"/>
      <c r="AH452" s="15"/>
      <c r="AI452" s="15"/>
    </row>
    <row r="453" spans="31:35" ht="14.4" hidden="1">
      <c r="AE453" s="15"/>
      <c r="AF453" s="15"/>
      <c r="AG453" s="15"/>
      <c r="AH453" s="15"/>
      <c r="AI453" s="15"/>
    </row>
    <row r="454" spans="31:35" ht="14.4" hidden="1">
      <c r="AE454" s="15"/>
      <c r="AF454" s="15"/>
      <c r="AG454" s="15"/>
      <c r="AH454" s="15"/>
      <c r="AI454" s="15"/>
    </row>
    <row r="455" spans="31:35" ht="14.4" hidden="1">
      <c r="AE455" s="15"/>
      <c r="AF455" s="15"/>
      <c r="AG455" s="15"/>
      <c r="AH455" s="15"/>
      <c r="AI455" s="15"/>
    </row>
    <row r="456" spans="31:35" ht="14.4" hidden="1">
      <c r="AE456" s="15"/>
      <c r="AF456" s="15"/>
      <c r="AG456" s="15"/>
      <c r="AH456" s="15"/>
      <c r="AI456" s="15"/>
    </row>
    <row r="457" spans="31:35" ht="14.4" hidden="1">
      <c r="AE457" s="15"/>
      <c r="AF457" s="15"/>
      <c r="AG457" s="15"/>
      <c r="AH457" s="15"/>
      <c r="AI457" s="15"/>
    </row>
    <row r="458" spans="31:35" ht="14.4" hidden="1">
      <c r="AE458" s="15"/>
      <c r="AF458" s="15"/>
      <c r="AG458" s="15"/>
      <c r="AH458" s="15"/>
      <c r="AI458" s="15"/>
    </row>
    <row r="459" spans="31:35" ht="14.4" hidden="1">
      <c r="AE459" s="15"/>
      <c r="AF459" s="15"/>
      <c r="AG459" s="15"/>
      <c r="AH459" s="15"/>
      <c r="AI459" s="15"/>
    </row>
    <row r="460" spans="31:35" ht="14.4" hidden="1">
      <c r="AE460" s="15"/>
      <c r="AF460" s="15"/>
      <c r="AG460" s="15"/>
      <c r="AH460" s="15"/>
      <c r="AI460" s="15"/>
    </row>
    <row r="461" spans="31:35" ht="14.4" hidden="1">
      <c r="AE461" s="15"/>
      <c r="AF461" s="15"/>
      <c r="AG461" s="15"/>
      <c r="AH461" s="15"/>
      <c r="AI461" s="15"/>
    </row>
    <row r="462" spans="31:35" ht="14.4" hidden="1">
      <c r="AE462" s="15"/>
      <c r="AF462" s="15"/>
      <c r="AG462" s="15"/>
      <c r="AH462" s="15"/>
      <c r="AI462" s="15"/>
    </row>
    <row r="463" spans="31:35" ht="14.4" hidden="1">
      <c r="AE463" s="15"/>
      <c r="AF463" s="15"/>
      <c r="AG463" s="15"/>
      <c r="AH463" s="15"/>
      <c r="AI463" s="15"/>
    </row>
    <row r="464" spans="31:35" ht="14.4" hidden="1">
      <c r="AE464" s="15"/>
      <c r="AF464" s="15"/>
      <c r="AG464" s="15"/>
      <c r="AH464" s="15"/>
      <c r="AI464" s="15"/>
    </row>
    <row r="465" spans="31:35" ht="14.4" hidden="1">
      <c r="AE465" s="15"/>
      <c r="AF465" s="15"/>
      <c r="AG465" s="15"/>
      <c r="AH465" s="15"/>
      <c r="AI465" s="15"/>
    </row>
    <row r="466" spans="31:35" ht="14.4" hidden="1">
      <c r="AE466" s="15"/>
      <c r="AF466" s="15"/>
      <c r="AG466" s="15"/>
      <c r="AH466" s="15"/>
      <c r="AI466" s="15"/>
    </row>
    <row r="467" spans="31:35" ht="14.4" hidden="1">
      <c r="AE467" s="15"/>
      <c r="AF467" s="15"/>
      <c r="AG467" s="15"/>
      <c r="AH467" s="15"/>
      <c r="AI467" s="15"/>
    </row>
    <row r="468" spans="31:35" ht="13.2" hidden="1">
      <c r="AE468" s="2"/>
      <c r="AF468" s="2"/>
      <c r="AG468" s="2"/>
      <c r="AH468" s="2"/>
      <c r="AI468" s="2"/>
    </row>
    <row r="469" spans="31:35" ht="13.2" hidden="1">
      <c r="AE469" s="14"/>
      <c r="AF469" s="14"/>
      <c r="AG469" s="14"/>
      <c r="AH469" s="14"/>
      <c r="AI469" s="14"/>
    </row>
    <row r="470" spans="31:35" ht="14.4" hidden="1">
      <c r="AE470" s="15"/>
      <c r="AF470" s="15"/>
      <c r="AG470" s="15"/>
      <c r="AH470" s="15"/>
      <c r="AI470" s="15"/>
    </row>
    <row r="471" spans="31:35" ht="14.4" hidden="1">
      <c r="AE471" s="15"/>
      <c r="AF471" s="15"/>
      <c r="AG471" s="15"/>
      <c r="AH471" s="15"/>
      <c r="AI471" s="15"/>
    </row>
    <row r="472" spans="31:35" ht="14.4" hidden="1">
      <c r="AE472" s="15"/>
      <c r="AF472" s="15"/>
      <c r="AG472" s="15"/>
      <c r="AH472" s="15"/>
      <c r="AI472" s="15"/>
    </row>
    <row r="473" spans="31:35" ht="14.4" hidden="1">
      <c r="AE473" s="15"/>
      <c r="AF473" s="15"/>
      <c r="AG473" s="15"/>
      <c r="AH473" s="15"/>
      <c r="AI473" s="15"/>
    </row>
    <row r="474" spans="31:35" ht="14.4" hidden="1">
      <c r="AE474" s="15"/>
      <c r="AF474" s="15"/>
      <c r="AG474" s="15"/>
      <c r="AH474" s="15"/>
      <c r="AI474" s="15"/>
    </row>
    <row r="475" spans="31:35" ht="14.4" hidden="1">
      <c r="AE475" s="15"/>
      <c r="AF475" s="15"/>
      <c r="AG475" s="15"/>
      <c r="AH475" s="15"/>
      <c r="AI475" s="15"/>
    </row>
    <row r="476" spans="31:35" ht="14.4" hidden="1">
      <c r="AE476" s="15"/>
      <c r="AF476" s="15"/>
      <c r="AG476" s="15"/>
      <c r="AH476" s="15"/>
      <c r="AI476" s="15"/>
    </row>
    <row r="477" spans="31:35" ht="14.4" hidden="1">
      <c r="AE477" s="15"/>
      <c r="AF477" s="15"/>
      <c r="AG477" s="15"/>
      <c r="AH477" s="15"/>
      <c r="AI477" s="15"/>
    </row>
    <row r="478" spans="31:35" ht="14.4" hidden="1">
      <c r="AE478" s="15"/>
      <c r="AF478" s="15"/>
      <c r="AG478" s="15"/>
      <c r="AH478" s="15"/>
      <c r="AI478" s="15"/>
    </row>
    <row r="479" spans="31:35" ht="14.4" hidden="1">
      <c r="AE479" s="15"/>
      <c r="AF479" s="15"/>
      <c r="AG479" s="15"/>
      <c r="AH479" s="15"/>
      <c r="AI479" s="15"/>
    </row>
    <row r="480" spans="31:35" ht="14.4" hidden="1">
      <c r="AE480" s="15"/>
      <c r="AF480" s="15"/>
      <c r="AG480" s="15"/>
      <c r="AH480" s="15"/>
      <c r="AI480" s="15"/>
    </row>
    <row r="481" spans="31:35" ht="14.4" hidden="1">
      <c r="AE481" s="15"/>
      <c r="AF481" s="15"/>
      <c r="AG481" s="15"/>
      <c r="AH481" s="15"/>
      <c r="AI481" s="15"/>
    </row>
    <row r="482" spans="31:35" ht="14.4" hidden="1">
      <c r="AE482" s="15"/>
      <c r="AF482" s="15"/>
      <c r="AG482" s="15"/>
      <c r="AH482" s="15"/>
      <c r="AI482" s="15"/>
    </row>
    <row r="483" spans="31:35" ht="14.4" hidden="1">
      <c r="AE483" s="15"/>
      <c r="AF483" s="15"/>
      <c r="AG483" s="15"/>
      <c r="AH483" s="15"/>
      <c r="AI483" s="15"/>
    </row>
    <row r="484" spans="31:35" ht="14.4" hidden="1">
      <c r="AE484" s="15"/>
      <c r="AF484" s="15"/>
      <c r="AG484" s="15"/>
      <c r="AH484" s="15"/>
      <c r="AI484" s="15"/>
    </row>
    <row r="485" spans="31:35" ht="14.4" hidden="1">
      <c r="AE485" s="15"/>
      <c r="AF485" s="15"/>
      <c r="AG485" s="15"/>
      <c r="AH485" s="15"/>
      <c r="AI485" s="15"/>
    </row>
    <row r="486" spans="31:35" ht="14.4" hidden="1">
      <c r="AE486" s="15"/>
      <c r="AF486" s="15"/>
      <c r="AG486" s="15"/>
      <c r="AH486" s="15"/>
      <c r="AI486" s="15"/>
    </row>
    <row r="487" spans="31:35" ht="14.4" hidden="1">
      <c r="AE487" s="15"/>
      <c r="AF487" s="15"/>
      <c r="AG487" s="15"/>
      <c r="AH487" s="15"/>
      <c r="AI487" s="15"/>
    </row>
    <row r="488" spans="31:35" ht="14.4" hidden="1">
      <c r="AE488" s="15"/>
      <c r="AF488" s="15"/>
      <c r="AG488" s="15"/>
      <c r="AH488" s="15"/>
      <c r="AI488" s="15"/>
    </row>
    <row r="489" spans="31:35" ht="14.4" hidden="1">
      <c r="AE489" s="15"/>
      <c r="AF489" s="15"/>
      <c r="AG489" s="15"/>
      <c r="AH489" s="15"/>
      <c r="AI489" s="15"/>
    </row>
    <row r="490" spans="31:35" ht="14.4" hidden="1">
      <c r="AE490" s="15"/>
      <c r="AF490" s="15"/>
      <c r="AG490" s="15"/>
      <c r="AH490" s="15"/>
      <c r="AI490" s="15"/>
    </row>
    <row r="491" spans="31:35" ht="14.4" hidden="1">
      <c r="AE491" s="15"/>
      <c r="AF491" s="15"/>
      <c r="AG491" s="15"/>
      <c r="AH491" s="15"/>
      <c r="AI491" s="15"/>
    </row>
    <row r="492" spans="31:35" ht="14.4" hidden="1">
      <c r="AE492" s="15"/>
      <c r="AF492" s="15"/>
      <c r="AG492" s="15"/>
      <c r="AH492" s="15"/>
      <c r="AI492" s="15"/>
    </row>
    <row r="493" spans="31:35" ht="14.4" hidden="1">
      <c r="AE493" s="15"/>
      <c r="AF493" s="15"/>
      <c r="AG493" s="15"/>
      <c r="AH493" s="15"/>
      <c r="AI493" s="15"/>
    </row>
    <row r="494" spans="31:35" ht="14.4" hidden="1">
      <c r="AE494" s="15"/>
      <c r="AF494" s="15"/>
      <c r="AG494" s="15"/>
      <c r="AH494" s="15"/>
      <c r="AI494" s="15"/>
    </row>
    <row r="495" spans="31:35" ht="14.4" hidden="1">
      <c r="AE495" s="15"/>
      <c r="AF495" s="15"/>
      <c r="AG495" s="15"/>
      <c r="AH495" s="15"/>
      <c r="AI495" s="15"/>
    </row>
    <row r="496" spans="31:35" ht="14.4" hidden="1">
      <c r="AE496" s="15"/>
      <c r="AF496" s="15"/>
      <c r="AG496" s="15"/>
      <c r="AH496" s="15"/>
      <c r="AI496" s="15"/>
    </row>
    <row r="497" spans="31:35" ht="14.4" hidden="1">
      <c r="AE497" s="15"/>
      <c r="AF497" s="15"/>
      <c r="AG497" s="15"/>
      <c r="AH497" s="15"/>
      <c r="AI497" s="15"/>
    </row>
    <row r="498" spans="31:35" ht="14.4" hidden="1">
      <c r="AE498" s="15"/>
      <c r="AF498" s="15"/>
      <c r="AG498" s="15"/>
      <c r="AH498" s="15"/>
      <c r="AI498" s="15"/>
    </row>
    <row r="499" spans="31:35" ht="14.4" hidden="1">
      <c r="AE499" s="15"/>
      <c r="AF499" s="15"/>
      <c r="AG499" s="15"/>
      <c r="AH499" s="15"/>
      <c r="AI499" s="15"/>
    </row>
    <row r="500" spans="31:35" ht="14.4" hidden="1">
      <c r="AE500" s="15"/>
      <c r="AF500" s="15"/>
      <c r="AG500" s="15"/>
      <c r="AH500" s="15"/>
      <c r="AI500" s="15"/>
    </row>
    <row r="501" spans="31:35" ht="14.4" hidden="1">
      <c r="AE501" s="15"/>
      <c r="AF501" s="15"/>
      <c r="AG501" s="15"/>
      <c r="AH501" s="15"/>
      <c r="AI501" s="15"/>
    </row>
    <row r="502" spans="31:35" ht="14.4" hidden="1">
      <c r="AE502" s="15"/>
      <c r="AF502" s="15"/>
      <c r="AG502" s="15"/>
      <c r="AH502" s="15"/>
      <c r="AI502" s="15"/>
    </row>
    <row r="503" spans="31:35" ht="14.4" hidden="1">
      <c r="AE503" s="15"/>
      <c r="AF503" s="15"/>
      <c r="AG503" s="15"/>
      <c r="AH503" s="15"/>
      <c r="AI503" s="15"/>
    </row>
    <row r="504" spans="31:35" ht="14.4" hidden="1">
      <c r="AE504" s="15"/>
      <c r="AF504" s="15"/>
      <c r="AG504" s="15"/>
      <c r="AH504" s="15"/>
      <c r="AI504" s="15"/>
    </row>
    <row r="505" spans="31:35" ht="13.2" hidden="1">
      <c r="AE505" s="2"/>
      <c r="AF505" s="2"/>
      <c r="AG505" s="2"/>
      <c r="AH505" s="2"/>
      <c r="AI505" s="2"/>
    </row>
    <row r="506" spans="31:35" ht="13.2" hidden="1">
      <c r="AE506" s="14"/>
      <c r="AF506" s="14"/>
      <c r="AG506" s="14"/>
      <c r="AH506" s="14"/>
      <c r="AI506" s="14"/>
    </row>
    <row r="507" spans="31:35" ht="14.4" hidden="1">
      <c r="AE507" s="15"/>
      <c r="AF507" s="15"/>
      <c r="AG507" s="15"/>
      <c r="AH507" s="15"/>
      <c r="AI507" s="15"/>
    </row>
    <row r="508" spans="31:35" ht="14.4" hidden="1">
      <c r="AE508" s="15"/>
      <c r="AF508" s="15"/>
      <c r="AG508" s="15"/>
      <c r="AH508" s="15"/>
      <c r="AI508" s="15"/>
    </row>
    <row r="509" spans="31:35" ht="14.4" hidden="1">
      <c r="AE509" s="15"/>
      <c r="AF509" s="15"/>
      <c r="AG509" s="15"/>
      <c r="AH509" s="15"/>
      <c r="AI509" s="15"/>
    </row>
    <row r="510" spans="31:35" ht="14.4" hidden="1">
      <c r="AE510" s="15"/>
      <c r="AF510" s="15"/>
      <c r="AG510" s="15"/>
      <c r="AH510" s="15"/>
      <c r="AI510" s="15"/>
    </row>
    <row r="511" spans="31:35" ht="14.4" hidden="1">
      <c r="AE511" s="15"/>
      <c r="AF511" s="15"/>
      <c r="AG511" s="15"/>
      <c r="AH511" s="15"/>
      <c r="AI511" s="15"/>
    </row>
    <row r="512" spans="31:35" ht="14.4" hidden="1">
      <c r="AE512" s="15"/>
      <c r="AF512" s="15"/>
      <c r="AG512" s="15"/>
      <c r="AH512" s="15"/>
      <c r="AI512" s="15"/>
    </row>
    <row r="513" spans="31:35" ht="14.4" hidden="1">
      <c r="AE513" s="15"/>
      <c r="AF513" s="15"/>
      <c r="AG513" s="15"/>
      <c r="AH513" s="15"/>
      <c r="AI513" s="15"/>
    </row>
    <row r="514" spans="31:35" ht="14.4" hidden="1">
      <c r="AE514" s="15"/>
      <c r="AF514" s="15"/>
      <c r="AG514" s="15"/>
      <c r="AH514" s="15"/>
      <c r="AI514" s="15"/>
    </row>
    <row r="515" spans="31:35" ht="14.4" hidden="1">
      <c r="AE515" s="15"/>
      <c r="AF515" s="15"/>
      <c r="AG515" s="15"/>
      <c r="AH515" s="15"/>
      <c r="AI515" s="15"/>
    </row>
    <row r="516" spans="31:35" ht="14.4" hidden="1">
      <c r="AE516" s="15"/>
      <c r="AF516" s="15"/>
      <c r="AG516" s="15"/>
      <c r="AH516" s="15"/>
      <c r="AI516" s="15"/>
    </row>
    <row r="517" spans="31:35" ht="14.4" hidden="1">
      <c r="AE517" s="15"/>
      <c r="AF517" s="15"/>
      <c r="AG517" s="15"/>
      <c r="AH517" s="15"/>
      <c r="AI517" s="15"/>
    </row>
    <row r="518" spans="31:35" ht="14.4" hidden="1">
      <c r="AE518" s="15"/>
      <c r="AF518" s="15"/>
      <c r="AG518" s="15"/>
      <c r="AH518" s="15"/>
      <c r="AI518" s="15"/>
    </row>
    <row r="519" spans="31:35" ht="14.4" hidden="1">
      <c r="AE519" s="15"/>
      <c r="AF519" s="15"/>
      <c r="AG519" s="15"/>
      <c r="AH519" s="15"/>
      <c r="AI519" s="15"/>
    </row>
    <row r="520" spans="31:35" ht="14.4" hidden="1">
      <c r="AE520" s="15"/>
      <c r="AF520" s="15"/>
      <c r="AG520" s="15"/>
      <c r="AH520" s="15"/>
      <c r="AI520" s="15"/>
    </row>
    <row r="521" spans="31:35" ht="14.4" hidden="1">
      <c r="AE521" s="15"/>
      <c r="AF521" s="15"/>
      <c r="AG521" s="15"/>
      <c r="AH521" s="15"/>
      <c r="AI521" s="15"/>
    </row>
    <row r="522" spans="31:35" ht="14.4" hidden="1">
      <c r="AE522" s="15"/>
      <c r="AF522" s="15"/>
      <c r="AG522" s="15"/>
      <c r="AH522" s="15"/>
      <c r="AI522" s="15"/>
    </row>
    <row r="523" spans="31:35" ht="14.4" hidden="1">
      <c r="AE523" s="15"/>
      <c r="AF523" s="15"/>
      <c r="AG523" s="15"/>
      <c r="AH523" s="15"/>
      <c r="AI523" s="15"/>
    </row>
    <row r="524" spans="31:35" ht="14.4" hidden="1">
      <c r="AE524" s="15"/>
      <c r="AF524" s="15"/>
      <c r="AG524" s="15"/>
      <c r="AH524" s="15"/>
      <c r="AI524" s="15"/>
    </row>
    <row r="525" spans="31:35" ht="14.4" hidden="1">
      <c r="AE525" s="15"/>
      <c r="AF525" s="15"/>
      <c r="AG525" s="15"/>
      <c r="AH525" s="15"/>
      <c r="AI525" s="15"/>
    </row>
    <row r="526" spans="31:35" ht="14.4" hidden="1">
      <c r="AE526" s="15"/>
      <c r="AF526" s="15"/>
      <c r="AG526" s="15"/>
      <c r="AH526" s="15"/>
      <c r="AI526" s="15"/>
    </row>
    <row r="527" spans="31:35" ht="14.4" hidden="1">
      <c r="AE527" s="15"/>
      <c r="AF527" s="15"/>
      <c r="AG527" s="15"/>
      <c r="AH527" s="15"/>
      <c r="AI527" s="15"/>
    </row>
    <row r="528" spans="31:35" ht="14.4" hidden="1">
      <c r="AE528" s="15"/>
      <c r="AF528" s="15"/>
      <c r="AG528" s="15"/>
      <c r="AH528" s="15"/>
      <c r="AI528" s="15"/>
    </row>
    <row r="529" spans="31:35" ht="14.4" hidden="1">
      <c r="AE529" s="15"/>
      <c r="AF529" s="15"/>
      <c r="AG529" s="15"/>
      <c r="AH529" s="15"/>
      <c r="AI529" s="15"/>
    </row>
    <row r="530" spans="31:35" ht="14.4" hidden="1">
      <c r="AE530" s="15"/>
      <c r="AF530" s="15"/>
      <c r="AG530" s="15"/>
      <c r="AH530" s="15"/>
      <c r="AI530" s="15"/>
    </row>
    <row r="531" spans="31:35" ht="14.4" hidden="1">
      <c r="AE531" s="15"/>
      <c r="AF531" s="15"/>
      <c r="AG531" s="15"/>
      <c r="AH531" s="15"/>
      <c r="AI531" s="15"/>
    </row>
    <row r="532" spans="31:35" ht="14.4" hidden="1">
      <c r="AE532" s="15"/>
      <c r="AF532" s="15"/>
      <c r="AG532" s="15"/>
      <c r="AH532" s="15"/>
      <c r="AI532" s="15"/>
    </row>
    <row r="533" spans="31:35" ht="14.4" hidden="1">
      <c r="AE533" s="15"/>
      <c r="AF533" s="15"/>
      <c r="AG533" s="15"/>
      <c r="AH533" s="15"/>
      <c r="AI533" s="15"/>
    </row>
    <row r="534" spans="31:35" ht="14.4" hidden="1">
      <c r="AE534" s="15"/>
      <c r="AF534" s="15"/>
      <c r="AG534" s="15"/>
      <c r="AH534" s="15"/>
      <c r="AI534" s="15"/>
    </row>
    <row r="535" spans="31:35" ht="14.4" hidden="1">
      <c r="AE535" s="15"/>
      <c r="AF535" s="15"/>
      <c r="AG535" s="15"/>
      <c r="AH535" s="15"/>
      <c r="AI535" s="15"/>
    </row>
    <row r="536" spans="31:35" ht="14.4" hidden="1">
      <c r="AE536" s="15"/>
      <c r="AF536" s="15"/>
      <c r="AG536" s="15"/>
      <c r="AH536" s="15"/>
      <c r="AI536" s="15"/>
    </row>
    <row r="537" spans="31:35" ht="14.4" hidden="1">
      <c r="AE537" s="15"/>
      <c r="AF537" s="15"/>
      <c r="AG537" s="15"/>
      <c r="AH537" s="15"/>
      <c r="AI537" s="15"/>
    </row>
    <row r="538" spans="31:35" ht="14.4" hidden="1">
      <c r="AE538" s="15"/>
      <c r="AF538" s="15"/>
      <c r="AG538" s="15"/>
      <c r="AH538" s="15"/>
      <c r="AI538" s="15"/>
    </row>
    <row r="539" spans="31:35" ht="14.4" hidden="1">
      <c r="AE539" s="15"/>
      <c r="AF539" s="15"/>
      <c r="AG539" s="15"/>
      <c r="AH539" s="15"/>
      <c r="AI539" s="15"/>
    </row>
    <row r="540" spans="31:35" ht="14.4" hidden="1">
      <c r="AE540" s="15"/>
      <c r="AF540" s="15"/>
      <c r="AG540" s="15"/>
      <c r="AH540" s="15"/>
      <c r="AI540" s="15"/>
    </row>
    <row r="541" spans="31:35" ht="14.4" hidden="1">
      <c r="AE541" s="15"/>
      <c r="AF541" s="15"/>
      <c r="AG541" s="15"/>
      <c r="AH541" s="15"/>
      <c r="AI541" s="15"/>
    </row>
    <row r="542" spans="31:35" ht="13.2" hidden="1">
      <c r="AE542" s="2"/>
      <c r="AF542" s="2"/>
      <c r="AG542" s="2"/>
      <c r="AH542" s="2"/>
      <c r="AI542" s="2"/>
    </row>
    <row r="543" spans="31:35" ht="13.2" hidden="1">
      <c r="AE543" s="14"/>
      <c r="AF543" s="14"/>
      <c r="AG543" s="14"/>
      <c r="AH543" s="14"/>
      <c r="AI543" s="14"/>
    </row>
    <row r="544" spans="31:35" ht="14.4" hidden="1">
      <c r="AE544" s="15"/>
      <c r="AF544" s="15"/>
      <c r="AG544" s="15"/>
      <c r="AH544" s="15"/>
      <c r="AI544" s="15"/>
    </row>
    <row r="545" spans="31:35" ht="14.4" hidden="1">
      <c r="AE545" s="15"/>
      <c r="AF545" s="15"/>
      <c r="AG545" s="15"/>
      <c r="AH545" s="15"/>
      <c r="AI545" s="15"/>
    </row>
    <row r="546" spans="31:35" ht="14.4" hidden="1">
      <c r="AE546" s="15"/>
      <c r="AF546" s="15"/>
      <c r="AG546" s="15"/>
      <c r="AH546" s="15"/>
      <c r="AI546" s="15"/>
    </row>
    <row r="547" spans="31:35" ht="14.4" hidden="1">
      <c r="AE547" s="15"/>
      <c r="AF547" s="15"/>
      <c r="AG547" s="15"/>
      <c r="AH547" s="15"/>
      <c r="AI547" s="15"/>
    </row>
    <row r="548" spans="31:35" ht="14.4" hidden="1">
      <c r="AE548" s="15"/>
      <c r="AF548" s="15"/>
      <c r="AG548" s="15"/>
      <c r="AH548" s="15"/>
      <c r="AI548" s="15"/>
    </row>
    <row r="549" spans="31:35" ht="14.4" hidden="1">
      <c r="AE549" s="15"/>
      <c r="AF549" s="15"/>
      <c r="AG549" s="15"/>
      <c r="AH549" s="15"/>
      <c r="AI549" s="15"/>
    </row>
    <row r="550" spans="31:35" ht="14.4" hidden="1">
      <c r="AE550" s="15"/>
      <c r="AF550" s="15"/>
      <c r="AG550" s="15"/>
      <c r="AH550" s="15"/>
      <c r="AI550" s="15"/>
    </row>
    <row r="551" spans="31:35" ht="14.4" hidden="1">
      <c r="AE551" s="15"/>
      <c r="AF551" s="15"/>
      <c r="AG551" s="15"/>
      <c r="AH551" s="15"/>
      <c r="AI551" s="15"/>
    </row>
    <row r="552" spans="31:35" ht="14.4" hidden="1">
      <c r="AE552" s="15"/>
      <c r="AF552" s="15"/>
      <c r="AG552" s="15"/>
      <c r="AH552" s="15"/>
      <c r="AI552" s="15"/>
    </row>
    <row r="553" spans="31:35" ht="14.4" hidden="1">
      <c r="AE553" s="15"/>
      <c r="AF553" s="15"/>
      <c r="AG553" s="15"/>
      <c r="AH553" s="15"/>
      <c r="AI553" s="15"/>
    </row>
    <row r="554" spans="31:35" ht="14.4" hidden="1">
      <c r="AE554" s="15"/>
      <c r="AF554" s="15"/>
      <c r="AG554" s="15"/>
      <c r="AH554" s="15"/>
      <c r="AI554" s="15"/>
    </row>
    <row r="555" spans="31:35" ht="14.4" hidden="1">
      <c r="AE555" s="15"/>
      <c r="AF555" s="15"/>
      <c r="AG555" s="15"/>
      <c r="AH555" s="15"/>
      <c r="AI555" s="15"/>
    </row>
    <row r="556" spans="31:35" ht="14.4" hidden="1">
      <c r="AE556" s="15"/>
      <c r="AF556" s="15"/>
      <c r="AG556" s="15"/>
      <c r="AH556" s="15"/>
      <c r="AI556" s="15"/>
    </row>
    <row r="557" spans="31:35" ht="14.4" hidden="1">
      <c r="AE557" s="15"/>
      <c r="AF557" s="15"/>
      <c r="AG557" s="15"/>
      <c r="AH557" s="15"/>
      <c r="AI557" s="15"/>
    </row>
    <row r="558" spans="31:35" ht="14.4" hidden="1">
      <c r="AE558" s="15"/>
      <c r="AF558" s="15"/>
      <c r="AG558" s="15"/>
      <c r="AH558" s="15"/>
      <c r="AI558" s="15"/>
    </row>
    <row r="559" spans="31:35" ht="14.4" hidden="1">
      <c r="AE559" s="15"/>
      <c r="AF559" s="15"/>
      <c r="AG559" s="15"/>
      <c r="AH559" s="15"/>
      <c r="AI559" s="15"/>
    </row>
    <row r="560" spans="31:35" ht="14.4" hidden="1">
      <c r="AE560" s="15"/>
      <c r="AF560" s="15"/>
      <c r="AG560" s="15"/>
      <c r="AH560" s="15"/>
      <c r="AI560" s="15"/>
    </row>
    <row r="561" spans="31:35" ht="14.4" hidden="1">
      <c r="AE561" s="15"/>
      <c r="AF561" s="15"/>
      <c r="AG561" s="15"/>
      <c r="AH561" s="15"/>
      <c r="AI561" s="15"/>
    </row>
    <row r="562" spans="31:35" ht="14.4" hidden="1">
      <c r="AE562" s="15"/>
      <c r="AF562" s="15"/>
      <c r="AG562" s="15"/>
      <c r="AH562" s="15"/>
      <c r="AI562" s="15"/>
    </row>
    <row r="563" spans="31:35" ht="14.4" hidden="1">
      <c r="AE563" s="15"/>
      <c r="AF563" s="15"/>
      <c r="AG563" s="15"/>
      <c r="AH563" s="15"/>
      <c r="AI563" s="15"/>
    </row>
    <row r="564" spans="31:35" ht="14.4" hidden="1">
      <c r="AE564" s="15"/>
      <c r="AF564" s="15"/>
      <c r="AG564" s="15"/>
      <c r="AH564" s="15"/>
      <c r="AI564" s="15"/>
    </row>
    <row r="565" spans="31:35" ht="14.4" hidden="1">
      <c r="AE565" s="15"/>
      <c r="AF565" s="15"/>
      <c r="AG565" s="15"/>
      <c r="AH565" s="15"/>
      <c r="AI565" s="15"/>
    </row>
    <row r="566" spans="31:35" ht="14.4" hidden="1">
      <c r="AE566" s="15"/>
      <c r="AF566" s="15"/>
      <c r="AG566" s="15"/>
      <c r="AH566" s="15"/>
      <c r="AI566" s="15"/>
    </row>
    <row r="567" spans="31:35" ht="14.4" hidden="1">
      <c r="AE567" s="15"/>
      <c r="AF567" s="15"/>
      <c r="AG567" s="15"/>
      <c r="AH567" s="15"/>
      <c r="AI567" s="15"/>
    </row>
    <row r="568" spans="31:35" ht="14.4" hidden="1">
      <c r="AE568" s="15"/>
      <c r="AF568" s="15"/>
      <c r="AG568" s="15"/>
      <c r="AH568" s="15"/>
      <c r="AI568" s="15"/>
    </row>
    <row r="569" spans="31:35" ht="14.4" hidden="1">
      <c r="AE569" s="15"/>
      <c r="AF569" s="15"/>
      <c r="AG569" s="15"/>
      <c r="AH569" s="15"/>
      <c r="AI569" s="15"/>
    </row>
    <row r="570" spans="31:35" ht="14.4" hidden="1">
      <c r="AE570" s="15"/>
      <c r="AF570" s="15"/>
      <c r="AG570" s="15"/>
      <c r="AH570" s="15"/>
      <c r="AI570" s="15"/>
    </row>
    <row r="571" spans="31:35" ht="14.4" hidden="1">
      <c r="AE571" s="15"/>
      <c r="AF571" s="15"/>
      <c r="AG571" s="15"/>
      <c r="AH571" s="15"/>
      <c r="AI571" s="15"/>
    </row>
    <row r="572" spans="31:35" ht="14.4" hidden="1">
      <c r="AE572" s="15"/>
      <c r="AF572" s="15"/>
      <c r="AG572" s="15"/>
      <c r="AH572" s="15"/>
      <c r="AI572" s="15"/>
    </row>
    <row r="573" spans="31:35" ht="14.4" hidden="1">
      <c r="AE573" s="15"/>
      <c r="AF573" s="15"/>
      <c r="AG573" s="15"/>
      <c r="AH573" s="15"/>
      <c r="AI573" s="15"/>
    </row>
    <row r="574" spans="31:35" ht="14.4" hidden="1">
      <c r="AE574" s="15"/>
      <c r="AF574" s="15"/>
      <c r="AG574" s="15"/>
      <c r="AH574" s="15"/>
      <c r="AI574" s="15"/>
    </row>
    <row r="575" spans="31:35" ht="14.4" hidden="1">
      <c r="AE575" s="15"/>
      <c r="AF575" s="15"/>
      <c r="AG575" s="15"/>
      <c r="AH575" s="15"/>
      <c r="AI575" s="15"/>
    </row>
    <row r="576" spans="31:35" ht="14.4" hidden="1">
      <c r="AE576" s="15"/>
      <c r="AF576" s="15"/>
      <c r="AG576" s="15"/>
      <c r="AH576" s="15"/>
      <c r="AI576" s="15"/>
    </row>
    <row r="577" spans="31:35" ht="14.4" hidden="1">
      <c r="AE577" s="15"/>
      <c r="AF577" s="15"/>
      <c r="AG577" s="15"/>
      <c r="AH577" s="15"/>
      <c r="AI577" s="15"/>
    </row>
    <row r="578" spans="31:35" ht="14.4" hidden="1">
      <c r="AE578" s="15"/>
      <c r="AF578" s="15"/>
      <c r="AG578" s="15"/>
      <c r="AH578" s="15"/>
      <c r="AI578" s="15"/>
    </row>
    <row r="579" spans="31:35" ht="13.2" hidden="1">
      <c r="AE579" s="2"/>
      <c r="AF579" s="2"/>
      <c r="AG579" s="2"/>
      <c r="AH579" s="2"/>
      <c r="AI579" s="2"/>
    </row>
    <row r="580" spans="31:35" ht="13.2" hidden="1">
      <c r="AE580" s="14"/>
      <c r="AF580" s="14"/>
      <c r="AG580" s="14"/>
      <c r="AH580" s="14"/>
      <c r="AI580" s="14"/>
    </row>
    <row r="581" spans="31:35" ht="14.4" hidden="1">
      <c r="AE581" s="15"/>
      <c r="AF581" s="15"/>
      <c r="AG581" s="15"/>
      <c r="AH581" s="15"/>
      <c r="AI581" s="15"/>
    </row>
    <row r="582" spans="31:35" ht="14.4" hidden="1">
      <c r="AE582" s="15"/>
      <c r="AF582" s="15"/>
      <c r="AG582" s="15"/>
      <c r="AH582" s="15"/>
      <c r="AI582" s="15"/>
    </row>
    <row r="583" spans="31:35" ht="14.4" hidden="1">
      <c r="AE583" s="15"/>
      <c r="AF583" s="15"/>
      <c r="AG583" s="15"/>
      <c r="AH583" s="15"/>
      <c r="AI583" s="15"/>
    </row>
    <row r="584" spans="31:35" ht="14.4" hidden="1">
      <c r="AE584" s="15"/>
      <c r="AF584" s="15"/>
      <c r="AG584" s="15"/>
      <c r="AH584" s="15"/>
      <c r="AI584" s="15"/>
    </row>
    <row r="585" spans="31:35" ht="14.4" hidden="1">
      <c r="AE585" s="15"/>
      <c r="AF585" s="15"/>
      <c r="AG585" s="15"/>
      <c r="AH585" s="15"/>
      <c r="AI585" s="15"/>
    </row>
    <row r="586" spans="31:35" ht="14.4" hidden="1">
      <c r="AE586" s="15"/>
      <c r="AF586" s="15"/>
      <c r="AG586" s="15"/>
      <c r="AH586" s="15"/>
      <c r="AI586" s="15"/>
    </row>
    <row r="587" spans="31:35" ht="14.4" hidden="1">
      <c r="AE587" s="15"/>
      <c r="AF587" s="15"/>
      <c r="AG587" s="15"/>
      <c r="AH587" s="15"/>
      <c r="AI587" s="15"/>
    </row>
    <row r="588" spans="31:35" ht="14.4" hidden="1">
      <c r="AE588" s="15"/>
      <c r="AF588" s="15"/>
      <c r="AG588" s="15"/>
      <c r="AH588" s="15"/>
      <c r="AI588" s="15"/>
    </row>
    <row r="589" spans="31:35" ht="14.4" hidden="1">
      <c r="AE589" s="15"/>
      <c r="AF589" s="15"/>
      <c r="AG589" s="15"/>
      <c r="AH589" s="15"/>
      <c r="AI589" s="15"/>
    </row>
    <row r="590" spans="31:35" ht="14.4" hidden="1">
      <c r="AE590" s="15"/>
      <c r="AF590" s="15"/>
      <c r="AG590" s="15"/>
      <c r="AH590" s="15"/>
      <c r="AI590" s="15"/>
    </row>
    <row r="591" spans="31:35" ht="14.4" hidden="1">
      <c r="AE591" s="15"/>
      <c r="AF591" s="15"/>
      <c r="AG591" s="15"/>
      <c r="AH591" s="15"/>
      <c r="AI591" s="15"/>
    </row>
    <row r="592" spans="31:35" ht="14.4" hidden="1">
      <c r="AE592" s="15"/>
      <c r="AF592" s="15"/>
      <c r="AG592" s="15"/>
      <c r="AH592" s="15"/>
      <c r="AI592" s="15"/>
    </row>
    <row r="593" spans="31:35" ht="14.4" hidden="1">
      <c r="AE593" s="15"/>
      <c r="AF593" s="15"/>
      <c r="AG593" s="15"/>
      <c r="AH593" s="15"/>
      <c r="AI593" s="15"/>
    </row>
    <row r="594" spans="31:35" ht="14.4" hidden="1">
      <c r="AE594" s="15"/>
      <c r="AF594" s="15"/>
      <c r="AG594" s="15"/>
      <c r="AH594" s="15"/>
      <c r="AI594" s="15"/>
    </row>
    <row r="595" spans="31:35" ht="14.4" hidden="1">
      <c r="AE595" s="15"/>
      <c r="AF595" s="15"/>
      <c r="AG595" s="15"/>
      <c r="AH595" s="15"/>
      <c r="AI595" s="15"/>
    </row>
    <row r="596" spans="31:35" ht="14.4" hidden="1">
      <c r="AE596" s="15"/>
      <c r="AF596" s="15"/>
      <c r="AG596" s="15"/>
      <c r="AH596" s="15"/>
      <c r="AI596" s="15"/>
    </row>
    <row r="597" spans="31:35" ht="14.4" hidden="1">
      <c r="AE597" s="15"/>
      <c r="AF597" s="15"/>
      <c r="AG597" s="15"/>
      <c r="AH597" s="15"/>
      <c r="AI597" s="15"/>
    </row>
    <row r="598" spans="31:35" ht="14.4" hidden="1">
      <c r="AE598" s="15"/>
      <c r="AF598" s="15"/>
      <c r="AG598" s="15"/>
      <c r="AH598" s="15"/>
      <c r="AI598" s="15"/>
    </row>
    <row r="599" spans="31:35" ht="14.4" hidden="1">
      <c r="AE599" s="15"/>
      <c r="AF599" s="15"/>
      <c r="AG599" s="15"/>
      <c r="AH599" s="15"/>
      <c r="AI599" s="15"/>
    </row>
    <row r="600" spans="31:35" ht="14.4" hidden="1">
      <c r="AE600" s="15"/>
      <c r="AF600" s="15"/>
      <c r="AG600" s="15"/>
      <c r="AH600" s="15"/>
      <c r="AI600" s="15"/>
    </row>
    <row r="601" spans="31:35" ht="14.4" hidden="1">
      <c r="AE601" s="15"/>
      <c r="AF601" s="15"/>
      <c r="AG601" s="15"/>
      <c r="AH601" s="15"/>
      <c r="AI601" s="15"/>
    </row>
    <row r="602" spans="31:35" ht="14.4" hidden="1">
      <c r="AE602" s="15"/>
      <c r="AF602" s="15"/>
      <c r="AG602" s="15"/>
      <c r="AH602" s="15"/>
      <c r="AI602" s="15"/>
    </row>
    <row r="603" spans="31:35" ht="14.4" hidden="1">
      <c r="AE603" s="15"/>
      <c r="AF603" s="15"/>
      <c r="AG603" s="15"/>
      <c r="AH603" s="15"/>
      <c r="AI603" s="15"/>
    </row>
    <row r="604" spans="31:35" ht="14.4" hidden="1">
      <c r="AE604" s="15"/>
      <c r="AF604" s="15"/>
      <c r="AG604" s="15"/>
      <c r="AH604" s="15"/>
      <c r="AI604" s="15"/>
    </row>
    <row r="605" spans="31:35" ht="14.4" hidden="1">
      <c r="AE605" s="15"/>
      <c r="AF605" s="15"/>
      <c r="AG605" s="15"/>
      <c r="AH605" s="15"/>
      <c r="AI605" s="15"/>
    </row>
    <row r="606" spans="31:35" ht="14.4" hidden="1">
      <c r="AE606" s="15"/>
      <c r="AF606" s="15"/>
      <c r="AG606" s="15"/>
      <c r="AH606" s="15"/>
      <c r="AI606" s="15"/>
    </row>
    <row r="607" spans="31:35" ht="14.4" hidden="1">
      <c r="AE607" s="15"/>
      <c r="AF607" s="15"/>
      <c r="AG607" s="15"/>
      <c r="AH607" s="15"/>
      <c r="AI607" s="15"/>
    </row>
    <row r="608" spans="31:35" ht="14.4" hidden="1">
      <c r="AE608" s="15"/>
      <c r="AF608" s="15"/>
      <c r="AG608" s="15"/>
      <c r="AH608" s="15"/>
      <c r="AI608" s="15"/>
    </row>
    <row r="609" spans="31:35" ht="14.4" hidden="1">
      <c r="AE609" s="15"/>
      <c r="AF609" s="15"/>
      <c r="AG609" s="15"/>
      <c r="AH609" s="15"/>
      <c r="AI609" s="15"/>
    </row>
    <row r="610" spans="31:35" ht="14.4" hidden="1">
      <c r="AE610" s="15"/>
      <c r="AF610" s="15"/>
      <c r="AG610" s="15"/>
      <c r="AH610" s="15"/>
      <c r="AI610" s="15"/>
    </row>
    <row r="611" spans="31:35" ht="14.4" hidden="1">
      <c r="AE611" s="15"/>
      <c r="AF611" s="15"/>
      <c r="AG611" s="15"/>
      <c r="AH611" s="15"/>
      <c r="AI611" s="15"/>
    </row>
    <row r="612" spans="31:35" ht="14.4" hidden="1">
      <c r="AE612" s="15"/>
      <c r="AF612" s="15"/>
      <c r="AG612" s="15"/>
      <c r="AH612" s="15"/>
      <c r="AI612" s="15"/>
    </row>
    <row r="613" spans="31:35" ht="14.4" hidden="1">
      <c r="AE613" s="15"/>
      <c r="AF613" s="15"/>
      <c r="AG613" s="15"/>
      <c r="AH613" s="15"/>
      <c r="AI613" s="15"/>
    </row>
    <row r="614" spans="31:35" ht="14.4" hidden="1">
      <c r="AE614" s="15"/>
      <c r="AF614" s="15"/>
      <c r="AG614" s="15"/>
      <c r="AH614" s="15"/>
      <c r="AI614" s="15"/>
    </row>
    <row r="615" spans="31:35" ht="14.4" hidden="1">
      <c r="AE615" s="15"/>
      <c r="AF615" s="15"/>
      <c r="AG615" s="15"/>
      <c r="AH615" s="15"/>
      <c r="AI615" s="15"/>
    </row>
    <row r="616" spans="31:35" ht="13.2" hidden="1">
      <c r="AE616" s="2"/>
      <c r="AF616" s="2"/>
      <c r="AG616" s="2"/>
      <c r="AH616" s="2"/>
      <c r="AI616" s="2"/>
    </row>
    <row r="617" spans="31:35" ht="13.2" hidden="1">
      <c r="AE617" s="14"/>
      <c r="AF617" s="14"/>
      <c r="AG617" s="14"/>
      <c r="AH617" s="14"/>
      <c r="AI617" s="14"/>
    </row>
    <row r="618" spans="31:35" ht="14.4" hidden="1">
      <c r="AE618" s="15"/>
      <c r="AF618" s="15"/>
      <c r="AG618" s="15"/>
      <c r="AH618" s="15"/>
      <c r="AI618" s="15"/>
    </row>
    <row r="619" spans="31:35" ht="14.4" hidden="1">
      <c r="AE619" s="15"/>
      <c r="AF619" s="15"/>
      <c r="AG619" s="15"/>
      <c r="AH619" s="15"/>
      <c r="AI619" s="15"/>
    </row>
    <row r="620" spans="31:35" ht="14.4" hidden="1">
      <c r="AE620" s="15"/>
      <c r="AF620" s="15"/>
      <c r="AG620" s="15"/>
      <c r="AH620" s="15"/>
      <c r="AI620" s="15"/>
    </row>
    <row r="621" spans="31:35" ht="14.4" hidden="1">
      <c r="AE621" s="15"/>
      <c r="AF621" s="15"/>
      <c r="AG621" s="15"/>
      <c r="AH621" s="15"/>
      <c r="AI621" s="15"/>
    </row>
    <row r="622" spans="31:35" ht="14.4" hidden="1">
      <c r="AE622" s="15"/>
      <c r="AF622" s="15"/>
      <c r="AG622" s="15"/>
      <c r="AH622" s="15"/>
      <c r="AI622" s="15"/>
    </row>
    <row r="623" spans="31:35" ht="14.4" hidden="1">
      <c r="AE623" s="15"/>
      <c r="AF623" s="15"/>
      <c r="AG623" s="15"/>
      <c r="AH623" s="15"/>
      <c r="AI623" s="15"/>
    </row>
    <row r="624" spans="31:35" ht="14.4" hidden="1">
      <c r="AE624" s="15"/>
      <c r="AF624" s="15"/>
      <c r="AG624" s="15"/>
      <c r="AH624" s="15"/>
      <c r="AI624" s="15"/>
    </row>
    <row r="625" spans="31:35" ht="14.4" hidden="1">
      <c r="AE625" s="15"/>
      <c r="AF625" s="15"/>
      <c r="AG625" s="15"/>
      <c r="AH625" s="15"/>
      <c r="AI625" s="15"/>
    </row>
    <row r="626" spans="31:35" ht="14.4" hidden="1">
      <c r="AE626" s="15"/>
      <c r="AF626" s="15"/>
      <c r="AG626" s="15"/>
      <c r="AH626" s="15"/>
      <c r="AI626" s="15"/>
    </row>
    <row r="627" spans="31:35" ht="14.4" hidden="1">
      <c r="AE627" s="15"/>
      <c r="AF627" s="15"/>
      <c r="AG627" s="15"/>
      <c r="AH627" s="15"/>
      <c r="AI627" s="15"/>
    </row>
    <row r="628" spans="31:35" ht="14.4" hidden="1">
      <c r="AE628" s="15"/>
      <c r="AF628" s="15"/>
      <c r="AG628" s="15"/>
      <c r="AH628" s="15"/>
      <c r="AI628" s="15"/>
    </row>
    <row r="629" spans="31:35" ht="14.4" hidden="1">
      <c r="AE629" s="15"/>
      <c r="AF629" s="15"/>
      <c r="AG629" s="15"/>
      <c r="AH629" s="15"/>
      <c r="AI629" s="15"/>
    </row>
    <row r="630" spans="31:35" ht="14.4" hidden="1">
      <c r="AE630" s="15"/>
      <c r="AF630" s="15"/>
      <c r="AG630" s="15"/>
      <c r="AH630" s="15"/>
      <c r="AI630" s="15"/>
    </row>
    <row r="631" spans="31:35" ht="14.4" hidden="1">
      <c r="AE631" s="15"/>
      <c r="AF631" s="15"/>
      <c r="AG631" s="15"/>
      <c r="AH631" s="15"/>
      <c r="AI631" s="15"/>
    </row>
    <row r="632" spans="31:35" ht="14.4" hidden="1">
      <c r="AE632" s="15"/>
      <c r="AF632" s="15"/>
      <c r="AG632" s="15"/>
      <c r="AH632" s="15"/>
      <c r="AI632" s="15"/>
    </row>
    <row r="633" spans="31:35" ht="14.4" hidden="1">
      <c r="AE633" s="15"/>
      <c r="AF633" s="15"/>
      <c r="AG633" s="15"/>
      <c r="AH633" s="15"/>
      <c r="AI633" s="15"/>
    </row>
    <row r="634" spans="31:35" ht="14.4" hidden="1">
      <c r="AE634" s="15"/>
      <c r="AF634" s="15"/>
      <c r="AG634" s="15"/>
      <c r="AH634" s="15"/>
      <c r="AI634" s="15"/>
    </row>
    <row r="635" spans="31:35" ht="14.4" hidden="1">
      <c r="AE635" s="15"/>
      <c r="AF635" s="15"/>
      <c r="AG635" s="15"/>
      <c r="AH635" s="15"/>
      <c r="AI635" s="15"/>
    </row>
    <row r="636" spans="31:35" ht="14.4" hidden="1">
      <c r="AE636" s="15"/>
      <c r="AF636" s="15"/>
      <c r="AG636" s="15"/>
      <c r="AH636" s="15"/>
      <c r="AI636" s="15"/>
    </row>
    <row r="637" spans="31:35" ht="14.4" hidden="1">
      <c r="AE637" s="15"/>
      <c r="AF637" s="15"/>
      <c r="AG637" s="15"/>
      <c r="AH637" s="15"/>
      <c r="AI637" s="15"/>
    </row>
    <row r="638" spans="31:35" ht="14.4" hidden="1">
      <c r="AE638" s="15"/>
      <c r="AF638" s="15"/>
      <c r="AG638" s="15"/>
      <c r="AH638" s="15"/>
      <c r="AI638" s="15"/>
    </row>
    <row r="639" spans="31:35" ht="14.4" hidden="1">
      <c r="AE639" s="15"/>
      <c r="AF639" s="15"/>
      <c r="AG639" s="15"/>
      <c r="AH639" s="15"/>
      <c r="AI639" s="15"/>
    </row>
    <row r="640" spans="31:35" ht="14.4" hidden="1">
      <c r="AE640" s="15"/>
      <c r="AF640" s="15"/>
      <c r="AG640" s="15"/>
      <c r="AH640" s="15"/>
      <c r="AI640" s="15"/>
    </row>
    <row r="641" spans="31:35" ht="14.4" hidden="1">
      <c r="AE641" s="15"/>
      <c r="AF641" s="15"/>
      <c r="AG641" s="15"/>
      <c r="AH641" s="15"/>
      <c r="AI641" s="15"/>
    </row>
    <row r="642" spans="31:35" ht="14.4" hidden="1">
      <c r="AE642" s="15"/>
      <c r="AF642" s="15"/>
      <c r="AG642" s="15"/>
      <c r="AH642" s="15"/>
      <c r="AI642" s="15"/>
    </row>
    <row r="643" spans="31:35" ht="14.4" hidden="1">
      <c r="AE643" s="15"/>
      <c r="AF643" s="15"/>
      <c r="AG643" s="15"/>
      <c r="AH643" s="15"/>
      <c r="AI643" s="15"/>
    </row>
    <row r="644" spans="31:35" ht="14.4" hidden="1">
      <c r="AE644" s="15"/>
      <c r="AF644" s="15"/>
      <c r="AG644" s="15"/>
      <c r="AH644" s="15"/>
      <c r="AI644" s="15"/>
    </row>
    <row r="645" spans="31:35" ht="14.4" hidden="1">
      <c r="AE645" s="15"/>
      <c r="AF645" s="15"/>
      <c r="AG645" s="15"/>
      <c r="AH645" s="15"/>
      <c r="AI645" s="15"/>
    </row>
    <row r="646" spans="31:35" ht="14.4" hidden="1">
      <c r="AE646" s="15"/>
      <c r="AF646" s="15"/>
      <c r="AG646" s="15"/>
      <c r="AH646" s="15"/>
      <c r="AI646" s="15"/>
    </row>
    <row r="647" spans="31:35" ht="14.4" hidden="1">
      <c r="AE647" s="15"/>
      <c r="AF647" s="15"/>
      <c r="AG647" s="15"/>
      <c r="AH647" s="15"/>
      <c r="AI647" s="15"/>
    </row>
    <row r="648" spans="31:35" ht="14.4" hidden="1">
      <c r="AE648" s="15"/>
      <c r="AF648" s="15"/>
      <c r="AG648" s="15"/>
      <c r="AH648" s="15"/>
      <c r="AI648" s="15"/>
    </row>
    <row r="649" spans="31:35" ht="14.4" hidden="1">
      <c r="AE649" s="15"/>
      <c r="AF649" s="15"/>
      <c r="AG649" s="15"/>
      <c r="AH649" s="15"/>
      <c r="AI649" s="15"/>
    </row>
    <row r="650" spans="31:35" ht="14.4" hidden="1">
      <c r="AE650" s="15"/>
      <c r="AF650" s="15"/>
      <c r="AG650" s="15"/>
      <c r="AH650" s="15"/>
      <c r="AI650" s="15"/>
    </row>
    <row r="651" spans="31:35" ht="14.4" hidden="1">
      <c r="AE651" s="15"/>
      <c r="AF651" s="15"/>
      <c r="AG651" s="15"/>
      <c r="AH651" s="15"/>
      <c r="AI651" s="15"/>
    </row>
    <row r="652" spans="31:35" ht="14.4" hidden="1">
      <c r="AE652" s="15"/>
      <c r="AF652" s="15"/>
      <c r="AG652" s="15"/>
      <c r="AH652" s="15"/>
      <c r="AI652" s="15"/>
    </row>
    <row r="653" spans="31:35" ht="13.2" hidden="1">
      <c r="AE653" s="2"/>
      <c r="AF653" s="2"/>
      <c r="AG653" s="2"/>
      <c r="AH653" s="2"/>
      <c r="AI653" s="2"/>
    </row>
    <row r="654" spans="31:35" ht="13.2" hidden="1">
      <c r="AE654" s="14"/>
      <c r="AF654" s="14"/>
      <c r="AG654" s="14"/>
      <c r="AH654" s="14"/>
      <c r="AI654" s="14"/>
    </row>
    <row r="655" spans="31:35" ht="14.4" hidden="1">
      <c r="AE655" s="15"/>
      <c r="AF655" s="15"/>
      <c r="AG655" s="15"/>
      <c r="AH655" s="15"/>
      <c r="AI655" s="15"/>
    </row>
    <row r="656" spans="31:35" ht="14.4" hidden="1">
      <c r="AE656" s="15"/>
      <c r="AF656" s="15"/>
      <c r="AG656" s="15"/>
      <c r="AH656" s="15"/>
      <c r="AI656" s="15"/>
    </row>
    <row r="657" spans="31:35" ht="14.4" hidden="1">
      <c r="AE657" s="15"/>
      <c r="AF657" s="15"/>
      <c r="AG657" s="15"/>
      <c r="AH657" s="15"/>
      <c r="AI657" s="15"/>
    </row>
    <row r="658" spans="31:35" ht="14.4" hidden="1">
      <c r="AE658" s="15"/>
      <c r="AF658" s="15"/>
      <c r="AG658" s="15"/>
      <c r="AH658" s="15"/>
      <c r="AI658" s="15"/>
    </row>
    <row r="659" spans="31:35" ht="14.4" hidden="1">
      <c r="AE659" s="15"/>
      <c r="AF659" s="15"/>
      <c r="AG659" s="15"/>
      <c r="AH659" s="15"/>
      <c r="AI659" s="15"/>
    </row>
    <row r="660" spans="31:35" ht="14.4" hidden="1">
      <c r="AE660" s="15"/>
      <c r="AF660" s="15"/>
      <c r="AG660" s="15"/>
      <c r="AH660" s="15"/>
      <c r="AI660" s="15"/>
    </row>
    <row r="661" spans="31:35" ht="14.4" hidden="1">
      <c r="AE661" s="15"/>
      <c r="AF661" s="15"/>
      <c r="AG661" s="15"/>
      <c r="AH661" s="15"/>
      <c r="AI661" s="15"/>
    </row>
    <row r="662" spans="31:35" ht="14.4" hidden="1">
      <c r="AE662" s="15"/>
      <c r="AF662" s="15"/>
      <c r="AG662" s="15"/>
      <c r="AH662" s="15"/>
      <c r="AI662" s="15"/>
    </row>
    <row r="663" spans="31:35" ht="14.4" hidden="1">
      <c r="AE663" s="15"/>
      <c r="AF663" s="15"/>
      <c r="AG663" s="15"/>
      <c r="AH663" s="15"/>
      <c r="AI663" s="15"/>
    </row>
    <row r="664" spans="31:35" ht="14.4" hidden="1">
      <c r="AE664" s="15"/>
      <c r="AF664" s="15"/>
      <c r="AG664" s="15"/>
      <c r="AH664" s="15"/>
      <c r="AI664" s="15"/>
    </row>
    <row r="665" spans="31:35" ht="14.4" hidden="1">
      <c r="AE665" s="15"/>
      <c r="AF665" s="15"/>
      <c r="AG665" s="15"/>
      <c r="AH665" s="15"/>
      <c r="AI665" s="15"/>
    </row>
    <row r="666" spans="31:35" ht="14.4" hidden="1">
      <c r="AE666" s="15"/>
      <c r="AF666" s="15"/>
      <c r="AG666" s="15"/>
      <c r="AH666" s="15"/>
      <c r="AI666" s="15"/>
    </row>
    <row r="667" spans="31:35" ht="14.4" hidden="1">
      <c r="AE667" s="15"/>
      <c r="AF667" s="15"/>
      <c r="AG667" s="15"/>
      <c r="AH667" s="15"/>
      <c r="AI667" s="15"/>
    </row>
    <row r="668" spans="31:35" ht="14.4" hidden="1">
      <c r="AE668" s="15"/>
      <c r="AF668" s="15"/>
      <c r="AG668" s="15"/>
      <c r="AH668" s="15"/>
      <c r="AI668" s="15"/>
    </row>
    <row r="669" spans="31:35" ht="14.4" hidden="1">
      <c r="AE669" s="15"/>
      <c r="AF669" s="15"/>
      <c r="AG669" s="15"/>
      <c r="AH669" s="15"/>
      <c r="AI669" s="15"/>
    </row>
    <row r="670" spans="31:35" ht="14.4" hidden="1">
      <c r="AE670" s="15"/>
      <c r="AF670" s="15"/>
      <c r="AG670" s="15"/>
      <c r="AH670" s="15"/>
      <c r="AI670" s="15"/>
    </row>
    <row r="671" spans="31:35" ht="14.4" hidden="1">
      <c r="AE671" s="15"/>
      <c r="AF671" s="15"/>
      <c r="AG671" s="15"/>
      <c r="AH671" s="15"/>
      <c r="AI671" s="15"/>
    </row>
    <row r="672" spans="31:35" ht="14.4" hidden="1">
      <c r="AE672" s="15"/>
      <c r="AF672" s="15"/>
      <c r="AG672" s="15"/>
      <c r="AH672" s="15"/>
      <c r="AI672" s="15"/>
    </row>
    <row r="673" spans="31:35" ht="14.4" hidden="1">
      <c r="AE673" s="15"/>
      <c r="AF673" s="15"/>
      <c r="AG673" s="15"/>
      <c r="AH673" s="15"/>
      <c r="AI673" s="15"/>
    </row>
    <row r="674" spans="31:35" ht="14.4" hidden="1">
      <c r="AE674" s="15"/>
      <c r="AF674" s="15"/>
      <c r="AG674" s="15"/>
      <c r="AH674" s="15"/>
      <c r="AI674" s="15"/>
    </row>
    <row r="675" spans="31:35" ht="14.4" hidden="1">
      <c r="AE675" s="15"/>
      <c r="AF675" s="15"/>
      <c r="AG675" s="15"/>
      <c r="AH675" s="15"/>
      <c r="AI675" s="15"/>
    </row>
    <row r="676" spans="31:35" ht="14.4" hidden="1">
      <c r="AE676" s="15"/>
      <c r="AF676" s="15"/>
      <c r="AG676" s="15"/>
      <c r="AH676" s="15"/>
      <c r="AI676" s="15"/>
    </row>
    <row r="677" spans="31:35" ht="14.4" hidden="1">
      <c r="AE677" s="15"/>
      <c r="AF677" s="15"/>
      <c r="AG677" s="15"/>
      <c r="AH677" s="15"/>
      <c r="AI677" s="15"/>
    </row>
    <row r="678" spans="31:35" ht="14.4" hidden="1">
      <c r="AE678" s="15"/>
      <c r="AF678" s="15"/>
      <c r="AG678" s="15"/>
      <c r="AH678" s="15"/>
      <c r="AI678" s="15"/>
    </row>
    <row r="679" spans="31:35" ht="14.4" hidden="1">
      <c r="AE679" s="15"/>
      <c r="AF679" s="15"/>
      <c r="AG679" s="15"/>
      <c r="AH679" s="15"/>
      <c r="AI679" s="15"/>
    </row>
    <row r="680" spans="31:35" ht="14.4" hidden="1">
      <c r="AE680" s="15"/>
      <c r="AF680" s="15"/>
      <c r="AG680" s="15"/>
      <c r="AH680" s="15"/>
      <c r="AI680" s="15"/>
    </row>
    <row r="681" spans="31:35" ht="14.4" hidden="1">
      <c r="AE681" s="15"/>
      <c r="AF681" s="15"/>
      <c r="AG681" s="15"/>
      <c r="AH681" s="15"/>
      <c r="AI681" s="15"/>
    </row>
    <row r="682" spans="31:35" ht="14.4" hidden="1">
      <c r="AE682" s="15"/>
      <c r="AF682" s="15"/>
      <c r="AG682" s="15"/>
      <c r="AH682" s="15"/>
      <c r="AI682" s="15"/>
    </row>
    <row r="683" spans="31:35" ht="14.4" hidden="1">
      <c r="AE683" s="15"/>
      <c r="AF683" s="15"/>
      <c r="AG683" s="15"/>
      <c r="AH683" s="15"/>
      <c r="AI683" s="15"/>
    </row>
    <row r="684" spans="31:35" ht="14.4" hidden="1">
      <c r="AE684" s="15"/>
      <c r="AF684" s="15"/>
      <c r="AG684" s="15"/>
      <c r="AH684" s="15"/>
      <c r="AI684" s="15"/>
    </row>
    <row r="685" spans="31:35" ht="14.4" hidden="1">
      <c r="AE685" s="15"/>
      <c r="AF685" s="15"/>
      <c r="AG685" s="15"/>
      <c r="AH685" s="15"/>
      <c r="AI685" s="15"/>
    </row>
    <row r="686" spans="31:35" ht="14.4" hidden="1">
      <c r="AE686" s="15"/>
      <c r="AF686" s="15"/>
      <c r="AG686" s="15"/>
      <c r="AH686" s="15"/>
      <c r="AI686" s="15"/>
    </row>
    <row r="687" spans="31:35" ht="14.4" hidden="1">
      <c r="AE687" s="15"/>
      <c r="AF687" s="15"/>
      <c r="AG687" s="15"/>
      <c r="AH687" s="15"/>
      <c r="AI687" s="15"/>
    </row>
    <row r="688" spans="31:35" ht="14.4" hidden="1">
      <c r="AE688" s="15"/>
      <c r="AF688" s="15"/>
      <c r="AG688" s="15"/>
      <c r="AH688" s="15"/>
      <c r="AI688" s="15"/>
    </row>
    <row r="689" spans="31:35" ht="14.4" hidden="1">
      <c r="AE689" s="15"/>
      <c r="AF689" s="15"/>
      <c r="AG689" s="15"/>
      <c r="AH689" s="15"/>
      <c r="AI689" s="15"/>
    </row>
    <row r="690" spans="31:35" ht="13.2" hidden="1">
      <c r="AE690" s="2"/>
      <c r="AF690" s="2"/>
      <c r="AG690" s="2"/>
      <c r="AH690" s="2"/>
      <c r="AI690" s="2"/>
    </row>
    <row r="691" spans="31:35" ht="13.2" hidden="1">
      <c r="AE691" s="14"/>
      <c r="AF691" s="14"/>
      <c r="AG691" s="14"/>
      <c r="AH691" s="14"/>
      <c r="AI691" s="14"/>
    </row>
    <row r="692" spans="31:35" ht="14.4" hidden="1">
      <c r="AE692" s="15"/>
      <c r="AF692" s="15"/>
      <c r="AG692" s="15"/>
      <c r="AH692" s="15"/>
      <c r="AI692" s="15"/>
    </row>
    <row r="693" spans="31:35" ht="14.4" hidden="1">
      <c r="AE693" s="15"/>
      <c r="AF693" s="15"/>
      <c r="AG693" s="15"/>
      <c r="AH693" s="15"/>
      <c r="AI693" s="15"/>
    </row>
    <row r="694" spans="31:35" ht="14.4" hidden="1">
      <c r="AE694" s="15"/>
      <c r="AF694" s="15"/>
      <c r="AG694" s="15"/>
      <c r="AH694" s="15"/>
      <c r="AI694" s="15"/>
    </row>
    <row r="695" spans="31:35" ht="14.4" hidden="1">
      <c r="AE695" s="15"/>
      <c r="AF695" s="15"/>
      <c r="AG695" s="15"/>
      <c r="AH695" s="15"/>
      <c r="AI695" s="15"/>
    </row>
    <row r="696" spans="31:35" ht="14.4" hidden="1">
      <c r="AE696" s="15"/>
      <c r="AF696" s="15"/>
      <c r="AG696" s="15"/>
      <c r="AH696" s="15"/>
      <c r="AI696" s="15"/>
    </row>
    <row r="697" spans="31:35" ht="14.4" hidden="1">
      <c r="AE697" s="15"/>
      <c r="AF697" s="15"/>
      <c r="AG697" s="15"/>
      <c r="AH697" s="15"/>
      <c r="AI697" s="15"/>
    </row>
    <row r="698" spans="31:35" ht="14.4" hidden="1">
      <c r="AE698" s="15"/>
      <c r="AF698" s="15"/>
      <c r="AG698" s="15"/>
      <c r="AH698" s="15"/>
      <c r="AI698" s="15"/>
    </row>
    <row r="699" spans="31:35" ht="14.4" hidden="1">
      <c r="AE699" s="15"/>
      <c r="AF699" s="15"/>
      <c r="AG699" s="15"/>
      <c r="AH699" s="15"/>
      <c r="AI699" s="15"/>
    </row>
    <row r="700" spans="31:35" ht="14.4" hidden="1">
      <c r="AE700" s="15"/>
      <c r="AF700" s="15"/>
      <c r="AG700" s="15"/>
      <c r="AH700" s="15"/>
      <c r="AI700" s="15"/>
    </row>
    <row r="701" spans="31:35" ht="14.4" hidden="1">
      <c r="AE701" s="15"/>
      <c r="AF701" s="15"/>
      <c r="AG701" s="15"/>
      <c r="AH701" s="15"/>
      <c r="AI701" s="15"/>
    </row>
    <row r="702" spans="31:35" ht="14.4" hidden="1">
      <c r="AE702" s="15"/>
      <c r="AF702" s="15"/>
      <c r="AG702" s="15"/>
      <c r="AH702" s="15"/>
      <c r="AI702" s="15"/>
    </row>
    <row r="703" spans="31:35" ht="14.4" hidden="1">
      <c r="AE703" s="15"/>
      <c r="AF703" s="15"/>
      <c r="AG703" s="15"/>
      <c r="AH703" s="15"/>
      <c r="AI703" s="15"/>
    </row>
    <row r="704" spans="31:35" ht="14.4" hidden="1">
      <c r="AE704" s="15"/>
      <c r="AF704" s="15"/>
      <c r="AG704" s="15"/>
      <c r="AH704" s="15"/>
      <c r="AI704" s="15"/>
    </row>
    <row r="705" spans="31:35" ht="14.4" hidden="1">
      <c r="AE705" s="15"/>
      <c r="AF705" s="15"/>
      <c r="AG705" s="15"/>
      <c r="AH705" s="15"/>
      <c r="AI705" s="15"/>
    </row>
    <row r="706" spans="31:35" ht="14.4" hidden="1">
      <c r="AE706" s="15"/>
      <c r="AF706" s="15"/>
      <c r="AG706" s="15"/>
      <c r="AH706" s="15"/>
      <c r="AI706" s="15"/>
    </row>
    <row r="707" spans="31:35" ht="14.4" hidden="1">
      <c r="AE707" s="15"/>
      <c r="AF707" s="15"/>
      <c r="AG707" s="15"/>
      <c r="AH707" s="15"/>
      <c r="AI707" s="15"/>
    </row>
    <row r="708" spans="31:35" ht="14.4" hidden="1">
      <c r="AE708" s="15"/>
      <c r="AF708" s="15"/>
      <c r="AG708" s="15"/>
      <c r="AH708" s="15"/>
      <c r="AI708" s="15"/>
    </row>
    <row r="709" spans="31:35" ht="14.4" hidden="1">
      <c r="AE709" s="15"/>
      <c r="AF709" s="15"/>
      <c r="AG709" s="15"/>
      <c r="AH709" s="15"/>
      <c r="AI709" s="15"/>
    </row>
    <row r="710" spans="31:35" ht="14.4" hidden="1">
      <c r="AE710" s="15"/>
      <c r="AF710" s="15"/>
      <c r="AG710" s="15"/>
      <c r="AH710" s="15"/>
      <c r="AI710" s="15"/>
    </row>
    <row r="711" spans="31:35" ht="14.4" hidden="1">
      <c r="AE711" s="15"/>
      <c r="AF711" s="15"/>
      <c r="AG711" s="15"/>
      <c r="AH711" s="15"/>
      <c r="AI711" s="15"/>
    </row>
    <row r="712" spans="31:35" ht="14.4" hidden="1">
      <c r="AE712" s="15"/>
      <c r="AF712" s="15"/>
      <c r="AG712" s="15"/>
      <c r="AH712" s="15"/>
      <c r="AI712" s="15"/>
    </row>
    <row r="713" spans="31:35" ht="14.4" hidden="1">
      <c r="AE713" s="15"/>
      <c r="AF713" s="15"/>
      <c r="AG713" s="15"/>
      <c r="AH713" s="15"/>
      <c r="AI713" s="15"/>
    </row>
    <row r="714" spans="31:35" ht="14.4" hidden="1">
      <c r="AE714" s="15"/>
      <c r="AF714" s="15"/>
      <c r="AG714" s="15"/>
      <c r="AH714" s="15"/>
      <c r="AI714" s="15"/>
    </row>
    <row r="715" spans="31:35" ht="14.4" hidden="1">
      <c r="AE715" s="15"/>
      <c r="AF715" s="15"/>
      <c r="AG715" s="15"/>
      <c r="AH715" s="15"/>
      <c r="AI715" s="15"/>
    </row>
    <row r="716" spans="31:35" ht="14.4" hidden="1">
      <c r="AE716" s="15"/>
      <c r="AF716" s="15"/>
      <c r="AG716" s="15"/>
      <c r="AH716" s="15"/>
      <c r="AI716" s="15"/>
    </row>
    <row r="717" spans="31:35" ht="14.4" hidden="1">
      <c r="AE717" s="15"/>
      <c r="AF717" s="15"/>
      <c r="AG717" s="15"/>
      <c r="AH717" s="15"/>
      <c r="AI717" s="15"/>
    </row>
    <row r="718" spans="31:35" ht="14.4" hidden="1">
      <c r="AE718" s="15"/>
      <c r="AF718" s="15"/>
      <c r="AG718" s="15"/>
      <c r="AH718" s="15"/>
      <c r="AI718" s="15"/>
    </row>
    <row r="719" spans="31:35" ht="14.4" hidden="1">
      <c r="AE719" s="15"/>
      <c r="AF719" s="15"/>
      <c r="AG719" s="15"/>
      <c r="AH719" s="15"/>
      <c r="AI719" s="15"/>
    </row>
    <row r="720" spans="31:35" ht="14.4" hidden="1">
      <c r="AE720" s="15"/>
      <c r="AF720" s="15"/>
      <c r="AG720" s="15"/>
      <c r="AH720" s="15"/>
      <c r="AI720" s="15"/>
    </row>
    <row r="721" spans="31:35" ht="14.4" hidden="1">
      <c r="AE721" s="15"/>
      <c r="AF721" s="15"/>
      <c r="AG721" s="15"/>
      <c r="AH721" s="15"/>
      <c r="AI721" s="15"/>
    </row>
    <row r="722" spans="31:35" ht="14.4" hidden="1">
      <c r="AE722" s="15"/>
      <c r="AF722" s="15"/>
      <c r="AG722" s="15"/>
      <c r="AH722" s="15"/>
      <c r="AI722" s="15"/>
    </row>
    <row r="723" spans="31:35" ht="14.4" hidden="1">
      <c r="AE723" s="15"/>
      <c r="AF723" s="15"/>
      <c r="AG723" s="15"/>
      <c r="AH723" s="15"/>
      <c r="AI723" s="15"/>
    </row>
    <row r="724" spans="31:35" ht="14.4" hidden="1">
      <c r="AE724" s="15"/>
      <c r="AF724" s="15"/>
      <c r="AG724" s="15"/>
      <c r="AH724" s="15"/>
      <c r="AI724" s="15"/>
    </row>
    <row r="725" spans="31:35" ht="14.4" hidden="1">
      <c r="AE725" s="15"/>
      <c r="AF725" s="15"/>
      <c r="AG725" s="15"/>
      <c r="AH725" s="15"/>
      <c r="AI725" s="15"/>
    </row>
    <row r="726" spans="31:35" ht="14.4" hidden="1">
      <c r="AE726" s="15"/>
      <c r="AF726" s="15"/>
      <c r="AG726" s="15"/>
      <c r="AH726" s="15"/>
      <c r="AI726" s="15"/>
    </row>
    <row r="727" spans="31:35" ht="13.2" hidden="1">
      <c r="AE727" s="2"/>
      <c r="AF727" s="2"/>
      <c r="AG727" s="2"/>
      <c r="AH727" s="2"/>
      <c r="AI727" s="2"/>
    </row>
    <row r="728" spans="31:35" ht="13.2" hidden="1">
      <c r="AE728" s="14"/>
      <c r="AF728" s="14"/>
      <c r="AG728" s="14"/>
      <c r="AH728" s="14"/>
      <c r="AI728" s="14"/>
    </row>
    <row r="729" spans="31:35" ht="14.4" hidden="1">
      <c r="AE729" s="15"/>
      <c r="AF729" s="15"/>
      <c r="AG729" s="15"/>
      <c r="AH729" s="15"/>
      <c r="AI729" s="15"/>
    </row>
    <row r="730" spans="31:35" ht="14.4" hidden="1">
      <c r="AE730" s="15"/>
      <c r="AF730" s="15"/>
      <c r="AG730" s="15"/>
      <c r="AH730" s="15"/>
      <c r="AI730" s="15"/>
    </row>
    <row r="731" spans="31:35" ht="14.4" hidden="1">
      <c r="AE731" s="15"/>
      <c r="AF731" s="15"/>
      <c r="AG731" s="15"/>
      <c r="AH731" s="15"/>
      <c r="AI731" s="15"/>
    </row>
    <row r="732" spans="31:35" ht="14.4" hidden="1">
      <c r="AE732" s="15"/>
      <c r="AF732" s="15"/>
      <c r="AG732" s="15"/>
      <c r="AH732" s="15"/>
      <c r="AI732" s="15"/>
    </row>
    <row r="733" spans="31:35" ht="14.4" hidden="1">
      <c r="AE733" s="15"/>
      <c r="AF733" s="15"/>
      <c r="AG733" s="15"/>
      <c r="AH733" s="15"/>
      <c r="AI733" s="15"/>
    </row>
    <row r="734" spans="31:35" ht="14.4" hidden="1">
      <c r="AE734" s="15"/>
      <c r="AF734" s="15"/>
      <c r="AG734" s="15"/>
      <c r="AH734" s="15"/>
      <c r="AI734" s="15"/>
    </row>
    <row r="735" spans="31:35" ht="14.4" hidden="1">
      <c r="AE735" s="15"/>
      <c r="AF735" s="15"/>
      <c r="AG735" s="15"/>
      <c r="AH735" s="15"/>
      <c r="AI735" s="15"/>
    </row>
    <row r="736" spans="31:35" ht="14.4" hidden="1">
      <c r="AE736" s="15"/>
      <c r="AF736" s="15"/>
      <c r="AG736" s="15"/>
      <c r="AH736" s="15"/>
      <c r="AI736" s="15"/>
    </row>
    <row r="737" spans="31:35" ht="14.4" hidden="1">
      <c r="AE737" s="15"/>
      <c r="AF737" s="15"/>
      <c r="AG737" s="15"/>
      <c r="AH737" s="15"/>
      <c r="AI737" s="15"/>
    </row>
    <row r="738" spans="31:35" ht="14.4" hidden="1">
      <c r="AE738" s="15"/>
      <c r="AF738" s="15"/>
      <c r="AG738" s="15"/>
      <c r="AH738" s="15"/>
      <c r="AI738" s="15"/>
    </row>
    <row r="739" spans="31:35" ht="14.4" hidden="1">
      <c r="AE739" s="15"/>
      <c r="AF739" s="15"/>
      <c r="AG739" s="15"/>
      <c r="AH739" s="15"/>
      <c r="AI739" s="15"/>
    </row>
    <row r="740" spans="31:35" ht="14.4" hidden="1">
      <c r="AE740" s="15"/>
      <c r="AF740" s="15"/>
      <c r="AG740" s="15"/>
      <c r="AH740" s="15"/>
      <c r="AI740" s="15"/>
    </row>
    <row r="741" spans="31:35" ht="14.4" hidden="1">
      <c r="AE741" s="15"/>
      <c r="AF741" s="15"/>
      <c r="AG741" s="15"/>
      <c r="AH741" s="15"/>
      <c r="AI741" s="15"/>
    </row>
    <row r="742" spans="31:35" ht="14.4" hidden="1">
      <c r="AE742" s="15"/>
      <c r="AF742" s="15"/>
      <c r="AG742" s="15"/>
      <c r="AH742" s="15"/>
      <c r="AI742" s="15"/>
    </row>
    <row r="743" spans="31:35" ht="14.4" hidden="1">
      <c r="AE743" s="15"/>
      <c r="AF743" s="15"/>
      <c r="AG743" s="15"/>
      <c r="AH743" s="15"/>
      <c r="AI743" s="15"/>
    </row>
    <row r="744" spans="31:35" ht="14.4" hidden="1">
      <c r="AE744" s="15"/>
      <c r="AF744" s="15"/>
      <c r="AG744" s="15"/>
      <c r="AH744" s="15"/>
      <c r="AI744" s="15"/>
    </row>
    <row r="745" spans="31:35" ht="14.4" hidden="1">
      <c r="AE745" s="15"/>
      <c r="AF745" s="15"/>
      <c r="AG745" s="15"/>
      <c r="AH745" s="15"/>
      <c r="AI745" s="15"/>
    </row>
    <row r="746" spans="31:35" ht="14.4" hidden="1">
      <c r="AE746" s="15"/>
      <c r="AF746" s="15"/>
      <c r="AG746" s="15"/>
      <c r="AH746" s="15"/>
      <c r="AI746" s="15"/>
    </row>
    <row r="747" spans="31:35" ht="14.4" hidden="1">
      <c r="AE747" s="15"/>
      <c r="AF747" s="15"/>
      <c r="AG747" s="15"/>
      <c r="AH747" s="15"/>
      <c r="AI747" s="15"/>
    </row>
    <row r="748" spans="31:35" ht="14.4" hidden="1">
      <c r="AE748" s="15"/>
      <c r="AF748" s="15"/>
      <c r="AG748" s="15"/>
      <c r="AH748" s="15"/>
      <c r="AI748" s="15"/>
    </row>
    <row r="749" spans="31:35" ht="14.4" hidden="1">
      <c r="AE749" s="15"/>
      <c r="AF749" s="15"/>
      <c r="AG749" s="15"/>
      <c r="AH749" s="15"/>
      <c r="AI749" s="15"/>
    </row>
    <row r="750" spans="31:35" ht="14.4" hidden="1">
      <c r="AE750" s="15"/>
      <c r="AF750" s="15"/>
      <c r="AG750" s="15"/>
      <c r="AH750" s="15"/>
      <c r="AI750" s="15"/>
    </row>
    <row r="751" spans="31:35" ht="14.4" hidden="1">
      <c r="AE751" s="15"/>
      <c r="AF751" s="15"/>
      <c r="AG751" s="15"/>
      <c r="AH751" s="15"/>
      <c r="AI751" s="15"/>
    </row>
    <row r="752" spans="31:35" ht="14.4" hidden="1">
      <c r="AE752" s="15"/>
      <c r="AF752" s="15"/>
      <c r="AG752" s="15"/>
      <c r="AH752" s="15"/>
      <c r="AI752" s="15"/>
    </row>
    <row r="753" spans="31:35" ht="14.4" hidden="1">
      <c r="AE753" s="15"/>
      <c r="AF753" s="15"/>
      <c r="AG753" s="15"/>
      <c r="AH753" s="15"/>
      <c r="AI753" s="15"/>
    </row>
    <row r="754" spans="31:35" ht="14.4" hidden="1">
      <c r="AE754" s="15"/>
      <c r="AF754" s="15"/>
      <c r="AG754" s="15"/>
      <c r="AH754" s="15"/>
      <c r="AI754" s="15"/>
    </row>
    <row r="755" spans="31:35" ht="14.4" hidden="1">
      <c r="AE755" s="15"/>
      <c r="AF755" s="15"/>
      <c r="AG755" s="15"/>
      <c r="AH755" s="15"/>
      <c r="AI755" s="15"/>
    </row>
    <row r="756" spans="31:35" ht="14.4" hidden="1">
      <c r="AE756" s="15"/>
      <c r="AF756" s="15"/>
      <c r="AG756" s="15"/>
      <c r="AH756" s="15"/>
      <c r="AI756" s="15"/>
    </row>
    <row r="757" spans="31:35" ht="14.4" hidden="1">
      <c r="AE757" s="15"/>
      <c r="AF757" s="15"/>
      <c r="AG757" s="15"/>
      <c r="AH757" s="15"/>
      <c r="AI757" s="15"/>
    </row>
    <row r="758" spans="31:35" ht="14.4" hidden="1">
      <c r="AE758" s="15"/>
      <c r="AF758" s="15"/>
      <c r="AG758" s="15"/>
      <c r="AH758" s="15"/>
      <c r="AI758" s="15"/>
    </row>
    <row r="759" spans="31:35" ht="14.4" hidden="1">
      <c r="AE759" s="15"/>
      <c r="AF759" s="15"/>
      <c r="AG759" s="15"/>
      <c r="AH759" s="15"/>
      <c r="AI759" s="15"/>
    </row>
    <row r="760" spans="31:35" ht="14.4" hidden="1">
      <c r="AE760" s="15"/>
      <c r="AF760" s="15"/>
      <c r="AG760" s="15"/>
      <c r="AH760" s="15"/>
      <c r="AI760" s="15"/>
    </row>
    <row r="761" spans="31:35" ht="14.4" hidden="1">
      <c r="AE761" s="15"/>
      <c r="AF761" s="15"/>
      <c r="AG761" s="15"/>
      <c r="AH761" s="15"/>
      <c r="AI761" s="15"/>
    </row>
    <row r="762" spans="31:35" ht="14.4" hidden="1">
      <c r="AE762" s="15"/>
      <c r="AF762" s="15"/>
      <c r="AG762" s="15"/>
      <c r="AH762" s="15"/>
      <c r="AI762" s="15"/>
    </row>
    <row r="763" spans="31:35" ht="14.4" hidden="1">
      <c r="AE763" s="15"/>
      <c r="AF763" s="15"/>
      <c r="AG763" s="15"/>
      <c r="AH763" s="15"/>
      <c r="AI763" s="15"/>
    </row>
    <row r="764" spans="31:35" ht="13.2" hidden="1">
      <c r="AE764" s="2"/>
      <c r="AF764" s="2"/>
      <c r="AG764" s="2"/>
      <c r="AH764" s="2"/>
      <c r="AI764" s="2"/>
    </row>
    <row r="765" spans="31:35" ht="13.2" hidden="1">
      <c r="AE765" s="14"/>
      <c r="AF765" s="14"/>
      <c r="AG765" s="14"/>
      <c r="AH765" s="14"/>
      <c r="AI765" s="14"/>
    </row>
    <row r="766" spans="31:35" ht="14.4" hidden="1">
      <c r="AE766" s="15"/>
      <c r="AF766" s="15"/>
      <c r="AG766" s="15"/>
      <c r="AH766" s="15"/>
      <c r="AI766" s="15"/>
    </row>
    <row r="767" spans="31:35" ht="14.4" hidden="1">
      <c r="AE767" s="15"/>
      <c r="AF767" s="15"/>
      <c r="AG767" s="15"/>
      <c r="AH767" s="15"/>
      <c r="AI767" s="15"/>
    </row>
    <row r="768" spans="31:35" ht="14.4" hidden="1">
      <c r="AE768" s="15"/>
      <c r="AF768" s="15"/>
      <c r="AG768" s="15"/>
      <c r="AH768" s="15"/>
      <c r="AI768" s="15"/>
    </row>
    <row r="769" spans="31:35" ht="14.4" hidden="1">
      <c r="AE769" s="15"/>
      <c r="AF769" s="15"/>
      <c r="AG769" s="15"/>
      <c r="AH769" s="15"/>
      <c r="AI769" s="15"/>
    </row>
    <row r="770" spans="31:35" ht="14.4" hidden="1">
      <c r="AE770" s="15"/>
      <c r="AF770" s="15"/>
      <c r="AG770" s="15"/>
      <c r="AH770" s="15"/>
      <c r="AI770" s="15"/>
    </row>
    <row r="771" spans="31:35" ht="14.4" hidden="1">
      <c r="AE771" s="15"/>
      <c r="AF771" s="15"/>
      <c r="AG771" s="15"/>
      <c r="AH771" s="15"/>
      <c r="AI771" s="15"/>
    </row>
    <row r="772" spans="31:35" ht="14.4" hidden="1">
      <c r="AE772" s="15"/>
      <c r="AF772" s="15"/>
      <c r="AG772" s="15"/>
      <c r="AH772" s="15"/>
      <c r="AI772" s="15"/>
    </row>
    <row r="773" spans="31:35" ht="14.4" hidden="1">
      <c r="AE773" s="15"/>
      <c r="AF773" s="15"/>
      <c r="AG773" s="15"/>
      <c r="AH773" s="15"/>
      <c r="AI773" s="15"/>
    </row>
    <row r="774" spans="31:35" ht="14.4" hidden="1">
      <c r="AE774" s="15"/>
      <c r="AF774" s="15"/>
      <c r="AG774" s="15"/>
      <c r="AH774" s="15"/>
      <c r="AI774" s="15"/>
    </row>
    <row r="775" spans="31:35" ht="14.4" hidden="1">
      <c r="AE775" s="15"/>
      <c r="AF775" s="15"/>
      <c r="AG775" s="15"/>
      <c r="AH775" s="15"/>
      <c r="AI775" s="15"/>
    </row>
    <row r="776" spans="31:35" ht="14.4" hidden="1">
      <c r="AE776" s="15"/>
      <c r="AF776" s="15"/>
      <c r="AG776" s="15"/>
      <c r="AH776" s="15"/>
      <c r="AI776" s="15"/>
    </row>
    <row r="777" spans="31:35" ht="14.4" hidden="1">
      <c r="AE777" s="15"/>
      <c r="AF777" s="15"/>
      <c r="AG777" s="15"/>
      <c r="AH777" s="15"/>
      <c r="AI777" s="15"/>
    </row>
    <row r="778" spans="31:35" ht="14.4" hidden="1">
      <c r="AE778" s="15"/>
      <c r="AF778" s="15"/>
      <c r="AG778" s="15"/>
      <c r="AH778" s="15"/>
      <c r="AI778" s="15"/>
    </row>
    <row r="779" spans="31:35" ht="14.4" hidden="1">
      <c r="AE779" s="15"/>
      <c r="AF779" s="15"/>
      <c r="AG779" s="15"/>
      <c r="AH779" s="15"/>
      <c r="AI779" s="15"/>
    </row>
    <row r="780" spans="31:35" ht="14.4" hidden="1">
      <c r="AE780" s="15"/>
      <c r="AF780" s="15"/>
      <c r="AG780" s="15"/>
      <c r="AH780" s="15"/>
      <c r="AI780" s="15"/>
    </row>
    <row r="781" spans="31:35" ht="14.4" hidden="1">
      <c r="AE781" s="15"/>
      <c r="AF781" s="15"/>
      <c r="AG781" s="15"/>
      <c r="AH781" s="15"/>
      <c r="AI781" s="15"/>
    </row>
    <row r="782" spans="31:35" ht="14.4" hidden="1">
      <c r="AE782" s="15"/>
      <c r="AF782" s="15"/>
      <c r="AG782" s="15"/>
      <c r="AH782" s="15"/>
      <c r="AI782" s="15"/>
    </row>
    <row r="783" spans="31:35" ht="14.4" hidden="1">
      <c r="AE783" s="15"/>
      <c r="AF783" s="15"/>
      <c r="AG783" s="15"/>
      <c r="AH783" s="15"/>
      <c r="AI783" s="15"/>
    </row>
    <row r="784" spans="31:35" ht="14.4" hidden="1">
      <c r="AE784" s="15"/>
      <c r="AF784" s="15"/>
      <c r="AG784" s="15"/>
      <c r="AH784" s="15"/>
      <c r="AI784" s="15"/>
    </row>
    <row r="785" spans="31:35" ht="14.4" hidden="1">
      <c r="AE785" s="15"/>
      <c r="AF785" s="15"/>
      <c r="AG785" s="15"/>
      <c r="AH785" s="15"/>
      <c r="AI785" s="15"/>
    </row>
    <row r="786" spans="31:35" ht="14.4" hidden="1">
      <c r="AE786" s="15"/>
      <c r="AF786" s="15"/>
      <c r="AG786" s="15"/>
      <c r="AH786" s="15"/>
      <c r="AI786" s="15"/>
    </row>
    <row r="787" spans="31:35" ht="14.4" hidden="1">
      <c r="AE787" s="15"/>
      <c r="AF787" s="15"/>
      <c r="AG787" s="15"/>
      <c r="AH787" s="15"/>
      <c r="AI787" s="15"/>
    </row>
    <row r="788" spans="31:35" ht="14.4" hidden="1">
      <c r="AE788" s="15"/>
      <c r="AF788" s="15"/>
      <c r="AG788" s="15"/>
      <c r="AH788" s="15"/>
      <c r="AI788" s="15"/>
    </row>
    <row r="789" spans="31:35" ht="14.4" hidden="1">
      <c r="AE789" s="15"/>
      <c r="AF789" s="15"/>
      <c r="AG789" s="15"/>
      <c r="AH789" s="15"/>
      <c r="AI789" s="15"/>
    </row>
    <row r="790" spans="31:35" ht="14.4" hidden="1">
      <c r="AE790" s="15"/>
      <c r="AF790" s="15"/>
      <c r="AG790" s="15"/>
      <c r="AH790" s="15"/>
      <c r="AI790" s="15"/>
    </row>
    <row r="791" spans="31:35" ht="14.4" hidden="1">
      <c r="AE791" s="15"/>
      <c r="AF791" s="15"/>
      <c r="AG791" s="15"/>
      <c r="AH791" s="15"/>
      <c r="AI791" s="15"/>
    </row>
    <row r="792" spans="31:35" ht="14.4" hidden="1">
      <c r="AE792" s="15"/>
      <c r="AF792" s="15"/>
      <c r="AG792" s="15"/>
      <c r="AH792" s="15"/>
      <c r="AI792" s="15"/>
    </row>
    <row r="793" spans="31:35" ht="14.4" hidden="1">
      <c r="AE793" s="15"/>
      <c r="AF793" s="15"/>
      <c r="AG793" s="15"/>
      <c r="AH793" s="15"/>
      <c r="AI793" s="15"/>
    </row>
    <row r="794" spans="31:35" ht="14.4" hidden="1">
      <c r="AE794" s="15"/>
      <c r="AF794" s="15"/>
      <c r="AG794" s="15"/>
      <c r="AH794" s="15"/>
      <c r="AI794" s="15"/>
    </row>
    <row r="795" spans="31:35" ht="14.4" hidden="1">
      <c r="AE795" s="15"/>
      <c r="AF795" s="15"/>
      <c r="AG795" s="15"/>
      <c r="AH795" s="15"/>
      <c r="AI795" s="15"/>
    </row>
    <row r="796" spans="31:35" ht="14.4" hidden="1">
      <c r="AE796" s="15"/>
      <c r="AF796" s="15"/>
      <c r="AG796" s="15"/>
      <c r="AH796" s="15"/>
      <c r="AI796" s="15"/>
    </row>
    <row r="797" spans="31:35" ht="14.4" hidden="1">
      <c r="AE797" s="15"/>
      <c r="AF797" s="15"/>
      <c r="AG797" s="15"/>
      <c r="AH797" s="15"/>
      <c r="AI797" s="15"/>
    </row>
    <row r="798" spans="31:35" ht="14.4" hidden="1">
      <c r="AE798" s="15"/>
      <c r="AF798" s="15"/>
      <c r="AG798" s="15"/>
      <c r="AH798" s="15"/>
      <c r="AI798" s="15"/>
    </row>
    <row r="799" spans="31:35" ht="14.4" hidden="1">
      <c r="AE799" s="15"/>
      <c r="AF799" s="15"/>
      <c r="AG799" s="15"/>
      <c r="AH799" s="15"/>
      <c r="AI799" s="15"/>
    </row>
    <row r="800" spans="31:35" ht="14.4" hidden="1">
      <c r="AE800" s="15"/>
      <c r="AF800" s="15"/>
      <c r="AG800" s="15"/>
      <c r="AH800" s="15"/>
      <c r="AI800" s="15"/>
    </row>
    <row r="801" spans="31:35" ht="13.2" hidden="1">
      <c r="AE801" s="2"/>
      <c r="AF801" s="2"/>
      <c r="AG801" s="2"/>
      <c r="AH801" s="2"/>
      <c r="AI801" s="2"/>
    </row>
    <row r="802" spans="31:35" ht="13.2" hidden="1">
      <c r="AE802" s="14"/>
      <c r="AF802" s="14"/>
      <c r="AG802" s="14"/>
      <c r="AH802" s="14"/>
      <c r="AI802" s="14"/>
    </row>
    <row r="803" spans="31:35" ht="14.4" hidden="1">
      <c r="AE803" s="15"/>
      <c r="AF803" s="15"/>
      <c r="AG803" s="15"/>
      <c r="AH803" s="15"/>
      <c r="AI803" s="15"/>
    </row>
    <row r="804" spans="31:35" ht="14.4" hidden="1">
      <c r="AE804" s="15"/>
      <c r="AF804" s="15"/>
      <c r="AG804" s="15"/>
      <c r="AH804" s="15"/>
      <c r="AI804" s="15"/>
    </row>
    <row r="805" spans="31:35" ht="14.4" hidden="1">
      <c r="AE805" s="15"/>
      <c r="AF805" s="15"/>
      <c r="AG805" s="15"/>
      <c r="AH805" s="15"/>
      <c r="AI805" s="15"/>
    </row>
    <row r="806" spans="31:35" ht="14.4" hidden="1">
      <c r="AE806" s="15"/>
      <c r="AF806" s="15"/>
      <c r="AG806" s="15"/>
      <c r="AH806" s="15"/>
      <c r="AI806" s="15"/>
    </row>
    <row r="807" spans="31:35" ht="14.4" hidden="1">
      <c r="AE807" s="15"/>
      <c r="AF807" s="15"/>
      <c r="AG807" s="15"/>
      <c r="AH807" s="15"/>
      <c r="AI807" s="15"/>
    </row>
    <row r="808" spans="31:35" ht="14.4" hidden="1">
      <c r="AE808" s="15"/>
      <c r="AF808" s="15"/>
      <c r="AG808" s="15"/>
      <c r="AH808" s="15"/>
      <c r="AI808" s="15"/>
    </row>
    <row r="809" spans="31:35" ht="14.4" hidden="1">
      <c r="AE809" s="15"/>
      <c r="AF809" s="15"/>
      <c r="AG809" s="15"/>
      <c r="AH809" s="15"/>
      <c r="AI809" s="15"/>
    </row>
    <row r="810" spans="31:35" ht="14.4" hidden="1">
      <c r="AE810" s="15"/>
      <c r="AF810" s="15"/>
      <c r="AG810" s="15"/>
      <c r="AH810" s="15"/>
      <c r="AI810" s="15"/>
    </row>
    <row r="811" spans="31:35" ht="14.4" hidden="1">
      <c r="AE811" s="15"/>
      <c r="AF811" s="15"/>
      <c r="AG811" s="15"/>
      <c r="AH811" s="15"/>
      <c r="AI811" s="15"/>
    </row>
    <row r="812" spans="31:35" ht="14.4" hidden="1">
      <c r="AE812" s="15"/>
      <c r="AF812" s="15"/>
      <c r="AG812" s="15"/>
      <c r="AH812" s="15"/>
      <c r="AI812" s="15"/>
    </row>
    <row r="813" spans="31:35" ht="14.4" hidden="1">
      <c r="AE813" s="15"/>
      <c r="AF813" s="15"/>
      <c r="AG813" s="15"/>
      <c r="AH813" s="15"/>
      <c r="AI813" s="15"/>
    </row>
    <row r="814" spans="31:35" ht="14.4" hidden="1">
      <c r="AE814" s="15"/>
      <c r="AF814" s="15"/>
      <c r="AG814" s="15"/>
      <c r="AH814" s="15"/>
      <c r="AI814" s="15"/>
    </row>
    <row r="815" spans="31:35" ht="14.4" hidden="1">
      <c r="AE815" s="15"/>
      <c r="AF815" s="15"/>
      <c r="AG815" s="15"/>
      <c r="AH815" s="15"/>
      <c r="AI815" s="15"/>
    </row>
    <row r="816" spans="31:35" ht="14.4" hidden="1">
      <c r="AE816" s="15"/>
      <c r="AF816" s="15"/>
      <c r="AG816" s="15"/>
      <c r="AH816" s="15"/>
      <c r="AI816" s="15"/>
    </row>
    <row r="817" spans="31:35" ht="14.4" hidden="1">
      <c r="AE817" s="15"/>
      <c r="AF817" s="15"/>
      <c r="AG817" s="15"/>
      <c r="AH817" s="15"/>
      <c r="AI817" s="15"/>
    </row>
    <row r="818" spans="31:35" ht="14.4" hidden="1">
      <c r="AE818" s="15"/>
      <c r="AF818" s="15"/>
      <c r="AG818" s="15"/>
      <c r="AH818" s="15"/>
      <c r="AI818" s="15"/>
    </row>
    <row r="819" spans="31:35" ht="14.4" hidden="1">
      <c r="AE819" s="15"/>
      <c r="AF819" s="15"/>
      <c r="AG819" s="15"/>
      <c r="AH819" s="15"/>
      <c r="AI819" s="15"/>
    </row>
    <row r="820" spans="31:35" ht="14.4" hidden="1">
      <c r="AE820" s="15"/>
      <c r="AF820" s="15"/>
      <c r="AG820" s="15"/>
      <c r="AH820" s="15"/>
      <c r="AI820" s="15"/>
    </row>
    <row r="821" spans="31:35" ht="14.4" hidden="1">
      <c r="AE821" s="15"/>
      <c r="AF821" s="15"/>
      <c r="AG821" s="15"/>
      <c r="AH821" s="15"/>
      <c r="AI821" s="15"/>
    </row>
    <row r="822" spans="31:35" ht="14.4" hidden="1">
      <c r="AE822" s="15"/>
      <c r="AF822" s="15"/>
      <c r="AG822" s="15"/>
      <c r="AH822" s="15"/>
      <c r="AI822" s="15"/>
    </row>
    <row r="823" spans="31:35" ht="14.4" hidden="1">
      <c r="AE823" s="15"/>
      <c r="AF823" s="15"/>
      <c r="AG823" s="15"/>
      <c r="AH823" s="15"/>
      <c r="AI823" s="15"/>
    </row>
    <row r="824" spans="31:35" ht="14.4" hidden="1">
      <c r="AE824" s="15"/>
      <c r="AF824" s="15"/>
      <c r="AG824" s="15"/>
      <c r="AH824" s="15"/>
      <c r="AI824" s="15"/>
    </row>
    <row r="825" spans="31:35" ht="14.4" hidden="1">
      <c r="AE825" s="15"/>
      <c r="AF825" s="15"/>
      <c r="AG825" s="15"/>
      <c r="AH825" s="15"/>
      <c r="AI825" s="15"/>
    </row>
    <row r="826" spans="31:35" ht="14.4" hidden="1">
      <c r="AE826" s="15"/>
      <c r="AF826" s="15"/>
      <c r="AG826" s="15"/>
      <c r="AH826" s="15"/>
      <c r="AI826" s="15"/>
    </row>
    <row r="827" spans="31:35" ht="14.4" hidden="1">
      <c r="AE827" s="15"/>
      <c r="AF827" s="15"/>
      <c r="AG827" s="15"/>
      <c r="AH827" s="15"/>
      <c r="AI827" s="15"/>
    </row>
    <row r="828" spans="31:35" ht="14.4" hidden="1">
      <c r="AE828" s="15"/>
      <c r="AF828" s="15"/>
      <c r="AG828" s="15"/>
      <c r="AH828" s="15"/>
      <c r="AI828" s="15"/>
    </row>
    <row r="829" spans="31:35" ht="14.4" hidden="1">
      <c r="AE829" s="15"/>
      <c r="AF829" s="15"/>
      <c r="AG829" s="15"/>
      <c r="AH829" s="15"/>
      <c r="AI829" s="15"/>
    </row>
    <row r="830" spans="31:35" ht="14.4" hidden="1">
      <c r="AE830" s="15"/>
      <c r="AF830" s="15"/>
      <c r="AG830" s="15"/>
      <c r="AH830" s="15"/>
      <c r="AI830" s="15"/>
    </row>
    <row r="831" spans="31:35" ht="14.4" hidden="1">
      <c r="AE831" s="15"/>
      <c r="AF831" s="15"/>
      <c r="AG831" s="15"/>
      <c r="AH831" s="15"/>
      <c r="AI831" s="15"/>
    </row>
    <row r="832" spans="31:35" ht="14.4" hidden="1">
      <c r="AE832" s="15"/>
      <c r="AF832" s="15"/>
      <c r="AG832" s="15"/>
      <c r="AH832" s="15"/>
      <c r="AI832" s="15"/>
    </row>
    <row r="833" spans="31:35" ht="14.4" hidden="1">
      <c r="AE833" s="15"/>
      <c r="AF833" s="15"/>
      <c r="AG833" s="15"/>
      <c r="AH833" s="15"/>
      <c r="AI833" s="15"/>
    </row>
    <row r="834" spans="31:35" ht="14.4" hidden="1">
      <c r="AE834" s="15"/>
      <c r="AF834" s="15"/>
      <c r="AG834" s="15"/>
      <c r="AH834" s="15"/>
      <c r="AI834" s="15"/>
    </row>
    <row r="835" spans="31:35" ht="14.4" hidden="1">
      <c r="AE835" s="15"/>
      <c r="AF835" s="15"/>
      <c r="AG835" s="15"/>
      <c r="AH835" s="15"/>
      <c r="AI835" s="15"/>
    </row>
    <row r="836" spans="31:35" ht="14.4" hidden="1">
      <c r="AE836" s="15"/>
      <c r="AF836" s="15"/>
      <c r="AG836" s="15"/>
      <c r="AH836" s="15"/>
      <c r="AI836" s="15"/>
    </row>
    <row r="837" spans="31:35" ht="14.4" hidden="1">
      <c r="AE837" s="15"/>
      <c r="AF837" s="15"/>
      <c r="AG837" s="15"/>
      <c r="AH837" s="15"/>
      <c r="AI837" s="15"/>
    </row>
    <row r="838" spans="31:35" ht="13.2" hidden="1">
      <c r="AE838" s="2"/>
      <c r="AF838" s="2"/>
      <c r="AG838" s="2"/>
      <c r="AH838" s="2"/>
      <c r="AI838" s="2"/>
    </row>
    <row r="839" spans="31:35" ht="13.2" hidden="1">
      <c r="AE839" s="14"/>
      <c r="AF839" s="14"/>
      <c r="AG839" s="14"/>
      <c r="AH839" s="14"/>
      <c r="AI839" s="14"/>
    </row>
    <row r="840" spans="31:35" ht="14.4" hidden="1">
      <c r="AE840" s="15"/>
      <c r="AF840" s="15"/>
      <c r="AG840" s="15"/>
      <c r="AH840" s="15"/>
      <c r="AI840" s="15"/>
    </row>
    <row r="841" spans="31:35" ht="14.4" hidden="1">
      <c r="AE841" s="15"/>
      <c r="AF841" s="15"/>
      <c r="AG841" s="15"/>
      <c r="AH841" s="15"/>
      <c r="AI841" s="15"/>
    </row>
    <row r="842" spans="31:35" ht="14.4" hidden="1">
      <c r="AE842" s="15"/>
      <c r="AF842" s="15"/>
      <c r="AG842" s="15"/>
      <c r="AH842" s="15"/>
      <c r="AI842" s="15"/>
    </row>
    <row r="843" spans="31:35" ht="14.4" hidden="1">
      <c r="AE843" s="15"/>
      <c r="AF843" s="15"/>
      <c r="AG843" s="15"/>
      <c r="AH843" s="15"/>
      <c r="AI843" s="15"/>
    </row>
    <row r="844" spans="31:35" ht="14.4" hidden="1">
      <c r="AE844" s="15"/>
      <c r="AF844" s="15"/>
      <c r="AG844" s="15"/>
      <c r="AH844" s="15"/>
      <c r="AI844" s="15"/>
    </row>
    <row r="845" spans="31:35" ht="14.4" hidden="1">
      <c r="AE845" s="15"/>
      <c r="AF845" s="15"/>
      <c r="AG845" s="15"/>
      <c r="AH845" s="15"/>
      <c r="AI845" s="15"/>
    </row>
    <row r="846" spans="31:35" ht="14.4" hidden="1">
      <c r="AE846" s="15"/>
      <c r="AF846" s="15"/>
      <c r="AG846" s="15"/>
      <c r="AH846" s="15"/>
      <c r="AI846" s="15"/>
    </row>
    <row r="847" spans="31:35" ht="14.4" hidden="1">
      <c r="AE847" s="15"/>
      <c r="AF847" s="15"/>
      <c r="AG847" s="15"/>
      <c r="AH847" s="15"/>
      <c r="AI847" s="15"/>
    </row>
    <row r="848" spans="31:35" ht="14.4" hidden="1">
      <c r="AE848" s="15"/>
      <c r="AF848" s="15"/>
      <c r="AG848" s="15"/>
      <c r="AH848" s="15"/>
      <c r="AI848" s="15"/>
    </row>
    <row r="849" spans="31:35" ht="14.4" hidden="1">
      <c r="AE849" s="15"/>
      <c r="AF849" s="15"/>
      <c r="AG849" s="15"/>
      <c r="AH849" s="15"/>
      <c r="AI849" s="15"/>
    </row>
    <row r="850" spans="31:35" ht="14.4" hidden="1">
      <c r="AE850" s="15"/>
      <c r="AF850" s="15"/>
      <c r="AG850" s="15"/>
      <c r="AH850" s="15"/>
      <c r="AI850" s="15"/>
    </row>
    <row r="851" spans="31:35" ht="14.4" hidden="1">
      <c r="AE851" s="15"/>
      <c r="AF851" s="15"/>
      <c r="AG851" s="15"/>
      <c r="AH851" s="15"/>
      <c r="AI851" s="15"/>
    </row>
    <row r="852" spans="31:35" ht="14.4" hidden="1">
      <c r="AE852" s="15"/>
      <c r="AF852" s="15"/>
      <c r="AG852" s="15"/>
      <c r="AH852" s="15"/>
      <c r="AI852" s="15"/>
    </row>
    <row r="853" spans="31:35" ht="14.4" hidden="1">
      <c r="AE853" s="15"/>
      <c r="AF853" s="15"/>
      <c r="AG853" s="15"/>
      <c r="AH853" s="15"/>
      <c r="AI853" s="15"/>
    </row>
    <row r="854" spans="31:35" ht="14.4" hidden="1">
      <c r="AE854" s="15"/>
      <c r="AF854" s="15"/>
      <c r="AG854" s="15"/>
      <c r="AH854" s="15"/>
      <c r="AI854" s="15"/>
    </row>
    <row r="855" spans="31:35" ht="14.4" hidden="1">
      <c r="AE855" s="15"/>
      <c r="AF855" s="15"/>
      <c r="AG855" s="15"/>
      <c r="AH855" s="15"/>
      <c r="AI855" s="15"/>
    </row>
    <row r="856" spans="31:35" ht="14.4" hidden="1">
      <c r="AE856" s="15"/>
      <c r="AF856" s="15"/>
      <c r="AG856" s="15"/>
      <c r="AH856" s="15"/>
      <c r="AI856" s="15"/>
    </row>
    <row r="857" spans="31:35" ht="14.4" hidden="1">
      <c r="AE857" s="15"/>
      <c r="AF857" s="15"/>
      <c r="AG857" s="15"/>
      <c r="AH857" s="15"/>
      <c r="AI857" s="15"/>
    </row>
    <row r="858" spans="31:35" ht="14.4" hidden="1">
      <c r="AE858" s="15"/>
      <c r="AF858" s="15"/>
      <c r="AG858" s="15"/>
      <c r="AH858" s="15"/>
      <c r="AI858" s="15"/>
    </row>
    <row r="859" spans="31:35" ht="14.4" hidden="1">
      <c r="AE859" s="15"/>
      <c r="AF859" s="15"/>
      <c r="AG859" s="15"/>
      <c r="AH859" s="15"/>
      <c r="AI859" s="15"/>
    </row>
    <row r="860" spans="31:35" ht="14.4" hidden="1">
      <c r="AE860" s="15"/>
      <c r="AF860" s="15"/>
      <c r="AG860" s="15"/>
      <c r="AH860" s="15"/>
      <c r="AI860" s="15"/>
    </row>
    <row r="861" spans="31:35" ht="14.4" hidden="1">
      <c r="AE861" s="15"/>
      <c r="AF861" s="15"/>
      <c r="AG861" s="15"/>
      <c r="AH861" s="15"/>
      <c r="AI861" s="15"/>
    </row>
    <row r="862" spans="31:35" ht="14.4" hidden="1">
      <c r="AE862" s="15"/>
      <c r="AF862" s="15"/>
      <c r="AG862" s="15"/>
      <c r="AH862" s="15"/>
      <c r="AI862" s="15"/>
    </row>
    <row r="863" spans="31:35" ht="14.4" hidden="1">
      <c r="AE863" s="15"/>
      <c r="AF863" s="15"/>
      <c r="AG863" s="15"/>
      <c r="AH863" s="15"/>
      <c r="AI863" s="15"/>
    </row>
    <row r="864" spans="31:35" ht="14.4" hidden="1">
      <c r="AE864" s="15"/>
      <c r="AF864" s="15"/>
      <c r="AG864" s="15"/>
      <c r="AH864" s="15"/>
      <c r="AI864" s="15"/>
    </row>
    <row r="865" spans="31:35" ht="14.4" hidden="1">
      <c r="AE865" s="15"/>
      <c r="AF865" s="15"/>
      <c r="AG865" s="15"/>
      <c r="AH865" s="15"/>
      <c r="AI865" s="15"/>
    </row>
    <row r="866" spans="31:35" ht="14.4" hidden="1">
      <c r="AE866" s="15"/>
      <c r="AF866" s="15"/>
      <c r="AG866" s="15"/>
      <c r="AH866" s="15"/>
      <c r="AI866" s="15"/>
    </row>
    <row r="867" spans="31:35" ht="14.4" hidden="1">
      <c r="AE867" s="15"/>
      <c r="AF867" s="15"/>
      <c r="AG867" s="15"/>
      <c r="AH867" s="15"/>
      <c r="AI867" s="15"/>
    </row>
    <row r="868" spans="31:35" ht="14.4" hidden="1">
      <c r="AE868" s="15"/>
      <c r="AF868" s="15"/>
      <c r="AG868" s="15"/>
      <c r="AH868" s="15"/>
      <c r="AI868" s="15"/>
    </row>
    <row r="869" spans="31:35" ht="14.4" hidden="1">
      <c r="AE869" s="15"/>
      <c r="AF869" s="15"/>
      <c r="AG869" s="15"/>
      <c r="AH869" s="15"/>
      <c r="AI869" s="15"/>
    </row>
    <row r="870" spans="31:35" ht="14.4" hidden="1">
      <c r="AE870" s="15"/>
      <c r="AF870" s="15"/>
      <c r="AG870" s="15"/>
      <c r="AH870" s="15"/>
      <c r="AI870" s="15"/>
    </row>
    <row r="871" spans="31:35" ht="14.4" hidden="1">
      <c r="AE871" s="15"/>
      <c r="AF871" s="15"/>
      <c r="AG871" s="15"/>
      <c r="AH871" s="15"/>
      <c r="AI871" s="15"/>
    </row>
    <row r="872" spans="31:35" ht="14.4" hidden="1">
      <c r="AE872" s="15"/>
      <c r="AF872" s="15"/>
      <c r="AG872" s="15"/>
      <c r="AH872" s="15"/>
      <c r="AI872" s="15"/>
    </row>
    <row r="873" spans="31:35" ht="14.4" hidden="1">
      <c r="AE873" s="15"/>
      <c r="AF873" s="15"/>
      <c r="AG873" s="15"/>
      <c r="AH873" s="15"/>
      <c r="AI873" s="15"/>
    </row>
    <row r="874" spans="31:35" ht="14.4" hidden="1">
      <c r="AE874" s="15"/>
      <c r="AF874" s="15"/>
      <c r="AG874" s="15"/>
      <c r="AH874" s="15"/>
      <c r="AI874" s="15"/>
    </row>
    <row r="875" spans="31:35" ht="13.2" hidden="1">
      <c r="AE875" s="2"/>
      <c r="AF875" s="2"/>
      <c r="AG875" s="2"/>
      <c r="AH875" s="2"/>
      <c r="AI875" s="2"/>
    </row>
    <row r="876" spans="31:35" ht="13.2" hidden="1">
      <c r="AE876" s="14"/>
      <c r="AF876" s="14"/>
      <c r="AG876" s="14"/>
      <c r="AH876" s="14"/>
      <c r="AI876" s="14"/>
    </row>
    <row r="877" spans="31:35" ht="14.4" hidden="1">
      <c r="AE877" s="15"/>
      <c r="AF877" s="15"/>
      <c r="AG877" s="15"/>
      <c r="AH877" s="15"/>
      <c r="AI877" s="15"/>
    </row>
    <row r="878" spans="31:35" ht="14.4" hidden="1">
      <c r="AE878" s="15"/>
      <c r="AF878" s="15"/>
      <c r="AG878" s="15"/>
      <c r="AH878" s="15"/>
      <c r="AI878" s="15"/>
    </row>
    <row r="879" spans="31:35" ht="14.4" hidden="1">
      <c r="AE879" s="15"/>
      <c r="AF879" s="15"/>
      <c r="AG879" s="15"/>
      <c r="AH879" s="15"/>
      <c r="AI879" s="15"/>
    </row>
    <row r="880" spans="31:35" ht="14.4" hidden="1">
      <c r="AE880" s="15"/>
      <c r="AF880" s="15"/>
      <c r="AG880" s="15"/>
      <c r="AH880" s="15"/>
      <c r="AI880" s="15"/>
    </row>
    <row r="881" spans="31:35" ht="14.4" hidden="1">
      <c r="AE881" s="15"/>
      <c r="AF881" s="15"/>
      <c r="AG881" s="15"/>
      <c r="AH881" s="15"/>
      <c r="AI881" s="15"/>
    </row>
    <row r="882" spans="31:35" ht="14.4" hidden="1">
      <c r="AE882" s="15"/>
      <c r="AF882" s="15"/>
      <c r="AG882" s="15"/>
      <c r="AH882" s="15"/>
      <c r="AI882" s="15"/>
    </row>
    <row r="883" spans="31:35" ht="14.4" hidden="1">
      <c r="AE883" s="15"/>
      <c r="AF883" s="15"/>
      <c r="AG883" s="15"/>
      <c r="AH883" s="15"/>
      <c r="AI883" s="15"/>
    </row>
    <row r="884" spans="31:35" ht="14.4" hidden="1">
      <c r="AE884" s="15"/>
      <c r="AF884" s="15"/>
      <c r="AG884" s="15"/>
      <c r="AH884" s="15"/>
      <c r="AI884" s="15"/>
    </row>
    <row r="885" spans="31:35" ht="14.4" hidden="1">
      <c r="AE885" s="15"/>
      <c r="AF885" s="15"/>
      <c r="AG885" s="15"/>
      <c r="AH885" s="15"/>
      <c r="AI885" s="15"/>
    </row>
    <row r="886" spans="31:35" ht="14.4" hidden="1">
      <c r="AE886" s="15"/>
      <c r="AF886" s="15"/>
      <c r="AG886" s="15"/>
      <c r="AH886" s="15"/>
      <c r="AI886" s="15"/>
    </row>
    <row r="887" spans="31:35" ht="14.4" hidden="1">
      <c r="AE887" s="15"/>
      <c r="AF887" s="15"/>
      <c r="AG887" s="15"/>
      <c r="AH887" s="15"/>
      <c r="AI887" s="15"/>
    </row>
    <row r="888" spans="31:35" ht="14.4" hidden="1">
      <c r="AE888" s="15"/>
      <c r="AF888" s="15"/>
      <c r="AG888" s="15"/>
      <c r="AH888" s="15"/>
      <c r="AI888" s="15"/>
    </row>
    <row r="889" spans="31:35" ht="14.4" hidden="1">
      <c r="AE889" s="15"/>
      <c r="AF889" s="15"/>
      <c r="AG889" s="15"/>
      <c r="AH889" s="15"/>
      <c r="AI889" s="15"/>
    </row>
    <row r="890" spans="31:35" ht="14.4" hidden="1">
      <c r="AE890" s="15"/>
      <c r="AF890" s="15"/>
      <c r="AG890" s="15"/>
      <c r="AH890" s="15"/>
      <c r="AI890" s="15"/>
    </row>
    <row r="891" spans="31:35" ht="14.4" hidden="1">
      <c r="AE891" s="15"/>
      <c r="AF891" s="15"/>
      <c r="AG891" s="15"/>
      <c r="AH891" s="15"/>
      <c r="AI891" s="15"/>
    </row>
    <row r="892" spans="31:35" ht="14.4" hidden="1">
      <c r="AE892" s="15"/>
      <c r="AF892" s="15"/>
      <c r="AG892" s="15"/>
      <c r="AH892" s="15"/>
      <c r="AI892" s="15"/>
    </row>
    <row r="893" spans="31:35" ht="14.4" hidden="1">
      <c r="AE893" s="15"/>
      <c r="AF893" s="15"/>
      <c r="AG893" s="15"/>
      <c r="AH893" s="15"/>
      <c r="AI893" s="15"/>
    </row>
    <row r="894" spans="31:35" ht="14.4" hidden="1">
      <c r="AE894" s="15"/>
      <c r="AF894" s="15"/>
      <c r="AG894" s="15"/>
      <c r="AH894" s="15"/>
      <c r="AI894" s="15"/>
    </row>
    <row r="895" spans="31:35" ht="14.4" hidden="1">
      <c r="AE895" s="15"/>
      <c r="AF895" s="15"/>
      <c r="AG895" s="15"/>
      <c r="AH895" s="15"/>
      <c r="AI895" s="15"/>
    </row>
    <row r="896" spans="31:35" ht="14.4" hidden="1">
      <c r="AE896" s="15"/>
      <c r="AF896" s="15"/>
      <c r="AG896" s="15"/>
      <c r="AH896" s="15"/>
      <c r="AI896" s="15"/>
    </row>
    <row r="897" spans="31:35" ht="14.4" hidden="1">
      <c r="AE897" s="15"/>
      <c r="AF897" s="15"/>
      <c r="AG897" s="15"/>
      <c r="AH897" s="15"/>
      <c r="AI897" s="15"/>
    </row>
    <row r="898" spans="31:35" ht="14.4" hidden="1">
      <c r="AE898" s="15"/>
      <c r="AF898" s="15"/>
      <c r="AG898" s="15"/>
      <c r="AH898" s="15"/>
      <c r="AI898" s="15"/>
    </row>
    <row r="899" spans="31:35" ht="14.4" hidden="1">
      <c r="AE899" s="15"/>
      <c r="AF899" s="15"/>
      <c r="AG899" s="15"/>
      <c r="AH899" s="15"/>
      <c r="AI899" s="15"/>
    </row>
    <row r="900" spans="31:35" ht="14.4" hidden="1">
      <c r="AE900" s="15"/>
      <c r="AF900" s="15"/>
      <c r="AG900" s="15"/>
      <c r="AH900" s="15"/>
      <c r="AI900" s="15"/>
    </row>
    <row r="901" spans="31:35" ht="14.4" hidden="1">
      <c r="AE901" s="15"/>
      <c r="AF901" s="15"/>
      <c r="AG901" s="15"/>
      <c r="AH901" s="15"/>
      <c r="AI901" s="15"/>
    </row>
    <row r="902" spans="31:35" ht="14.4" hidden="1">
      <c r="AE902" s="15"/>
      <c r="AF902" s="15"/>
      <c r="AG902" s="15"/>
      <c r="AH902" s="15"/>
      <c r="AI902" s="15"/>
    </row>
    <row r="903" spans="31:35" ht="14.4" hidden="1">
      <c r="AE903" s="15"/>
      <c r="AF903" s="15"/>
      <c r="AG903" s="15"/>
      <c r="AH903" s="15"/>
      <c r="AI903" s="15"/>
    </row>
    <row r="904" spans="31:35" ht="14.4" hidden="1">
      <c r="AE904" s="15"/>
      <c r="AF904" s="15"/>
      <c r="AG904" s="15"/>
      <c r="AH904" s="15"/>
      <c r="AI904" s="15"/>
    </row>
    <row r="905" spans="31:35" ht="14.4" hidden="1">
      <c r="AE905" s="15"/>
      <c r="AF905" s="15"/>
      <c r="AG905" s="15"/>
      <c r="AH905" s="15"/>
      <c r="AI905" s="15"/>
    </row>
    <row r="906" spans="31:35" ht="14.4" hidden="1">
      <c r="AE906" s="15"/>
      <c r="AF906" s="15"/>
      <c r="AG906" s="15"/>
      <c r="AH906" s="15"/>
      <c r="AI906" s="15"/>
    </row>
    <row r="907" spans="31:35" ht="14.4" hidden="1">
      <c r="AE907" s="15"/>
      <c r="AF907" s="15"/>
      <c r="AG907" s="15"/>
      <c r="AH907" s="15"/>
      <c r="AI907" s="15"/>
    </row>
    <row r="908" spans="31:35" ht="14.4" hidden="1">
      <c r="AE908" s="15"/>
      <c r="AF908" s="15"/>
      <c r="AG908" s="15"/>
      <c r="AH908" s="15"/>
      <c r="AI908" s="15"/>
    </row>
    <row r="909" spans="31:35" ht="14.4" hidden="1">
      <c r="AE909" s="15"/>
      <c r="AF909" s="15"/>
      <c r="AG909" s="15"/>
      <c r="AH909" s="15"/>
      <c r="AI909" s="15"/>
    </row>
    <row r="910" spans="31:35" ht="14.4" hidden="1">
      <c r="AE910" s="15"/>
      <c r="AF910" s="15"/>
      <c r="AG910" s="15"/>
      <c r="AH910" s="15"/>
      <c r="AI910" s="15"/>
    </row>
    <row r="911" spans="31:35" ht="14.4" hidden="1">
      <c r="AE911" s="15"/>
      <c r="AF911" s="15"/>
      <c r="AG911" s="15"/>
      <c r="AH911" s="15"/>
      <c r="AI911" s="15"/>
    </row>
    <row r="912" spans="31:35" ht="13.2" hidden="1">
      <c r="AE912" s="2"/>
      <c r="AF912" s="2"/>
      <c r="AG912" s="2"/>
      <c r="AH912" s="2"/>
      <c r="AI912" s="2"/>
    </row>
    <row r="913" spans="31:35" ht="13.2" hidden="1">
      <c r="AE913" s="14"/>
      <c r="AF913" s="14"/>
      <c r="AG913" s="14"/>
      <c r="AH913" s="14"/>
      <c r="AI913" s="14"/>
    </row>
    <row r="914" spans="31:35" ht="14.4" hidden="1">
      <c r="AE914" s="15"/>
      <c r="AF914" s="15"/>
      <c r="AG914" s="15"/>
      <c r="AH914" s="15"/>
      <c r="AI914" s="15"/>
    </row>
    <row r="915" spans="31:35" ht="14.4" hidden="1">
      <c r="AE915" s="15"/>
      <c r="AF915" s="15"/>
      <c r="AG915" s="15"/>
      <c r="AH915" s="15"/>
      <c r="AI915" s="15"/>
    </row>
    <row r="916" spans="31:35" ht="14.4" hidden="1">
      <c r="AE916" s="15"/>
      <c r="AF916" s="15"/>
      <c r="AG916" s="15"/>
      <c r="AH916" s="15"/>
      <c r="AI916" s="15"/>
    </row>
    <row r="917" spans="31:35" ht="14.4" hidden="1">
      <c r="AE917" s="15"/>
      <c r="AF917" s="15"/>
      <c r="AG917" s="15"/>
      <c r="AH917" s="15"/>
      <c r="AI917" s="15"/>
    </row>
    <row r="918" spans="31:35" ht="14.4" hidden="1">
      <c r="AE918" s="15"/>
      <c r="AF918" s="15"/>
      <c r="AG918" s="15"/>
      <c r="AH918" s="15"/>
      <c r="AI918" s="15"/>
    </row>
    <row r="919" spans="31:35" ht="14.4" hidden="1">
      <c r="AE919" s="15"/>
      <c r="AF919" s="15"/>
      <c r="AG919" s="15"/>
      <c r="AH919" s="15"/>
      <c r="AI919" s="15"/>
    </row>
    <row r="920" spans="31:35" ht="14.4" hidden="1">
      <c r="AE920" s="15"/>
      <c r="AF920" s="15"/>
      <c r="AG920" s="15"/>
      <c r="AH920" s="15"/>
      <c r="AI920" s="15"/>
    </row>
    <row r="921" spans="31:35" ht="14.4" hidden="1">
      <c r="AE921" s="15"/>
      <c r="AF921" s="15"/>
      <c r="AG921" s="15"/>
      <c r="AH921" s="15"/>
      <c r="AI921" s="15"/>
    </row>
    <row r="922" spans="31:35" ht="14.4" hidden="1">
      <c r="AE922" s="15"/>
      <c r="AF922" s="15"/>
      <c r="AG922" s="15"/>
      <c r="AH922" s="15"/>
      <c r="AI922" s="15"/>
    </row>
    <row r="923" spans="31:35" ht="14.4" hidden="1">
      <c r="AE923" s="15"/>
      <c r="AF923" s="15"/>
      <c r="AG923" s="15"/>
      <c r="AH923" s="15"/>
      <c r="AI923" s="15"/>
    </row>
    <row r="924" spans="31:35" ht="14.4" hidden="1">
      <c r="AE924" s="15"/>
      <c r="AF924" s="15"/>
      <c r="AG924" s="15"/>
      <c r="AH924" s="15"/>
      <c r="AI924" s="15"/>
    </row>
    <row r="925" spans="31:35" ht="14.4" hidden="1">
      <c r="AE925" s="15"/>
      <c r="AF925" s="15"/>
      <c r="AG925" s="15"/>
      <c r="AH925" s="15"/>
      <c r="AI925" s="15"/>
    </row>
    <row r="926" spans="31:35" ht="14.4" hidden="1">
      <c r="AE926" s="15"/>
      <c r="AF926" s="15"/>
      <c r="AG926" s="15"/>
      <c r="AH926" s="15"/>
      <c r="AI926" s="15"/>
    </row>
    <row r="927" spans="31:35" ht="14.4" hidden="1">
      <c r="AE927" s="15"/>
      <c r="AF927" s="15"/>
      <c r="AG927" s="15"/>
      <c r="AH927" s="15"/>
      <c r="AI927" s="15"/>
    </row>
    <row r="928" spans="31:35" ht="14.4" hidden="1">
      <c r="AE928" s="15"/>
      <c r="AF928" s="15"/>
      <c r="AG928" s="15"/>
      <c r="AH928" s="15"/>
      <c r="AI928" s="15"/>
    </row>
    <row r="929" spans="31:35" ht="14.4" hidden="1">
      <c r="AE929" s="15"/>
      <c r="AF929" s="15"/>
      <c r="AG929" s="15"/>
      <c r="AH929" s="15"/>
      <c r="AI929" s="15"/>
    </row>
    <row r="930" spans="31:35" ht="14.4" hidden="1">
      <c r="AE930" s="15"/>
      <c r="AF930" s="15"/>
      <c r="AG930" s="15"/>
      <c r="AH930" s="15"/>
      <c r="AI930" s="15"/>
    </row>
    <row r="931" spans="31:35" ht="14.4" hidden="1">
      <c r="AE931" s="15"/>
      <c r="AF931" s="15"/>
      <c r="AG931" s="15"/>
      <c r="AH931" s="15"/>
      <c r="AI931" s="15"/>
    </row>
    <row r="932" spans="31:35" ht="14.4" hidden="1">
      <c r="AE932" s="15"/>
      <c r="AF932" s="15"/>
      <c r="AG932" s="15"/>
      <c r="AH932" s="15"/>
      <c r="AI932" s="15"/>
    </row>
    <row r="933" spans="31:35" ht="14.4" hidden="1">
      <c r="AE933" s="15"/>
      <c r="AF933" s="15"/>
      <c r="AG933" s="15"/>
      <c r="AH933" s="15"/>
      <c r="AI933" s="15"/>
    </row>
    <row r="934" spans="31:35" ht="14.4" hidden="1">
      <c r="AE934" s="15"/>
      <c r="AF934" s="15"/>
      <c r="AG934" s="15"/>
      <c r="AH934" s="15"/>
      <c r="AI934" s="15"/>
    </row>
    <row r="935" spans="31:35" ht="14.4" hidden="1">
      <c r="AE935" s="15"/>
      <c r="AF935" s="15"/>
      <c r="AG935" s="15"/>
      <c r="AH935" s="15"/>
      <c r="AI935" s="15"/>
    </row>
    <row r="936" spans="31:35" ht="14.4" hidden="1">
      <c r="AE936" s="15"/>
      <c r="AF936" s="15"/>
      <c r="AG936" s="15"/>
      <c r="AH936" s="15"/>
      <c r="AI936" s="15"/>
    </row>
    <row r="937" spans="31:35" ht="14.4" hidden="1">
      <c r="AE937" s="15"/>
      <c r="AF937" s="15"/>
      <c r="AG937" s="15"/>
      <c r="AH937" s="15"/>
      <c r="AI937" s="15"/>
    </row>
    <row r="938" spans="31:35" ht="14.4" hidden="1">
      <c r="AE938" s="15"/>
      <c r="AF938" s="15"/>
      <c r="AG938" s="15"/>
      <c r="AH938" s="15"/>
      <c r="AI938" s="15"/>
    </row>
    <row r="939" spans="31:35" ht="14.4" hidden="1">
      <c r="AE939" s="15"/>
      <c r="AF939" s="15"/>
      <c r="AG939" s="15"/>
      <c r="AH939" s="15"/>
      <c r="AI939" s="15"/>
    </row>
    <row r="940" spans="31:35" ht="14.4" hidden="1">
      <c r="AE940" s="15"/>
      <c r="AF940" s="15"/>
      <c r="AG940" s="15"/>
      <c r="AH940" s="15"/>
      <c r="AI940" s="15"/>
    </row>
    <row r="941" spans="31:35" ht="14.4" hidden="1">
      <c r="AE941" s="15"/>
      <c r="AF941" s="15"/>
      <c r="AG941" s="15"/>
      <c r="AH941" s="15"/>
      <c r="AI941" s="15"/>
    </row>
    <row r="942" spans="31:35" ht="14.4" hidden="1">
      <c r="AE942" s="15"/>
      <c r="AF942" s="15"/>
      <c r="AG942" s="15"/>
      <c r="AH942" s="15"/>
      <c r="AI942" s="15"/>
    </row>
    <row r="943" spans="31:35" ht="14.4" hidden="1">
      <c r="AE943" s="15"/>
      <c r="AF943" s="15"/>
      <c r="AG943" s="15"/>
      <c r="AH943" s="15"/>
      <c r="AI943" s="15"/>
    </row>
    <row r="944" spans="31:35" ht="14.4" hidden="1">
      <c r="AE944" s="15"/>
      <c r="AF944" s="15"/>
      <c r="AG944" s="15"/>
      <c r="AH944" s="15"/>
      <c r="AI944" s="15"/>
    </row>
    <row r="945" spans="31:35" ht="14.4" hidden="1">
      <c r="AE945" s="15"/>
      <c r="AF945" s="15"/>
      <c r="AG945" s="15"/>
      <c r="AH945" s="15"/>
      <c r="AI945" s="15"/>
    </row>
    <row r="946" spans="31:35" ht="14.4" hidden="1">
      <c r="AE946" s="15"/>
      <c r="AF946" s="15"/>
      <c r="AG946" s="15"/>
      <c r="AH946" s="15"/>
      <c r="AI946" s="15"/>
    </row>
    <row r="947" spans="31:35" ht="14.4" hidden="1">
      <c r="AE947" s="15"/>
      <c r="AF947" s="15"/>
      <c r="AG947" s="15"/>
      <c r="AH947" s="15"/>
      <c r="AI947" s="15"/>
    </row>
    <row r="948" spans="31:35" ht="14.4" hidden="1">
      <c r="AE948" s="15"/>
      <c r="AF948" s="15"/>
      <c r="AG948" s="15"/>
      <c r="AH948" s="15"/>
      <c r="AI948" s="15"/>
    </row>
    <row r="949" spans="31:35" ht="13.2" hidden="1">
      <c r="AE949" s="2"/>
      <c r="AF949" s="2"/>
      <c r="AG949" s="2"/>
      <c r="AH949" s="2"/>
      <c r="AI949" s="2"/>
    </row>
    <row r="950" spans="31:35" ht="13.2" hidden="1">
      <c r="AE950" s="14"/>
      <c r="AF950" s="14"/>
      <c r="AG950" s="14"/>
      <c r="AH950" s="14"/>
      <c r="AI950" s="14"/>
    </row>
    <row r="951" spans="31:35" ht="14.4" hidden="1">
      <c r="AE951" s="15"/>
      <c r="AF951" s="15"/>
      <c r="AG951" s="15"/>
      <c r="AH951" s="15"/>
      <c r="AI951" s="15"/>
    </row>
    <row r="952" spans="31:35" ht="14.4" hidden="1">
      <c r="AE952" s="15"/>
      <c r="AF952" s="15"/>
      <c r="AG952" s="15"/>
      <c r="AH952" s="15"/>
      <c r="AI952" s="15"/>
    </row>
    <row r="953" spans="31:35" ht="14.4" hidden="1">
      <c r="AE953" s="15"/>
      <c r="AF953" s="15"/>
      <c r="AG953" s="15"/>
      <c r="AH953" s="15"/>
      <c r="AI953" s="15"/>
    </row>
    <row r="954" spans="31:35" ht="14.4" hidden="1">
      <c r="AE954" s="15"/>
      <c r="AF954" s="15"/>
      <c r="AG954" s="15"/>
      <c r="AH954" s="15"/>
      <c r="AI954" s="15"/>
    </row>
    <row r="955" spans="31:35" ht="14.4" hidden="1">
      <c r="AE955" s="15"/>
      <c r="AF955" s="15"/>
      <c r="AG955" s="15"/>
      <c r="AH955" s="15"/>
      <c r="AI955" s="15"/>
    </row>
    <row r="956" spans="31:35" ht="14.4" hidden="1">
      <c r="AE956" s="15"/>
      <c r="AF956" s="15"/>
      <c r="AG956" s="15"/>
      <c r="AH956" s="15"/>
      <c r="AI956" s="15"/>
    </row>
    <row r="957" spans="31:35" ht="14.4" hidden="1">
      <c r="AE957" s="15"/>
      <c r="AF957" s="15"/>
      <c r="AG957" s="15"/>
      <c r="AH957" s="15"/>
      <c r="AI957" s="15"/>
    </row>
    <row r="958" spans="31:35" ht="14.4" hidden="1">
      <c r="AE958" s="15"/>
      <c r="AF958" s="15"/>
      <c r="AG958" s="15"/>
      <c r="AH958" s="15"/>
      <c r="AI958" s="15"/>
    </row>
    <row r="959" spans="31:35" ht="14.4" hidden="1">
      <c r="AE959" s="15"/>
      <c r="AF959" s="15"/>
      <c r="AG959" s="15"/>
      <c r="AH959" s="15"/>
      <c r="AI959" s="15"/>
    </row>
    <row r="960" spans="31:35" ht="14.4" hidden="1">
      <c r="AE960" s="15"/>
      <c r="AF960" s="15"/>
      <c r="AG960" s="15"/>
      <c r="AH960" s="15"/>
      <c r="AI960" s="15"/>
    </row>
    <row r="961" spans="31:35" ht="14.4" hidden="1">
      <c r="AE961" s="15"/>
      <c r="AF961" s="15"/>
      <c r="AG961" s="15"/>
      <c r="AH961" s="15"/>
      <c r="AI961" s="15"/>
    </row>
    <row r="962" spans="31:35" ht="14.4" hidden="1">
      <c r="AE962" s="15"/>
      <c r="AF962" s="15"/>
      <c r="AG962" s="15"/>
      <c r="AH962" s="15"/>
      <c r="AI962" s="15"/>
    </row>
    <row r="963" spans="31:35" ht="14.4" hidden="1">
      <c r="AE963" s="15"/>
      <c r="AF963" s="15"/>
      <c r="AG963" s="15"/>
      <c r="AH963" s="15"/>
      <c r="AI963" s="15"/>
    </row>
    <row r="964" spans="31:35" ht="14.4" hidden="1">
      <c r="AE964" s="15"/>
      <c r="AF964" s="15"/>
      <c r="AG964" s="15"/>
      <c r="AH964" s="15"/>
      <c r="AI964" s="15"/>
    </row>
    <row r="965" spans="31:35" ht="14.4" hidden="1">
      <c r="AE965" s="15"/>
      <c r="AF965" s="15"/>
      <c r="AG965" s="15"/>
      <c r="AH965" s="15"/>
      <c r="AI965" s="15"/>
    </row>
    <row r="966" spans="31:35" ht="14.4" hidden="1">
      <c r="AE966" s="15"/>
      <c r="AF966" s="15"/>
      <c r="AG966" s="15"/>
      <c r="AH966" s="15"/>
      <c r="AI966" s="15"/>
    </row>
    <row r="967" spans="31:35" ht="14.4" hidden="1">
      <c r="AE967" s="15"/>
      <c r="AF967" s="15"/>
      <c r="AG967" s="15"/>
      <c r="AH967" s="15"/>
      <c r="AI967" s="15"/>
    </row>
    <row r="968" spans="31:35" ht="14.4" hidden="1">
      <c r="AE968" s="15"/>
      <c r="AF968" s="15"/>
      <c r="AG968" s="15"/>
      <c r="AH968" s="15"/>
      <c r="AI968" s="15"/>
    </row>
    <row r="969" spans="31:35" ht="14.4" hidden="1">
      <c r="AE969" s="15"/>
      <c r="AF969" s="15"/>
      <c r="AG969" s="15"/>
      <c r="AH969" s="15"/>
      <c r="AI969" s="15"/>
    </row>
    <row r="970" spans="31:35" ht="14.4" hidden="1">
      <c r="AE970" s="15"/>
      <c r="AF970" s="15"/>
      <c r="AG970" s="15"/>
      <c r="AH970" s="15"/>
      <c r="AI970" s="15"/>
    </row>
    <row r="971" spans="31:35" ht="14.4" hidden="1">
      <c r="AE971" s="15"/>
      <c r="AF971" s="15"/>
      <c r="AG971" s="15"/>
      <c r="AH971" s="15"/>
      <c r="AI971" s="15"/>
    </row>
    <row r="972" spans="31:35" ht="14.4" hidden="1">
      <c r="AE972" s="15"/>
      <c r="AF972" s="15"/>
      <c r="AG972" s="15"/>
      <c r="AH972" s="15"/>
      <c r="AI972" s="15"/>
    </row>
    <row r="973" spans="31:35" ht="14.4" hidden="1">
      <c r="AE973" s="15"/>
      <c r="AF973" s="15"/>
      <c r="AG973" s="15"/>
      <c r="AH973" s="15"/>
      <c r="AI973" s="15"/>
    </row>
    <row r="974" spans="31:35" ht="14.4" hidden="1">
      <c r="AE974" s="15"/>
      <c r="AF974" s="15"/>
      <c r="AG974" s="15"/>
      <c r="AH974" s="15"/>
      <c r="AI974" s="15"/>
    </row>
    <row r="975" spans="31:35" ht="14.4" hidden="1">
      <c r="AE975" s="15"/>
      <c r="AF975" s="15"/>
      <c r="AG975" s="15"/>
      <c r="AH975" s="15"/>
      <c r="AI975" s="15"/>
    </row>
    <row r="976" spans="31:35" ht="14.4" hidden="1">
      <c r="AE976" s="15"/>
      <c r="AF976" s="15"/>
      <c r="AG976" s="15"/>
      <c r="AH976" s="15"/>
      <c r="AI976" s="15"/>
    </row>
    <row r="977" spans="14:35" ht="14.4" hidden="1">
      <c r="AE977" s="15"/>
      <c r="AF977" s="15"/>
      <c r="AG977" s="15"/>
      <c r="AH977" s="15"/>
      <c r="AI977" s="15"/>
    </row>
    <row r="978" spans="14:35" ht="14.4" hidden="1">
      <c r="AE978" s="15"/>
      <c r="AF978" s="15"/>
      <c r="AG978" s="15"/>
      <c r="AH978" s="15"/>
      <c r="AI978" s="15"/>
    </row>
    <row r="979" spans="14:35" ht="14.4" hidden="1">
      <c r="AE979" s="15"/>
      <c r="AF979" s="15"/>
      <c r="AG979" s="15"/>
      <c r="AH979" s="15"/>
      <c r="AI979" s="15"/>
    </row>
    <row r="980" spans="14:35" ht="14.4" hidden="1">
      <c r="AE980" s="15"/>
      <c r="AF980" s="15"/>
      <c r="AG980" s="15"/>
      <c r="AH980" s="15"/>
      <c r="AI980" s="15"/>
    </row>
    <row r="981" spans="14:35" ht="14.4" hidden="1">
      <c r="AE981" s="15"/>
      <c r="AF981" s="15"/>
      <c r="AG981" s="15"/>
      <c r="AH981" s="15"/>
      <c r="AI981" s="15"/>
    </row>
    <row r="982" spans="14:35" ht="14.4" hidden="1">
      <c r="AE982" s="15"/>
      <c r="AF982" s="15"/>
      <c r="AG982" s="15"/>
      <c r="AH982" s="15"/>
      <c r="AI982" s="15"/>
    </row>
    <row r="983" spans="14:35" ht="14.4" hidden="1">
      <c r="AE983" s="15"/>
      <c r="AF983" s="15"/>
      <c r="AG983" s="15"/>
      <c r="AH983" s="15"/>
      <c r="AI983" s="15"/>
    </row>
    <row r="984" spans="14:35" ht="14.4" hidden="1">
      <c r="AE984" s="15"/>
      <c r="AF984" s="15"/>
      <c r="AG984" s="15"/>
      <c r="AH984" s="15"/>
      <c r="AI984" s="15"/>
    </row>
    <row r="985" spans="14:35" ht="14.4" hidden="1">
      <c r="AE985" s="15"/>
      <c r="AF985" s="15"/>
      <c r="AG985" s="15"/>
      <c r="AH985" s="15"/>
      <c r="AI985" s="15"/>
    </row>
    <row r="986" spans="14:35" ht="13.2" hidden="1">
      <c r="N986" s="31"/>
      <c r="O986" s="31"/>
      <c r="P986" s="31"/>
      <c r="Q986" s="31"/>
      <c r="R986" s="31"/>
      <c r="S986" s="31"/>
      <c r="T986" s="22"/>
      <c r="U986" s="23"/>
    </row>
  </sheetData>
  <autoFilter ref="A1:AE986" xr:uid="{00000000-0009-0000-0000-000000000000}">
    <filterColumn colId="2">
      <filters>
        <filter val="10"/>
        <filter val="11"/>
        <filter val="12"/>
        <filter val="13"/>
        <filter val="14"/>
        <filter val="15"/>
        <filter val="16"/>
        <filter val="17"/>
        <filter val="18"/>
        <filter val="5"/>
        <filter val="6"/>
        <filter val="7"/>
        <filter val="8"/>
        <filter val="9"/>
      </filters>
    </filterColumn>
    <filterColumn colId="8">
      <filters>
        <filter val="06 HS DIARIAS"/>
        <filter val="12X36"/>
        <filter val="20 HS SEMANALES"/>
        <filter val="24 HS SEMANALES"/>
        <filter val="24X48"/>
        <filter val="30 HS SEMANALES"/>
        <filter val="48 HS SEMANALES"/>
        <filter val="6 HS DIARIAS"/>
        <filter val="8 HS DIARIAS"/>
        <filter val="DISCONTINUO"/>
      </filters>
    </filterColumn>
  </autoFilter>
  <dataValidations count="1">
    <dataValidation type="list" allowBlank="1" showErrorMessage="1" sqref="V2:V98" xr:uid="{00000000-0002-0000-0000-000000000000}">
      <formula1>"DELTA V,DELTA V ,FAB MILITAR,TECNOLOGIA ANTIBALAS,TECNOLOGIA ANTIBALAS ,NO POSEE"</formula1>
    </dataValidation>
  </dataValidation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2:D19"/>
  <sheetViews>
    <sheetView workbookViewId="0"/>
  </sheetViews>
  <sheetFormatPr baseColWidth="10" defaultColWidth="12.6640625" defaultRowHeight="15.75" customHeight="1"/>
  <cols>
    <col min="2" max="2" width="26.21875" customWidth="1"/>
  </cols>
  <sheetData>
    <row r="2" spans="2:4">
      <c r="B2" s="32" t="s">
        <v>345</v>
      </c>
    </row>
    <row r="4" spans="2:4">
      <c r="B4" s="32" t="str">
        <f ca="1">IFERROR(__xludf.DUMMYFUNCTION("UNIQUE(RP!B2:B98)"),"P.S.C.MAIPU")</f>
        <v>P.S.C.MAIPU</v>
      </c>
      <c r="D4" s="32" t="str">
        <f ca="1">IFERROR(__xludf.DUMMYFUNCTION("UNIQUE(RP!D2:D98)"),"COMISARIO INSPECTOR")</f>
        <v>COMISARIO INSPECTOR</v>
      </c>
    </row>
    <row r="5" spans="2:4">
      <c r="B5" s="32" t="str">
        <f ca="1">IFERROR(__xludf.DUMMYFUNCTION("""COMPUTED_VALUE"""),"EST.POL.COM.MAIPU")</f>
        <v>EST.POL.COM.MAIPU</v>
      </c>
      <c r="D5" s="32" t="str">
        <f ca="1">IFERROR(__xludf.DUMMYFUNCTION("""COMPUTED_VALUE"""),"COMISARIO")</f>
        <v>COMISARIO</v>
      </c>
    </row>
    <row r="6" spans="2:4">
      <c r="B6" s="32" t="str">
        <f ca="1">IFERROR(__xludf.DUMMYFUNCTION("""COMPUTED_VALUE"""),"PTO.VIG.LAS ARMAS")</f>
        <v>PTO.VIG.LAS ARMAS</v>
      </c>
      <c r="D6" s="32" t="str">
        <f ca="1">IFERROR(__xludf.DUMMYFUNCTION("""COMPUTED_VALUE"""),"SUBCOMISARIO")</f>
        <v>SUBCOMISARIO</v>
      </c>
    </row>
    <row r="7" spans="2:4">
      <c r="B7" s="32" t="str">
        <f ca="1">IFERROR(__xludf.DUMMYFUNCTION("""COMPUTED_VALUE"""),"PTO.VIG.SANTO DOMINGO")</f>
        <v>PTO.VIG.SANTO DOMINGO</v>
      </c>
      <c r="D7" s="32" t="str">
        <f ca="1">IFERROR(__xludf.DUMMYFUNCTION("""COMPUTED_VALUE"""),"MAYOR")</f>
        <v>MAYOR</v>
      </c>
    </row>
    <row r="8" spans="2:4">
      <c r="B8" s="32" t="str">
        <f ca="1">IFERROR(__xludf.DUMMYFUNCTION("""COMPUTED_VALUE"""),"OF.AT.VICT.VIOL.GEN.MAIPU")</f>
        <v>OF.AT.VICT.VIOL.GEN.MAIPU</v>
      </c>
      <c r="D8" s="32" t="str">
        <f ca="1">IFERROR(__xludf.DUMMYFUNCTION("""COMPUTED_VALUE"""),"TENIENTE")</f>
        <v>TENIENTE</v>
      </c>
    </row>
    <row r="9" spans="2:4">
      <c r="D9" s="32" t="str">
        <f ca="1">IFERROR(__xludf.DUMMYFUNCTION("""COMPUTED_VALUE"""),"SUBTENIENTE")</f>
        <v>SUBTENIENTE</v>
      </c>
    </row>
    <row r="10" spans="2:4">
      <c r="D10" s="32" t="str">
        <f ca="1">IFERROR(__xludf.DUMMYFUNCTION("""COMPUTED_VALUE"""),"OFICIAL PRINCIPAL")</f>
        <v>OFICIAL PRINCIPAL</v>
      </c>
    </row>
    <row r="11" spans="2:4">
      <c r="D11" s="32" t="str">
        <f ca="1">IFERROR(__xludf.DUMMYFUNCTION("""COMPUTED_VALUE"""),"OFICIAL INSPECTOR")</f>
        <v>OFICIAL INSPECTOR</v>
      </c>
    </row>
    <row r="12" spans="2:4">
      <c r="D12" s="32" t="str">
        <f ca="1">IFERROR(__xludf.DUMMYFUNCTION("""COMPUTED_VALUE"""),"OFICIAL SUBINSPECTOR")</f>
        <v>OFICIAL SUBINSPECTOR</v>
      </c>
    </row>
    <row r="13" spans="2:4">
      <c r="D13" s="32" t="str">
        <f ca="1">IFERROR(__xludf.DUMMYFUNCTION("""COMPUTED_VALUE"""),"OFICIAL AYUDANTE")</f>
        <v>OFICIAL AYUDANTE</v>
      </c>
    </row>
    <row r="14" spans="2:4">
      <c r="D14" s="32" t="str">
        <f ca="1">IFERROR(__xludf.DUMMYFUNCTION("""COMPUTED_VALUE"""),"OFICIAL SUBAYUDANTE")</f>
        <v>OFICIAL SUBAYUDANTE</v>
      </c>
    </row>
    <row r="15" spans="2:4">
      <c r="D15" s="32" t="str">
        <f ca="1">IFERROR(__xludf.DUMMYFUNCTION("""COMPUTED_VALUE"""),"CAPITAN")</f>
        <v>CAPITAN</v>
      </c>
    </row>
    <row r="16" spans="2:4">
      <c r="D16" s="32" t="str">
        <f ca="1">IFERROR(__xludf.DUMMYFUNCTION("""COMPUTED_VALUE"""),"TENIENTE 1RO")</f>
        <v>TENIENTE 1RO</v>
      </c>
    </row>
    <row r="17" spans="4:4">
      <c r="D17" s="32" t="str">
        <f ca="1">IFERROR(__xludf.DUMMYFUNCTION("""COMPUTED_VALUE"""),"SARGENTO")</f>
        <v>SARGENTO</v>
      </c>
    </row>
    <row r="18" spans="4:4">
      <c r="D18" s="32" t="str">
        <f ca="1">IFERROR(__xludf.DUMMYFUNCTION("""COMPUTED_VALUE"""),"OFICIAL")</f>
        <v>OFICIAL</v>
      </c>
    </row>
    <row r="19" spans="4:4">
      <c r="D19" s="32" t="str">
        <f ca="1">IFERROR(__xludf.DUMMYFUNCTION("""COMPUTED_VALUE"""),"OFICIAL PRINCIPAL ")</f>
        <v xml:space="preserve">OFICIAL PRINCIPAL 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B2:G9"/>
  <sheetViews>
    <sheetView workbookViewId="0"/>
  </sheetViews>
  <sheetFormatPr baseColWidth="10" defaultColWidth="12.6640625" defaultRowHeight="15.75" customHeight="1"/>
  <cols>
    <col min="2" max="2" width="23.44140625" customWidth="1"/>
  </cols>
  <sheetData>
    <row r="2" spans="2:7">
      <c r="B2" s="36" t="s">
        <v>353</v>
      </c>
      <c r="C2" s="36" t="s">
        <v>4</v>
      </c>
      <c r="D2" s="37"/>
      <c r="E2" s="37"/>
      <c r="F2" s="37"/>
      <c r="G2" s="38"/>
    </row>
    <row r="3" spans="2:7">
      <c r="B3" s="36" t="s">
        <v>1</v>
      </c>
      <c r="C3" s="39" t="s">
        <v>105</v>
      </c>
      <c r="D3" s="40" t="s">
        <v>29</v>
      </c>
      <c r="E3" s="40" t="s">
        <v>62</v>
      </c>
      <c r="F3" s="40" t="s">
        <v>165</v>
      </c>
      <c r="G3" s="41" t="s">
        <v>354</v>
      </c>
    </row>
    <row r="4" spans="2:7">
      <c r="B4" s="39" t="s">
        <v>84</v>
      </c>
      <c r="C4" s="62">
        <v>4</v>
      </c>
      <c r="D4" s="63">
        <v>11</v>
      </c>
      <c r="E4" s="63">
        <v>52</v>
      </c>
      <c r="F4" s="63">
        <v>4</v>
      </c>
      <c r="G4" s="64">
        <v>71</v>
      </c>
    </row>
    <row r="5" spans="2:7">
      <c r="B5" s="42" t="s">
        <v>320</v>
      </c>
      <c r="C5" s="65"/>
      <c r="D5" s="66">
        <v>6</v>
      </c>
      <c r="E5" s="66">
        <v>4</v>
      </c>
      <c r="F5" s="66"/>
      <c r="G5" s="67">
        <v>10</v>
      </c>
    </row>
    <row r="6" spans="2:7">
      <c r="B6" s="42" t="s">
        <v>27</v>
      </c>
      <c r="C6" s="65"/>
      <c r="D6" s="66">
        <v>3</v>
      </c>
      <c r="E6" s="66">
        <v>4</v>
      </c>
      <c r="F6" s="66"/>
      <c r="G6" s="67">
        <v>7</v>
      </c>
    </row>
    <row r="7" spans="2:7">
      <c r="B7" s="42" t="s">
        <v>297</v>
      </c>
      <c r="C7" s="65"/>
      <c r="D7" s="66">
        <v>1</v>
      </c>
      <c r="E7" s="66">
        <v>4</v>
      </c>
      <c r="F7" s="66"/>
      <c r="G7" s="67">
        <v>5</v>
      </c>
    </row>
    <row r="8" spans="2:7">
      <c r="B8" s="42" t="s">
        <v>310</v>
      </c>
      <c r="C8" s="65"/>
      <c r="D8" s="66"/>
      <c r="E8" s="66">
        <v>4</v>
      </c>
      <c r="F8" s="66"/>
      <c r="G8" s="67">
        <v>4</v>
      </c>
    </row>
    <row r="9" spans="2:7">
      <c r="B9" s="43" t="s">
        <v>354</v>
      </c>
      <c r="C9" s="68">
        <v>4</v>
      </c>
      <c r="D9" s="69">
        <v>21</v>
      </c>
      <c r="E9" s="69">
        <v>68</v>
      </c>
      <c r="F9" s="69">
        <v>4</v>
      </c>
      <c r="G9" s="70">
        <v>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B2:H43"/>
  <sheetViews>
    <sheetView workbookViewId="0">
      <selection activeCell="C38" sqref="C38:D38"/>
    </sheetView>
  </sheetViews>
  <sheetFormatPr baseColWidth="10" defaultColWidth="12.6640625" defaultRowHeight="15.75" customHeight="1"/>
  <cols>
    <col min="2" max="2" width="23.44140625" customWidth="1"/>
    <col min="3" max="3" width="18.44140625" customWidth="1"/>
    <col min="6" max="7" width="13" customWidth="1"/>
    <col min="8" max="8" width="14.77734375" customWidth="1"/>
  </cols>
  <sheetData>
    <row r="2" spans="2:7">
      <c r="B2" s="33" t="s">
        <v>346</v>
      </c>
      <c r="C2" s="33" t="s">
        <v>347</v>
      </c>
    </row>
    <row r="3" spans="2:7">
      <c r="B3" s="33" t="str">
        <f ca="1">IFERROR(__xludf.DUMMYFUNCTION("UNIQUE(RP!B2:B98)"),"P.S.C.MAIPU")</f>
        <v>P.S.C.MAIPU</v>
      </c>
      <c r="C3" s="34">
        <f ca="1">COUNTIF(RP!$B$2:$B$98,B3)</f>
        <v>7</v>
      </c>
    </row>
    <row r="4" spans="2:7">
      <c r="B4" s="33" t="str">
        <f ca="1">IFERROR(__xludf.DUMMYFUNCTION("""COMPUTED_VALUE"""),"EST.POL.COM.MAIPU")</f>
        <v>EST.POL.COM.MAIPU</v>
      </c>
      <c r="C4" s="34">
        <f ca="1">COUNTIF(RP!$B$2:$B$98,B4)</f>
        <v>71</v>
      </c>
    </row>
    <row r="5" spans="2:7">
      <c r="B5" s="33" t="str">
        <f ca="1">IFERROR(__xludf.DUMMYFUNCTION("""COMPUTED_VALUE"""),"PTO.VIG.LAS ARMAS")</f>
        <v>PTO.VIG.LAS ARMAS</v>
      </c>
      <c r="C5" s="34">
        <f ca="1">COUNTIF(RP!$B$2:$B$98,B5)</f>
        <v>5</v>
      </c>
    </row>
    <row r="6" spans="2:7">
      <c r="B6" s="33" t="str">
        <f ca="1">IFERROR(__xludf.DUMMYFUNCTION("""COMPUTED_VALUE"""),"PTO.VIG.SANTO DOMINGO")</f>
        <v>PTO.VIG.SANTO DOMINGO</v>
      </c>
      <c r="C6" s="34">
        <f ca="1">COUNTIF(RP!$B$2:$B$98,B6)</f>
        <v>4</v>
      </c>
    </row>
    <row r="7" spans="2:7">
      <c r="B7" s="33" t="str">
        <f ca="1">IFERROR(__xludf.DUMMYFUNCTION("""COMPUTED_VALUE"""),"OF.AT.VICT.VIOL.GEN.MAIPU")</f>
        <v>OF.AT.VICT.VIOL.GEN.MAIPU</v>
      </c>
      <c r="C7" s="34">
        <f ca="1">COUNTIF(RP!$B$2:$B$98,B7)</f>
        <v>10</v>
      </c>
    </row>
    <row r="8" spans="2:7">
      <c r="B8" s="33" t="s">
        <v>348</v>
      </c>
      <c r="C8" s="35">
        <f ca="1">SUM(C3:C7)</f>
        <v>97</v>
      </c>
    </row>
    <row r="10" spans="2:7">
      <c r="B10" s="33" t="s">
        <v>346</v>
      </c>
      <c r="C10" s="35" t="s">
        <v>29</v>
      </c>
      <c r="D10" s="35" t="s">
        <v>62</v>
      </c>
      <c r="E10" s="35" t="s">
        <v>105</v>
      </c>
      <c r="F10" s="35" t="s">
        <v>165</v>
      </c>
      <c r="G10" s="35" t="s">
        <v>348</v>
      </c>
    </row>
    <row r="11" spans="2:7">
      <c r="B11" s="33" t="str">
        <f ca="1">IFERROR(__xludf.DUMMYFUNCTION("UNIQUE(RP!B2:B98)"),"P.S.C.MAIPU")</f>
        <v>P.S.C.MAIPU</v>
      </c>
      <c r="C11" s="34">
        <f ca="1">COUNTIFS(RP!$B$2:$B$98,$B$11,RP!$E$2:$E$98,$C$10)</f>
        <v>3</v>
      </c>
      <c r="D11" s="34">
        <f ca="1">COUNTIFS(RP!$B$2:$B$98,$B$11,RP!$E$2:$E$98,$D$10)</f>
        <v>4</v>
      </c>
      <c r="E11" s="34">
        <f ca="1">COUNTIFS(RP!$B$2:$B$98,$B$11,RP!$E$2:$E$98,$E$10)</f>
        <v>0</v>
      </c>
      <c r="F11" s="34">
        <f ca="1">COUNTIFS(RP!$B$2:$B$98,$B$11,RP!$E$2:$E$98,$F$10)</f>
        <v>0</v>
      </c>
      <c r="G11" s="35">
        <f t="shared" ref="G11:G15" ca="1" si="0">SUM(C11:F11)</f>
        <v>7</v>
      </c>
    </row>
    <row r="12" spans="2:7">
      <c r="B12" s="33" t="str">
        <f ca="1">IFERROR(__xludf.DUMMYFUNCTION("""COMPUTED_VALUE"""),"EST.POL.COM.MAIPU")</f>
        <v>EST.POL.COM.MAIPU</v>
      </c>
      <c r="C12" s="34">
        <f ca="1">COUNTIFS(RP!$B$2:$B$98,$B$12,RP!$E$2:$E$98,$C$10)</f>
        <v>11</v>
      </c>
      <c r="D12" s="34">
        <f ca="1">COUNTIFS(RP!$B$2:$B$98,$B$12,RP!$E$2:$E$98,$D$10)</f>
        <v>52</v>
      </c>
      <c r="E12" s="34">
        <f ca="1">COUNTIFS(RP!$B$2:$B$98,$B$12,RP!$E$2:$E$98,$E$10)</f>
        <v>4</v>
      </c>
      <c r="F12" s="34">
        <f ca="1">COUNTIFS(RP!$B$2:$B$98,$B$12,RP!$E$2:$E$98,$F$10)</f>
        <v>4</v>
      </c>
      <c r="G12" s="35">
        <f t="shared" ca="1" si="0"/>
        <v>71</v>
      </c>
    </row>
    <row r="13" spans="2:7">
      <c r="B13" s="33" t="str">
        <f ca="1">IFERROR(__xludf.DUMMYFUNCTION("""COMPUTED_VALUE"""),"PTO.VIG.LAS ARMAS")</f>
        <v>PTO.VIG.LAS ARMAS</v>
      </c>
      <c r="C13" s="34">
        <f ca="1">COUNTIFS(RP!$B$2:$B$98,$B$13,RP!$E$2:$E$98,$C$10)</f>
        <v>1</v>
      </c>
      <c r="D13" s="34">
        <f ca="1">COUNTIFS(RP!$B$2:$B$98,$B$13,RP!$E$2:$E$98,$D$10)</f>
        <v>4</v>
      </c>
      <c r="E13" s="34">
        <f ca="1">COUNTIFS(RP!$B$2:$B$98,$B$13,RP!$E$2:$E$98,E10)</f>
        <v>0</v>
      </c>
      <c r="F13" s="34">
        <f ca="1">COUNTIFS(RP!$B$2:$B$98,$B$13,RP!$E$2:$E$98,$F$10)</f>
        <v>0</v>
      </c>
      <c r="G13" s="35">
        <f t="shared" ca="1" si="0"/>
        <v>5</v>
      </c>
    </row>
    <row r="14" spans="2:7">
      <c r="B14" s="33" t="str">
        <f ca="1">IFERROR(__xludf.DUMMYFUNCTION("""COMPUTED_VALUE"""),"PTO.VIG.SANTO DOMINGO")</f>
        <v>PTO.VIG.SANTO DOMINGO</v>
      </c>
      <c r="C14" s="34">
        <f ca="1">COUNTIFS(RP!$B$2:$B$98,$B$14,RP!$E$2:$E$98,$C$10)</f>
        <v>0</v>
      </c>
      <c r="D14" s="34">
        <f ca="1">COUNTIFS(RP!$B$2:$B$98,$B$14,RP!$E$2:$E$98,$D$10)</f>
        <v>4</v>
      </c>
      <c r="E14" s="34">
        <f ca="1">COUNTIFS(RP!$B$2:$B$98,$B$14,RP!$E$2:$E$98,E10)</f>
        <v>0</v>
      </c>
      <c r="F14" s="34">
        <f ca="1">COUNTIFS(RP!$B$2:$B$98,$B$14,RP!$E$2:$E$98,$F$10)</f>
        <v>0</v>
      </c>
      <c r="G14" s="35">
        <f t="shared" ca="1" si="0"/>
        <v>4</v>
      </c>
    </row>
    <row r="15" spans="2:7">
      <c r="B15" s="33" t="str">
        <f ca="1">IFERROR(__xludf.DUMMYFUNCTION("""COMPUTED_VALUE"""),"OF.AT.VICT.VIOL.GEN.MAIPU")</f>
        <v>OF.AT.VICT.VIOL.GEN.MAIPU</v>
      </c>
      <c r="C15" s="34">
        <f ca="1">COUNTIFS(RP!$B$2:$B$98,$B$15,RP!$E$2:$E$98,$C$10)</f>
        <v>6</v>
      </c>
      <c r="D15" s="34">
        <f ca="1">COUNTIFS(RP!$B$2:$B$98,$B$15,RP!$E$2:$E$98,$D$10)</f>
        <v>4</v>
      </c>
      <c r="E15" s="34">
        <f ca="1">COUNTIFS(RP!$B$2:$B$98,$B$15,RP!$E$2:$E$98,E10)</f>
        <v>0</v>
      </c>
      <c r="F15" s="34">
        <f ca="1">COUNTIFS(RP!$B$2:$B$98,$B$15,RP!$E$2:$E$98,$F$10)</f>
        <v>0</v>
      </c>
      <c r="G15" s="35">
        <f t="shared" ca="1" si="0"/>
        <v>10</v>
      </c>
    </row>
    <row r="16" spans="2:7">
      <c r="B16" s="33" t="s">
        <v>348</v>
      </c>
      <c r="C16" s="35">
        <f t="shared" ref="C16:G16" ca="1" si="1">SUM(C11:C15)</f>
        <v>21</v>
      </c>
      <c r="D16" s="35">
        <f t="shared" ca="1" si="1"/>
        <v>68</v>
      </c>
      <c r="E16" s="35">
        <f t="shared" ca="1" si="1"/>
        <v>4</v>
      </c>
      <c r="F16" s="35">
        <f t="shared" ca="1" si="1"/>
        <v>4</v>
      </c>
      <c r="G16" s="35">
        <f t="shared" ca="1" si="1"/>
        <v>97</v>
      </c>
    </row>
    <row r="19" spans="2:8">
      <c r="B19" s="33" t="s">
        <v>346</v>
      </c>
      <c r="C19" s="35" t="s">
        <v>38</v>
      </c>
      <c r="D19" s="35" t="s">
        <v>56</v>
      </c>
      <c r="E19" s="35" t="s">
        <v>90</v>
      </c>
      <c r="F19" s="35" t="s">
        <v>121</v>
      </c>
      <c r="G19" s="35" t="s">
        <v>349</v>
      </c>
      <c r="H19" s="35" t="s">
        <v>348</v>
      </c>
    </row>
    <row r="20" spans="2:8">
      <c r="B20" s="33" t="str">
        <f ca="1">IFERROR(__xludf.DUMMYFUNCTION("UNIQUE(RP!B2:B98)"),"P.S.C.MAIPU")</f>
        <v>P.S.C.MAIPU</v>
      </c>
      <c r="C20" s="34">
        <f ca="1">COUNTIFS(RP!$B$2:$B$98,$B$20,RP!$X$2:$X$98,$C$19)</f>
        <v>6</v>
      </c>
      <c r="D20" s="34">
        <f ca="1">COUNTIFS(RP!$B$2:$B$98,$B$20,RP!$X$2:$X$98,$D$19)</f>
        <v>1</v>
      </c>
      <c r="E20" s="34">
        <f ca="1">COUNTIFS(RP!$B$2:$B$98,$B$20,RP!$X$2:$X$98,$E$19)</f>
        <v>0</v>
      </c>
      <c r="F20" s="34">
        <f ca="1">COUNTIFS(RP!$B$2:$B$98,$B$20,RP!$X$2:$X$98,$F$19)</f>
        <v>0</v>
      </c>
      <c r="G20" s="34">
        <f ca="1">COUNTIFS(RP!$B$2:$B$98,$B$20,RP!$X$2:$X$98,$G$19)</f>
        <v>0</v>
      </c>
      <c r="H20" s="35">
        <f t="shared" ref="H20:H24" ca="1" si="2">SUM(C20:G20)</f>
        <v>7</v>
      </c>
    </row>
    <row r="21" spans="2:8">
      <c r="B21" s="33" t="str">
        <f ca="1">IFERROR(__xludf.DUMMYFUNCTION("""COMPUTED_VALUE"""),"EST.POL.COM.MAIPU")</f>
        <v>EST.POL.COM.MAIPU</v>
      </c>
      <c r="C21" s="34">
        <f ca="1">COUNTIFS(RP!$B$2:$B$98,$B$21,RP!$X$2:$X$98,$C$19)</f>
        <v>51</v>
      </c>
      <c r="D21" s="34">
        <f ca="1">COUNTIFS(RP!$B$2:$B$98,$B$21,RP!$X$2:$X$98,$D$19)</f>
        <v>5</v>
      </c>
      <c r="E21" s="34">
        <f ca="1">COUNTIFS(RP!$B$2:$B$98,$B$21,RP!$X$2:$X$98,$E$19)</f>
        <v>8</v>
      </c>
      <c r="F21" s="34">
        <f ca="1">COUNTIFS(RP!$B$2:$B$98,$B$21,RP!$X$2:$X$98,$F$19)</f>
        <v>5</v>
      </c>
      <c r="G21" s="34">
        <f ca="1">COUNTIFS(RP!$B$2:$B$98,$B$21,RP!$X$2:$X$98,$G$19)</f>
        <v>0</v>
      </c>
      <c r="H21" s="35">
        <f t="shared" ca="1" si="2"/>
        <v>69</v>
      </c>
    </row>
    <row r="22" spans="2:8">
      <c r="B22" s="33" t="str">
        <f ca="1">IFERROR(__xludf.DUMMYFUNCTION("""COMPUTED_VALUE"""),"PTO.VIG.LAS ARMAS")</f>
        <v>PTO.VIG.LAS ARMAS</v>
      </c>
      <c r="C22" s="34">
        <f ca="1">COUNTIFS(RP!$B$2:$B$98,B22,RP!$X$2:$X$98,C19)</f>
        <v>4</v>
      </c>
      <c r="D22" s="34">
        <f ca="1">COUNTIFS(RP!$B$2:$B$98,$B$22,RP!$X$2:$X$98,$D$19)</f>
        <v>0</v>
      </c>
      <c r="E22" s="34">
        <f ca="1">COUNTIFS(RP!$B$2:$B$98,$B$22,RP!$X$2:$X$98,$E$19)</f>
        <v>0</v>
      </c>
      <c r="F22" s="34">
        <f ca="1">COUNTIFS(RP!$B$2:$B$98,$B$22,RP!$X$2:$X$98,$F$19)</f>
        <v>1</v>
      </c>
      <c r="G22" s="34">
        <f ca="1">COUNTIFS(RP!$B$2:$B$98,$B$22,RP!$X$2:$X$98,$G$19)</f>
        <v>0</v>
      </c>
      <c r="H22" s="35">
        <f t="shared" ca="1" si="2"/>
        <v>5</v>
      </c>
    </row>
    <row r="23" spans="2:8">
      <c r="B23" s="33" t="str">
        <f ca="1">IFERROR(__xludf.DUMMYFUNCTION("""COMPUTED_VALUE"""),"PTO.VIG.SANTO DOMINGO")</f>
        <v>PTO.VIG.SANTO DOMINGO</v>
      </c>
      <c r="C23" s="34">
        <f ca="1">COUNTIFS(RP!$B$2:$B$98,$B$23,RP!$X$2:$X$98,$C$19)</f>
        <v>4</v>
      </c>
      <c r="D23" s="34">
        <f ca="1">COUNTIFS(RP!$B$2:$B$98,$B$23,RP!$X$2:$X$98,$D$19)</f>
        <v>0</v>
      </c>
      <c r="E23" s="34">
        <f ca="1">COUNTIFS(RP!$B$2:$B$98,$B$23,RP!$X$2:$X$98,$E$19)</f>
        <v>0</v>
      </c>
      <c r="F23" s="34">
        <f ca="1">COUNTIFS(RP!$B$2:$B$98,$B$23,RP!$X$2:$X$98,$F$19)</f>
        <v>0</v>
      </c>
      <c r="G23" s="34">
        <f ca="1">COUNTIFS(RP!$B$2:$B$98,$B$23,RP!$X$2:$X$98,$G$19)</f>
        <v>0</v>
      </c>
      <c r="H23" s="35">
        <f t="shared" ca="1" si="2"/>
        <v>4</v>
      </c>
    </row>
    <row r="24" spans="2:8">
      <c r="B24" s="33" t="str">
        <f ca="1">IFERROR(__xludf.DUMMYFUNCTION("""COMPUTED_VALUE"""),"OF.AT.VICT.VIOL.GEN.MAIPU")</f>
        <v>OF.AT.VICT.VIOL.GEN.MAIPU</v>
      </c>
      <c r="C24" s="34">
        <f ca="1">COUNTIFS(RP!$B$2:$B$98,$B$24,RP!$X$2:$X$98,$C$19)</f>
        <v>7</v>
      </c>
      <c r="D24" s="34">
        <f ca="1">COUNTIFS(RP!$B$2:$B$98,$B$24,RP!$X$2:$X$98,$D$19)</f>
        <v>1</v>
      </c>
      <c r="E24" s="34">
        <f ca="1">COUNTIFS(RP!$B$2:$B$98,$B$24,RP!$X$2:$X$98,$E$19)</f>
        <v>1</v>
      </c>
      <c r="F24" s="34">
        <f ca="1">COUNTIFS(RP!$B$2:$B$98,$B$24,RP!$X$2:$X$98,$F$19)</f>
        <v>0</v>
      </c>
      <c r="G24" s="34">
        <f ca="1">COUNTIFS(RP!$B$2:$B$98,$B$24,RP!$X$2:$X$98,$G$19)</f>
        <v>0</v>
      </c>
      <c r="H24" s="35">
        <f t="shared" ca="1" si="2"/>
        <v>9</v>
      </c>
    </row>
    <row r="25" spans="2:8">
      <c r="B25" s="33" t="s">
        <v>348</v>
      </c>
      <c r="C25" s="35">
        <f t="shared" ref="C25:H25" ca="1" si="3">SUM(C20:C24)</f>
        <v>72</v>
      </c>
      <c r="D25" s="35">
        <f t="shared" ca="1" si="3"/>
        <v>7</v>
      </c>
      <c r="E25" s="35">
        <f t="shared" ca="1" si="3"/>
        <v>9</v>
      </c>
      <c r="F25" s="35">
        <f t="shared" ca="1" si="3"/>
        <v>6</v>
      </c>
      <c r="G25" s="35">
        <f t="shared" ca="1" si="3"/>
        <v>0</v>
      </c>
      <c r="H25" s="35">
        <f t="shared" ca="1" si="3"/>
        <v>94</v>
      </c>
    </row>
    <row r="28" spans="2:8">
      <c r="B28" s="33" t="s">
        <v>346</v>
      </c>
      <c r="C28" s="35" t="s">
        <v>350</v>
      </c>
      <c r="D28" s="35" t="s">
        <v>351</v>
      </c>
      <c r="E28" s="35" t="s">
        <v>348</v>
      </c>
    </row>
    <row r="29" spans="2:8">
      <c r="B29" s="33" t="str">
        <f ca="1">IFERROR(__xludf.DUMMYFUNCTION("UNIQUE(RP!B2:B98)"),"P.S.C.MAIPU")</f>
        <v>P.S.C.MAIPU</v>
      </c>
      <c r="C29" s="34">
        <f ca="1">COUNTIFS(RP!$B$2:$B$98,$B$20,RP!$M$2:$M$98,"M")</f>
        <v>3</v>
      </c>
      <c r="D29" s="34">
        <f ca="1">COUNTIFS(RP!$B$2:$B$98,$B$20,RP!$M$2:$M$98,"F")</f>
        <v>4</v>
      </c>
      <c r="E29" s="35">
        <f t="shared" ref="E29:E33" ca="1" si="4">SUM(C29:D29)</f>
        <v>7</v>
      </c>
    </row>
    <row r="30" spans="2:8">
      <c r="B30" s="33" t="str">
        <f ca="1">IFERROR(__xludf.DUMMYFUNCTION("""COMPUTED_VALUE"""),"EST.POL.COM.MAIPU")</f>
        <v>EST.POL.COM.MAIPU</v>
      </c>
      <c r="C30" s="34">
        <f ca="1">COUNTIFS(RP!$B$2:$B$98,$B$21,RP!$M$2:$M$98,"M")</f>
        <v>35</v>
      </c>
      <c r="D30" s="34">
        <f ca="1">COUNTIFS(RP!$B$2:$B$98,$B$21,RP!$M$2:$M$98,"F")</f>
        <v>36</v>
      </c>
      <c r="E30" s="35">
        <f t="shared" ca="1" si="4"/>
        <v>71</v>
      </c>
    </row>
    <row r="31" spans="2:8">
      <c r="B31" s="33" t="str">
        <f ca="1">IFERROR(__xludf.DUMMYFUNCTION("""COMPUTED_VALUE"""),"PTO.VIG.LAS ARMAS")</f>
        <v>PTO.VIG.LAS ARMAS</v>
      </c>
      <c r="C31" s="34">
        <f ca="1">COUNTIFS(RP!$B$2:$B$98,B31,RP!$M$2:$M$98,"M")</f>
        <v>3</v>
      </c>
      <c r="D31" s="34">
        <f ca="1">COUNTIFS(RP!$B$2:$B$98,$B$22,RP!$M$2:$M$98,"F")</f>
        <v>2</v>
      </c>
      <c r="E31" s="35">
        <f t="shared" ca="1" si="4"/>
        <v>5</v>
      </c>
    </row>
    <row r="32" spans="2:8">
      <c r="B32" s="33" t="str">
        <f ca="1">IFERROR(__xludf.DUMMYFUNCTION("""COMPUTED_VALUE"""),"PTO.VIG.SANTO DOMINGO")</f>
        <v>PTO.VIG.SANTO DOMINGO</v>
      </c>
      <c r="C32" s="34">
        <f ca="1">COUNTIFS(RP!$B$2:$B$98,$B$23,RP!$M$2:$M$98,"M")</f>
        <v>4</v>
      </c>
      <c r="D32" s="34">
        <f ca="1">COUNTIFS(RP!$B$2:$B$98,$B$23,RP!$M$2:$M$98,"F")</f>
        <v>0</v>
      </c>
      <c r="E32" s="35">
        <f t="shared" ca="1" si="4"/>
        <v>4</v>
      </c>
    </row>
    <row r="33" spans="2:5">
      <c r="B33" s="33" t="str">
        <f ca="1">IFERROR(__xludf.DUMMYFUNCTION("""COMPUTED_VALUE"""),"OF.AT.VICT.VIOL.GEN.MAIPU")</f>
        <v>OF.AT.VICT.VIOL.GEN.MAIPU</v>
      </c>
      <c r="C33" s="34">
        <f ca="1">COUNTIFS(RP!$B$2:$B$98,$B$24,RP!$M$2:$M$98,"M")</f>
        <v>2</v>
      </c>
      <c r="D33" s="34">
        <f ca="1">COUNTIFS(RP!$B$2:$B$98,$B$24,RP!$M$2:$M$98,"F")</f>
        <v>8</v>
      </c>
      <c r="E33" s="35">
        <f t="shared" ca="1" si="4"/>
        <v>10</v>
      </c>
    </row>
    <row r="34" spans="2:5">
      <c r="B34" s="33" t="s">
        <v>348</v>
      </c>
      <c r="C34" s="35">
        <f t="shared" ref="C34:E34" ca="1" si="5">SUM(C29:C33)</f>
        <v>47</v>
      </c>
      <c r="D34" s="35">
        <f t="shared" ca="1" si="5"/>
        <v>50</v>
      </c>
      <c r="E34" s="35">
        <f t="shared" ca="1" si="5"/>
        <v>97</v>
      </c>
    </row>
    <row r="37" spans="2:5">
      <c r="B37" s="33" t="s">
        <v>346</v>
      </c>
      <c r="C37" s="61" t="s">
        <v>352</v>
      </c>
      <c r="D37" s="59"/>
    </row>
    <row r="38" spans="2:5">
      <c r="B38" s="33" t="str">
        <f ca="1">IFERROR(__xludf.DUMMYFUNCTION("UNIQUE(RP!B2:B98)"),"P.S.C.MAIPU")</f>
        <v>P.S.C.MAIPU</v>
      </c>
      <c r="C38" s="58">
        <f ca="1">COUNTIFS(RP!$B$2:$B$98,B38,RP!$X$2:$X$98,"ACTIVO",RP!$AE$2:$AE$98,"",RP!$AC$2:$AC$98,"",RP!$AD$2:$AD$98,"")</f>
        <v>6</v>
      </c>
      <c r="D38" s="59"/>
    </row>
    <row r="39" spans="2:5">
      <c r="B39" s="33" t="str">
        <f ca="1">IFERROR(__xludf.DUMMYFUNCTION("""COMPUTED_VALUE"""),"EST.POL.COM.MAIPU")</f>
        <v>EST.POL.COM.MAIPU</v>
      </c>
      <c r="C39" s="58">
        <f ca="1">COUNTIFS(RP!$B$2:$B$98,B39,RP!$X$2:$X$98,"ACTIVO",RP!$AE$2:$AE$98,"",RP!$AC$2:$AC$98,"",RP!$AD$2:$AD$98,"")</f>
        <v>51</v>
      </c>
      <c r="D39" s="59"/>
    </row>
    <row r="40" spans="2:5">
      <c r="B40" s="33" t="str">
        <f ca="1">IFERROR(__xludf.DUMMYFUNCTION("""COMPUTED_VALUE"""),"PTO.VIG.LAS ARMAS")</f>
        <v>PTO.VIG.LAS ARMAS</v>
      </c>
      <c r="C40" s="58">
        <f ca="1">COUNTIFS(RP!$B$2:$B$98,B40,RP!$X$2:$X$98,"ACTIVO",RP!$AE$2:$AE$98,"",RP!$AC$2:$AC$98,"",RP!$AD$2:$AD$98,"")</f>
        <v>4</v>
      </c>
      <c r="D40" s="59"/>
    </row>
    <row r="41" spans="2:5">
      <c r="B41" s="33" t="str">
        <f ca="1">IFERROR(__xludf.DUMMYFUNCTION("""COMPUTED_VALUE"""),"PTO.VIG.SANTO DOMINGO")</f>
        <v>PTO.VIG.SANTO DOMINGO</v>
      </c>
      <c r="C41" s="58">
        <f ca="1">COUNTIFS(RP!$B$2:$B$98,B41,RP!$X$2:$X$98,"ACTIVO",RP!$AE$2:$AE$98,"",RP!$AC$2:$AC$98,"",RP!$AD$2:$AD$98,"")</f>
        <v>4</v>
      </c>
      <c r="D41" s="59"/>
    </row>
    <row r="42" spans="2:5">
      <c r="B42" s="33" t="str">
        <f ca="1">IFERROR(__xludf.DUMMYFUNCTION("""COMPUTED_VALUE"""),"OF.AT.VICT.VIOL.GEN.MAIPU")</f>
        <v>OF.AT.VICT.VIOL.GEN.MAIPU</v>
      </c>
      <c r="C42" s="58">
        <f ca="1">COUNTIFS(RP!$B$2:$B$98,B42,RP!$X$2:$X$98,"ACTIVO",RP!$AE$2:$AE$98,"",RP!$AC$2:$AC$98,"",RP!$AD$2:$AD$98,"")</f>
        <v>7</v>
      </c>
      <c r="D42" s="59"/>
    </row>
    <row r="43" spans="2:5">
      <c r="B43" s="33" t="s">
        <v>348</v>
      </c>
      <c r="C43" s="60">
        <f ca="1">SUM(C38:C42)</f>
        <v>72</v>
      </c>
      <c r="D43" s="59"/>
    </row>
  </sheetData>
  <mergeCells count="7">
    <mergeCell ref="C42:D42"/>
    <mergeCell ref="C43:D43"/>
    <mergeCell ref="C37:D37"/>
    <mergeCell ref="C38:D38"/>
    <mergeCell ref="C39:D39"/>
    <mergeCell ref="C40:D40"/>
    <mergeCell ref="C41:D4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RP</vt:lpstr>
      <vt:lpstr>Hoja 4</vt:lpstr>
      <vt:lpstr>Hoja 3</vt:lpstr>
      <vt:lpstr>Analisis Personal</vt:lpstr>
      <vt:lpstr>General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Carlos Otero</cp:lastModifiedBy>
  <dcterms:modified xsi:type="dcterms:W3CDTF">2025-01-10T17:39:19Z</dcterms:modified>
</cp:coreProperties>
</file>