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rre admin" sheetId="1" r:id="rId4"/>
    <sheet state="visible" name="Monitor Admin" sheetId="2" r:id="rId5"/>
    <sheet state="visible" name="DiscoSolido Admin" sheetId="3" r:id="rId6"/>
    <sheet state="visible" name="Disco duro interno Admin" sheetId="4" r:id="rId7"/>
    <sheet state="visible" name="Servidor Admin" sheetId="5" r:id="rId8"/>
    <sheet state="visible" name="ram Admin" sheetId="6" r:id="rId9"/>
    <sheet state="visible" name="Teclado Admin" sheetId="7" r:id="rId10"/>
    <sheet state="visible" name="Mouse Admin" sheetId="8" r:id="rId11"/>
    <sheet state="visible" name="Portatil Nosotros" sheetId="9" r:id="rId12"/>
    <sheet state="visible" name="Monitor Nosotros" sheetId="10" r:id="rId13"/>
    <sheet state="visible" name=" Disco mecanico Nosotros" sheetId="11" r:id="rId14"/>
    <sheet state="visible" name=" ram nosotros" sheetId="12" r:id="rId15"/>
    <sheet state="visible" name=" Servidor Nosotros" sheetId="13" r:id="rId16"/>
    <sheet state="visible" name="Tarjeta de video nosotros" sheetId="14" r:id="rId17"/>
    <sheet state="visible" name="Procesador Nosotros" sheetId="15" r:id="rId18"/>
    <sheet state="visible" name="Teclado nosostros " sheetId="16" r:id="rId19"/>
    <sheet state="visible" name="Muse nosotros" sheetId="17" r:id="rId20"/>
    <sheet state="visible" name="software licencia" sheetId="18" r:id="rId21"/>
    <sheet state="visible" name="windows 11 licencia" sheetId="19" r:id="rId22"/>
    <sheet state="visible" name="licencia visual" sheetId="20" r:id="rId23"/>
    <sheet state="visible" name="licencia SQL" sheetId="21" r:id="rId24"/>
    <sheet state="visible" name="Precios" sheetId="22" r:id="rId25"/>
  </sheets>
  <definedNames/>
  <calcPr/>
  <extLst>
    <ext uri="GoogleSheetsCustomDataVersion2">
      <go:sheetsCustomData xmlns:go="http://customooxmlschemas.google.com/" r:id="rId26" roundtripDataChecksum="KdyIujUgWxo/GTP2W9Y5tZaCf8uu/4RgK7UEbsvki1I="/>
    </ext>
  </extLst>
</workbook>
</file>

<file path=xl/sharedStrings.xml><?xml version="1.0" encoding="utf-8"?>
<sst xmlns="http://schemas.openxmlformats.org/spreadsheetml/2006/main" count="574" uniqueCount="380">
  <si>
    <t>CUADRO DE COTIZACIONES</t>
  </si>
  <si>
    <t xml:space="preserve">Cuadro Comparativo de Cotizaciones </t>
  </si>
  <si>
    <t xml:space="preserve">Presupuestos (a)
</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</si>
  <si>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</si>
  <si>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</si>
  <si>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</si>
  <si>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</si>
  <si>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 xml:space="preserve">Importe Total
 IVA incluido
</t>
    </r>
    <r>
      <rPr>
        <rFont val="Trebuchet MS"/>
        <b val="0"/>
        <i/>
        <color theme="1"/>
        <sz val="8.0"/>
        <u/>
      </rPr>
      <t>(moneda nacional)</t>
    </r>
  </si>
  <si>
    <r>
      <rPr>
        <rFont val="Arial"/>
        <b/>
        <color theme="1"/>
        <sz val="10.0"/>
      </rPr>
      <t xml:space="preserve">Importe Total
</t>
    </r>
    <r>
      <rPr>
        <rFont val="Arial"/>
        <b val="0"/>
        <i/>
        <color theme="1"/>
        <sz val="8.0"/>
      </rPr>
      <t>(moneda extranjera)</t>
    </r>
  </si>
  <si>
    <t>Tipo de cambio</t>
  </si>
  <si>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</si>
  <si>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</si>
  <si>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Nº 1</t>
  </si>
  <si>
    <t>HP</t>
  </si>
  <si>
    <t>https://www.amazon.es/HP-Ordenador-sobremesa-Omnidesk-operativo/dp/B0DTJ3KZNS/ref=ast_sto_dp_puis?th=1&amp;psc=1</t>
  </si>
  <si>
    <t>HP OmniDesk PC de escritorio, AMD Ryzen 7 8700G, 16 GB de RAM, SSD de 512 GB, gráficos AMD Radeon 780M, Windows 11 Home, Microsoft Copilot, madera gris, M02-0340 (2025)</t>
  </si>
  <si>
    <t>3.850.301,00$</t>
  </si>
  <si>
    <t>817USD</t>
  </si>
  <si>
    <t>contado</t>
  </si>
  <si>
    <t xml:space="preserve">Nº2 </t>
  </si>
  <si>
    <t>Lenovo</t>
  </si>
  <si>
    <t>https://www.amazon.com/Lenovo-ThinkCentre-50T-Tower-Computadora/dp/B0C2ZSK1TM/ref=mp_s_a_1_3?crid=27A5HSB9YPCK6&amp;dib=eyJ2IjoiMSJ9.4Vo4juykjMFyTT9RC7kDJu83GGfbq04MgQVu-B-4KQRL2z8wPCU5LrgzBw69Wlp--7MmTDu3r0XR9E2JvDk-968Ht_cWVxUUXBdlaln3JqCyTpXe8AiWmwMoSHwKW_TlDUAGuT_suqveZXm9BgCg76jVt_qQX0gW058yj9F465jKsmsKQ2o7MtovaRZbqlpVNcmBVy4C1XfrAtReUo5wAg.Splo_n46UpYiKFZd8CtBrOr5bMkXFJqKKdtETR0wNBw&amp;dib_tag=se&amp;keywords=Lenovo+torre&amp;qid=1754878372&amp;sprefix=lenovo+torre%2Caps%2C174&amp;sr=8-3</t>
  </si>
  <si>
    <t>Lenovo ThinkCentre Neo 50T Gen 3 Tower Computadora - Intel i7-12700K, 32GB Ram, 1TB NVMe SSD, DisplayPort, HDMI, VGA, DVD-RW, USB tipo C, lector de tarjetas, Wi-Fi, Bluetooth, Windows 11 Pro,</t>
  </si>
  <si>
    <t>Nº 3</t>
  </si>
  <si>
    <t>DELL</t>
  </si>
  <si>
    <t>https://www.amazon.com/Dell-Tower-Desktop-ECT1250-Procesador/dp/B0F3P5NF56/ref=mp_s_a_1_3?crid=33UXA0TQJ0BSD&amp;dib=eyJ2IjoiMSJ9.E392dmsqUukTr6ZAqgWG8HoV4ueCw5GqdkbF1TnSAbft5BH6fxoz5J_f4DivPz6NNoe5Hr3ZeQ5jj3uGCviclxm-9HpVW-tibovHRcAV4eux2EsS37RaXX5en4LV7NTd0yEHO_63_HKJg16-emLP87hJ4ZBX5ZISSmGdJOeWh2143F8Gw3cagDsbksVpzmzWDoXvvGY0MHk2JOKbVTWr2w.xxJ6I22_Naum2PXeDbesaWTwMyc6OoM37ncHvyleZ24&amp;dib_tag=se&amp;keywords=torres+dell&amp;qid=1754877697&amp;sprefix=torres+dell%2Cpc%2C158&amp;sr=8-3</t>
  </si>
  <si>
    <t>Dell Tower Desktop ECT1250 - Procesador Intel Core Ultra 7-265, gráficos Intel UHD, memoria DDR5 de 32 GB 5600MT/s, SSD M.2 de 1 TB, lector de tarjetas SD 3.0, teclado y mouse con cable, servicio</t>
  </si>
  <si>
    <t>3534327,88$</t>
  </si>
  <si>
    <t>45.81.858.19$</t>
  </si>
  <si>
    <t>749,99USD</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</si>
  <si>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</si>
  <si>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</si>
  <si>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</si>
  <si>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</si>
  <si>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</si>
  <si>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</si>
  <si>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</si>
  <si>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</si>
  <si>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</si>
  <si>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</si>
  <si>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Newegg</t>
  </si>
  <si>
    <t>https://www.newegg.com/p/N82E16824475289</t>
  </si>
  <si>
    <t xml:space="preserve">LG 34" Ultrawide 34WQ75C-B. </t>
  </si>
  <si>
    <t>Transferencia Bancaria  Tarjeta de Crédito</t>
  </si>
  <si>
    <t>Funciona como tener dos monitores en uno, pero sin el bisel en el medio. Ideal para la gestión de proyectos con diagramas de Gantt, hojas de cálculo extensas y multitarea intensiva.</t>
  </si>
  <si>
    <t>https://www.hp.com/us-en/shop/pdp/hp-e27m-g4-qhd-usb-c-conferencing-monitor</t>
  </si>
  <si>
    <t>HP E27m G4 QHD Conferencing Monitor</t>
  </si>
  <si>
    <t xml:space="preserve">Transferencia Bancaria  Tarjeta de Crédito
</t>
  </si>
  <si>
    <t>Elimina la necesidad de comprar webcam y altavoces por separado. La webcam es retráctil para garantizar la privacidad cuando no está en uso. Solución "limpia" y muy profesional.</t>
  </si>
  <si>
    <t>Adorama</t>
  </si>
  <si>
    <t>https://www.adorama.com/deu2421e.html</t>
  </si>
  <si>
    <t>Dell UltraSharp U2421E. Monitor de 24.1" con resolución 1920x1200 (aspecto 16:10). Ofrece 11% más de espacio vertical que un monitor Full HD estándar. Conectividad USB-C.</t>
  </si>
  <si>
    <t xml:space="preserve">Transferencia Bancaria Tarjeta de Crédito
</t>
  </si>
  <si>
    <t>Ese espacio vertical extra es invaluable para reducir la necesidad de hacer scroll constantemente, permitiendo ver más filas de una hoja de Excel o más párrafos de un documento a la vez.</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</si>
  <si>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</si>
  <si>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</si>
  <si>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</si>
  <si>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</si>
  <si>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</si>
  <si>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</si>
  <si>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</si>
  <si>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</si>
  <si>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</si>
  <si>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</si>
  <si>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Crucial</t>
  </si>
  <si>
    <t>https://www.crucial.com/ssd/p3/ct1000p3ssd8</t>
  </si>
  <si>
    <t>Crucial P3 1TB NVMe PCIe 3.0 M.2. Un SSD</t>
  </si>
  <si>
    <t xml:space="preserve">La mejor relación costo-beneficio para modernizar cualquier equipo. Carga el sistema y las aplicaciones en segundos, mejorando la productividad general.
</t>
  </si>
  <si>
    <t>WesternDigital</t>
  </si>
  <si>
    <t>https://www.westerndigital.com/products/internal-drives/wd-black-sn770-nvme-ssd</t>
  </si>
  <si>
    <t xml:space="preserve">WD_BLACK SN770 1TB NVMe PCIe 4.0 M.2. Un SSD </t>
  </si>
  <si>
    <t>Excelente opción para quienes buscan velocidad PCIe 4.0 sin pagar el precio de los modelos tope de gama. Muy ágil para abrir archivos grandes y aplicaciones de análisis.</t>
  </si>
  <si>
    <t xml:space="preserve">Micro Center
</t>
  </si>
  <si>
    <t>https://www.microcenter.com/product/628177/samsung-980-pro-ssd-1tb-m2-nvme-interface-pcie-gen-4x4-internal-solid-state-drive</t>
  </si>
  <si>
    <t xml:space="preserve">Samsung 980 PRO 1TB NVMe PCIe 4.0 M.2. SSD </t>
  </si>
  <si>
    <t>La encriptación por hardware protege los datos sensibles del proyecto de forma transparente y sin consumir recursos del procesador, a diferencia de las soluciones por software.</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</si>
  <si>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</si>
  <si>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</si>
  <si>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</si>
  <si>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</si>
  <si>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</si>
  <si>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</si>
  <si>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</si>
  <si>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</si>
  <si>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</si>
  <si>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</si>
  <si>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 xml:space="preserve">Newegg
</t>
  </si>
  <si>
    <t>https://www.newegg.com/seagate-barracuda-st2000dm008-2tb/p/N82E16822184773</t>
  </si>
  <si>
    <t>Seagate BarraCuda 2TB 3.5" 7200 RPM.</t>
  </si>
  <si>
    <t>Transferencia Bancaria Tarjeta de Crédito</t>
  </si>
  <si>
    <t>Es el "caballo de batalla" para el almacenamiento general. Su velocidad de 7200 RPM asegura un acceso a los archivos más rápido que los discos de 5400 RPM.</t>
  </si>
  <si>
    <t>https://www.newegg.com/hgst-travelstar-7k1000-1tb-0j22423/p/N82E16822145881</t>
  </si>
  <si>
    <t>HGST (WD) Travelstar 7K1000 1TB 2.5" 7200 RPM.</t>
  </si>
  <si>
    <t>Permite que los usuarios de laptop accedan y guarden archivos grandes de proyecto mucho más rápido que con un disco estándar de 5400 RPM, manteniendo una gran capacidad.</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</si>
  <si>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</si>
  <si>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</si>
  <si>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</si>
  <si>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</si>
  <si>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</si>
  <si>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</si>
  <si>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</si>
  <si>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</si>
  <si>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</si>
  <si>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</si>
  <si>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 xml:space="preserve">Lenovo </t>
  </si>
  <si>
    <t>https://lasus.com.co/es/disco-duro-thinksystem-st50-v2-6tb-sata-35-72k-para-almacenamiento-eficiente?srsltid=AfmBOopLudIei1PIqxWmBAbn-kRcCkcwILfV3dosi3xrptJQTjwM90yi9ss</t>
  </si>
  <si>
    <t>Lenovo ThinkSystem ST50 V2 – Lenovo</t>
  </si>
  <si>
    <t>2.339.180</t>
  </si>
  <si>
    <t>2.783.624.2</t>
  </si>
  <si>
    <t>684,58</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</si>
  <si>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</si>
  <si>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</si>
  <si>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</si>
  <si>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</si>
  <si>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</si>
  <si>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</si>
  <si>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</si>
  <si>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</si>
  <si>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</si>
  <si>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</si>
  <si>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 xml:space="preserve"> Kingston®</t>
  </si>
  <si>
    <t>https://systorecolombia.com/memorias-ddr5/1172-memoria-ram-kingston-16gb-ddr5-ecc-pc5-4800mhz-registro-ktd-pe548s8-16g.html</t>
  </si>
  <si>
    <t>Memoria Ram Kingston 16gb Ddr5 ECC PC5 5600mhz Registro KTD-PE556S8-16G</t>
  </si>
  <si>
    <t>152,48</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</si>
  <si>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</si>
  <si>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</si>
  <si>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</si>
  <si>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</si>
  <si>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</si>
  <si>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</si>
  <si>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</si>
  <si>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</si>
  <si>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</si>
  <si>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</si>
  <si>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Logitech Master Series MX Keys Mini QWERTY 
español color grafito con luz blanca</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</si>
  <si>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</si>
  <si>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</si>
  <si>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</si>
  <si>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</si>
  <si>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</si>
  <si>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</si>
  <si>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</si>
  <si>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</si>
  <si>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</si>
  <si>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</si>
  <si>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 xml:space="preserve">3 Botones, Seguimiento Óptimo 1000 DPI, Ambidestro, Compatible con PC, Mac, Portátil 
</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</si>
  <si>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</si>
  <si>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</si>
  <si>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</si>
  <si>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</si>
  <si>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</si>
  <si>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</si>
  <si>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</si>
  <si>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</si>
  <si>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</si>
  <si>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</si>
  <si>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NIT: 900.030.538-3.   Domicilio legal: Calle 99 # 14 – 49, piso 5, Bogotá.                   Teléfono: +57 601 3138086</t>
  </si>
  <si>
    <t>Computador Portátil LENOVO Ideapad Slim 3 - 15.3" Pulgadas 15HP10 - AMD Ryzen 5 - RAM 24GB - Disco SSD 512GB - Azul</t>
  </si>
  <si>
    <t>NIT: 900824185.   Domicilio legal:  Carrera 7 # 99-53 piso 2, Bogotá.                   Teléfono:  601-380-8246</t>
  </si>
  <si>
    <t>Computador Portátil Gamer HP Victus 15.6" Pulgadas Fb2002la AMD Ryzen 5 - RAM 8GB - Disco SSD 512GB - Gris Oscuro</t>
  </si>
  <si>
    <t>Bravo 15B5DD AMD 
Ryzen 7 - RAM 16GB
 - Disco SSD 512GB 
- Negro</t>
  </si>
  <si>
    <t>ASUS</t>
  </si>
  <si>
    <t>NIT: 900.806.818-1.   Domicilio legal:   Calle 93 # 11-42, Bogotá.                   Teléfono:  601-508-7700</t>
  </si>
  <si>
    <t>PORTATIL ASUS INTEL CORE I5-12500H SSD 1TB RAM 24GB LED 15,6 FULL HD</t>
  </si>
  <si>
    <r>
      <rPr>
        <rFont val="Arial"/>
        <b/>
        <color theme="1"/>
        <sz val="10.0"/>
      </rPr>
      <t xml:space="preserve">(a) Se deben presentar tres (3) presupuestos cuando:   
   </t>
    </r>
    <r>
      <rPr>
        <rFont val="Arial"/>
        <b val="0"/>
        <color theme="1"/>
        <sz val="10.0"/>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</si>
  <si>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</si>
  <si>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https://www.alkosto.com/computador-portatil-lenovo-ideapad-slim-3-153-pulgadas/p/198155958762</t>
  </si>
  <si>
    <t>https://acortar.link/WQItBX</t>
  </si>
  <si>
    <t>https://www.falabella.com.co/falabella-co/product/124124027/PORTATIL-ASUS-INTEL-CORE-I5-12500H-SSD-1TB-RAM-24GB-LED-15,6-FULL-HD/124124028</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</si>
  <si>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</si>
  <si>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</si>
  <si>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</si>
  <si>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</si>
  <si>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</si>
  <si>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</si>
  <si>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</si>
  <si>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</si>
  <si>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Monitor ThinkVision P27h-30 de 27</t>
  </si>
  <si>
    <t xml:space="preserve">Transferencia Bancaria  Tarjeta de Crédito
</t>
  </si>
  <si>
    <t>Samsung</t>
  </si>
  <si>
    <t>NIT: 830.028.931-5,     Dirección: Carrera 7 No. 113-43 Of. 607,   Telefono:(1) 4870707</t>
  </si>
  <si>
    <t>Monitor SAMSUNG 22" Pulgadas D300 FHD Plano Negro</t>
  </si>
  <si>
    <t>LG</t>
  </si>
  <si>
    <t>NIT:  830.065.063-4,  Dirección: CL 53 67 57, ,   Teléfono: 01-8000-910-683</t>
  </si>
  <si>
    <t>Monitor LG 27 pulgadas LED 27MR400B</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</si>
  <si>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</si>
  <si>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</si>
  <si>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https://www.lenovo.com/co/es/p/accessories-and-software/monitors/professional/63a1gar1la?orgRef=https%253A%252F%252Fwww.google.com%252F</t>
  </si>
  <si>
    <t>https://www.alkosto.com/monitor-samsung-22-pulgadas-d300-fhd-plano-negro/p/887276903064</t>
  </si>
  <si>
    <t>https://www.exito.com/monitor-lg-27mr400-b-3155181/p</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</si>
  <si>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</si>
  <si>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</si>
  <si>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</si>
  <si>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</si>
  <si>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</si>
  <si>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</si>
  <si>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</si>
  <si>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</si>
  <si>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Systestore</t>
  </si>
  <si>
    <t>(314) 251 26 38</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</si>
  <si>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</si>
  <si>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</si>
  <si>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</si>
  <si>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</si>
  <si>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</si>
  <si>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</si>
  <si>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</si>
  <si>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</si>
  <si>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</si>
  <si>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</si>
  <si>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Mercado libre</t>
  </si>
  <si>
    <t>https://speedlogic.com.co/tienda/memorias-ram/memoria-ram-para-pc-ddr4-32gb-3200-mhz-kingston-fury-beast-rgb/</t>
  </si>
  <si>
    <t>Memoria Ram Kingston Fury
 Beast  Rgb Ddr4 32gb 
3200mt/s  Cl16</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</si>
  <si>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</si>
  <si>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</si>
  <si>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</si>
  <si>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</si>
  <si>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</si>
  <si>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</si>
  <si>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</si>
  <si>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</si>
  <si>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</si>
  <si>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</si>
  <si>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 xml:space="preserve">Technolohy Store </t>
  </si>
  <si>
    <t xml:space="preserve">
Cra. 15 #77-05 Local 1-20
316 2579295</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</si>
  <si>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</si>
  <si>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</si>
  <si>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</si>
  <si>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</si>
  <si>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</si>
  <si>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</si>
  <si>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</si>
  <si>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</si>
  <si>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</si>
  <si>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</si>
  <si>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amazon</t>
  </si>
  <si>
    <t>https://www.amazon.es/ASUS-Resistencia-rodamientos-Inoxidable-DisplayPort/dp/B0CVQMD2DF/ref=sr_1_1?dib=eyJ2IjoiMSJ9.8VDBlEaWsXM12cXUiikJAJ0Y8eCkdHlZPavJVmsNMuccmnR3QqdMUnJcCvdrvMFgk34YsFVcnG5hzTBDaYGXNd2-kjtQcFwZ4wiGFqU4qj4NSt3Xl_Y1I_Q5iycrG_pni1MT2hQ43EF_HoKyTJh5wSXfdzr4e8YPcHu9peNDD5ZL10fCpPW3xmedGvVAXOp9LPq-M4L-NPJJx2VNnEgEFxZ4BDVs49xLnRA-8EaVMnAHQYMr0PKUe4wlY5sfeBLDYTY-lyo-GdkfS-t9Bqdn469ujnHzXFPKlnUclBCaR-4.GI6So6rJV6aoi6kyssWpYyKAamPTWjLJblSYx_l-mns&amp;dib_tag=se&amp;keywords=RTX%2B3050&amp;qid=1756163287&amp;sr=8-1&amp;th=1</t>
  </si>
  <si>
    <t xml:space="preserve">ASUS GeForce RTX 3050 LP BRK OC Edition 6GB GDDR6 </t>
  </si>
  <si>
    <t>Perfecta para el día a día. Moverá el sistema operativo y las aplicaciones de desarrollo sin ningún problema.</t>
  </si>
  <si>
    <t>system technology</t>
  </si>
  <si>
    <t>Cra. 15 No. 78-33 Local 259 - C.C. Unilago, 2do piso - Bogotá, Colombia (+57) 312 660 6593 - (+57-1) 472 5850 - (+57-1) 616 1244 info@jesistem.com</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</si>
  <si>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</si>
  <si>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</si>
  <si>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</si>
  <si>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</si>
  <si>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</si>
  <si>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</si>
  <si>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</si>
  <si>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</si>
  <si>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</si>
  <si>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</si>
  <si>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 xml:space="preserve">https://www.mercadolibre.com.co/procesador-gamer-amd-ryzen-7-7700x-100-100000591wof-de-8-nucleos-y-54ghz-de-frecuencia-con-grafica-integrada/p/MCO19711896?pdp_filters=category:MCO1693#searchVariation=MCO19711896&amp;position=1&amp;search_layout=stack&amp;type=product&amp;tracking_id=33d9ed9c-8c31-4747-8d81-cf6cb1856781
</t>
  </si>
  <si>
    <t xml:space="preserve">Procesador gamer AMD Ryzen 7 7700X 100-100000591WOF de 8 núcleos </t>
  </si>
  <si>
    <t>5.4GHz de frecuencia con gráfica integrada</t>
  </si>
  <si>
    <t xml:space="preserve"> Equimport1000</t>
  </si>
  <si>
    <t>Tel: (310) 7513965
equimport1000@hotmail.com</t>
  </si>
  <si>
    <t>Speed Logic</t>
  </si>
  <si>
    <t>Calle 38A Sur # 34D-51 Local LM09, Centro Comercial Centro Mayor, Barrio Villa Mayor
Bogotá D.C., Colombia
Código Postal 111811
Tel. +57 3042156143
centromayor@speedlogic.com.co</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</si>
  <si>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</si>
  <si>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</si>
  <si>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</si>
  <si>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</si>
  <si>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</si>
  <si>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</si>
  <si>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</si>
  <si>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</si>
  <si>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</si>
  <si>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</si>
  <si>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Logitech</t>
  </si>
  <si>
    <t>https://www.mercadolibre.com.co/teclado-bluetooth-logitech-master-series-mx-keys-mini-qwerty-espanol-color-grafito-con-luz-blanca/p/MCO24526187?product_trigger_id=MCO18931563&amp;pdp_filters=item_id%3AMCO1333831287&amp;applied_product_filters=MCO18931563&amp;quantity=1</t>
  </si>
  <si>
    <t xml:space="preserve">Teclado bluetooth </t>
  </si>
  <si>
    <t xml:space="preserve"> Tauret</t>
  </si>
  <si>
    <t xml:space="preserve">318 5903409
Cra 14 # 79 - 02 
</t>
  </si>
  <si>
    <t>Panamericana</t>
  </si>
  <si>
    <t xml:space="preserve">(601) 364 9000
Calle 12 # 34 - 30, Bogotá D.C.
</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</si>
  <si>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</si>
  <si>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</si>
  <si>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 xml:space="preserve"> </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</si>
  <si>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</si>
  <si>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</si>
  <si>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</si>
  <si>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</si>
  <si>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</si>
  <si>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</si>
  <si>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</si>
  <si>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</si>
  <si>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Ubuy</t>
  </si>
  <si>
    <t>Street 94 #51B-43 Sixth Floor, Suite 
601, Atlantico, Barranquilla,Colombia</t>
  </si>
  <si>
    <t>Logitech M100 Ratón con
 Cable USB</t>
  </si>
  <si>
    <t>Media Markt</t>
  </si>
  <si>
    <t>900 101 161</t>
  </si>
  <si>
    <t xml:space="preserve">Octo 24 </t>
  </si>
  <si>
    <t>910-005003</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</si>
  <si>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</si>
  <si>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</si>
  <si>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</si>
  <si>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</si>
  <si>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</si>
  <si>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</si>
  <si>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</si>
  <si>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</si>
  <si>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</si>
  <si>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</si>
  <si>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ahorrosoft</t>
  </si>
  <si>
    <t>https://ahorrosoft.com/office-2021-professional-plus-1-pc/</t>
  </si>
  <si>
    <t>office 2021 profesional plus 1 pc</t>
  </si>
  <si>
    <t>latin keys</t>
  </si>
  <si>
    <t>https://latinkeys.com/colombia/producto/office-2021-profesional-plus-bind-1pc/</t>
  </si>
  <si>
    <t>Software colonbia</t>
  </si>
  <si>
    <t>https://softwarecolombia1.com/products/licencia-office-2021-profesional-plus-1pc</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</si>
  <si>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</si>
  <si>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</si>
  <si>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</si>
  <si>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</si>
  <si>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</si>
  <si>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</si>
  <si>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</si>
  <si>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</si>
  <si>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</si>
  <si>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</si>
  <si>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lasus</t>
  </si>
  <si>
    <t xml:space="preserve">Licencia Windows 11 Pro ESD Vitalicia
</t>
  </si>
  <si>
    <t xml:space="preserve"> Colombia pc</t>
  </si>
  <si>
    <t>(305) 3676372</t>
  </si>
  <si>
    <t>Tu licencia</t>
  </si>
  <si>
    <t>Cra 10 # 17-55 Torre central local 115
311 684 4142
305 763 6779</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</si>
  <si>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</si>
  <si>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</si>
  <si>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</si>
  <si>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</si>
  <si>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</si>
  <si>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</si>
  <si>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</si>
  <si>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</si>
  <si>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</si>
  <si>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</si>
  <si>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Digital licence</t>
  </si>
  <si>
    <t xml:space="preserve">https://digital-licence.com/es/producto/licencia-visual-studio-2022-enterprise/
</t>
  </si>
  <si>
    <t>Licencia Visual Studio 2022 Enterprise</t>
  </si>
  <si>
    <t>Keys express</t>
  </si>
  <si>
    <t>bienvenido@keys.express</t>
  </si>
  <si>
    <t>Zentinels</t>
  </si>
  <si>
    <t>info@zentinels.net</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</si>
  <si>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</si>
  <si>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</si>
  <si>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</si>
  <si>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</si>
  <si>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</si>
  <si>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</si>
  <si>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</si>
  <si>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</si>
  <si>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</si>
  <si>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</si>
  <si>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Lasus</t>
  </si>
  <si>
    <t>Licencia de dispositivo SQL Server 2022 - 1 CAL</t>
  </si>
  <si>
    <t xml:space="preserve">BROCITO DEJA HASTA ACA,YO LADININ, TERMINAMOS MAÑANA, BORRA ESTE TXT CUADNO LO LEAS </t>
  </si>
  <si>
    <t xml:space="preserve"> Garcia comunicaciones </t>
  </si>
  <si>
    <t>Wiresoft</t>
  </si>
  <si>
    <t>34 91 0601749</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</si>
  <si>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</si>
  <si>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</si>
  <si>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Comparación de Precios entre diferentes proveedores</t>
  </si>
  <si>
    <t>Ingresa en la tabla los productos, los proveedores y sus precios</t>
  </si>
  <si>
    <t>ESTADÍSTICAS POR PRODUCTO</t>
  </si>
  <si>
    <t>PRODUCTO</t>
  </si>
  <si>
    <t>CANTIDAD</t>
  </si>
  <si>
    <t>PROVEEDOR 1</t>
  </si>
  <si>
    <t>PROVEEDOR 2</t>
  </si>
  <si>
    <t>PROVEEDOR 3</t>
  </si>
  <si>
    <t>PROVEEDOR 4</t>
  </si>
  <si>
    <t>PROVEEDOR 5</t>
  </si>
  <si>
    <t>PROVEEDOR 6</t>
  </si>
  <si>
    <t>PRECIO MÁS BAJO</t>
  </si>
  <si>
    <t>PRECIO PROMEDIO</t>
  </si>
  <si>
    <t>PRECIO MÁS ALTO</t>
  </si>
  <si>
    <t>Total</t>
  </si>
  <si>
    <t>DATOS ADICIONALES</t>
  </si>
  <si>
    <t>TIEMPO DE ENTREGA (DÍAS)</t>
  </si>
  <si>
    <t>COSTO DE ENVÍO</t>
  </si>
  <si>
    <t>FORMAS DE PAGO</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</si>
</sst>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0\ [$€-1];[Red]\-#,##0.00\ [$€-1]"/>
    <numFmt numFmtId="165" formatCode="#,##0\ [$€-1];[Red]\-#,##0\ [$€-1]"/>
    <numFmt numFmtId="166" formatCode="&quot;$&quot;#,##0.00"/>
    <numFmt numFmtId="167" formatCode="#,##0\ &quot;€&quot;;[Red]\-#,##0\ &quot;€&quot;"/>
    <numFmt numFmtId="168" formatCode="#,##0&quot;€&quot;"/>
    <numFmt numFmtId="169" formatCode="_-[$€-2]\ * #,##0.00_-;\-[$€-2]\ * #,##0.00_-;_-[$€-2]\ * &quot;-&quot;??_-;_-@"/>
    <numFmt numFmtId="170" formatCode="&quot;$&quot;\ #,##0.00"/>
  </numFmts>
  <fonts count="50">
    <font>
      <sz val="10.0"/>
      <color rgb="FF000000"/>
      <name val="Arial"/>
      <scheme val="minor"/>
    </font>
    <font>
      <sz val="10.0"/>
      <color theme="1"/>
      <name val="Arial"/>
    </font>
    <font>
      <b/>
      <sz val="12.0"/>
      <color theme="1"/>
      <name val="Arial"/>
    </font>
    <font/>
    <font>
      <b/>
      <sz val="10.0"/>
      <color theme="1"/>
      <name val="Arial"/>
    </font>
    <font>
      <b/>
      <sz val="10.0"/>
      <color theme="1"/>
      <name val="Trebuchet MS"/>
    </font>
    <font>
      <b/>
      <u/>
      <sz val="10.0"/>
      <color theme="1"/>
      <name val="Trebuchet MS"/>
    </font>
    <font>
      <i/>
      <sz val="10.0"/>
      <color theme="1"/>
      <name val="Arial"/>
    </font>
    <font>
      <sz val="10.0"/>
      <color theme="1"/>
      <name val="Trebuchet MS"/>
    </font>
    <font>
      <u/>
      <sz val="10.0"/>
      <color theme="1"/>
      <name val="Trebuchet MS"/>
    </font>
    <font>
      <sz val="10.0"/>
      <color rgb="FF000000"/>
      <name val="Trebuchet MS"/>
    </font>
    <font>
      <u/>
      <sz val="10.0"/>
      <color theme="1"/>
      <name val="Trebuchet MS"/>
    </font>
    <font>
      <sz val="10.0"/>
      <color rgb="FF000000"/>
      <name val="Arial"/>
    </font>
    <font>
      <sz val="10.0"/>
      <color rgb="FF231F20"/>
      <name val="Trebuchet MS"/>
    </font>
    <font>
      <u/>
      <sz val="10.0"/>
      <color theme="10"/>
      <name val="Arial"/>
    </font>
    <font>
      <sz val="12.0"/>
      <color rgb="FF333333"/>
      <name val="Arial"/>
    </font>
    <font>
      <u/>
      <sz val="10.0"/>
      <color rgb="FF0000FF"/>
      <name val="Arial"/>
    </font>
    <font>
      <sz val="10.0"/>
      <color theme="1"/>
      <name val="Arial Narrow"/>
    </font>
    <font>
      <b/>
      <u/>
      <sz val="10.0"/>
      <color theme="1"/>
      <name val="Trebuchet MS"/>
    </font>
    <font>
      <u/>
      <sz val="10.0"/>
      <color rgb="FF0000FF"/>
      <name val="Trebuchet MS"/>
    </font>
    <font>
      <u/>
      <sz val="10.0"/>
      <color rgb="FF0000FF"/>
      <name val="Trebuchet MS"/>
    </font>
    <font>
      <sz val="12.0"/>
      <color theme="1"/>
      <name val="Trebuchet MS"/>
    </font>
    <font>
      <u/>
      <sz val="10.0"/>
      <color rgb="FF0000FF"/>
      <name val="Trebuchet MS"/>
    </font>
    <font>
      <color theme="1"/>
      <name val="Arial"/>
      <scheme val="minor"/>
    </font>
    <font>
      <u/>
      <sz val="10.0"/>
      <color rgb="FF000000"/>
      <name val="Trebuchet MS"/>
    </font>
    <font>
      <u/>
      <sz val="10.0"/>
      <color rgb="FF0000FF"/>
      <name val="Trebuchet MS"/>
    </font>
    <font>
      <u/>
      <sz val="10.0"/>
      <color rgb="FF0000FF"/>
      <name val="Arial"/>
    </font>
    <font>
      <u/>
      <sz val="10.0"/>
      <color rgb="FF000000"/>
      <name val="Trebuchet MS"/>
    </font>
    <font>
      <u/>
      <sz val="10.0"/>
      <color rgb="FF000000"/>
      <name val="Trebuchet MS"/>
    </font>
    <font>
      <u/>
      <sz val="10.0"/>
      <color rgb="FF0000FF"/>
      <name val="Trebuchet MS"/>
    </font>
    <font>
      <u/>
      <sz val="10.0"/>
      <color rgb="FF000000"/>
      <name val="Arial"/>
    </font>
    <font>
      <u/>
      <sz val="10.0"/>
      <color rgb="FF000000"/>
      <name val="Trebuchet MS"/>
    </font>
    <font>
      <u/>
      <color rgb="FF0000FF"/>
    </font>
    <font>
      <u/>
      <color rgb="FF0000FF"/>
    </font>
    <font>
      <u/>
      <sz val="10.0"/>
      <color theme="10"/>
      <name val="Arial"/>
    </font>
    <font>
      <sz val="11.0"/>
      <color rgb="FF000000"/>
      <name val="Arial"/>
    </font>
    <font>
      <u/>
      <sz val="10.0"/>
      <color rgb="FF0000FF"/>
      <name val="Trebuchet MS"/>
    </font>
    <font>
      <u/>
      <sz val="10.0"/>
      <color rgb="FF000000"/>
      <name val="Trebuchet MS"/>
    </font>
    <font>
      <b/>
      <sz val="11.0"/>
      <color rgb="FF777777"/>
      <name val="Roboto"/>
    </font>
    <font>
      <u/>
      <sz val="10.0"/>
      <color theme="1"/>
      <name val="Trebuchet MS"/>
    </font>
    <font>
      <sz val="11.0"/>
      <color rgb="FF000000"/>
      <name val="Aptos Narrow"/>
    </font>
    <font>
      <sz val="11.0"/>
      <color rgb="FF000000"/>
      <name val="Roboto"/>
    </font>
    <font>
      <sz val="8.0"/>
      <color theme="1"/>
      <name val="Arial"/>
    </font>
    <font>
      <b/>
      <sz val="22.0"/>
      <color rgb="FF3F3F3F"/>
      <name val="Calibri"/>
    </font>
    <font>
      <sz val="16.0"/>
      <color rgb="FF7F7F7F"/>
      <name val="Calibri"/>
    </font>
    <font>
      <b/>
      <sz val="14.0"/>
      <color rgb="FFFFFFFF"/>
      <name val="Calibri"/>
    </font>
    <font>
      <b/>
      <sz val="14.0"/>
      <color rgb="FF8745EC"/>
      <name val="Calibri"/>
    </font>
    <font>
      <sz val="14.0"/>
      <color rgb="FF595959"/>
      <name val="Calibri"/>
    </font>
    <font>
      <b/>
      <sz val="14.0"/>
      <color rgb="FF7F7F7F"/>
      <name val="Calibri"/>
    </font>
    <font>
      <b/>
      <sz val="14.0"/>
      <color rgb="FF595959"/>
      <name val="Calibri"/>
    </font>
  </fonts>
  <fills count="11">
    <fill>
      <patternFill patternType="none"/>
    </fill>
    <fill>
      <patternFill patternType="lightGray"/>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
      <patternFill patternType="solid">
        <fgColor rgb="FFF8F8F8"/>
        <bgColor rgb="FFF8F8F8"/>
      </patternFill>
    </fill>
    <fill>
      <patternFill patternType="solid">
        <fgColor rgb="FF8745EC"/>
        <bgColor rgb="FF8745EC"/>
      </patternFill>
    </fill>
    <fill>
      <patternFill patternType="solid">
        <fgColor rgb="FFF8F3FF"/>
        <bgColor rgb="FFF8F3FF"/>
      </patternFill>
    </fill>
    <fill>
      <patternFill patternType="solid">
        <fgColor rgb="FFF2F2F2"/>
        <bgColor rgb="FFF2F2F2"/>
      </patternFill>
    </fill>
  </fills>
  <borders count="4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rder>
    <border>
      <left/>
      <right/>
      <top/>
      <bottom/>
    </border>
    <border>
      <left/>
      <right/>
      <top/>
      <bottom style="thin">
        <color theme="0"/>
      </bottom>
    </border>
    <border>
      <left style="medium">
        <color rgb="FF8745EC"/>
      </left>
      <top style="medium">
        <color rgb="FF8745EC"/>
      </top>
      <bottom style="thin">
        <color theme="0"/>
      </bottom>
    </border>
    <border>
      <top style="medium">
        <color rgb="FF8745EC"/>
      </top>
      <bottom style="thin">
        <color theme="0"/>
      </bottom>
    </border>
    <border>
      <right style="medium">
        <color rgb="FF8745EC"/>
      </right>
      <top style="medium">
        <color rgb="FF8745EC"/>
      </top>
      <bottom style="thin">
        <color theme="0"/>
      </bottom>
    </border>
    <border>
      <left style="medium">
        <color theme="0"/>
      </left>
      <right style="medium">
        <color theme="0"/>
      </right>
      <top style="medium">
        <color theme="0"/>
      </top>
      <bottom style="medium">
        <color theme="0"/>
      </bottom>
    </border>
    <border>
      <left style="medium">
        <color rgb="FF8745EC"/>
      </left>
      <right style="thin">
        <color theme="0"/>
      </right>
      <top style="thin">
        <color theme="0"/>
      </top>
      <bottom style="thin">
        <color theme="0"/>
      </bottom>
    </border>
    <border>
      <left style="thin">
        <color theme="0"/>
      </left>
      <right style="thin">
        <color theme="0"/>
      </right>
      <top style="thin">
        <color theme="0"/>
      </top>
      <bottom style="thin">
        <color theme="0"/>
      </bottom>
    </border>
    <border>
      <left style="thin">
        <color theme="0"/>
      </left>
      <right style="medium">
        <color rgb="FF8745EC"/>
      </right>
      <top style="thin">
        <color theme="0"/>
      </top>
      <bottom style="thin">
        <color theme="0"/>
      </bottom>
    </border>
    <border>
      <bottom style="medium">
        <color rgb="FFF2F2F2"/>
      </bottom>
    </border>
    <border>
      <left style="medium">
        <color rgb="FF8745EC"/>
      </left>
      <right style="thin">
        <color theme="0"/>
      </right>
      <top style="thin">
        <color theme="0"/>
      </top>
      <bottom/>
    </border>
    <border>
      <left style="thin">
        <color theme="0"/>
      </left>
      <right style="thin">
        <color theme="0"/>
      </right>
      <top style="thin">
        <color theme="0"/>
      </top>
      <bottom/>
    </border>
    <border>
      <left style="thin">
        <color theme="0"/>
      </left>
      <right style="medium">
        <color rgb="FF8745EC"/>
      </right>
      <top style="thin">
        <color theme="0"/>
      </top>
      <bottom/>
    </border>
    <border>
      <top style="dotted">
        <color rgb="FFF2F2F2"/>
      </top>
      <bottom style="medium">
        <color rgb="FFF2F2F2"/>
      </bottom>
    </border>
    <border>
      <left/>
      <right/>
      <top/>
      <bottom style="medium">
        <color rgb="FFF2F2F2"/>
      </bottom>
    </border>
    <border>
      <left style="medium">
        <color rgb="FF8745EC"/>
      </left>
      <top/>
      <bottom/>
    </border>
    <border>
      <right style="medium">
        <color theme="0"/>
      </right>
      <top/>
      <bottom/>
    </border>
    <border>
      <left style="medium">
        <color theme="0"/>
      </left>
      <right style="medium">
        <color theme="0"/>
      </right>
      <top style="medium">
        <color theme="0"/>
      </top>
    </border>
    <border>
      <left style="thin">
        <color theme="0"/>
      </left>
      <top style="thin">
        <color theme="0"/>
      </top>
      <bottom style="thin">
        <color theme="0"/>
      </bottom>
    </border>
    <border>
      <right/>
      <top style="thin">
        <color theme="0"/>
      </top>
      <bottom style="thin">
        <color theme="0"/>
      </bottom>
    </border>
    <border>
      <left style="thin">
        <color rgb="FF7F7F7F"/>
      </left>
      <right style="thin">
        <color rgb="FFA5A5A5"/>
      </right>
      <top style="thin">
        <color rgb="FF7F7F7F"/>
      </top>
      <bottom style="thin">
        <color rgb="FF7F7F7F"/>
      </bottom>
    </border>
    <border>
      <left style="thin">
        <color rgb="FFA5A5A5"/>
      </left>
      <right style="thin">
        <color rgb="FFA5A5A5"/>
      </right>
      <top style="thin">
        <color rgb="FF7F7F7F"/>
      </top>
      <bottom style="thin">
        <color rgb="FF7F7F7F"/>
      </bottom>
    </border>
    <border>
      <left style="thin">
        <color theme="0"/>
      </left>
      <top style="thin">
        <color theme="0"/>
      </top>
    </border>
    <border>
      <right/>
      <top style="thin">
        <color theme="0"/>
      </top>
    </border>
    <border>
      <left style="thin">
        <color rgb="FF7F7F7F"/>
      </left>
      <right style="thin">
        <color rgb="FFA5A5A5"/>
      </right>
      <top style="thin">
        <color rgb="FF7F7F7F"/>
      </top>
      <bottom style="dotted">
        <color rgb="FFA5A5A5"/>
      </bottom>
    </border>
    <border>
      <left style="thin">
        <color rgb="FFA5A5A5"/>
      </left>
      <right style="thin">
        <color rgb="FFA5A5A5"/>
      </right>
      <top style="thin">
        <color rgb="FF7F7F7F"/>
      </top>
      <bottom style="dotted">
        <color rgb="FFA5A5A5"/>
      </bottom>
    </border>
    <border>
      <left style="thin">
        <color theme="0"/>
      </left>
    </border>
    <border>
      <right/>
    </border>
    <border>
      <left style="thin">
        <color rgb="FF7F7F7F"/>
      </left>
      <right style="thin">
        <color rgb="FFA5A5A5"/>
      </right>
      <top style="dotted">
        <color rgb="FFA5A5A5"/>
      </top>
      <bottom style="dotted">
        <color rgb="FFA5A5A5"/>
      </bottom>
    </border>
    <border>
      <left style="thin">
        <color rgb="FFA5A5A5"/>
      </left>
      <right style="thin">
        <color rgb="FFA5A5A5"/>
      </right>
      <top style="dotted">
        <color rgb="FFA5A5A5"/>
      </top>
      <bottom style="dotted">
        <color rgb="FFA5A5A5"/>
      </bottom>
    </border>
    <border>
      <left style="thin">
        <color theme="0"/>
      </left>
      <bottom style="thin">
        <color theme="0"/>
      </bottom>
    </border>
    <border>
      <right/>
      <bottom style="thin">
        <color theme="0"/>
      </bottom>
    </border>
    <border>
      <left style="thin">
        <color rgb="FF7F7F7F"/>
      </left>
      <right style="thin">
        <color rgb="FFA5A5A5"/>
      </right>
      <top style="dotted">
        <color rgb="FFA5A5A5"/>
      </top>
      <bottom style="thin">
        <color rgb="FF7F7F7F"/>
      </bottom>
    </border>
    <border>
      <left style="thin">
        <color rgb="FFA5A5A5"/>
      </left>
      <right style="thin">
        <color rgb="FFA5A5A5"/>
      </right>
      <top style="dotted">
        <color rgb="FFA5A5A5"/>
      </top>
      <bottom style="thin">
        <color rgb="FF7F7F7F"/>
      </bottom>
    </border>
  </borders>
  <cellStyleXfs count="1">
    <xf borderId="0" fillId="0" fontId="0" numFmtId="0" applyAlignment="1" applyFont="1"/>
  </cellStyleXfs>
  <cellXfs count="157">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vertical="center"/>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3" fontId="4" numFmtId="0" xfId="0" applyAlignment="1" applyBorder="1" applyFill="1" applyFont="1">
      <alignment horizontal="center" shrinkToFit="0" vertical="center" wrapText="1"/>
    </xf>
    <xf borderId="4" fillId="0" fontId="5" numFmtId="0" xfId="0" applyAlignment="1" applyBorder="1" applyFont="1">
      <alignment horizontal="center" shrinkToFit="0" vertical="center" wrapText="1"/>
    </xf>
    <xf borderId="4" fillId="0" fontId="5" numFmtId="0" xfId="0" applyAlignment="1" applyBorder="1" applyFont="1">
      <alignment horizontal="center" readingOrder="0" shrinkToFit="0" vertical="center" wrapText="1"/>
    </xf>
    <xf borderId="4" fillId="4" fontId="6" numFmtId="0" xfId="0" applyAlignment="1" applyBorder="1" applyFill="1" applyFont="1">
      <alignment horizontal="center" readingOrder="0" shrinkToFit="0" vertical="center" wrapText="1"/>
    </xf>
    <xf borderId="5" fillId="5" fontId="4" numFmtId="0" xfId="0" applyAlignment="1" applyBorder="1" applyFill="1" applyFont="1">
      <alignment horizontal="center" readingOrder="0" shrinkToFit="0" vertical="center" wrapText="1"/>
    </xf>
    <xf borderId="0" fillId="0" fontId="7" numFmtId="0" xfId="0" applyAlignment="1" applyFont="1">
      <alignment horizontal="center" vertical="center"/>
    </xf>
    <xf borderId="4" fillId="0" fontId="4" numFmtId="0" xfId="0" applyAlignment="1" applyBorder="1" applyFont="1">
      <alignment horizontal="center" vertical="center"/>
    </xf>
    <xf borderId="4" fillId="0" fontId="8" numFmtId="0" xfId="0" applyAlignment="1" applyBorder="1" applyFont="1">
      <alignment horizontal="center" readingOrder="0" shrinkToFit="0" vertical="top" wrapText="1"/>
    </xf>
    <xf borderId="6" fillId="0" fontId="9" numFmtId="0" xfId="0" applyAlignment="1" applyBorder="1" applyFont="1">
      <alignment horizontal="center" readingOrder="0" shrinkToFit="0" vertical="top" wrapText="1"/>
    </xf>
    <xf borderId="0" fillId="0" fontId="10" numFmtId="0" xfId="0" applyAlignment="1" applyFont="1">
      <alignment horizontal="center" readingOrder="0" shrinkToFit="0" vertical="top" wrapText="1"/>
    </xf>
    <xf borderId="4" fillId="0" fontId="8" numFmtId="164" xfId="0" applyAlignment="1" applyBorder="1" applyFont="1" applyNumberFormat="1">
      <alignment horizontal="center" readingOrder="0" shrinkToFit="0" vertical="top" wrapText="1"/>
    </xf>
    <xf borderId="4" fillId="0" fontId="8" numFmtId="2" xfId="0" applyAlignment="1" applyBorder="1" applyFont="1" applyNumberFormat="1">
      <alignment horizontal="center" readingOrder="0" shrinkToFit="0" vertical="top" wrapText="1"/>
    </xf>
    <xf borderId="4" fillId="0" fontId="8" numFmtId="3" xfId="0" applyAlignment="1" applyBorder="1" applyFont="1" applyNumberFormat="1">
      <alignment horizontal="center" readingOrder="0" shrinkToFit="0" vertical="top" wrapText="1"/>
    </xf>
    <xf borderId="4" fillId="0" fontId="11" numFmtId="2" xfId="0" applyAlignment="1" applyBorder="1" applyFont="1" applyNumberFormat="1">
      <alignment horizontal="center" shrinkToFit="0" vertical="top" wrapText="1"/>
    </xf>
    <xf borderId="4" fillId="0" fontId="8" numFmtId="0" xfId="0" applyAlignment="1" applyBorder="1" applyFont="1">
      <alignment horizontal="center" shrinkToFit="0" vertical="top" wrapText="1"/>
    </xf>
    <xf borderId="0" fillId="0" fontId="12" numFmtId="0" xfId="0" applyFont="1"/>
    <xf borderId="0" fillId="0" fontId="13" numFmtId="0" xfId="0" applyAlignment="1" applyFont="1">
      <alignment horizontal="center" readingOrder="0" vertical="top"/>
    </xf>
    <xf borderId="4" fillId="0" fontId="14" numFmtId="0" xfId="0" applyAlignment="1" applyBorder="1" applyFont="1">
      <alignment readingOrder="0"/>
    </xf>
    <xf borderId="3" fillId="0" fontId="8" numFmtId="0" xfId="0" applyAlignment="1" applyBorder="1" applyFont="1">
      <alignment horizontal="center" readingOrder="0" shrinkToFit="0" vertical="top" wrapText="1"/>
    </xf>
    <xf borderId="4" fillId="0" fontId="8" numFmtId="165" xfId="0" applyAlignment="1" applyBorder="1" applyFont="1" applyNumberFormat="1">
      <alignment horizontal="center" readingOrder="0" shrinkToFit="0" vertical="top" wrapText="1"/>
    </xf>
    <xf borderId="0" fillId="0" fontId="15" numFmtId="165" xfId="0" applyAlignment="1" applyFont="1" applyNumberFormat="1">
      <alignment readingOrder="0"/>
    </xf>
    <xf borderId="4" fillId="0" fontId="8" numFmtId="2" xfId="0" applyAlignment="1" applyBorder="1" applyFont="1" applyNumberFormat="1">
      <alignment horizontal="center" shrinkToFit="0" vertical="top" wrapText="1"/>
    </xf>
    <xf borderId="0" fillId="0" fontId="16" numFmtId="0" xfId="0" applyAlignment="1" applyFont="1">
      <alignment readingOrder="0"/>
    </xf>
    <xf borderId="4" fillId="0" fontId="8" numFmtId="4" xfId="0" applyAlignment="1" applyBorder="1" applyFont="1" applyNumberFormat="1">
      <alignment horizontal="center" readingOrder="0" shrinkToFit="0" vertical="top" wrapText="1"/>
    </xf>
    <xf borderId="4" fillId="0" fontId="1" numFmtId="0" xfId="0" applyBorder="1" applyFont="1"/>
    <xf borderId="4" fillId="0" fontId="8" numFmtId="0" xfId="0" applyAlignment="1" applyBorder="1" applyFont="1">
      <alignment horizontal="left" shrinkToFit="0" vertical="top" wrapText="1"/>
    </xf>
    <xf borderId="1" fillId="0" fontId="4" numFmtId="0" xfId="0" applyAlignment="1" applyBorder="1" applyFont="1">
      <alignment horizontal="left" shrinkToFit="0" vertical="center" wrapText="1"/>
    </xf>
    <xf borderId="0" fillId="0" fontId="17" numFmtId="0" xfId="0" applyAlignment="1" applyFont="1">
      <alignment horizontal="center" shrinkToFit="0" vertical="center" wrapText="1"/>
    </xf>
    <xf borderId="4" fillId="4" fontId="18" numFmtId="0" xfId="0" applyAlignment="1" applyBorder="1" applyFont="1">
      <alignment horizontal="center" shrinkToFit="0" vertical="center" wrapText="1"/>
    </xf>
    <xf borderId="5" fillId="5" fontId="4" numFmtId="0" xfId="0" applyAlignment="1" applyBorder="1" applyFont="1">
      <alignment horizontal="center" shrinkToFit="0" vertical="center" wrapText="1"/>
    </xf>
    <xf borderId="4" fillId="0" fontId="19" numFmtId="0" xfId="0" applyAlignment="1" applyBorder="1" applyFont="1">
      <alignment horizontal="center" readingOrder="0" shrinkToFit="0" vertical="top" wrapText="1"/>
    </xf>
    <xf borderId="4" fillId="0" fontId="8" numFmtId="3" xfId="0" applyAlignment="1" applyBorder="1" applyFont="1" applyNumberFormat="1">
      <alignment horizontal="center" shrinkToFit="0" vertical="top" wrapText="1"/>
    </xf>
    <xf borderId="7" fillId="6" fontId="20" numFmtId="0" xfId="0" applyAlignment="1" applyBorder="1" applyFill="1" applyFont="1">
      <alignment horizontal="center" readingOrder="0"/>
    </xf>
    <xf borderId="4" fillId="0" fontId="8" numFmtId="0" xfId="0" applyAlignment="1" applyBorder="1" applyFont="1">
      <alignment horizontal="left" readingOrder="0" shrinkToFit="0" vertical="top" wrapText="1"/>
    </xf>
    <xf borderId="4" fillId="0" fontId="21" numFmtId="0" xfId="0" applyAlignment="1" applyBorder="1" applyFont="1">
      <alignment horizontal="center" readingOrder="0" shrinkToFit="0" vertical="top" wrapText="1"/>
    </xf>
    <xf borderId="4" fillId="0" fontId="8" numFmtId="4" xfId="0" applyAlignment="1" applyBorder="1" applyFont="1" applyNumberFormat="1">
      <alignment horizontal="center" shrinkToFit="0" vertical="top" wrapText="1"/>
    </xf>
    <xf borderId="4" fillId="0" fontId="10" numFmtId="0" xfId="0" applyAlignment="1" applyBorder="1" applyFont="1">
      <alignment horizontal="center" readingOrder="0" shrinkToFit="0" vertical="top" wrapText="1"/>
    </xf>
    <xf borderId="0" fillId="0" fontId="10" numFmtId="166" xfId="0" applyAlignment="1" applyFont="1" applyNumberFormat="1">
      <alignment horizontal="center" readingOrder="0" vertical="top"/>
    </xf>
    <xf borderId="4" fillId="0" fontId="10" numFmtId="2" xfId="0" applyAlignment="1" applyBorder="1" applyFont="1" applyNumberFormat="1">
      <alignment horizontal="center" shrinkToFit="0" vertical="top" wrapText="1"/>
    </xf>
    <xf borderId="4" fillId="0" fontId="10" numFmtId="3" xfId="0" applyAlignment="1" applyBorder="1" applyFont="1" applyNumberFormat="1">
      <alignment horizontal="center" shrinkToFit="0" vertical="top" wrapText="1"/>
    </xf>
    <xf borderId="4" fillId="0" fontId="10" numFmtId="0" xfId="0" applyAlignment="1" applyBorder="1" applyFont="1">
      <alignment horizontal="center" readingOrder="0" vertical="top"/>
    </xf>
    <xf borderId="4" fillId="0" fontId="22" numFmtId="0" xfId="0" applyAlignment="1" applyBorder="1" applyFont="1">
      <alignment horizontal="center" readingOrder="0" vertical="top"/>
    </xf>
    <xf borderId="0" fillId="0" fontId="10" numFmtId="0" xfId="0" applyAlignment="1" applyFont="1">
      <alignment horizontal="center" readingOrder="0" shrinkToFit="0" vertical="top" wrapText="1"/>
    </xf>
    <xf borderId="4" fillId="0" fontId="10" numFmtId="166" xfId="0" applyAlignment="1" applyBorder="1" applyFont="1" applyNumberFormat="1">
      <alignment horizontal="center" readingOrder="0" vertical="top"/>
    </xf>
    <xf borderId="4" fillId="0" fontId="10" numFmtId="0" xfId="0" applyAlignment="1" applyBorder="1" applyFont="1">
      <alignment horizontal="center" shrinkToFit="0" vertical="top" wrapText="1"/>
    </xf>
    <xf borderId="4" fillId="0" fontId="10" numFmtId="0" xfId="0" applyAlignment="1" applyBorder="1" applyFont="1">
      <alignment horizontal="center" vertical="top"/>
    </xf>
    <xf borderId="4" fillId="0" fontId="10" numFmtId="3" xfId="0" applyAlignment="1" applyBorder="1" applyFont="1" applyNumberFormat="1">
      <alignment horizontal="center" vertical="top"/>
    </xf>
    <xf borderId="0" fillId="0" fontId="23" numFmtId="166" xfId="0" applyFont="1" applyNumberFormat="1"/>
    <xf borderId="0" fillId="0" fontId="13" numFmtId="0" xfId="0" applyAlignment="1" applyFont="1">
      <alignment horizontal="center" vertical="top"/>
    </xf>
    <xf borderId="4" fillId="0" fontId="24" numFmtId="0" xfId="0" applyAlignment="1" applyBorder="1" applyFont="1">
      <alignment horizontal="center" shrinkToFit="0" vertical="top" wrapText="1"/>
    </xf>
    <xf borderId="0" fillId="0" fontId="10" numFmtId="3" xfId="0" applyAlignment="1" applyFont="1" applyNumberFormat="1">
      <alignment horizontal="center" vertical="top"/>
    </xf>
    <xf borderId="0" fillId="0" fontId="13" numFmtId="0" xfId="0" applyAlignment="1" applyFont="1">
      <alignment readingOrder="0" shrinkToFit="0" vertical="top" wrapText="1"/>
    </xf>
    <xf borderId="0" fillId="0" fontId="13" numFmtId="0" xfId="0" applyAlignment="1" applyFont="1">
      <alignment shrinkToFit="0" vertical="top" wrapText="1"/>
    </xf>
    <xf borderId="4" fillId="0" fontId="25" numFmtId="0" xfId="0" applyAlignment="1" applyBorder="1" applyFont="1">
      <alignment horizontal="left" shrinkToFit="0" vertical="top" wrapText="1"/>
    </xf>
    <xf borderId="4" fillId="0" fontId="13" numFmtId="0" xfId="0" applyAlignment="1" applyBorder="1" applyFont="1">
      <alignment shrinkToFit="0" vertical="top" wrapText="1"/>
    </xf>
    <xf borderId="1" fillId="0" fontId="2" numFmtId="0" xfId="0" applyAlignment="1" applyBorder="1" applyFont="1">
      <alignment horizontal="center" shrinkToFit="0" vertical="center" wrapText="1"/>
    </xf>
    <xf borderId="0" fillId="0" fontId="26" numFmtId="0" xfId="0" applyFont="1"/>
    <xf borderId="4" fillId="0" fontId="27" numFmtId="0" xfId="0" applyAlignment="1" applyBorder="1" applyFont="1">
      <alignment horizontal="left" shrinkToFit="0" vertical="top" wrapText="1"/>
    </xf>
    <xf borderId="0" fillId="0" fontId="28" numFmtId="0" xfId="0" applyAlignment="1" applyFont="1">
      <alignment horizontal="center" vertical="top"/>
    </xf>
    <xf borderId="4" fillId="0" fontId="29" numFmtId="0" xfId="0" applyAlignment="1" applyBorder="1" applyFont="1">
      <alignment horizontal="center" shrinkToFit="0" vertical="top" wrapText="1"/>
    </xf>
    <xf borderId="4" fillId="0" fontId="8" numFmtId="167" xfId="0" applyAlignment="1" applyBorder="1" applyFont="1" applyNumberFormat="1">
      <alignment horizontal="center" shrinkToFit="0" vertical="top" wrapText="1"/>
    </xf>
    <xf borderId="4" fillId="0" fontId="8" numFmtId="9" xfId="0" applyAlignment="1" applyBorder="1" applyFont="1" applyNumberFormat="1">
      <alignment horizontal="center" shrinkToFit="0" vertical="top" wrapText="1"/>
    </xf>
    <xf borderId="4" fillId="0" fontId="30" numFmtId="0" xfId="0" applyAlignment="1" applyBorder="1" applyFont="1">
      <alignment horizontal="center" readingOrder="0" shrinkToFit="0" vertical="top" wrapText="1"/>
    </xf>
    <xf borderId="0" fillId="0" fontId="31" numFmtId="0" xfId="0" applyAlignment="1" applyFont="1">
      <alignment horizontal="center" readingOrder="0" shrinkToFit="0" vertical="top" wrapText="1"/>
    </xf>
    <xf borderId="0" fillId="0" fontId="23" numFmtId="0" xfId="0" applyAlignment="1" applyFont="1">
      <alignment horizontal="center"/>
    </xf>
    <xf borderId="1" fillId="0" fontId="4" numFmtId="0" xfId="0" applyAlignment="1" applyBorder="1" applyFont="1">
      <alignment horizontal="left" readingOrder="0" shrinkToFit="0" vertical="center" wrapText="1"/>
    </xf>
    <xf borderId="0" fillId="0" fontId="23" numFmtId="0" xfId="0" applyAlignment="1" applyFont="1">
      <alignment readingOrder="0"/>
    </xf>
    <xf borderId="0" fillId="0" fontId="32" numFmtId="0" xfId="0" applyAlignment="1" applyFont="1">
      <alignment readingOrder="0"/>
    </xf>
    <xf borderId="0" fillId="0" fontId="33" numFmtId="0" xfId="0" applyAlignment="1" applyFont="1">
      <alignment readingOrder="0"/>
    </xf>
    <xf borderId="0" fillId="0" fontId="23" numFmtId="0" xfId="0" applyFont="1"/>
    <xf borderId="7" fillId="6" fontId="10" numFmtId="0" xfId="0" applyAlignment="1" applyBorder="1" applyFont="1">
      <alignment horizontal="center" readingOrder="0" shrinkToFit="0" vertical="center" wrapText="1"/>
    </xf>
    <xf borderId="4" fillId="0" fontId="8" numFmtId="0" xfId="0" applyAlignment="1" applyBorder="1" applyFont="1">
      <alignment horizontal="center" readingOrder="0" shrinkToFit="0" vertical="center" wrapText="1"/>
    </xf>
    <xf borderId="0" fillId="0" fontId="10" numFmtId="166" xfId="0" applyAlignment="1" applyFont="1" applyNumberFormat="1">
      <alignment horizontal="center" vertical="top"/>
    </xf>
    <xf borderId="4" fillId="0" fontId="34" numFmtId="0" xfId="0" applyAlignment="1" applyBorder="1" applyFont="1">
      <alignment horizontal="center" shrinkToFit="0" vertical="top" wrapText="1"/>
    </xf>
    <xf borderId="0" fillId="0" fontId="10" numFmtId="0" xfId="0" applyAlignment="1" applyFont="1">
      <alignment horizontal="center" shrinkToFit="0" vertical="top" wrapText="1"/>
    </xf>
    <xf borderId="4" fillId="0" fontId="10" numFmtId="166" xfId="0" applyAlignment="1" applyBorder="1" applyFont="1" applyNumberFormat="1">
      <alignment horizontal="center" vertical="top"/>
    </xf>
    <xf borderId="0" fillId="0" fontId="13" numFmtId="0" xfId="0" applyAlignment="1" applyFont="1">
      <alignment vertical="top"/>
    </xf>
    <xf borderId="4" fillId="0" fontId="13" numFmtId="0" xfId="0" applyAlignment="1" applyBorder="1" applyFont="1">
      <alignment vertical="top"/>
    </xf>
    <xf borderId="0" fillId="0" fontId="35" numFmtId="0" xfId="0" applyAlignment="1" applyFont="1">
      <alignment horizontal="center" readingOrder="0" vertical="top"/>
    </xf>
    <xf borderId="4" fillId="0" fontId="36" numFmtId="0" xfId="0" applyAlignment="1" applyBorder="1" applyFont="1">
      <alignment horizontal="center" readingOrder="0" shrinkToFit="0" vertical="top" wrapText="1"/>
    </xf>
    <xf borderId="0" fillId="0" fontId="37" numFmtId="0" xfId="0" applyAlignment="1" applyFont="1">
      <alignment horizontal="center" shrinkToFit="0" vertical="top" wrapText="1"/>
    </xf>
    <xf borderId="0" fillId="0" fontId="12" numFmtId="0" xfId="0" applyAlignment="1" applyFont="1">
      <alignment horizontal="center" vertical="top"/>
    </xf>
    <xf borderId="4" fillId="7" fontId="38" numFmtId="0" xfId="0" applyAlignment="1" applyBorder="1" applyFill="1" applyFont="1">
      <alignment horizontal="left"/>
    </xf>
    <xf borderId="4" fillId="0" fontId="8" numFmtId="168" xfId="0" applyAlignment="1" applyBorder="1" applyFont="1" applyNumberFormat="1">
      <alignment horizontal="center" shrinkToFit="0" vertical="top" wrapText="1"/>
    </xf>
    <xf borderId="4" fillId="0" fontId="39" numFmtId="0" xfId="0" applyAlignment="1" applyBorder="1" applyFont="1">
      <alignment horizontal="center" shrinkToFit="0" vertical="top" wrapText="1"/>
    </xf>
    <xf borderId="0" fillId="0" fontId="40" numFmtId="169" xfId="0" applyFont="1" applyNumberFormat="1"/>
    <xf borderId="4" fillId="0" fontId="41" numFmtId="0" xfId="0" applyAlignment="1" applyBorder="1" applyFont="1">
      <alignment horizontal="center" vertical="top"/>
    </xf>
    <xf borderId="7" fillId="6" fontId="42" numFmtId="0" xfId="0" applyAlignment="1" applyBorder="1" applyFont="1">
      <alignment vertical="bottom"/>
    </xf>
    <xf borderId="0" fillId="0" fontId="42" numFmtId="0" xfId="0" applyAlignment="1" applyFont="1">
      <alignment vertical="bottom"/>
    </xf>
    <xf borderId="7" fillId="8" fontId="42" numFmtId="0" xfId="0" applyAlignment="1" applyBorder="1" applyFill="1" applyFont="1">
      <alignment vertical="bottom"/>
    </xf>
    <xf borderId="8" fillId="8" fontId="42" numFmtId="0" xfId="0" applyAlignment="1" applyBorder="1" applyFont="1">
      <alignment vertical="bottom"/>
    </xf>
    <xf borderId="0" fillId="0" fontId="43" numFmtId="0" xfId="0" applyFont="1"/>
    <xf borderId="0" fillId="0" fontId="42" numFmtId="0" xfId="0" applyFont="1"/>
    <xf borderId="0" fillId="0" fontId="44" numFmtId="0" xfId="0" applyAlignment="1" applyFont="1">
      <alignment vertical="top"/>
    </xf>
    <xf borderId="0" fillId="0" fontId="42" numFmtId="0" xfId="0" applyAlignment="1" applyFont="1">
      <alignment vertical="top"/>
    </xf>
    <xf borderId="7" fillId="6" fontId="42" numFmtId="0" xfId="0" applyBorder="1" applyFont="1"/>
    <xf borderId="9" fillId="8" fontId="45" numFmtId="0" xfId="0" applyAlignment="1" applyBorder="1" applyFont="1">
      <alignment horizontal="center" shrinkToFit="0" wrapText="1"/>
    </xf>
    <xf borderId="10" fillId="0" fontId="3" numFmtId="0" xfId="0" applyBorder="1" applyFont="1"/>
    <xf borderId="11" fillId="0" fontId="3" numFmtId="0" xfId="0" applyBorder="1" applyFont="1"/>
    <xf borderId="12" fillId="9" fontId="46" numFmtId="0" xfId="0" applyAlignment="1" applyBorder="1" applyFill="1" applyFont="1">
      <alignment horizontal="center" shrinkToFit="0" wrapText="1"/>
    </xf>
    <xf borderId="13" fillId="9" fontId="45" numFmtId="0" xfId="0" applyAlignment="1" applyBorder="1" applyFont="1">
      <alignment horizontal="center" shrinkToFit="0" wrapText="1"/>
    </xf>
    <xf borderId="14" fillId="9" fontId="45" numFmtId="0" xfId="0" applyAlignment="1" applyBorder="1" applyFont="1">
      <alignment horizontal="center" shrinkToFit="0" wrapText="1"/>
    </xf>
    <xf borderId="15" fillId="9" fontId="45" numFmtId="0" xfId="0" applyAlignment="1" applyBorder="1" applyFont="1">
      <alignment horizontal="center" shrinkToFit="0" wrapText="1"/>
    </xf>
    <xf borderId="16" fillId="0" fontId="47" numFmtId="170" xfId="0" applyAlignment="1" applyBorder="1" applyFont="1" applyNumberFormat="1">
      <alignment horizontal="center" shrinkToFit="0" wrapText="1"/>
    </xf>
    <xf borderId="16" fillId="0" fontId="47" numFmtId="2" xfId="0" applyAlignment="1" applyBorder="1" applyFont="1" applyNumberFormat="1">
      <alignment horizontal="center" readingOrder="0"/>
    </xf>
    <xf borderId="16" fillId="0" fontId="47" numFmtId="170" xfId="0" applyAlignment="1" applyBorder="1" applyFont="1" applyNumberFormat="1">
      <alignment horizontal="center"/>
    </xf>
    <xf borderId="16" fillId="0" fontId="42" numFmtId="170" xfId="0" applyBorder="1" applyFont="1" applyNumberFormat="1"/>
    <xf borderId="13" fillId="0" fontId="48" numFmtId="170" xfId="0" applyAlignment="1" applyBorder="1" applyFont="1" applyNumberFormat="1">
      <alignment horizontal="center" vertical="bottom"/>
    </xf>
    <xf borderId="14" fillId="0" fontId="48" numFmtId="170" xfId="0" applyAlignment="1" applyBorder="1" applyFont="1" applyNumberFormat="1">
      <alignment horizontal="center" vertical="bottom"/>
    </xf>
    <xf borderId="15" fillId="0" fontId="48" numFmtId="170" xfId="0" applyAlignment="1" applyBorder="1" applyFont="1" applyNumberFormat="1">
      <alignment horizontal="center" vertical="bottom"/>
    </xf>
    <xf borderId="17" fillId="0" fontId="48" numFmtId="170" xfId="0" applyAlignment="1" applyBorder="1" applyFont="1" applyNumberFormat="1">
      <alignment horizontal="center" vertical="bottom"/>
    </xf>
    <xf borderId="18" fillId="0" fontId="48" numFmtId="170" xfId="0" applyAlignment="1" applyBorder="1" applyFont="1" applyNumberFormat="1">
      <alignment horizontal="center" vertical="bottom"/>
    </xf>
    <xf borderId="19" fillId="0" fontId="48" numFmtId="170" xfId="0" applyAlignment="1" applyBorder="1" applyFont="1" applyNumberFormat="1">
      <alignment horizontal="center" vertical="bottom"/>
    </xf>
    <xf borderId="20" fillId="0" fontId="47" numFmtId="170" xfId="0" applyAlignment="1" applyBorder="1" applyFont="1" applyNumberFormat="1">
      <alignment horizontal="center" shrinkToFit="0" wrapText="1"/>
    </xf>
    <xf borderId="20" fillId="0" fontId="47" numFmtId="170" xfId="0" applyAlignment="1" applyBorder="1" applyFont="1" applyNumberFormat="1">
      <alignment horizontal="center"/>
    </xf>
    <xf borderId="20" fillId="0" fontId="42" numFmtId="170" xfId="0" applyBorder="1" applyFont="1" applyNumberFormat="1"/>
    <xf borderId="21" fillId="0" fontId="47" numFmtId="170" xfId="0" applyAlignment="1" applyBorder="1" applyFont="1" applyNumberFormat="1">
      <alignment horizontal="center" shrinkToFit="0" wrapText="1"/>
    </xf>
    <xf borderId="21" fillId="0" fontId="47" numFmtId="2" xfId="0" applyAlignment="1" applyBorder="1" applyFont="1" applyNumberFormat="1">
      <alignment horizontal="center"/>
    </xf>
    <xf borderId="7" fillId="0" fontId="47" numFmtId="170" xfId="0" applyAlignment="1" applyBorder="1" applyFont="1" applyNumberFormat="1">
      <alignment horizontal="center"/>
    </xf>
    <xf borderId="7" fillId="0" fontId="42" numFmtId="170" xfId="0" applyBorder="1" applyFont="1" applyNumberFormat="1"/>
    <xf borderId="21" fillId="0" fontId="42" numFmtId="170" xfId="0" applyBorder="1" applyFont="1" applyNumberFormat="1"/>
    <xf borderId="7" fillId="0" fontId="42" numFmtId="170" xfId="0" applyAlignment="1" applyBorder="1" applyFont="1" applyNumberFormat="1">
      <alignment vertical="bottom"/>
    </xf>
    <xf borderId="21" fillId="0" fontId="42" numFmtId="2" xfId="0" applyBorder="1" applyFont="1" applyNumberFormat="1"/>
    <xf borderId="7" fillId="10" fontId="49" numFmtId="0" xfId="0" applyAlignment="1" applyBorder="1" applyFill="1" applyFont="1">
      <alignment horizontal="center"/>
    </xf>
    <xf borderId="7" fillId="10" fontId="42" numFmtId="0" xfId="0" applyBorder="1" applyFont="1"/>
    <xf borderId="21" fillId="10" fontId="49" numFmtId="170" xfId="0" applyAlignment="1" applyBorder="1" applyFont="1" applyNumberFormat="1">
      <alignment horizontal="center"/>
    </xf>
    <xf borderId="0" fillId="10" fontId="42" numFmtId="0" xfId="0" applyAlignment="1" applyFont="1">
      <alignment vertical="bottom"/>
    </xf>
    <xf borderId="0" fillId="10" fontId="42" numFmtId="170" xfId="0" applyAlignment="1" applyFont="1" applyNumberFormat="1">
      <alignment vertical="bottom"/>
    </xf>
    <xf borderId="22" fillId="8" fontId="45" numFmtId="0" xfId="0" applyAlignment="1" applyBorder="1" applyFont="1">
      <alignment horizontal="center" shrinkToFit="0" wrapText="1"/>
    </xf>
    <xf borderId="23" fillId="0" fontId="3" numFmtId="0" xfId="0" applyBorder="1" applyFont="1"/>
    <xf borderId="24" fillId="0" fontId="42" numFmtId="0" xfId="0" applyBorder="1" applyFont="1"/>
    <xf borderId="25" fillId="9" fontId="46" numFmtId="0" xfId="0" applyAlignment="1" applyBorder="1" applyFont="1">
      <alignment horizontal="center" shrinkToFit="0" wrapText="1"/>
    </xf>
    <xf borderId="26" fillId="0" fontId="3" numFmtId="0" xfId="0" applyBorder="1" applyFont="1"/>
    <xf borderId="27" fillId="0" fontId="42" numFmtId="0" xfId="0" applyBorder="1" applyFont="1"/>
    <xf borderId="28" fillId="0" fontId="42" numFmtId="0" xfId="0" applyBorder="1" applyFont="1"/>
    <xf borderId="27" fillId="0" fontId="42" numFmtId="170" xfId="0" applyBorder="1" applyFont="1" applyNumberFormat="1"/>
    <xf borderId="28" fillId="0" fontId="42" numFmtId="170" xfId="0" applyBorder="1" applyFont="1" applyNumberFormat="1"/>
    <xf borderId="29" fillId="9" fontId="46" numFmtId="0" xfId="0" applyAlignment="1" applyBorder="1" applyFont="1">
      <alignment horizontal="center" shrinkToFit="0" wrapText="1"/>
    </xf>
    <xf borderId="30" fillId="0" fontId="3" numFmtId="0" xfId="0" applyBorder="1" applyFont="1"/>
    <xf borderId="31" fillId="0" fontId="42" numFmtId="170" xfId="0" applyBorder="1" applyFont="1" applyNumberFormat="1"/>
    <xf borderId="32" fillId="0" fontId="42" numFmtId="170" xfId="0" applyBorder="1" applyFont="1" applyNumberFormat="1"/>
    <xf borderId="33" fillId="0" fontId="3" numFmtId="0" xfId="0" applyBorder="1" applyFont="1"/>
    <xf borderId="34" fillId="0" fontId="3" numFmtId="0" xfId="0" applyBorder="1" applyFont="1"/>
    <xf borderId="35" fillId="0" fontId="42" numFmtId="0" xfId="0" applyBorder="1" applyFont="1"/>
    <xf borderId="36" fillId="0" fontId="42" numFmtId="0" xfId="0" applyBorder="1" applyFont="1"/>
    <xf borderId="35" fillId="0" fontId="42" numFmtId="4" xfId="0" applyBorder="1" applyFont="1" applyNumberFormat="1"/>
    <xf borderId="36" fillId="0" fontId="42" numFmtId="4" xfId="0" applyBorder="1" applyFont="1" applyNumberFormat="1"/>
    <xf borderId="37" fillId="0" fontId="3" numFmtId="0" xfId="0" applyBorder="1" applyFont="1"/>
    <xf borderId="38" fillId="0" fontId="3" numFmtId="0" xfId="0" applyBorder="1" applyFont="1"/>
    <xf borderId="39" fillId="0" fontId="42" numFmtId="0" xfId="0" applyBorder="1" applyFont="1"/>
    <xf borderId="40" fillId="0" fontId="42" numFmtId="0" xfId="0" applyBorder="1" applyFont="1"/>
  </cellXfs>
  <cellStyles count="1">
    <cellStyle xfId="0" name="Normal" builtinId="0"/>
  </cellStyles>
  <dxfs count="3">
    <dxf>
      <font/>
      <fill>
        <patternFill patternType="none"/>
      </fill>
      <border/>
    </dxf>
    <dxf>
      <font/>
      <fill>
        <patternFill patternType="solid">
          <fgColor rgb="FFF8F3FF"/>
          <bgColor rgb="FFF8F3FF"/>
        </patternFill>
      </fill>
      <border/>
    </dxf>
    <dxf>
      <font/>
      <fill>
        <patternFill patternType="solid">
          <fgColor rgb="FFF2F2F2"/>
          <bgColor rgb="FFF2F2F2"/>
        </patternFill>
      </fill>
      <border/>
    </dxf>
  </dxfs>
  <tableStyles count="1">
    <tableStyle count="4" pivot="0" name="Precios-style">
      <tableStyleElement dxfId="1" type="headerRow"/>
      <tableStyleElement type="firstRowStripe"/>
      <tableStyleElement type="secondRowStripe"/>
      <tableStyleElement dxfId="2" type="totalRow"/>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customschemas.google.com/relationships/workbookmetadata" Target="metadata"/><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5.jpg"/><Relationship Id="rId3" Type="http://schemas.openxmlformats.org/officeDocument/2006/relationships/image" Target="../media/image4.jpg"/></Relationships>
</file>

<file path=xl/drawings/_rels/drawing9.xml.rels><?xml version="1.0" encoding="UTF-8" standalone="yes"?><Relationships xmlns="http://schemas.openxmlformats.org/package/2006/relationships"><Relationship Id="rId1" Type="http://schemas.openxmlformats.org/officeDocument/2006/relationships/image" Target="../media/image3.jpg"/><Relationship Id="rId2" Type="http://schemas.openxmlformats.org/officeDocument/2006/relationships/image" Target="../media/image1.jpg"/><Relationship Id="rId3"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7</xdr:row>
      <xdr:rowOff>0</xdr:rowOff>
    </xdr:from>
    <xdr:ext cx="1085850" cy="60007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8</xdr:row>
      <xdr:rowOff>0</xdr:rowOff>
    </xdr:from>
    <xdr:ext cx="638175" cy="638175"/>
    <xdr:pic>
      <xdr:nvPicPr>
        <xdr:cNvPr id="0" name="image5.jp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9</xdr:row>
      <xdr:rowOff>0</xdr:rowOff>
    </xdr:from>
    <xdr:ext cx="638175" cy="638175"/>
    <xdr:pic>
      <xdr:nvPicPr>
        <xdr:cNvPr id="0" name="image4.jp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7</xdr:row>
      <xdr:rowOff>0</xdr:rowOff>
    </xdr:from>
    <xdr:ext cx="638175" cy="638175"/>
    <xdr:pic>
      <xdr:nvPicPr>
        <xdr:cNvPr id="0" name="image3.jp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8</xdr:row>
      <xdr:rowOff>0</xdr:rowOff>
    </xdr:from>
    <xdr:ext cx="638175" cy="638175"/>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9</xdr:row>
      <xdr:rowOff>0</xdr:rowOff>
    </xdr:from>
    <xdr:ext cx="638175" cy="638175"/>
    <xdr:pic>
      <xdr:nvPicPr>
        <xdr:cNvPr id="0" name="image2.jpg"/>
        <xdr:cNvPicPr preferRelativeResize="0"/>
      </xdr:nvPicPr>
      <xdr:blipFill>
        <a:blip cstate="print" r:embed="rId3"/>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B8:L25" displayName="Table_1" name="Table_1" id="1">
  <tableColumns count="11">
    <tableColumn name="PRODUCTO" id="1"/>
    <tableColumn name="CANTIDAD" id="2"/>
    <tableColumn name="PROVEEDOR 1" id="3"/>
    <tableColumn name="PROVEEDOR 2" id="4"/>
    <tableColumn name="PROVEEDOR 3" id="5"/>
    <tableColumn name="PROVEEDOR 4" id="6"/>
    <tableColumn name="PROVEEDOR 5" id="7"/>
    <tableColumn name="PROVEEDOR 6" id="8"/>
    <tableColumn name="PRECIO MÁS BAJO" id="9"/>
    <tableColumn name="PRECIO PROMEDIO" id="10"/>
    <tableColumn name="PRECIO MÁS ALTO" id="11"/>
  </tableColumns>
  <tableStyleInfo name="Preci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mazon.es/HP-Ordenador-sobremesa-Omnidesk-operativo/dp/B0DTJ3KZNS/ref=ast_sto_dp_puis?th=1&amp;psc=1" TargetMode="External"/><Relationship Id="rId2" Type="http://schemas.openxmlformats.org/officeDocument/2006/relationships/hyperlink" Target="https://www.amazon.com/Lenovo-ThinkCentre-50T-Tower-Computadora/dp/B0C2ZSK1TM/ref=mp_s_a_1_3?crid=27A5HSB9YPCK6&amp;dib=eyJ2IjoiMSJ9.4Vo4juykjMFyTT9RC7kDJu83GGfbq04MgQVu-B-4KQRL2z8wPCU5LrgzBw69Wlp--7MmTDu3r0XR9E2JvDk-968Ht_cWVxUUXBdlaln3JqCyTpXe8AiWmwMoSHwKW_TlDUAGuT_suqveZXm9BgCg76jVt_qQX0gW058yj9F465jKsmsKQ2o7MtovaRZbqlpVNcmBVy4C1XfrAtReUo5wAg.Splo_n46UpYiKFZd8CtBrOr5bMkXFJqKKdtETR0wNBw&amp;dib_tag=se&amp;keywords=Lenovo+torre&amp;qid=1754878372&amp;sprefix=lenovo+torre%2Caps%2C174&amp;sr=8-3" TargetMode="External"/><Relationship Id="rId3" Type="http://schemas.openxmlformats.org/officeDocument/2006/relationships/hyperlink" Target="https://www.amazon.com/Dell-Tower-Desktop-ECT1250-Procesador/dp/B0F3P5NF56/ref=mp_s_a_1_3?crid=33UXA0TQJ0BSD&amp;dib=eyJ2IjoiMSJ9.E392dmsqUukTr6ZAqgWG8HoV4ueCw5GqdkbF1TnSAbft5BH6fxoz5J_f4DivPz6NNoe5Hr3ZeQ5jj3uGCviclxm-9HpVW-tibovHRcAV4eux2EsS37RaXX5en4LV7NTd0yEHO_63_HKJg16-emLP87hJ4ZBX5ZISSmGdJOeWh2143F8Gw3cagDsbksVpzmzWDoXvvGY0MHk2JOKbVTWr2w.xxJ6I22_Naum2PXeDbesaWTwMyc6OoM37ncHvyleZ24&amp;dib_tag=se&amp;keywords=torres+dell&amp;qid=1754877697&amp;sprefix=torres+dell%2Cpc%2C158&amp;sr=8-3"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lenovo.com/co/es/p/accessories-and-software/monitors/professional/63a1gar1la?orgRef=https%253A%252F%252Fwww.google.com%252F" TargetMode="External"/><Relationship Id="rId2" Type="http://schemas.openxmlformats.org/officeDocument/2006/relationships/hyperlink" Target="https://www.alkosto.com/monitor-samsung-22-pulgadas-d300-fhd-plano-negro/p/887276903064" TargetMode="External"/><Relationship Id="rId3" Type="http://schemas.openxmlformats.org/officeDocument/2006/relationships/hyperlink" Target="https://www.exito.com/monitor-lg-27mr400-b-3155181/p"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speedlogic.com.co/tienda/memorias-ram/memoria-ram-para-pc-ddr4-32gb-3200-mhz-kingston-fury-beast-rgb/"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amazon.es/ASUS-Resistencia-rodamientos-Inoxidable-DisplayPort/dp/B0CVQMD2DF/ref=sr_1_1?dib=eyJ2IjoiMSJ9.8VDBlEaWsXM12cXUiikJAJ0Y8eCkdHlZPavJVmsNMuccmnR3QqdMUnJcCvdrvMFgk34YsFVcnG5hzTBDaYGXNd2-kjtQcFwZ4wiGFqU4qj4NSt3Xl_Y1I_Q5iycrG_pni1MT2hQ43EF_HoKyTJh5wSXfdzr4e8YPcHu9peNDD5ZL10fCpPW3xmedGvVAXOp9LPq-M4L-NPJJx2VNnEgEFxZ4BDVs49xLnRA-8EaVMnAHQYMr0PKUe4wlY5sfeBLDYTY-lyo-GdkfS-t9Bqdn469ujnHzXFPKlnUclBCaR-4.GI6So6rJV6aoi6kyssWpYyKAamPTWjLJblSYx_l-mns&amp;dib_tag=se&amp;keywords=RTX%2B3050&amp;qid=1756163287&amp;sr=8-1&amp;th=1"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mercadolibre.com.co/procesador-gamer-amd-ryzen-7-7700x-100-100000591wof-de-8-nucleos-y-54ghz-de-frecuencia-con-grafica-integrada/p/MCO19711896?pdp_filters=category:MCO1693"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www.mercadolibre.com.co/teclado-bluetooth-logitech-master-series-mx-keys-mini-qwerty-espanol-color-grafito-con-luz-blanca/p/MCO24526187?product_trigger_id=MCO18931563&amp;pdp_filters=item_id%3AMCO1333831287&amp;applied_product_filters=MCO18931563&amp;quantity=1"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ahorrosoft.com/office-2021-professional-plus-1-pc/" TargetMode="External"/><Relationship Id="rId2" Type="http://schemas.openxmlformats.org/officeDocument/2006/relationships/hyperlink" Target="https://latinkeys.com/colombia/producto/office-2021-profesional-plus-bind-1pc/" TargetMode="External"/><Relationship Id="rId3" Type="http://schemas.openxmlformats.org/officeDocument/2006/relationships/hyperlink" Target="https://softwarecolombia1.com/products/licencia-office-2021-profesional-plus-1pc" TargetMode="Externa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ewegg.com/p/N82E16824475289" TargetMode="External"/><Relationship Id="rId2" Type="http://schemas.openxmlformats.org/officeDocument/2006/relationships/hyperlink" Target="https://www.hp.com/us-en/shop/pdp/hp-e27m-g4-qhd-usb-c-conferencing-monitor" TargetMode="External"/><Relationship Id="rId3" Type="http://schemas.openxmlformats.org/officeDocument/2006/relationships/hyperlink" Target="https://www.adorama.com/deu2421e.html"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mailto:info@zentinels.net"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crucial.com/ssd/p3/ct1000p3ssd8" TargetMode="External"/><Relationship Id="rId2" Type="http://schemas.openxmlformats.org/officeDocument/2006/relationships/hyperlink" Target="https://www.westerndigital.com/products/internal-drives/wd-black-sn770-nvme-ssd" TargetMode="External"/><Relationship Id="rId3" Type="http://schemas.openxmlformats.org/officeDocument/2006/relationships/hyperlink" Target="https://www.microcenter.com/product/628177/samsung-980-pro-ssd-1tb-m2-nvme-interface-pcie-gen-4x4-internal-solid-state-drive"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newegg.com/seagate-barracuda-st2000dm008-2tb/p/N82E16822184773" TargetMode="External"/><Relationship Id="rId2" Type="http://schemas.openxmlformats.org/officeDocument/2006/relationships/hyperlink" Target="https://www.newegg.com/hgst-travelstar-7k1000-1tb-0j22423/p/N82E1682214588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lasus.com.co/es/disco-duro-thinksystem-st50-v2-6tb-sata-35-72k-para-almacenamiento-eficiente?srsltid=AfmBOopLudIei1PIqxWmBAbn-kRcCkcwILfV3dosi3xrptJQTjwM90yi9ss"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systorecolombia.com/memorias-ddr5/1172-memoria-ram-kingston-16gb-ddr5-ecc-pc5-4800mhz-registro-ktd-pe548s8-16g.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alkosto.com/computador-portatil-lenovo-ideapad-slim-3-153-pulgadas/p/198155958762" TargetMode="External"/><Relationship Id="rId2" Type="http://schemas.openxmlformats.org/officeDocument/2006/relationships/hyperlink" Target="https://acortar.link/WQItBX" TargetMode="External"/><Relationship Id="rId3" Type="http://schemas.openxmlformats.org/officeDocument/2006/relationships/hyperlink" Target="https://www.falabella.com.co/falabella-co/product/124124027/PORTATIL-ASUS-INTEL-CORE-I5-12500H-SSD-1TB-RAM-24GB-LED-15,6-FULL-HD/124124028"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3</v>
      </c>
      <c r="C7" s="8" t="s">
        <v>4</v>
      </c>
      <c r="D7" s="7" t="s">
        <v>5</v>
      </c>
      <c r="E7" s="7" t="s">
        <v>6</v>
      </c>
      <c r="F7" s="9" t="s">
        <v>7</v>
      </c>
      <c r="G7" s="10" t="s">
        <v>8</v>
      </c>
      <c r="H7" s="7" t="s">
        <v>9</v>
      </c>
      <c r="I7" s="8" t="s">
        <v>10</v>
      </c>
      <c r="J7" s="8" t="s">
        <v>11</v>
      </c>
      <c r="K7" s="11"/>
      <c r="L7" s="11"/>
      <c r="M7" s="11"/>
      <c r="N7" s="11"/>
      <c r="O7" s="11"/>
      <c r="P7" s="11"/>
      <c r="Q7" s="11"/>
      <c r="R7" s="11"/>
      <c r="S7" s="11"/>
      <c r="T7" s="11"/>
      <c r="U7" s="11"/>
      <c r="V7" s="11"/>
      <c r="W7" s="11"/>
      <c r="X7" s="11"/>
      <c r="Y7" s="11"/>
      <c r="Z7" s="11"/>
    </row>
    <row r="8" ht="50.25" customHeight="1">
      <c r="A8" s="12" t="s">
        <v>12</v>
      </c>
      <c r="B8" s="13" t="s">
        <v>13</v>
      </c>
      <c r="C8" s="14" t="s">
        <v>14</v>
      </c>
      <c r="D8" s="15" t="s">
        <v>15</v>
      </c>
      <c r="E8" s="16" t="s">
        <v>16</v>
      </c>
      <c r="F8" s="17">
        <v>4581858.19</v>
      </c>
      <c r="G8" s="18" t="s">
        <v>17</v>
      </c>
      <c r="H8" s="19"/>
      <c r="I8" s="20" t="s">
        <v>18</v>
      </c>
      <c r="J8" s="21"/>
    </row>
    <row r="9" ht="50.25" customHeight="1">
      <c r="A9" s="12" t="s">
        <v>19</v>
      </c>
      <c r="B9" s="22" t="s">
        <v>20</v>
      </c>
      <c r="C9" s="23" t="s">
        <v>21</v>
      </c>
      <c r="D9" s="24" t="s">
        <v>22</v>
      </c>
      <c r="E9" s="25" t="s">
        <v>16</v>
      </c>
      <c r="F9" s="26">
        <v>4581858.19</v>
      </c>
      <c r="G9" s="18" t="s">
        <v>17</v>
      </c>
      <c r="H9" s="27"/>
      <c r="I9" s="20" t="s">
        <v>18</v>
      </c>
      <c r="J9" s="20"/>
    </row>
    <row r="10" ht="50.25" customHeight="1">
      <c r="A10" s="12" t="s">
        <v>23</v>
      </c>
      <c r="B10" s="13" t="s">
        <v>24</v>
      </c>
      <c r="C10" s="28" t="s">
        <v>25</v>
      </c>
      <c r="D10" s="13" t="s">
        <v>26</v>
      </c>
      <c r="E10" s="18" t="s">
        <v>27</v>
      </c>
      <c r="F10" s="17" t="s">
        <v>28</v>
      </c>
      <c r="G10" s="29" t="s">
        <v>29</v>
      </c>
      <c r="H10" s="27"/>
      <c r="I10" s="20" t="s">
        <v>18</v>
      </c>
      <c r="J10" s="20"/>
    </row>
    <row r="11" ht="15.0" hidden="1" customHeight="1">
      <c r="A11" s="30"/>
      <c r="B11" s="31"/>
      <c r="C11" s="31"/>
      <c r="D11" s="31"/>
      <c r="E11" s="31"/>
      <c r="F11" s="31"/>
      <c r="G11" s="31"/>
      <c r="H11" s="31"/>
      <c r="I11" s="31"/>
      <c r="J11" s="31"/>
    </row>
    <row r="12" ht="12.75" customHeight="1"/>
    <row r="13" ht="138.75" customHeight="1">
      <c r="A13" s="32" t="s">
        <v>30</v>
      </c>
      <c r="B13" s="4"/>
      <c r="C13" s="4"/>
      <c r="D13" s="4"/>
      <c r="E13" s="4"/>
      <c r="F13" s="4"/>
      <c r="G13" s="4"/>
      <c r="H13" s="4"/>
      <c r="I13" s="4"/>
      <c r="J13" s="5"/>
    </row>
    <row r="14" ht="12.75" customHeight="1"/>
    <row r="15" ht="75.0" customHeight="1">
      <c r="A15" s="32" t="s">
        <v>31</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3"/>
      <c r="E26" s="3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11" width="14.25"/>
    <col customWidth="1" min="12"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169</v>
      </c>
      <c r="C7" s="7" t="s">
        <v>170</v>
      </c>
      <c r="D7" s="7" t="s">
        <v>171</v>
      </c>
      <c r="E7" s="7" t="s">
        <v>172</v>
      </c>
      <c r="F7" s="34" t="s">
        <v>173</v>
      </c>
      <c r="G7" s="35" t="s">
        <v>174</v>
      </c>
      <c r="H7" s="7" t="s">
        <v>9</v>
      </c>
      <c r="I7" s="7" t="s">
        <v>175</v>
      </c>
      <c r="J7" s="7" t="s">
        <v>176</v>
      </c>
      <c r="K7" s="11"/>
      <c r="L7" s="11"/>
      <c r="M7" s="11"/>
      <c r="N7" s="11"/>
      <c r="O7" s="11"/>
      <c r="P7" s="11"/>
      <c r="Q7" s="11"/>
      <c r="R7" s="11"/>
      <c r="S7" s="11"/>
      <c r="T7" s="11"/>
      <c r="U7" s="11"/>
      <c r="V7" s="11"/>
      <c r="W7" s="11"/>
      <c r="X7" s="11"/>
      <c r="Y7" s="11"/>
      <c r="Z7" s="11"/>
    </row>
    <row r="8" ht="71.25" customHeight="1">
      <c r="A8" s="12" t="s">
        <v>12</v>
      </c>
      <c r="B8" s="13" t="s">
        <v>20</v>
      </c>
      <c r="C8" s="68" t="s">
        <v>156</v>
      </c>
      <c r="D8" s="13" t="s">
        <v>177</v>
      </c>
      <c r="E8" s="18">
        <v>1712900.0</v>
      </c>
      <c r="F8" s="27">
        <f t="shared" ref="F8:F9" si="1">E8*19%</f>
        <v>325451</v>
      </c>
      <c r="G8" s="37">
        <f>F8+E8</f>
        <v>2038351</v>
      </c>
      <c r="H8" s="27">
        <f t="shared" ref="H8:H9" si="2">G8</f>
        <v>2038351</v>
      </c>
      <c r="I8" s="13" t="s">
        <v>178</v>
      </c>
      <c r="J8" s="20"/>
      <c r="K8" s="75"/>
    </row>
    <row r="9" ht="50.25" customHeight="1">
      <c r="A9" s="12" t="s">
        <v>19</v>
      </c>
      <c r="B9" s="13" t="s">
        <v>179</v>
      </c>
      <c r="C9" s="76" t="s">
        <v>180</v>
      </c>
      <c r="D9" s="39" t="s">
        <v>181</v>
      </c>
      <c r="E9" s="18">
        <v>700000.0</v>
      </c>
      <c r="F9" s="27">
        <f t="shared" si="1"/>
        <v>133000</v>
      </c>
      <c r="G9" s="37">
        <f>E9+F9</f>
        <v>833000</v>
      </c>
      <c r="H9" s="27">
        <f t="shared" si="2"/>
        <v>833000</v>
      </c>
      <c r="I9" s="20" t="str">
        <f t="shared" ref="I9:I10" si="4">I8</f>
        <v>Transferencia Bancaria  Tarjeta de Crédito
</v>
      </c>
      <c r="J9" s="31"/>
      <c r="K9" s="70"/>
    </row>
    <row r="10" ht="50.25" customHeight="1">
      <c r="A10" s="12" t="s">
        <v>23</v>
      </c>
      <c r="B10" s="40" t="s">
        <v>182</v>
      </c>
      <c r="C10" s="77" t="s">
        <v>183</v>
      </c>
      <c r="D10" s="39" t="s">
        <v>184</v>
      </c>
      <c r="E10" s="18">
        <v>534000.0</v>
      </c>
      <c r="F10" s="27">
        <f>E10*19%</f>
        <v>101460</v>
      </c>
      <c r="G10" s="41">
        <f t="shared" ref="G10:H10" si="3">F10</f>
        <v>101460</v>
      </c>
      <c r="H10" s="27">
        <f t="shared" si="3"/>
        <v>101460</v>
      </c>
      <c r="I10" s="20" t="str">
        <f t="shared" si="4"/>
        <v>Transferencia Bancaria  Tarjeta de Crédito
</v>
      </c>
      <c r="J10" s="31"/>
      <c r="K10" s="70"/>
    </row>
    <row r="11" ht="15.0" hidden="1" customHeight="1">
      <c r="A11" s="30"/>
      <c r="B11" s="31"/>
      <c r="C11" s="31"/>
      <c r="D11" s="31"/>
      <c r="E11" s="31"/>
      <c r="F11" s="31"/>
      <c r="G11" s="31"/>
      <c r="H11" s="31"/>
      <c r="I11" s="31"/>
      <c r="J11" s="31"/>
    </row>
    <row r="12" ht="12.75" customHeight="1"/>
    <row r="13" ht="138.75" customHeight="1">
      <c r="A13" s="32" t="s">
        <v>185</v>
      </c>
      <c r="B13" s="4"/>
      <c r="C13" s="4"/>
      <c r="D13" s="4"/>
      <c r="E13" s="4"/>
      <c r="F13" s="4"/>
      <c r="G13" s="4"/>
      <c r="H13" s="4"/>
      <c r="I13" s="4"/>
      <c r="J13" s="5"/>
    </row>
    <row r="14" ht="12.75" customHeight="1"/>
    <row r="15" ht="75.0" customHeight="1">
      <c r="A15" s="32" t="s">
        <v>186</v>
      </c>
      <c r="B15" s="4"/>
      <c r="C15" s="4"/>
      <c r="D15" s="4"/>
      <c r="E15" s="4"/>
      <c r="F15" s="4"/>
      <c r="G15" s="4"/>
      <c r="H15" s="4"/>
      <c r="I15" s="4"/>
      <c r="J15" s="5"/>
    </row>
    <row r="16" ht="12.75" customHeight="1"/>
    <row r="17" ht="12.75" customHeight="1"/>
    <row r="18" ht="12.75" customHeight="1">
      <c r="A18" s="72">
        <v>1.0</v>
      </c>
      <c r="B18" s="74" t="s">
        <v>187</v>
      </c>
    </row>
    <row r="19" ht="12.75" customHeight="1">
      <c r="A19" s="72">
        <v>2.0</v>
      </c>
      <c r="B19" s="74" t="s">
        <v>188</v>
      </c>
    </row>
    <row r="20" ht="12.75" customHeight="1">
      <c r="A20" s="72">
        <v>3.0</v>
      </c>
      <c r="B20" s="74" t="s">
        <v>189</v>
      </c>
    </row>
    <row r="21" ht="12.75" customHeight="1"/>
    <row r="22" ht="12.75" customHeight="1"/>
    <row r="23" ht="12.75" customHeight="1"/>
    <row r="24" ht="12.75" customHeight="1"/>
    <row r="25" ht="12.75" customHeight="1"/>
    <row r="26" ht="12.75" customHeight="1">
      <c r="D26" s="33"/>
      <c r="E26" s="3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B18"/>
    <hyperlink r:id="rId2" ref="B19"/>
    <hyperlink r:id="rId3" ref="B20"/>
  </hyperlinks>
  <printOptions/>
  <pageMargins bottom="0.75" footer="0.0" header="0.0" left="0.7" right="0.7" top="0.75"/>
  <pageSetup orientation="landscape"/>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190</v>
      </c>
      <c r="C7" s="7" t="s">
        <v>191</v>
      </c>
      <c r="D7" s="7" t="s">
        <v>192</v>
      </c>
      <c r="E7" s="7" t="s">
        <v>193</v>
      </c>
      <c r="F7" s="34" t="s">
        <v>194</v>
      </c>
      <c r="G7" s="35" t="s">
        <v>195</v>
      </c>
      <c r="H7" s="7" t="s">
        <v>9</v>
      </c>
      <c r="I7" s="7" t="s">
        <v>196</v>
      </c>
      <c r="J7" s="7" t="s">
        <v>197</v>
      </c>
      <c r="K7" s="11"/>
      <c r="L7" s="11"/>
      <c r="M7" s="11"/>
      <c r="N7" s="11"/>
      <c r="O7" s="11"/>
      <c r="P7" s="11"/>
      <c r="Q7" s="11"/>
      <c r="R7" s="11"/>
      <c r="S7" s="11"/>
      <c r="T7" s="11"/>
      <c r="U7" s="11"/>
      <c r="V7" s="11"/>
      <c r="W7" s="11"/>
      <c r="X7" s="11"/>
      <c r="Y7" s="11"/>
      <c r="Z7" s="11"/>
    </row>
    <row r="8" ht="50.25" customHeight="1">
      <c r="A8" s="12" t="s">
        <v>12</v>
      </c>
      <c r="B8" s="50"/>
      <c r="C8" s="55"/>
      <c r="D8" s="50"/>
      <c r="E8" s="78"/>
      <c r="F8" s="44">
        <f t="shared" ref="F8:F9" si="1">E8*19%</f>
        <v>0</v>
      </c>
      <c r="G8" s="45">
        <f t="shared" ref="G8:G9" si="2">E8+F8</f>
        <v>0</v>
      </c>
      <c r="H8" s="44">
        <f t="shared" ref="H8:H9" si="3">G8</f>
        <v>0</v>
      </c>
      <c r="I8" s="50" t="s">
        <v>18</v>
      </c>
      <c r="J8" s="20"/>
    </row>
    <row r="9" ht="50.25" customHeight="1">
      <c r="A9" s="12" t="s">
        <v>19</v>
      </c>
      <c r="B9" s="51"/>
      <c r="C9" s="79"/>
      <c r="D9" s="80"/>
      <c r="E9" s="81"/>
      <c r="F9" s="44">
        <f t="shared" si="1"/>
        <v>0</v>
      </c>
      <c r="G9" s="45">
        <f t="shared" si="2"/>
        <v>0</v>
      </c>
      <c r="H9" s="44">
        <f t="shared" si="3"/>
        <v>0</v>
      </c>
      <c r="I9" s="50" t="s">
        <v>18</v>
      </c>
      <c r="J9" s="31"/>
    </row>
    <row r="10" ht="50.25" customHeight="1">
      <c r="A10" s="12" t="s">
        <v>23</v>
      </c>
      <c r="B10" s="51" t="s">
        <v>198</v>
      </c>
      <c r="C10" s="51" t="s">
        <v>199</v>
      </c>
      <c r="D10" s="50" t="str">
        <f>D9</f>
        <v/>
      </c>
      <c r="E10" s="52">
        <v>220000.0</v>
      </c>
      <c r="F10" s="44">
        <f t="shared" ref="F10:H10" si="4">E10</f>
        <v>220000</v>
      </c>
      <c r="G10" s="45">
        <f t="shared" si="4"/>
        <v>220000</v>
      </c>
      <c r="H10" s="44">
        <f t="shared" si="4"/>
        <v>220000</v>
      </c>
      <c r="I10" s="50" t="s">
        <v>18</v>
      </c>
      <c r="J10" s="31"/>
    </row>
    <row r="11" ht="15.0" hidden="1" customHeight="1">
      <c r="A11" s="30"/>
      <c r="B11" s="31"/>
      <c r="C11" s="31"/>
      <c r="D11" s="31"/>
      <c r="E11" s="31"/>
      <c r="F11" s="31"/>
      <c r="G11" s="31"/>
      <c r="H11" s="31"/>
      <c r="I11" s="31"/>
      <c r="J11" s="31"/>
    </row>
    <row r="12" ht="12.75" customHeight="1"/>
    <row r="13" ht="138.75" customHeight="1">
      <c r="A13" s="32" t="s">
        <v>200</v>
      </c>
      <c r="B13" s="4"/>
      <c r="C13" s="4"/>
      <c r="D13" s="4"/>
      <c r="E13" s="4"/>
      <c r="F13" s="4"/>
      <c r="G13" s="4"/>
      <c r="H13" s="4"/>
      <c r="I13" s="4"/>
      <c r="J13" s="5"/>
    </row>
    <row r="14" ht="12.75" customHeight="1"/>
    <row r="15" ht="75.0" customHeight="1">
      <c r="A15" s="32" t="s">
        <v>201</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3"/>
      <c r="E26" s="3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202</v>
      </c>
      <c r="C7" s="7" t="s">
        <v>203</v>
      </c>
      <c r="D7" s="7" t="s">
        <v>204</v>
      </c>
      <c r="E7" s="7" t="s">
        <v>205</v>
      </c>
      <c r="F7" s="34" t="s">
        <v>206</v>
      </c>
      <c r="G7" s="35" t="s">
        <v>207</v>
      </c>
      <c r="H7" s="7" t="s">
        <v>9</v>
      </c>
      <c r="I7" s="7" t="s">
        <v>208</v>
      </c>
      <c r="J7" s="7" t="s">
        <v>209</v>
      </c>
      <c r="K7" s="11"/>
      <c r="L7" s="11"/>
      <c r="M7" s="11"/>
      <c r="N7" s="11"/>
      <c r="O7" s="11"/>
      <c r="P7" s="11"/>
      <c r="Q7" s="11"/>
      <c r="R7" s="11"/>
      <c r="S7" s="11"/>
      <c r="T7" s="11"/>
      <c r="U7" s="11"/>
      <c r="V7" s="11"/>
      <c r="W7" s="11"/>
      <c r="X7" s="11"/>
      <c r="Y7" s="11"/>
      <c r="Z7" s="11"/>
    </row>
    <row r="8" ht="50.25" customHeight="1">
      <c r="A8" s="12" t="s">
        <v>12</v>
      </c>
      <c r="B8" s="20"/>
      <c r="C8" s="20"/>
      <c r="D8" s="82"/>
      <c r="E8" s="20"/>
      <c r="F8" s="27">
        <f>E8*19%</f>
        <v>0</v>
      </c>
      <c r="G8" s="37">
        <f>F8+E8</f>
        <v>0</v>
      </c>
      <c r="H8" s="27">
        <f>G8</f>
        <v>0</v>
      </c>
      <c r="I8" s="20" t="s">
        <v>18</v>
      </c>
      <c r="J8" s="20"/>
    </row>
    <row r="9" ht="50.25" customHeight="1">
      <c r="A9" s="12" t="s">
        <v>19</v>
      </c>
      <c r="B9" s="54"/>
      <c r="C9" s="55"/>
      <c r="D9" s="60"/>
      <c r="E9" s="20"/>
      <c r="F9" s="27" t="str">
        <f t="shared" ref="F9:H9" si="1">E9</f>
        <v/>
      </c>
      <c r="G9" s="37" t="str">
        <f t="shared" si="1"/>
        <v/>
      </c>
      <c r="H9" s="27" t="str">
        <f t="shared" si="1"/>
        <v/>
      </c>
      <c r="I9" s="20" t="s">
        <v>18</v>
      </c>
      <c r="J9" s="31"/>
    </row>
    <row r="10" ht="50.25" customHeight="1">
      <c r="A10" s="12" t="s">
        <v>23</v>
      </c>
      <c r="B10" s="20" t="s">
        <v>210</v>
      </c>
      <c r="C10" s="59" t="s">
        <v>211</v>
      </c>
      <c r="D10" s="83" t="s">
        <v>212</v>
      </c>
      <c r="E10" s="37">
        <v>389000.0</v>
      </c>
      <c r="F10" s="27">
        <f>E10*19%</f>
        <v>73910</v>
      </c>
      <c r="G10" s="37">
        <f>F10+E10</f>
        <v>462910</v>
      </c>
      <c r="H10" s="27">
        <f>G10</f>
        <v>462910</v>
      </c>
      <c r="I10" s="20" t="s">
        <v>18</v>
      </c>
      <c r="J10" s="31"/>
    </row>
    <row r="11" ht="15.0" hidden="1" customHeight="1">
      <c r="A11" s="30"/>
      <c r="B11" s="31"/>
      <c r="C11" s="31"/>
      <c r="D11" s="31"/>
      <c r="E11" s="31"/>
      <c r="F11" s="31"/>
      <c r="G11" s="31"/>
      <c r="H11" s="31"/>
      <c r="I11" s="31"/>
      <c r="J11" s="31"/>
    </row>
    <row r="12" ht="12.75" customHeight="1"/>
    <row r="13" ht="138.75" customHeight="1">
      <c r="A13" s="32" t="s">
        <v>213</v>
      </c>
      <c r="B13" s="4"/>
      <c r="C13" s="4"/>
      <c r="D13" s="4"/>
      <c r="E13" s="4"/>
      <c r="F13" s="4"/>
      <c r="G13" s="4"/>
      <c r="H13" s="4"/>
      <c r="I13" s="4"/>
      <c r="J13" s="5"/>
    </row>
    <row r="14" ht="12.75" customHeight="1"/>
    <row r="15" ht="75.0" customHeight="1">
      <c r="A15" s="32" t="s">
        <v>214</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3"/>
      <c r="E26" s="3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conditionalFormatting sqref="D8">
    <cfRule type="colorScale" priority="1">
      <colorScale>
        <cfvo type="min"/>
        <cfvo type="max"/>
        <color rgb="FF57BB8A"/>
        <color rgb="FFFFFFFF"/>
      </colorScale>
    </cfRule>
  </conditionalFormatting>
  <hyperlinks>
    <hyperlink r:id="rId1" ref="C10"/>
  </hyperlinks>
  <printOptions/>
  <pageMargins bottom="0.75" footer="0.0" header="0.0" left="0.7" right="0.7" top="0.75"/>
  <pageSetup orientation="landscape"/>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215</v>
      </c>
      <c r="C7" s="7" t="s">
        <v>216</v>
      </c>
      <c r="D7" s="7" t="s">
        <v>217</v>
      </c>
      <c r="E7" s="7" t="s">
        <v>218</v>
      </c>
      <c r="F7" s="34" t="s">
        <v>219</v>
      </c>
      <c r="G7" s="35" t="s">
        <v>220</v>
      </c>
      <c r="H7" s="7" t="s">
        <v>9</v>
      </c>
      <c r="I7" s="7" t="s">
        <v>221</v>
      </c>
      <c r="J7" s="7" t="s">
        <v>222</v>
      </c>
      <c r="K7" s="11"/>
      <c r="L7" s="11"/>
      <c r="M7" s="11"/>
      <c r="N7" s="11"/>
      <c r="O7" s="11"/>
      <c r="P7" s="11"/>
      <c r="Q7" s="11"/>
      <c r="R7" s="11"/>
      <c r="S7" s="11"/>
      <c r="T7" s="11"/>
      <c r="U7" s="11"/>
      <c r="V7" s="11"/>
      <c r="W7" s="11"/>
      <c r="X7" s="11"/>
      <c r="Y7" s="11"/>
      <c r="Z7" s="11"/>
    </row>
    <row r="8" ht="50.25" customHeight="1">
      <c r="A8" s="12" t="s">
        <v>12</v>
      </c>
      <c r="B8" s="20"/>
      <c r="C8" s="20"/>
      <c r="D8" s="20"/>
      <c r="E8" s="37">
        <v>8400000.0</v>
      </c>
      <c r="F8" s="27">
        <f t="shared" ref="F8:F10" si="1">E8*19%</f>
        <v>1596000</v>
      </c>
      <c r="G8" s="37">
        <f t="shared" ref="G8:G10" si="2">F8+E8</f>
        <v>9996000</v>
      </c>
      <c r="H8" s="27">
        <f t="shared" ref="H8:H10" si="3">G8</f>
        <v>9996000</v>
      </c>
      <c r="I8" s="20" t="s">
        <v>18</v>
      </c>
      <c r="J8" s="20"/>
    </row>
    <row r="9" ht="50.25" customHeight="1">
      <c r="A9" s="12" t="s">
        <v>19</v>
      </c>
      <c r="B9" s="54"/>
      <c r="C9" s="55"/>
      <c r="D9" s="20"/>
      <c r="E9" s="56">
        <v>8690000.0</v>
      </c>
      <c r="F9" s="27">
        <f t="shared" si="1"/>
        <v>1651100</v>
      </c>
      <c r="G9" s="37">
        <f t="shared" si="2"/>
        <v>10341100</v>
      </c>
      <c r="H9" s="27">
        <f t="shared" si="3"/>
        <v>10341100</v>
      </c>
      <c r="I9" s="20" t="str">
        <f t="shared" ref="I9:I10" si="4">I8</f>
        <v>contado</v>
      </c>
      <c r="J9" s="31"/>
    </row>
    <row r="10" ht="50.25" customHeight="1">
      <c r="A10" s="12" t="s">
        <v>23</v>
      </c>
      <c r="B10" s="20" t="s">
        <v>223</v>
      </c>
      <c r="C10" s="20" t="s">
        <v>224</v>
      </c>
      <c r="D10" s="20" t="str">
        <f>D9</f>
        <v/>
      </c>
      <c r="E10" s="37">
        <v>6899000.0</v>
      </c>
      <c r="F10" s="27">
        <f t="shared" si="1"/>
        <v>1310810</v>
      </c>
      <c r="G10" s="41">
        <f t="shared" si="2"/>
        <v>8209810</v>
      </c>
      <c r="H10" s="27">
        <f t="shared" si="3"/>
        <v>8209810</v>
      </c>
      <c r="I10" s="20" t="str">
        <f t="shared" si="4"/>
        <v>contado</v>
      </c>
      <c r="J10" s="31"/>
    </row>
    <row r="11" ht="15.0" hidden="1" customHeight="1">
      <c r="A11" s="30"/>
      <c r="B11" s="31"/>
      <c r="C11" s="31"/>
      <c r="D11" s="31"/>
      <c r="E11" s="31"/>
      <c r="F11" s="31"/>
      <c r="G11" s="31"/>
      <c r="H11" s="31"/>
      <c r="I11" s="31"/>
      <c r="J11" s="31"/>
    </row>
    <row r="12" ht="12.75" customHeight="1"/>
    <row r="13" ht="138.75" customHeight="1">
      <c r="A13" s="32" t="s">
        <v>225</v>
      </c>
      <c r="B13" s="4"/>
      <c r="C13" s="4"/>
      <c r="D13" s="4"/>
      <c r="E13" s="4"/>
      <c r="F13" s="4"/>
      <c r="G13" s="4"/>
      <c r="H13" s="4"/>
      <c r="I13" s="4"/>
      <c r="J13" s="5"/>
    </row>
    <row r="14" ht="12.75" customHeight="1"/>
    <row r="15" ht="75.0" customHeight="1">
      <c r="A15" s="32" t="s">
        <v>226</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3"/>
      <c r="E26" s="3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227</v>
      </c>
      <c r="C7" s="7" t="s">
        <v>228</v>
      </c>
      <c r="D7" s="7" t="s">
        <v>229</v>
      </c>
      <c r="E7" s="7" t="s">
        <v>230</v>
      </c>
      <c r="F7" s="34" t="s">
        <v>231</v>
      </c>
      <c r="G7" s="35" t="s">
        <v>232</v>
      </c>
      <c r="H7" s="7" t="s">
        <v>9</v>
      </c>
      <c r="I7" s="7" t="s">
        <v>233</v>
      </c>
      <c r="J7" s="7" t="s">
        <v>234</v>
      </c>
      <c r="K7" s="11"/>
      <c r="L7" s="11"/>
      <c r="M7" s="11"/>
      <c r="N7" s="11"/>
      <c r="O7" s="11"/>
      <c r="P7" s="11"/>
      <c r="Q7" s="11"/>
      <c r="R7" s="11"/>
      <c r="S7" s="11"/>
      <c r="T7" s="11"/>
      <c r="U7" s="11"/>
      <c r="V7" s="11"/>
      <c r="W7" s="11"/>
      <c r="X7" s="11"/>
      <c r="Y7" s="11"/>
      <c r="Z7" s="11"/>
    </row>
    <row r="8" ht="50.25" customHeight="1">
      <c r="A8" s="12" t="s">
        <v>12</v>
      </c>
      <c r="B8" s="84" t="s">
        <v>235</v>
      </c>
      <c r="C8" s="85" t="s">
        <v>236</v>
      </c>
      <c r="D8" s="69" t="s">
        <v>237</v>
      </c>
      <c r="E8" s="18">
        <v>641.616</v>
      </c>
      <c r="F8" s="27">
        <f t="shared" ref="F8:F10" si="1">E8*19%</f>
        <v>121.90704</v>
      </c>
      <c r="G8" s="37">
        <f t="shared" ref="G8:G10" si="2">E8+F8</f>
        <v>763.52304</v>
      </c>
      <c r="H8" s="27">
        <f t="shared" ref="H8:H10" si="3">G8</f>
        <v>763.52304</v>
      </c>
      <c r="I8" s="20" t="s">
        <v>18</v>
      </c>
      <c r="J8" s="13" t="s">
        <v>238</v>
      </c>
    </row>
    <row r="9" ht="50.25" customHeight="1">
      <c r="A9" s="12" t="s">
        <v>19</v>
      </c>
      <c r="B9" s="54"/>
      <c r="C9" s="50"/>
      <c r="D9" s="20"/>
      <c r="E9" s="37"/>
      <c r="F9" s="27">
        <f t="shared" si="1"/>
        <v>0</v>
      </c>
      <c r="G9" s="37">
        <f t="shared" si="2"/>
        <v>0</v>
      </c>
      <c r="H9" s="27">
        <f t="shared" si="3"/>
        <v>0</v>
      </c>
      <c r="I9" s="20" t="s">
        <v>18</v>
      </c>
      <c r="J9" s="20"/>
    </row>
    <row r="10" ht="50.25" customHeight="1">
      <c r="A10" s="12" t="s">
        <v>23</v>
      </c>
      <c r="B10" s="20" t="s">
        <v>239</v>
      </c>
      <c r="C10" s="20" t="s">
        <v>240</v>
      </c>
      <c r="D10" s="20" t="str">
        <f>D9</f>
        <v/>
      </c>
      <c r="E10" s="37">
        <v>1170000.0</v>
      </c>
      <c r="F10" s="27">
        <f t="shared" si="1"/>
        <v>222300</v>
      </c>
      <c r="G10" s="37">
        <f t="shared" si="2"/>
        <v>1392300</v>
      </c>
      <c r="H10" s="27">
        <f t="shared" si="3"/>
        <v>1392300</v>
      </c>
      <c r="I10" s="20" t="s">
        <v>18</v>
      </c>
      <c r="J10" s="20"/>
    </row>
    <row r="11" ht="15.0" hidden="1" customHeight="1">
      <c r="A11" s="30"/>
      <c r="B11" s="31"/>
      <c r="C11" s="31"/>
      <c r="D11" s="31"/>
      <c r="E11" s="31"/>
      <c r="F11" s="31"/>
      <c r="G11" s="31"/>
      <c r="H11" s="31"/>
      <c r="I11" s="31"/>
      <c r="J11" s="31"/>
    </row>
    <row r="12" ht="12.75" customHeight="1"/>
    <row r="13" ht="138.75" customHeight="1">
      <c r="A13" s="32" t="s">
        <v>241</v>
      </c>
      <c r="B13" s="4"/>
      <c r="C13" s="4"/>
      <c r="D13" s="4"/>
      <c r="E13" s="4"/>
      <c r="F13" s="4"/>
      <c r="G13" s="4"/>
      <c r="H13" s="4"/>
      <c r="I13" s="4"/>
      <c r="J13" s="5"/>
    </row>
    <row r="14" ht="12.75" customHeight="1"/>
    <row r="15" ht="75.0" customHeight="1">
      <c r="A15" s="32" t="s">
        <v>242</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3"/>
      <c r="E26" s="3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s>
  <printOptions/>
  <pageMargins bottom="0.75" footer="0.0" header="0.0" left="0.7" right="0.7" top="0.75"/>
  <pageSetup orientation="landscape"/>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243</v>
      </c>
      <c r="C7" s="7" t="s">
        <v>244</v>
      </c>
      <c r="D7" s="7" t="s">
        <v>245</v>
      </c>
      <c r="E7" s="7" t="s">
        <v>246</v>
      </c>
      <c r="F7" s="34" t="s">
        <v>247</v>
      </c>
      <c r="G7" s="35" t="s">
        <v>248</v>
      </c>
      <c r="H7" s="7" t="s">
        <v>9</v>
      </c>
      <c r="I7" s="7" t="s">
        <v>249</v>
      </c>
      <c r="J7" s="7" t="s">
        <v>250</v>
      </c>
      <c r="K7" s="11"/>
      <c r="L7" s="11"/>
      <c r="M7" s="11"/>
      <c r="N7" s="11"/>
      <c r="O7" s="11"/>
      <c r="P7" s="11"/>
      <c r="Q7" s="11"/>
      <c r="R7" s="11"/>
      <c r="S7" s="11"/>
      <c r="T7" s="11"/>
      <c r="U7" s="11"/>
      <c r="V7" s="11"/>
      <c r="W7" s="11"/>
      <c r="X7" s="11"/>
      <c r="Y7" s="11"/>
      <c r="Z7" s="11"/>
    </row>
    <row r="8" ht="50.25" customHeight="1">
      <c r="A8" s="12" t="s">
        <v>12</v>
      </c>
      <c r="B8" s="20" t="s">
        <v>210</v>
      </c>
      <c r="C8" s="65" t="s">
        <v>251</v>
      </c>
      <c r="D8" s="86" t="s">
        <v>252</v>
      </c>
      <c r="E8" s="37">
        <v>1655910.0</v>
      </c>
      <c r="F8" s="27">
        <f t="shared" ref="F8:F10" si="1">E8*19%</f>
        <v>314622.9</v>
      </c>
      <c r="G8" s="37">
        <f t="shared" ref="G8:G10" si="2">F8+E8</f>
        <v>1970532.9</v>
      </c>
      <c r="H8" s="27">
        <f t="shared" ref="H8:H10" si="3">G8</f>
        <v>1970532.9</v>
      </c>
      <c r="I8" s="20" t="s">
        <v>18</v>
      </c>
      <c r="J8" s="20" t="s">
        <v>253</v>
      </c>
    </row>
    <row r="9" ht="50.25" customHeight="1">
      <c r="A9" s="12" t="s">
        <v>19</v>
      </c>
      <c r="B9" s="54" t="s">
        <v>254</v>
      </c>
      <c r="C9" s="20" t="s">
        <v>255</v>
      </c>
      <c r="D9" s="20" t="str">
        <f t="shared" ref="D9:D10" si="4">D8</f>
        <v>Procesador gamer AMD Ryzen 7 7700X 100-100000591WOF de 8 núcleos </v>
      </c>
      <c r="E9" s="37">
        <v>1861415.0</v>
      </c>
      <c r="F9" s="27">
        <f t="shared" si="1"/>
        <v>353668.85</v>
      </c>
      <c r="G9" s="37">
        <f t="shared" si="2"/>
        <v>2215083.85</v>
      </c>
      <c r="H9" s="27">
        <f t="shared" si="3"/>
        <v>2215083.85</v>
      </c>
      <c r="I9" s="20" t="s">
        <v>18</v>
      </c>
      <c r="J9" s="20" t="str">
        <f t="shared" ref="J9:J10" si="5">J8</f>
        <v>5.4GHz de frecuencia con gráfica integrada</v>
      </c>
    </row>
    <row r="10" ht="50.25" customHeight="1">
      <c r="A10" s="12" t="s">
        <v>23</v>
      </c>
      <c r="B10" s="87" t="s">
        <v>256</v>
      </c>
      <c r="C10" s="20" t="s">
        <v>257</v>
      </c>
      <c r="D10" s="20" t="str">
        <f t="shared" si="4"/>
        <v>Procesador gamer AMD Ryzen 7 7700X 100-100000591WOF de 8 núcleos </v>
      </c>
      <c r="E10" s="37">
        <v>1799000.0</v>
      </c>
      <c r="F10" s="27">
        <f t="shared" si="1"/>
        <v>341810</v>
      </c>
      <c r="G10" s="37">
        <f t="shared" si="2"/>
        <v>2140810</v>
      </c>
      <c r="H10" s="27">
        <f t="shared" si="3"/>
        <v>2140810</v>
      </c>
      <c r="I10" s="20" t="s">
        <v>18</v>
      </c>
      <c r="J10" s="20" t="str">
        <f t="shared" si="5"/>
        <v>5.4GHz de frecuencia con gráfica integrada</v>
      </c>
    </row>
    <row r="11" ht="15.0" hidden="1" customHeight="1">
      <c r="A11" s="30"/>
      <c r="B11" s="31"/>
      <c r="C11" s="31"/>
      <c r="D11" s="31"/>
      <c r="E11" s="31"/>
      <c r="F11" s="31"/>
      <c r="G11" s="31"/>
      <c r="H11" s="31"/>
      <c r="I11" s="31"/>
      <c r="J11" s="31"/>
    </row>
    <row r="12" ht="12.75" customHeight="1"/>
    <row r="13" ht="138.75" customHeight="1">
      <c r="A13" s="32" t="s">
        <v>258</v>
      </c>
      <c r="B13" s="4"/>
      <c r="C13" s="4"/>
      <c r="D13" s="4"/>
      <c r="E13" s="4"/>
      <c r="F13" s="4"/>
      <c r="G13" s="4"/>
      <c r="H13" s="4"/>
      <c r="I13" s="4"/>
      <c r="J13" s="5"/>
    </row>
    <row r="14" ht="12.75" customHeight="1"/>
    <row r="15" ht="75.0" customHeight="1">
      <c r="A15" s="32" t="s">
        <v>259</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3"/>
      <c r="E26" s="3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location="searchVariation=MCO19711896&amp;position=1&amp;search_layout=stack&amp;type=product&amp;tracking_id=33d9ed9c-8c31-4747-8d81-cf6cb1856781" ref="C8"/>
  </hyperlinks>
  <printOptions/>
  <pageMargins bottom="0.75" footer="0.0" header="0.0" left="0.7" right="0.7" top="0.75"/>
  <pageSetup orientation="landscape"/>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61">
        <v>0.0</v>
      </c>
      <c r="B5" s="4"/>
      <c r="C5" s="4"/>
      <c r="D5" s="4"/>
      <c r="E5" s="4"/>
      <c r="F5" s="4"/>
      <c r="G5" s="4"/>
      <c r="H5" s="4"/>
      <c r="I5" s="4"/>
      <c r="J5" s="5"/>
    </row>
    <row r="6" ht="15.75" customHeight="1"/>
    <row r="7" ht="75.75" customHeight="1">
      <c r="A7" s="6" t="s">
        <v>2</v>
      </c>
      <c r="B7" s="7" t="s">
        <v>260</v>
      </c>
      <c r="C7" s="7" t="s">
        <v>261</v>
      </c>
      <c r="D7" s="7" t="s">
        <v>262</v>
      </c>
      <c r="E7" s="7" t="s">
        <v>263</v>
      </c>
      <c r="F7" s="34" t="s">
        <v>264</v>
      </c>
      <c r="G7" s="35" t="s">
        <v>265</v>
      </c>
      <c r="H7" s="7" t="s">
        <v>9</v>
      </c>
      <c r="I7" s="7" t="s">
        <v>266</v>
      </c>
      <c r="J7" s="7" t="s">
        <v>267</v>
      </c>
      <c r="K7" s="11"/>
      <c r="L7" s="11"/>
      <c r="M7" s="11"/>
      <c r="N7" s="11"/>
      <c r="O7" s="11"/>
      <c r="P7" s="11"/>
      <c r="Q7" s="11"/>
      <c r="R7" s="11"/>
      <c r="S7" s="11"/>
      <c r="T7" s="11"/>
      <c r="U7" s="11"/>
      <c r="V7" s="11"/>
      <c r="W7" s="11"/>
      <c r="X7" s="11"/>
      <c r="Y7" s="11"/>
      <c r="Z7" s="11"/>
    </row>
    <row r="8" ht="50.25" customHeight="1">
      <c r="A8" s="12" t="s">
        <v>12</v>
      </c>
      <c r="B8" s="20" t="s">
        <v>268</v>
      </c>
      <c r="C8" s="62" t="s">
        <v>269</v>
      </c>
      <c r="D8" s="20" t="s">
        <v>270</v>
      </c>
      <c r="E8" s="20">
        <v>391000.0</v>
      </c>
      <c r="F8" s="27">
        <f>E8*19%</f>
        <v>74290</v>
      </c>
      <c r="G8" s="37">
        <f>E8+F8</f>
        <v>465290</v>
      </c>
      <c r="H8" s="27">
        <f>G8</f>
        <v>465290</v>
      </c>
      <c r="I8" s="20" t="s">
        <v>18</v>
      </c>
      <c r="J8" s="20" t="s">
        <v>134</v>
      </c>
    </row>
    <row r="9" ht="50.25" customHeight="1">
      <c r="A9" s="12" t="s">
        <v>19</v>
      </c>
      <c r="B9" s="54" t="s">
        <v>271</v>
      </c>
      <c r="C9" s="63" t="s">
        <v>272</v>
      </c>
      <c r="D9" s="20" t="str">
        <f t="shared" ref="D9:D10" si="2">D8</f>
        <v>Teclado bluetooth </v>
      </c>
      <c r="E9" s="20">
        <v>420000.0</v>
      </c>
      <c r="F9" s="27">
        <f t="shared" ref="F9:H9" si="1">E9</f>
        <v>420000</v>
      </c>
      <c r="G9" s="37">
        <f t="shared" si="1"/>
        <v>420000</v>
      </c>
      <c r="H9" s="27">
        <f t="shared" si="1"/>
        <v>420000</v>
      </c>
      <c r="I9" s="20" t="s">
        <v>18</v>
      </c>
      <c r="J9" s="31" t="str">
        <f t="shared" ref="J9:J10" si="3">J8</f>
        <v>Logitech Master Series MX Keys Mini QWERTY 
español color grafito con luz blanca</v>
      </c>
    </row>
    <row r="10" ht="50.25" customHeight="1">
      <c r="A10" s="12" t="s">
        <v>23</v>
      </c>
      <c r="B10" s="20" t="s">
        <v>273</v>
      </c>
      <c r="C10" s="31" t="s">
        <v>274</v>
      </c>
      <c r="D10" s="20" t="str">
        <f t="shared" si="2"/>
        <v>Teclado bluetooth </v>
      </c>
      <c r="E10" s="37">
        <v>549900.0</v>
      </c>
      <c r="F10" s="27">
        <f>E10*19%</f>
        <v>104481</v>
      </c>
      <c r="G10" s="41">
        <f>E10+F10</f>
        <v>654381</v>
      </c>
      <c r="H10" s="27">
        <f>G10</f>
        <v>654381</v>
      </c>
      <c r="I10" s="20" t="s">
        <v>18</v>
      </c>
      <c r="J10" s="31" t="str">
        <f t="shared" si="3"/>
        <v>Logitech Master Series MX Keys Mini QWERTY 
español color grafito con luz blanca</v>
      </c>
    </row>
    <row r="11" ht="15.0" hidden="1" customHeight="1">
      <c r="A11" s="30"/>
      <c r="B11" s="31"/>
      <c r="C11" s="31"/>
      <c r="D11" s="31"/>
      <c r="E11" s="31"/>
      <c r="F11" s="31"/>
      <c r="G11" s="31"/>
      <c r="H11" s="31"/>
      <c r="I11" s="31"/>
      <c r="J11" s="31"/>
    </row>
    <row r="12" ht="12.75" customHeight="1"/>
    <row r="13" ht="138.75" customHeight="1">
      <c r="A13" s="32" t="s">
        <v>275</v>
      </c>
      <c r="B13" s="4"/>
      <c r="C13" s="4"/>
      <c r="D13" s="4"/>
      <c r="E13" s="4"/>
      <c r="F13" s="4"/>
      <c r="G13" s="4"/>
      <c r="H13" s="4"/>
      <c r="I13" s="4"/>
      <c r="J13" s="5"/>
    </row>
    <row r="14" ht="12.75" customHeight="1"/>
    <row r="15" ht="75.0" customHeight="1">
      <c r="A15" s="32" t="s">
        <v>276</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3"/>
      <c r="E26" s="3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s>
  <printOptions/>
  <pageMargins bottom="0.75" footer="0.0" header="0.0" left="0.7" right="0.7" top="0.75"/>
  <pageSetup orientation="landscape"/>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A1" s="1" t="s">
        <v>277</v>
      </c>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278</v>
      </c>
      <c r="C7" s="7" t="s">
        <v>279</v>
      </c>
      <c r="D7" s="7" t="s">
        <v>280</v>
      </c>
      <c r="E7" s="7" t="s">
        <v>281</v>
      </c>
      <c r="F7" s="34" t="s">
        <v>282</v>
      </c>
      <c r="G7" s="35" t="s">
        <v>283</v>
      </c>
      <c r="H7" s="7" t="s">
        <v>9</v>
      </c>
      <c r="I7" s="7" t="s">
        <v>284</v>
      </c>
      <c r="J7" s="7" t="s">
        <v>285</v>
      </c>
      <c r="K7" s="11"/>
      <c r="L7" s="11"/>
      <c r="M7" s="11"/>
      <c r="N7" s="11"/>
      <c r="O7" s="11"/>
      <c r="P7" s="11"/>
      <c r="Q7" s="11"/>
      <c r="R7" s="11"/>
      <c r="S7" s="11"/>
      <c r="T7" s="11"/>
      <c r="U7" s="11"/>
      <c r="V7" s="11"/>
      <c r="W7" s="11"/>
      <c r="X7" s="11"/>
      <c r="Y7" s="11"/>
      <c r="Z7" s="11"/>
    </row>
    <row r="8" ht="50.25" customHeight="1">
      <c r="A8" s="12" t="s">
        <v>12</v>
      </c>
      <c r="B8" s="20" t="s">
        <v>286</v>
      </c>
      <c r="C8" s="20" t="s">
        <v>287</v>
      </c>
      <c r="D8" s="86" t="s">
        <v>288</v>
      </c>
      <c r="E8" s="20">
        <v>126.158</v>
      </c>
      <c r="F8" s="27">
        <f>E8*19%</f>
        <v>23.97002</v>
      </c>
      <c r="G8" s="37">
        <f>E8+F8</f>
        <v>150.12802</v>
      </c>
      <c r="H8" s="27">
        <f t="shared" ref="H8:H10" si="1">G8</f>
        <v>150.12802</v>
      </c>
      <c r="I8" s="20" t="s">
        <v>18</v>
      </c>
      <c r="J8" s="20" t="s">
        <v>145</v>
      </c>
    </row>
    <row r="9" ht="50.25" customHeight="1">
      <c r="A9" s="12" t="s">
        <v>19</v>
      </c>
      <c r="B9" s="54" t="s">
        <v>289</v>
      </c>
      <c r="C9" s="65" t="s">
        <v>290</v>
      </c>
      <c r="D9" s="20" t="str">
        <f t="shared" ref="D9:D10" si="2">D8</f>
        <v>Logitech M100 Ratón con
 Cable USB</v>
      </c>
      <c r="E9" s="13">
        <v>61.262</v>
      </c>
      <c r="F9" s="27">
        <v>0.0</v>
      </c>
      <c r="G9" s="37">
        <f t="shared" ref="G9:G10" si="3">E9</f>
        <v>61.262</v>
      </c>
      <c r="H9" s="27">
        <f t="shared" si="1"/>
        <v>61.262</v>
      </c>
      <c r="I9" s="20" t="s">
        <v>18</v>
      </c>
      <c r="J9" s="20" t="str">
        <f t="shared" ref="J9:J10" si="4">J8</f>
        <v>3 Botones, Seguimiento Óptimo 1000 DPI, Ambidestro, Compatible con PC, Mac, Portátil 
</v>
      </c>
    </row>
    <row r="10" ht="50.25" customHeight="1">
      <c r="A10" s="12" t="s">
        <v>23</v>
      </c>
      <c r="B10" s="20" t="s">
        <v>291</v>
      </c>
      <c r="C10" s="20" t="s">
        <v>292</v>
      </c>
      <c r="D10" s="20" t="str">
        <f t="shared" si="2"/>
        <v>Logitech M100 Ratón con
 Cable USB</v>
      </c>
      <c r="E10" s="18">
        <v>155.0</v>
      </c>
      <c r="F10" s="67">
        <v>0.0</v>
      </c>
      <c r="G10" s="37">
        <f t="shared" si="3"/>
        <v>155</v>
      </c>
      <c r="H10" s="27">
        <f t="shared" si="1"/>
        <v>155</v>
      </c>
      <c r="I10" s="20" t="s">
        <v>18</v>
      </c>
      <c r="J10" s="20" t="str">
        <f t="shared" si="4"/>
        <v>3 Botones, Seguimiento Óptimo 1000 DPI, Ambidestro, Compatible con PC, Mac, Portátil 
</v>
      </c>
    </row>
    <row r="11" ht="15.0" hidden="1" customHeight="1">
      <c r="A11" s="30"/>
      <c r="B11" s="31"/>
      <c r="C11" s="31"/>
      <c r="D11" s="31"/>
      <c r="E11" s="31"/>
      <c r="F11" s="31"/>
      <c r="G11" s="31"/>
      <c r="H11" s="31"/>
      <c r="I11" s="31"/>
      <c r="J11" s="31"/>
    </row>
    <row r="12" ht="12.75" customHeight="1"/>
    <row r="13" ht="138.75" customHeight="1">
      <c r="A13" s="32" t="s">
        <v>293</v>
      </c>
      <c r="B13" s="4"/>
      <c r="C13" s="4"/>
      <c r="D13" s="4"/>
      <c r="E13" s="4"/>
      <c r="F13" s="4"/>
      <c r="G13" s="4"/>
      <c r="H13" s="4"/>
      <c r="I13" s="4"/>
      <c r="J13" s="5"/>
    </row>
    <row r="14" ht="12.75" customHeight="1"/>
    <row r="15" ht="75.0" customHeight="1">
      <c r="A15" s="32" t="s">
        <v>294</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3"/>
      <c r="E26" s="3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295</v>
      </c>
      <c r="C7" s="7" t="s">
        <v>296</v>
      </c>
      <c r="D7" s="7" t="s">
        <v>297</v>
      </c>
      <c r="E7" s="7" t="s">
        <v>298</v>
      </c>
      <c r="F7" s="34" t="s">
        <v>299</v>
      </c>
      <c r="G7" s="35" t="s">
        <v>300</v>
      </c>
      <c r="H7" s="7" t="s">
        <v>9</v>
      </c>
      <c r="I7" s="7" t="s">
        <v>301</v>
      </c>
      <c r="J7" s="7" t="s">
        <v>302</v>
      </c>
      <c r="K7" s="11"/>
      <c r="L7" s="11"/>
      <c r="M7" s="11"/>
      <c r="N7" s="11"/>
      <c r="O7" s="11"/>
      <c r="P7" s="11"/>
      <c r="Q7" s="11"/>
      <c r="R7" s="11"/>
      <c r="S7" s="11"/>
      <c r="T7" s="11"/>
      <c r="U7" s="11"/>
      <c r="V7" s="11"/>
      <c r="W7" s="11"/>
      <c r="X7" s="11"/>
      <c r="Y7" s="11"/>
      <c r="Z7" s="11"/>
    </row>
    <row r="8" ht="50.25" customHeight="1">
      <c r="A8" s="12" t="s">
        <v>12</v>
      </c>
      <c r="B8" s="20" t="s">
        <v>303</v>
      </c>
      <c r="C8" s="65" t="s">
        <v>304</v>
      </c>
      <c r="D8" s="86" t="s">
        <v>305</v>
      </c>
      <c r="E8" s="20">
        <v>137.38</v>
      </c>
      <c r="F8" s="27">
        <f t="shared" ref="F8:F10" si="1">E8*19%</f>
        <v>26.1022</v>
      </c>
      <c r="G8" s="37">
        <f t="shared" ref="G8:G11" si="2">F8+E8</f>
        <v>163.4822</v>
      </c>
      <c r="H8" s="27">
        <f t="shared" ref="H8:H10" si="3">G8</f>
        <v>163.4822</v>
      </c>
      <c r="I8" s="20" t="s">
        <v>18</v>
      </c>
      <c r="J8" s="20"/>
    </row>
    <row r="9" ht="50.25" customHeight="1">
      <c r="A9" s="12" t="s">
        <v>19</v>
      </c>
      <c r="B9" s="54" t="s">
        <v>306</v>
      </c>
      <c r="C9" s="65" t="s">
        <v>307</v>
      </c>
      <c r="D9" s="20" t="str">
        <f t="shared" ref="D9:D10" si="4">D8</f>
        <v>office 2021 profesional plus 1 pc</v>
      </c>
      <c r="E9" s="20">
        <v>27.0</v>
      </c>
      <c r="F9" s="27">
        <f t="shared" si="1"/>
        <v>5.13</v>
      </c>
      <c r="G9" s="37">
        <f t="shared" si="2"/>
        <v>32.13</v>
      </c>
      <c r="H9" s="27">
        <f t="shared" si="3"/>
        <v>32.13</v>
      </c>
      <c r="I9" s="20" t="s">
        <v>18</v>
      </c>
      <c r="J9" s="20"/>
    </row>
    <row r="10" ht="50.25" customHeight="1">
      <c r="A10" s="12" t="s">
        <v>23</v>
      </c>
      <c r="B10" s="20" t="s">
        <v>308</v>
      </c>
      <c r="C10" s="65" t="s">
        <v>309</v>
      </c>
      <c r="D10" s="20" t="str">
        <f t="shared" si="4"/>
        <v>office 2021 profesional plus 1 pc</v>
      </c>
      <c r="E10" s="37">
        <v>42.0</v>
      </c>
      <c r="F10" s="27">
        <f t="shared" si="1"/>
        <v>7.98</v>
      </c>
      <c r="G10" s="37">
        <f t="shared" si="2"/>
        <v>49.98</v>
      </c>
      <c r="H10" s="27">
        <f t="shared" si="3"/>
        <v>49.98</v>
      </c>
      <c r="I10" s="20" t="s">
        <v>18</v>
      </c>
      <c r="J10" s="20" t="str">
        <f>J9</f>
        <v/>
      </c>
    </row>
    <row r="11" ht="15.0" hidden="1" customHeight="1">
      <c r="A11" s="30"/>
      <c r="B11" s="31"/>
      <c r="C11" s="31"/>
      <c r="D11" s="31"/>
      <c r="E11" s="31"/>
      <c r="F11" s="31"/>
      <c r="G11" s="37">
        <f t="shared" si="2"/>
        <v>0</v>
      </c>
      <c r="H11" s="31"/>
      <c r="I11" s="31"/>
      <c r="J11" s="31"/>
    </row>
    <row r="12" ht="12.75" customHeight="1">
      <c r="G12" s="37"/>
    </row>
    <row r="13" ht="138.75" customHeight="1">
      <c r="A13" s="32" t="s">
        <v>310</v>
      </c>
      <c r="B13" s="4"/>
      <c r="C13" s="4"/>
      <c r="D13" s="4"/>
      <c r="E13" s="4"/>
      <c r="F13" s="4"/>
      <c r="G13" s="4"/>
      <c r="H13" s="4"/>
      <c r="I13" s="4"/>
      <c r="J13" s="5"/>
    </row>
    <row r="14" ht="12.75" customHeight="1"/>
    <row r="15" ht="75.0" customHeight="1">
      <c r="A15" s="32" t="s">
        <v>311</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3"/>
      <c r="E26" s="3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312</v>
      </c>
      <c r="C7" s="7" t="s">
        <v>313</v>
      </c>
      <c r="D7" s="7" t="s">
        <v>314</v>
      </c>
      <c r="E7" s="7" t="s">
        <v>315</v>
      </c>
      <c r="F7" s="34" t="s">
        <v>316</v>
      </c>
      <c r="G7" s="35" t="s">
        <v>317</v>
      </c>
      <c r="H7" s="7" t="s">
        <v>9</v>
      </c>
      <c r="I7" s="7" t="s">
        <v>318</v>
      </c>
      <c r="J7" s="7" t="s">
        <v>319</v>
      </c>
      <c r="K7" s="11"/>
      <c r="L7" s="11"/>
      <c r="M7" s="11"/>
      <c r="N7" s="11"/>
      <c r="O7" s="11"/>
      <c r="P7" s="11"/>
      <c r="Q7" s="11"/>
      <c r="R7" s="11"/>
      <c r="S7" s="11"/>
      <c r="T7" s="11"/>
      <c r="U7" s="11"/>
      <c r="V7" s="11"/>
      <c r="W7" s="11"/>
      <c r="X7" s="11"/>
      <c r="Y7" s="11"/>
      <c r="Z7" s="11"/>
    </row>
    <row r="8" ht="50.25" customHeight="1">
      <c r="A8" s="12" t="s">
        <v>12</v>
      </c>
      <c r="B8" s="20" t="s">
        <v>320</v>
      </c>
      <c r="C8" s="88">
        <v>3.232540225E9</v>
      </c>
      <c r="D8" s="86" t="s">
        <v>321</v>
      </c>
      <c r="E8" s="20">
        <v>787426.0</v>
      </c>
      <c r="F8" s="27">
        <f t="shared" ref="F8:H8" si="1">E8</f>
        <v>787426</v>
      </c>
      <c r="G8" s="37">
        <f t="shared" si="1"/>
        <v>787426</v>
      </c>
      <c r="H8" s="27">
        <f t="shared" si="1"/>
        <v>787426</v>
      </c>
      <c r="I8" s="20" t="s">
        <v>18</v>
      </c>
      <c r="J8" s="20"/>
    </row>
    <row r="9" ht="50.25" customHeight="1">
      <c r="A9" s="12" t="s">
        <v>19</v>
      </c>
      <c r="B9" s="54" t="s">
        <v>322</v>
      </c>
      <c r="C9" s="65" t="s">
        <v>323</v>
      </c>
      <c r="D9" s="20" t="str">
        <f t="shared" ref="D9:D10" si="2">D8</f>
        <v>Licencia Windows 11 Pro ESD Vitalicia
</v>
      </c>
      <c r="E9" s="20">
        <v>43000.0</v>
      </c>
      <c r="F9" s="27">
        <f t="shared" ref="F9:F10" si="3">E9*19%</f>
        <v>8170</v>
      </c>
      <c r="G9" s="37">
        <f t="shared" ref="G9:G10" si="4">E9+F9</f>
        <v>51170</v>
      </c>
      <c r="H9" s="27">
        <f t="shared" ref="H9:H10" si="5">G9</f>
        <v>51170</v>
      </c>
      <c r="I9" s="20" t="s">
        <v>18</v>
      </c>
      <c r="J9" s="20"/>
    </row>
    <row r="10" ht="50.25" customHeight="1">
      <c r="A10" s="12" t="s">
        <v>23</v>
      </c>
      <c r="B10" s="20" t="s">
        <v>324</v>
      </c>
      <c r="C10" s="20" t="s">
        <v>325</v>
      </c>
      <c r="D10" s="20" t="str">
        <f t="shared" si="2"/>
        <v>Licencia Windows 11 Pro ESD Vitalicia
</v>
      </c>
      <c r="E10" s="37">
        <v>42990.0</v>
      </c>
      <c r="F10" s="27">
        <f t="shared" si="3"/>
        <v>8168.1</v>
      </c>
      <c r="G10" s="37">
        <f t="shared" si="4"/>
        <v>51158.1</v>
      </c>
      <c r="H10" s="27">
        <f t="shared" si="5"/>
        <v>51158.1</v>
      </c>
      <c r="I10" s="20" t="s">
        <v>18</v>
      </c>
      <c r="J10" s="20" t="str">
        <f>J9</f>
        <v/>
      </c>
    </row>
    <row r="11" ht="15.0" hidden="1" customHeight="1">
      <c r="A11" s="30"/>
      <c r="B11" s="31"/>
      <c r="C11" s="31"/>
      <c r="D11" s="31"/>
      <c r="E11" s="31"/>
      <c r="F11" s="31"/>
      <c r="G11" s="31"/>
      <c r="H11" s="31"/>
      <c r="I11" s="31"/>
      <c r="J11" s="31"/>
    </row>
    <row r="12" ht="12.75" customHeight="1"/>
    <row r="13" ht="138.75" customHeight="1">
      <c r="A13" s="32" t="s">
        <v>326</v>
      </c>
      <c r="B13" s="4"/>
      <c r="C13" s="4"/>
      <c r="D13" s="4"/>
      <c r="E13" s="4"/>
      <c r="F13" s="4"/>
      <c r="G13" s="4"/>
      <c r="H13" s="4"/>
      <c r="I13" s="4"/>
      <c r="J13" s="5"/>
    </row>
    <row r="14" ht="12.75" customHeight="1"/>
    <row r="15" ht="75.0" customHeight="1">
      <c r="A15" s="32" t="s">
        <v>327</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3"/>
      <c r="E26" s="3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32</v>
      </c>
      <c r="C7" s="7" t="s">
        <v>33</v>
      </c>
      <c r="D7" s="7" t="s">
        <v>34</v>
      </c>
      <c r="E7" s="7" t="s">
        <v>35</v>
      </c>
      <c r="F7" s="34" t="s">
        <v>36</v>
      </c>
      <c r="G7" s="35" t="s">
        <v>37</v>
      </c>
      <c r="H7" s="7" t="s">
        <v>9</v>
      </c>
      <c r="I7" s="7" t="s">
        <v>38</v>
      </c>
      <c r="J7" s="7" t="s">
        <v>39</v>
      </c>
      <c r="K7" s="11"/>
      <c r="L7" s="11"/>
      <c r="M7" s="11"/>
      <c r="N7" s="11"/>
      <c r="O7" s="11"/>
      <c r="P7" s="11"/>
      <c r="Q7" s="11"/>
      <c r="R7" s="11"/>
      <c r="S7" s="11"/>
      <c r="T7" s="11"/>
      <c r="U7" s="11"/>
      <c r="V7" s="11"/>
      <c r="W7" s="11"/>
      <c r="X7" s="11"/>
      <c r="Y7" s="11"/>
      <c r="Z7" s="11"/>
    </row>
    <row r="8" ht="50.25" customHeight="1">
      <c r="A8" s="12" t="s">
        <v>12</v>
      </c>
      <c r="B8" s="13" t="s">
        <v>40</v>
      </c>
      <c r="C8" s="36" t="s">
        <v>41</v>
      </c>
      <c r="D8" s="13" t="s">
        <v>42</v>
      </c>
      <c r="E8" s="18">
        <v>2400000.0</v>
      </c>
      <c r="F8" s="17">
        <v>2856000.0</v>
      </c>
      <c r="G8" s="37">
        <f t="shared" ref="G8:G9" si="1">E8+F8</f>
        <v>5256000</v>
      </c>
      <c r="H8" s="27">
        <f t="shared" ref="H8:H9" si="2">G8</f>
        <v>5256000</v>
      </c>
      <c r="I8" s="13" t="s">
        <v>43</v>
      </c>
      <c r="J8" s="13" t="s">
        <v>44</v>
      </c>
    </row>
    <row r="9" ht="50.25" customHeight="1">
      <c r="A9" s="12" t="s">
        <v>19</v>
      </c>
      <c r="B9" s="13" t="s">
        <v>13</v>
      </c>
      <c r="C9" s="38" t="s">
        <v>45</v>
      </c>
      <c r="D9" s="13" t="s">
        <v>46</v>
      </c>
      <c r="E9" s="18">
        <v>2500000.0</v>
      </c>
      <c r="F9" s="17">
        <v>2975000.0</v>
      </c>
      <c r="G9" s="37">
        <f t="shared" si="1"/>
        <v>5475000</v>
      </c>
      <c r="H9" s="27">
        <f t="shared" si="2"/>
        <v>5475000</v>
      </c>
      <c r="I9" s="13" t="s">
        <v>47</v>
      </c>
      <c r="J9" s="39" t="s">
        <v>48</v>
      </c>
    </row>
    <row r="10" ht="50.25" customHeight="1">
      <c r="A10" s="12" t="s">
        <v>23</v>
      </c>
      <c r="B10" s="40" t="s">
        <v>49</v>
      </c>
      <c r="C10" s="36" t="s">
        <v>50</v>
      </c>
      <c r="D10" s="39" t="s">
        <v>51</v>
      </c>
      <c r="E10" s="18">
        <v>1700000.0</v>
      </c>
      <c r="F10" s="17">
        <v>2023000.0</v>
      </c>
      <c r="G10" s="41">
        <f t="shared" ref="G10:H10" si="3">F10</f>
        <v>2023000</v>
      </c>
      <c r="H10" s="27">
        <f t="shared" si="3"/>
        <v>2023000</v>
      </c>
      <c r="I10" s="13" t="s">
        <v>52</v>
      </c>
      <c r="J10" s="39" t="s">
        <v>53</v>
      </c>
    </row>
    <row r="11" ht="15.0" hidden="1" customHeight="1">
      <c r="A11" s="30"/>
      <c r="B11" s="31"/>
      <c r="C11" s="31"/>
      <c r="D11" s="31"/>
      <c r="E11" s="31"/>
      <c r="F11" s="31"/>
      <c r="G11" s="31"/>
      <c r="H11" s="31"/>
      <c r="I11" s="31"/>
      <c r="J11" s="31"/>
    </row>
    <row r="12" ht="12.75" customHeight="1"/>
    <row r="13" ht="138.75" customHeight="1">
      <c r="A13" s="32" t="s">
        <v>54</v>
      </c>
      <c r="B13" s="4"/>
      <c r="C13" s="4"/>
      <c r="D13" s="4"/>
      <c r="E13" s="4"/>
      <c r="F13" s="4"/>
      <c r="G13" s="4"/>
      <c r="H13" s="4"/>
      <c r="I13" s="4"/>
      <c r="J13" s="5"/>
    </row>
    <row r="14" ht="12.75" customHeight="1"/>
    <row r="15" ht="75.0" customHeight="1">
      <c r="A15" s="32" t="s">
        <v>55</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3"/>
      <c r="E26" s="3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328</v>
      </c>
      <c r="C7" s="7" t="s">
        <v>329</v>
      </c>
      <c r="D7" s="7" t="s">
        <v>330</v>
      </c>
      <c r="E7" s="7" t="s">
        <v>331</v>
      </c>
      <c r="F7" s="34" t="s">
        <v>332</v>
      </c>
      <c r="G7" s="35" t="s">
        <v>333</v>
      </c>
      <c r="H7" s="7" t="s">
        <v>9</v>
      </c>
      <c r="I7" s="7" t="s">
        <v>334</v>
      </c>
      <c r="J7" s="7" t="s">
        <v>335</v>
      </c>
      <c r="K7" s="11"/>
      <c r="L7" s="11"/>
      <c r="M7" s="11"/>
      <c r="N7" s="11"/>
      <c r="O7" s="11"/>
      <c r="P7" s="11"/>
      <c r="Q7" s="11"/>
      <c r="R7" s="11"/>
      <c r="S7" s="11"/>
      <c r="T7" s="11"/>
      <c r="U7" s="11"/>
      <c r="V7" s="11"/>
      <c r="W7" s="11"/>
      <c r="X7" s="11"/>
      <c r="Y7" s="11"/>
      <c r="Z7" s="11"/>
    </row>
    <row r="8" ht="50.25" customHeight="1">
      <c r="A8" s="12" t="s">
        <v>12</v>
      </c>
      <c r="B8" s="20" t="s">
        <v>336</v>
      </c>
      <c r="C8" s="20" t="s">
        <v>337</v>
      </c>
      <c r="D8" s="86" t="s">
        <v>338</v>
      </c>
      <c r="E8" s="89">
        <v>299.0</v>
      </c>
      <c r="F8" s="27">
        <v>0.0</v>
      </c>
      <c r="G8" s="37">
        <f t="shared" ref="G8:G9" si="1">E8</f>
        <v>299</v>
      </c>
      <c r="H8" s="27"/>
      <c r="I8" s="20" t="s">
        <v>18</v>
      </c>
      <c r="J8" s="20"/>
    </row>
    <row r="9" ht="50.25" customHeight="1">
      <c r="A9" s="12" t="s">
        <v>19</v>
      </c>
      <c r="B9" s="54" t="s">
        <v>339</v>
      </c>
      <c r="C9" s="65" t="s">
        <v>340</v>
      </c>
      <c r="D9" s="20" t="str">
        <f t="shared" ref="D9:D10" si="2">D8</f>
        <v>Licencia Visual Studio 2022 Enterprise</v>
      </c>
      <c r="E9" s="89">
        <v>169.0</v>
      </c>
      <c r="F9" s="27">
        <v>0.0</v>
      </c>
      <c r="G9" s="37">
        <f t="shared" si="1"/>
        <v>169</v>
      </c>
      <c r="H9" s="27"/>
      <c r="I9" s="20" t="s">
        <v>18</v>
      </c>
      <c r="J9" s="20"/>
    </row>
    <row r="10" ht="50.25" customHeight="1">
      <c r="A10" s="12" t="s">
        <v>23</v>
      </c>
      <c r="B10" s="20" t="s">
        <v>341</v>
      </c>
      <c r="C10" s="90" t="s">
        <v>342</v>
      </c>
      <c r="D10" s="20" t="str">
        <f t="shared" si="2"/>
        <v>Licencia Visual Studio 2022 Enterprise</v>
      </c>
      <c r="E10" s="91">
        <v>139.9</v>
      </c>
      <c r="F10" s="27">
        <v>139.9</v>
      </c>
      <c r="G10" s="37">
        <f>F10</f>
        <v>139.9</v>
      </c>
      <c r="H10" s="27"/>
      <c r="I10" s="20" t="s">
        <v>18</v>
      </c>
      <c r="J10" s="20" t="str">
        <f>J9</f>
        <v/>
      </c>
    </row>
    <row r="11" ht="15.0" hidden="1" customHeight="1">
      <c r="A11" s="30"/>
      <c r="B11" s="31"/>
      <c r="C11" s="31"/>
      <c r="D11" s="31"/>
      <c r="E11" s="31"/>
      <c r="F11" s="31"/>
      <c r="G11" s="31"/>
      <c r="H11" s="31"/>
      <c r="I11" s="31"/>
      <c r="J11" s="31"/>
    </row>
    <row r="12" ht="12.75" customHeight="1"/>
    <row r="13" ht="138.75" customHeight="1">
      <c r="A13" s="32" t="s">
        <v>343</v>
      </c>
      <c r="B13" s="4"/>
      <c r="C13" s="4"/>
      <c r="D13" s="4"/>
      <c r="E13" s="4"/>
      <c r="F13" s="4"/>
      <c r="G13" s="4"/>
      <c r="H13" s="4"/>
      <c r="I13" s="4"/>
      <c r="J13" s="5"/>
    </row>
    <row r="14" ht="12.75" customHeight="1"/>
    <row r="15" ht="75.0" customHeight="1">
      <c r="A15" s="32" t="s">
        <v>344</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3"/>
      <c r="E26" s="3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10"/>
  </hyperlinks>
  <printOptions/>
  <pageMargins bottom="0.75" footer="0.0" header="0.0" left="0.7" right="0.7" top="0.75"/>
  <pageSetup orientation="landscape"/>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345</v>
      </c>
      <c r="C7" s="7" t="s">
        <v>346</v>
      </c>
      <c r="D7" s="7" t="s">
        <v>347</v>
      </c>
      <c r="E7" s="7" t="s">
        <v>348</v>
      </c>
      <c r="F7" s="34" t="s">
        <v>349</v>
      </c>
      <c r="G7" s="35" t="s">
        <v>350</v>
      </c>
      <c r="H7" s="7" t="s">
        <v>9</v>
      </c>
      <c r="I7" s="7" t="s">
        <v>351</v>
      </c>
      <c r="J7" s="7" t="s">
        <v>352</v>
      </c>
      <c r="K7" s="11"/>
      <c r="L7" s="11"/>
      <c r="M7" s="11"/>
      <c r="N7" s="11"/>
      <c r="O7" s="11"/>
      <c r="P7" s="11"/>
      <c r="Q7" s="11"/>
      <c r="R7" s="11"/>
      <c r="S7" s="11"/>
      <c r="T7" s="11"/>
      <c r="U7" s="11"/>
      <c r="V7" s="11"/>
      <c r="W7" s="11"/>
      <c r="X7" s="11"/>
      <c r="Y7" s="11"/>
      <c r="Z7" s="11"/>
    </row>
    <row r="8" ht="50.25" customHeight="1">
      <c r="A8" s="12" t="s">
        <v>12</v>
      </c>
      <c r="B8" s="20" t="s">
        <v>353</v>
      </c>
      <c r="C8" s="92">
        <v>3.232540225E9</v>
      </c>
      <c r="D8" s="86" t="s">
        <v>354</v>
      </c>
      <c r="E8" s="20">
        <v>265131.0</v>
      </c>
      <c r="F8" s="27">
        <f t="shared" ref="F8:H8" si="1">E8</f>
        <v>265131</v>
      </c>
      <c r="G8" s="37">
        <f t="shared" si="1"/>
        <v>265131</v>
      </c>
      <c r="H8" s="27">
        <f t="shared" si="1"/>
        <v>265131</v>
      </c>
      <c r="I8" s="20" t="s">
        <v>18</v>
      </c>
      <c r="J8" s="13" t="s">
        <v>355</v>
      </c>
    </row>
    <row r="9" ht="50.25" customHeight="1">
      <c r="A9" s="12" t="s">
        <v>19</v>
      </c>
      <c r="B9" s="54" t="s">
        <v>356</v>
      </c>
      <c r="C9" s="55">
        <v>3.003227936E9</v>
      </c>
      <c r="D9" s="20" t="str">
        <f t="shared" ref="D9:D10" si="3">D8</f>
        <v>Licencia de dispositivo SQL Server 2022 - 1 CAL</v>
      </c>
      <c r="E9" s="37">
        <v>1293600.0</v>
      </c>
      <c r="F9" s="27">
        <f>E9*19%</f>
        <v>245784</v>
      </c>
      <c r="G9" s="37">
        <f t="shared" ref="G9:H9" si="2">F9</f>
        <v>245784</v>
      </c>
      <c r="H9" s="27">
        <f t="shared" si="2"/>
        <v>245784</v>
      </c>
      <c r="I9" s="20" t="s">
        <v>18</v>
      </c>
      <c r="J9" s="20"/>
    </row>
    <row r="10" ht="50.25" customHeight="1">
      <c r="A10" s="12" t="s">
        <v>23</v>
      </c>
      <c r="B10" s="20" t="s">
        <v>357</v>
      </c>
      <c r="C10" s="20" t="s">
        <v>358</v>
      </c>
      <c r="D10" s="20" t="str">
        <f t="shared" si="3"/>
        <v>Licencia de dispositivo SQL Server 2022 - 1 CAL</v>
      </c>
      <c r="E10" s="37">
        <v>145.9</v>
      </c>
      <c r="F10" s="27">
        <f t="shared" ref="F10:G10" si="4">E10</f>
        <v>145.9</v>
      </c>
      <c r="G10" s="41">
        <f t="shared" si="4"/>
        <v>145.9</v>
      </c>
      <c r="H10" s="27"/>
      <c r="I10" s="20" t="s">
        <v>18</v>
      </c>
      <c r="J10" s="20" t="str">
        <f>J9</f>
        <v/>
      </c>
    </row>
    <row r="11" ht="15.0" hidden="1" customHeight="1">
      <c r="A11" s="30"/>
      <c r="B11" s="31"/>
      <c r="C11" s="31"/>
      <c r="D11" s="31"/>
      <c r="E11" s="31"/>
      <c r="F11" s="31"/>
      <c r="G11" s="31"/>
      <c r="H11" s="31"/>
      <c r="I11" s="31"/>
      <c r="J11" s="31"/>
    </row>
    <row r="12" ht="12.75" customHeight="1"/>
    <row r="13" ht="138.75" customHeight="1">
      <c r="A13" s="32" t="s">
        <v>359</v>
      </c>
      <c r="B13" s="4"/>
      <c r="C13" s="4"/>
      <c r="D13" s="4"/>
      <c r="E13" s="4"/>
      <c r="F13" s="4"/>
      <c r="G13" s="4"/>
      <c r="H13" s="4"/>
      <c r="I13" s="4"/>
      <c r="J13" s="5"/>
    </row>
    <row r="14" ht="12.75" customHeight="1"/>
    <row r="15" ht="75.0" customHeight="1">
      <c r="A15" s="32" t="s">
        <v>360</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3"/>
      <c r="E26" s="3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2" max="2" width="24.75"/>
    <col customWidth="1" min="3" max="3" width="12.63"/>
    <col customWidth="1" min="4" max="4" width="19.88"/>
    <col customWidth="1" min="5" max="5" width="24.88"/>
    <col customWidth="1" min="6" max="6" width="20.88"/>
    <col hidden="1" min="7" max="9" width="12.63"/>
    <col customWidth="1" min="10" max="10" width="19.38"/>
    <col customWidth="1" min="11" max="11" width="20.13"/>
    <col customWidth="1" min="12" max="12" width="19.25"/>
  </cols>
  <sheetData>
    <row r="1">
      <c r="A1" s="93"/>
      <c r="B1" s="93"/>
      <c r="C1" s="93"/>
      <c r="D1" s="93"/>
      <c r="E1" s="93"/>
      <c r="F1" s="93"/>
      <c r="G1" s="93"/>
      <c r="H1" s="93"/>
      <c r="I1" s="93"/>
      <c r="J1" s="93"/>
      <c r="K1" s="94"/>
      <c r="L1" s="94"/>
    </row>
    <row r="2">
      <c r="A2" s="93"/>
      <c r="B2" s="95"/>
      <c r="C2" s="95"/>
      <c r="D2" s="95"/>
      <c r="E2" s="95"/>
      <c r="F2" s="95"/>
      <c r="G2" s="95"/>
      <c r="H2" s="95"/>
      <c r="I2" s="96"/>
      <c r="J2" s="96"/>
      <c r="K2" s="96"/>
      <c r="L2" s="96"/>
    </row>
    <row r="3">
      <c r="A3" s="93"/>
      <c r="B3" s="93"/>
      <c r="C3" s="93"/>
      <c r="D3" s="93"/>
      <c r="E3" s="93"/>
      <c r="F3" s="93"/>
      <c r="G3" s="93"/>
      <c r="H3" s="93"/>
      <c r="I3" s="93"/>
      <c r="J3" s="93"/>
      <c r="K3" s="94"/>
      <c r="L3" s="94"/>
    </row>
    <row r="4">
      <c r="A4" s="93"/>
      <c r="B4" s="93"/>
      <c r="C4" s="93"/>
      <c r="D4" s="93"/>
      <c r="E4" s="93"/>
      <c r="F4" s="93"/>
      <c r="G4" s="93"/>
      <c r="H4" s="93"/>
      <c r="I4" s="93"/>
      <c r="J4" s="93"/>
      <c r="K4" s="94"/>
      <c r="L4" s="94"/>
    </row>
    <row r="5">
      <c r="A5" s="93"/>
      <c r="B5" s="97" t="s">
        <v>361</v>
      </c>
      <c r="C5" s="98"/>
      <c r="D5" s="93"/>
      <c r="E5" s="93"/>
      <c r="F5" s="93"/>
      <c r="G5" s="93"/>
      <c r="H5" s="93"/>
      <c r="I5" s="93"/>
      <c r="J5" s="93"/>
      <c r="K5" s="94"/>
      <c r="L5" s="94"/>
    </row>
    <row r="6">
      <c r="A6" s="93"/>
      <c r="B6" s="99" t="s">
        <v>362</v>
      </c>
      <c r="C6" s="100"/>
      <c r="D6" s="98"/>
      <c r="E6" s="98"/>
      <c r="F6" s="98"/>
      <c r="G6" s="98"/>
      <c r="H6" s="98"/>
      <c r="I6" s="98"/>
      <c r="J6" s="101"/>
      <c r="K6" s="101"/>
      <c r="L6" s="101"/>
    </row>
    <row r="7">
      <c r="A7" s="93"/>
      <c r="B7" s="93"/>
      <c r="C7" s="93"/>
      <c r="D7" s="93"/>
      <c r="E7" s="93"/>
      <c r="F7" s="93"/>
      <c r="G7" s="93"/>
      <c r="H7" s="93"/>
      <c r="I7" s="93"/>
      <c r="J7" s="102" t="s">
        <v>363</v>
      </c>
      <c r="K7" s="103"/>
      <c r="L7" s="104"/>
    </row>
    <row r="8">
      <c r="A8" s="93"/>
      <c r="B8" s="105" t="s">
        <v>364</v>
      </c>
      <c r="C8" s="105" t="s">
        <v>365</v>
      </c>
      <c r="D8" s="105" t="s">
        <v>366</v>
      </c>
      <c r="E8" s="105" t="s">
        <v>367</v>
      </c>
      <c r="F8" s="105" t="s">
        <v>368</v>
      </c>
      <c r="G8" s="105" t="s">
        <v>369</v>
      </c>
      <c r="H8" s="105" t="s">
        <v>370</v>
      </c>
      <c r="I8" s="105" t="s">
        <v>371</v>
      </c>
      <c r="J8" s="106" t="s">
        <v>372</v>
      </c>
      <c r="K8" s="107" t="s">
        <v>373</v>
      </c>
      <c r="L8" s="108" t="s">
        <v>374</v>
      </c>
    </row>
    <row r="9">
      <c r="A9" s="93"/>
      <c r="B9" s="109" t="str">
        <f>'Portatil Nosotros'!$D$8</f>
        <v>Computador Portátil LENOVO Ideapad Slim 3 - 15.3" Pulgadas 15HP10 - AMD Ryzen 5 - RAM 24GB - Disco SSD 512GB - Azul</v>
      </c>
      <c r="C9" s="110">
        <v>5.0</v>
      </c>
      <c r="D9" s="111">
        <f>'Monitor Nosotros'!$H$8*5</f>
        <v>10191755</v>
      </c>
      <c r="E9" s="111">
        <f>'Portatil Nosotros'!$H$9*5</f>
        <v>17500000</v>
      </c>
      <c r="F9" s="111">
        <f>'Monitor Nosotros'!$H$10*5</f>
        <v>507300</v>
      </c>
      <c r="G9" s="112"/>
      <c r="H9" s="112"/>
      <c r="I9" s="112"/>
      <c r="J9" s="113">
        <f>MIN(Precios!$D9:$I9)</f>
        <v>507300</v>
      </c>
      <c r="K9" s="114">
        <f>IFERROR(AVERAGE(Precios!$D9:$I9),0)</f>
        <v>9399685</v>
      </c>
      <c r="L9" s="115">
        <f>MAX(Precios!$D9:$I9)</f>
        <v>17500000</v>
      </c>
    </row>
    <row r="10">
      <c r="A10" s="93"/>
      <c r="B10" s="109" t="str">
        <f>'Monitor Nosotros'!$D$8</f>
        <v>Monitor ThinkVision P27h-30 de 27</v>
      </c>
      <c r="C10" s="110">
        <v>5.0</v>
      </c>
      <c r="D10" s="111">
        <f>'Monitor Nosotros'!$H$8*5</f>
        <v>10191755</v>
      </c>
      <c r="E10" s="111">
        <f>'Monitor Nosotros'!$H$9*5</f>
        <v>4165000</v>
      </c>
      <c r="F10" s="111">
        <f>'Monitor Nosotros'!$H$10*5</f>
        <v>507300</v>
      </c>
      <c r="G10" s="112"/>
      <c r="H10" s="112"/>
      <c r="I10" s="112"/>
      <c r="J10" s="113">
        <f>MIN(Precios!$D10:$I10)</f>
        <v>507300</v>
      </c>
      <c r="K10" s="114">
        <f>IFERROR(AVERAGE(Precios!$D10:$I10),0)</f>
        <v>4954685</v>
      </c>
      <c r="L10" s="115">
        <f>MAX(Precios!$D10:$I10)</f>
        <v>10191755</v>
      </c>
    </row>
    <row r="11">
      <c r="A11" s="93"/>
      <c r="B11" s="109" t="str">
        <f>' Disco mecanico Nosotros'!$D$8</f>
        <v/>
      </c>
      <c r="C11" s="110">
        <v>5.0</v>
      </c>
      <c r="D11" s="111">
        <f>' Disco mecanico Nosotros'!$H$8*5</f>
        <v>0</v>
      </c>
      <c r="E11" s="111">
        <f>' Disco mecanico Nosotros'!$H$9*5</f>
        <v>0</v>
      </c>
      <c r="F11" s="111">
        <f>' Disco mecanico Nosotros'!$H$10*5</f>
        <v>1100000</v>
      </c>
      <c r="G11" s="112"/>
      <c r="H11" s="112"/>
      <c r="I11" s="112"/>
      <c r="J11" s="113">
        <f>MIN(Precios!$D11:$I11)</f>
        <v>0</v>
      </c>
      <c r="K11" s="114">
        <f>IFERROR(AVERAGE(Precios!$D11:$I11),0)</f>
        <v>366666.6667</v>
      </c>
      <c r="L11" s="115">
        <f>MAX(Precios!$D11:$I11)</f>
        <v>1100000</v>
      </c>
    </row>
    <row r="12">
      <c r="A12" s="93"/>
      <c r="B12" s="109" t="str">
        <f>' ram nosotros'!$D$8</f>
        <v/>
      </c>
      <c r="C12" s="110">
        <v>5.0</v>
      </c>
      <c r="D12" s="111">
        <f>' ram nosotros'!$H$8*5</f>
        <v>0</v>
      </c>
      <c r="E12" s="111">
        <f>' ram nosotros'!$H$9*5</f>
        <v>0</v>
      </c>
      <c r="F12" s="111">
        <f>' ram nosotros'!$H$10*5</f>
        <v>2314550</v>
      </c>
      <c r="G12" s="112"/>
      <c r="H12" s="112"/>
      <c r="I12" s="112"/>
      <c r="J12" s="113">
        <f>MIN(Precios!$D12:$I12)</f>
        <v>0</v>
      </c>
      <c r="K12" s="114">
        <f>IFERROR(AVERAGE(Precios!$D12:$I12),0)</f>
        <v>771516.6667</v>
      </c>
      <c r="L12" s="115">
        <f>MAX(Precios!$D12:$I12)</f>
        <v>2314550</v>
      </c>
    </row>
    <row r="13">
      <c r="A13" s="93"/>
      <c r="B13" s="109" t="str">
        <f>' Servidor Nosotros'!$D$8</f>
        <v/>
      </c>
      <c r="C13" s="110">
        <v>5.0</v>
      </c>
      <c r="D13" s="111">
        <f>' Servidor Nosotros'!$H$8*5</f>
        <v>49980000</v>
      </c>
      <c r="E13" s="111">
        <f>' Servidor Nosotros'!$H$9*5</f>
        <v>51705500</v>
      </c>
      <c r="F13" s="111">
        <f>' Servidor Nosotros'!$H$10*5</f>
        <v>41049050</v>
      </c>
      <c r="G13" s="112"/>
      <c r="H13" s="112"/>
      <c r="I13" s="112"/>
      <c r="J13" s="113">
        <f>MIN(Precios!$D13:$I13)</f>
        <v>41049050</v>
      </c>
      <c r="K13" s="114">
        <f>IFERROR(AVERAGE(Precios!$D13:$I13),0)</f>
        <v>47578183.33</v>
      </c>
      <c r="L13" s="115">
        <f>MAX(Precios!$D13:$I13)</f>
        <v>51705500</v>
      </c>
    </row>
    <row r="14">
      <c r="A14" s="93"/>
      <c r="B14" s="109" t="str">
        <f>'Tarjeta de video nosotros'!$D$8</f>
        <v>ASUS GeForce RTX 3050 LP BRK OC Edition 6GB GDDR6 </v>
      </c>
      <c r="C14" s="110">
        <v>5.0</v>
      </c>
      <c r="D14" s="111">
        <f>'Tarjeta de video nosotros'!$H$8*5</f>
        <v>3817.6152</v>
      </c>
      <c r="E14" s="111">
        <f>'Tarjeta de video nosotros'!$H$9*5</f>
        <v>0</v>
      </c>
      <c r="F14" s="111">
        <f>'Tarjeta de video nosotros'!$H$10*5</f>
        <v>6961500</v>
      </c>
      <c r="G14" s="112"/>
      <c r="H14" s="112"/>
      <c r="I14" s="112"/>
      <c r="J14" s="116">
        <f>MIN(Precios!$D14:$I14)</f>
        <v>0</v>
      </c>
      <c r="K14" s="117">
        <f>IFERROR(AVERAGE(Precios!$D14:$I14),0)</f>
        <v>2321772.538</v>
      </c>
      <c r="L14" s="118">
        <f>MAX(Precios!$D14:$I14)</f>
        <v>6961500</v>
      </c>
    </row>
    <row r="15">
      <c r="A15" s="94"/>
      <c r="B15" s="119" t="str">
        <f>'Procesador Nosotros'!$D$8</f>
        <v>Procesador gamer AMD Ryzen 7 7700X 100-100000591WOF de 8 núcleos </v>
      </c>
      <c r="C15" s="110">
        <v>5.0</v>
      </c>
      <c r="D15" s="120">
        <f>'Procesador Nosotros'!$G$8*5</f>
        <v>9852664.5</v>
      </c>
      <c r="E15" s="120">
        <f>'Procesador Nosotros'!$H$9*5</f>
        <v>11075419.25</v>
      </c>
      <c r="F15" s="120">
        <f>'Procesador Nosotros'!$H$10*5</f>
        <v>10704050</v>
      </c>
      <c r="G15" s="121"/>
      <c r="H15" s="121"/>
      <c r="I15" s="121"/>
      <c r="J15" s="116">
        <f>MIN(Precios!$D15:$I15)</f>
        <v>9852664.5</v>
      </c>
      <c r="K15" s="114">
        <f>IFERROR(AVERAGE(Precios!$D15:$I15),0)</f>
        <v>10544044.58</v>
      </c>
      <c r="L15" s="115">
        <f>MAX(Precios!$D15:$I15)</f>
        <v>11075419.25</v>
      </c>
    </row>
    <row r="16">
      <c r="A16" s="94"/>
      <c r="B16" s="119" t="str">
        <f>'Teclado Admin'!$D$8</f>
        <v/>
      </c>
      <c r="C16" s="110">
        <v>5.0</v>
      </c>
      <c r="D16" s="120">
        <f>'Teclado nosostros '!$H$8*5</f>
        <v>2326450</v>
      </c>
      <c r="E16" s="120">
        <f>'Teclado nosostros '!$H$9*5</f>
        <v>2100000</v>
      </c>
      <c r="F16" s="120">
        <f>'Teclado nosostros '!$H$10*5</f>
        <v>3271905</v>
      </c>
      <c r="G16" s="121"/>
      <c r="H16" s="121"/>
      <c r="I16" s="121"/>
      <c r="J16" s="116">
        <f>MIN(Precios!$D16:$I16)</f>
        <v>2100000</v>
      </c>
      <c r="K16" s="114">
        <f>IFERROR(AVERAGE(Precios!$D16:$I16),0)</f>
        <v>2566118.333</v>
      </c>
      <c r="L16" s="115">
        <f>MAX(Precios!$D16:$I16)</f>
        <v>3271905</v>
      </c>
    </row>
    <row r="17">
      <c r="A17" s="94"/>
      <c r="B17" s="119" t="str">
        <f>'Mouse Admin'!$D$8</f>
        <v/>
      </c>
      <c r="C17" s="110">
        <v>5.0</v>
      </c>
      <c r="D17" s="120">
        <f>'Muse nosotros'!$H$8*5</f>
        <v>750.6401</v>
      </c>
      <c r="E17" s="120">
        <f>'Muse nosotros'!$H$9*5</f>
        <v>306.31</v>
      </c>
      <c r="F17" s="120">
        <f>'Muse nosotros'!$H$10*5</f>
        <v>775</v>
      </c>
      <c r="G17" s="121"/>
      <c r="H17" s="121"/>
      <c r="I17" s="121"/>
      <c r="J17" s="116">
        <f>MIN(Precios!$D17:$I17)</f>
        <v>306.31</v>
      </c>
      <c r="K17" s="117">
        <f>IFERROR(AVERAGE(Precios!$D17:$I17),0)</f>
        <v>610.6500333</v>
      </c>
      <c r="L17" s="118">
        <f>MAX(Precios!$D17:$I17)</f>
        <v>775</v>
      </c>
    </row>
    <row r="18">
      <c r="A18" s="94"/>
      <c r="B18" s="122" t="str">
        <f>'software licencia'!$D$8</f>
        <v>office 2021 profesional plus 1 pc</v>
      </c>
      <c r="C18" s="123">
        <v>3.0</v>
      </c>
      <c r="D18" s="124">
        <f>'software licencia'!$H$8*5</f>
        <v>817.411</v>
      </c>
      <c r="E18" s="124">
        <f>'software licencia'!$H$9*5</f>
        <v>160.65</v>
      </c>
      <c r="F18" s="124">
        <f>'software licencia'!$H$10*5</f>
        <v>249.9</v>
      </c>
      <c r="G18" s="125"/>
      <c r="H18" s="126"/>
      <c r="I18" s="127"/>
      <c r="J18" s="116">
        <f>MIN(Precios!$D18:$I18)</f>
        <v>160.65</v>
      </c>
      <c r="K18" s="114">
        <f>IFERROR(AVERAGE(Precios!$D18:$I18),0)</f>
        <v>409.3203333</v>
      </c>
      <c r="L18" s="115">
        <f>MAX(Precios!$D18:$I18)</f>
        <v>817.411</v>
      </c>
    </row>
    <row r="19">
      <c r="A19" s="94"/>
      <c r="B19" s="122" t="str">
        <f>'licencia visual'!$D$8</f>
        <v>Licencia Visual Studio 2022 Enterprise</v>
      </c>
      <c r="C19" s="123">
        <v>3.0</v>
      </c>
      <c r="D19" s="124">
        <f>'licencia visual'!$H$8*5</f>
        <v>0</v>
      </c>
      <c r="E19" s="124">
        <f>'licencia visual'!$H$9*5</f>
        <v>0</v>
      </c>
      <c r="F19" s="124">
        <f>'licencia visual'!$H$10*5</f>
        <v>0</v>
      </c>
      <c r="G19" s="125"/>
      <c r="H19" s="126"/>
      <c r="I19" s="127"/>
      <c r="J19" s="116">
        <f>MIN(Precios!$D19:$I19)</f>
        <v>0</v>
      </c>
      <c r="K19" s="114">
        <f>IFERROR(AVERAGE(Precios!$D19:$I19),0)</f>
        <v>0</v>
      </c>
      <c r="L19" s="115">
        <f>MAX(Precios!$D19:$I19)</f>
        <v>0</v>
      </c>
    </row>
    <row r="20">
      <c r="A20" s="94"/>
      <c r="B20" s="122" t="str">
        <f>'windows 11 licencia'!$D$8</f>
        <v>Licencia Windows 11 Pro ESD Vitalicia
</v>
      </c>
      <c r="C20" s="123">
        <v>3.0</v>
      </c>
      <c r="D20" s="124">
        <f>'licencia visual'!$H$8*5</f>
        <v>0</v>
      </c>
      <c r="E20" s="124">
        <f>'licencia visual'!$H$9*5</f>
        <v>0</v>
      </c>
      <c r="F20" s="124">
        <f>'licencia visual'!$H$10*5</f>
        <v>0</v>
      </c>
      <c r="G20" s="125"/>
      <c r="H20" s="126"/>
      <c r="I20" s="127"/>
      <c r="J20" s="116">
        <f>MIN(Precios!$D20:$I20)</f>
        <v>0</v>
      </c>
      <c r="K20" s="114">
        <f>IFERROR(AVERAGE(Precios!$D20:$I20),0)</f>
        <v>0</v>
      </c>
      <c r="L20" s="115">
        <f>MAX(Precios!$D20:$I20)</f>
        <v>0</v>
      </c>
    </row>
    <row r="21">
      <c r="A21" s="94"/>
      <c r="B21" s="122" t="str">
        <f>'licencia SQL'!$D$8</f>
        <v>Licencia de dispositivo SQL Server 2022 - 1 CAL</v>
      </c>
      <c r="C21" s="123">
        <v>3.0</v>
      </c>
      <c r="D21" s="124">
        <f>'licencia SQL'!$H$8*5</f>
        <v>1325655</v>
      </c>
      <c r="E21" s="124">
        <f>'licencia SQL'!$H$9*5</f>
        <v>1228920</v>
      </c>
      <c r="F21" s="124">
        <f>'windows 11 licencia'!$H$10*5</f>
        <v>255790.5</v>
      </c>
      <c r="G21" s="125"/>
      <c r="H21" s="126"/>
      <c r="I21" s="127"/>
      <c r="J21" s="116">
        <f>MIN(Precios!$D21:$I21)</f>
        <v>255790.5</v>
      </c>
      <c r="K21" s="114">
        <f>IFERROR(AVERAGE(Precios!$D21:$I21),0)</f>
        <v>936788.5</v>
      </c>
      <c r="L21" s="115">
        <f>MAX(Precios!$D21:$I21)</f>
        <v>1325655</v>
      </c>
    </row>
    <row r="22">
      <c r="A22" s="94"/>
      <c r="B22" s="126"/>
      <c r="C22" s="128"/>
      <c r="D22" s="125"/>
      <c r="E22" s="125"/>
      <c r="F22" s="125"/>
      <c r="G22" s="125"/>
      <c r="H22" s="126"/>
      <c r="I22" s="127"/>
      <c r="J22" s="116">
        <f>MIN(Precios!$D22:$I22)</f>
        <v>0</v>
      </c>
      <c r="K22" s="114">
        <f>IFERROR(AVERAGE(Precios!$D22:$I22),0)</f>
        <v>0</v>
      </c>
      <c r="L22" s="115" t="str">
        <f t="shared" ref="L22:L24" si="1">MAX('Precios  (2)'!$D22:$I22)</f>
        <v>#REF!</v>
      </c>
    </row>
    <row r="23">
      <c r="A23" s="94"/>
      <c r="B23" s="126"/>
      <c r="C23" s="128"/>
      <c r="D23" s="125"/>
      <c r="E23" s="125"/>
      <c r="F23" s="125"/>
      <c r="G23" s="125"/>
      <c r="H23" s="126"/>
      <c r="I23" s="127"/>
      <c r="J23" s="116">
        <f>MIN(Precios!$D23:$I23)</f>
        <v>0</v>
      </c>
      <c r="K23" s="114">
        <f>IFERROR(AVERAGE(Precios!$D23:$I23),0)</f>
        <v>0</v>
      </c>
      <c r="L23" s="115" t="str">
        <f t="shared" si="1"/>
        <v>#REF!</v>
      </c>
    </row>
    <row r="24">
      <c r="A24" s="94"/>
      <c r="B24" s="126"/>
      <c r="C24" s="128"/>
      <c r="D24" s="125"/>
      <c r="E24" s="125"/>
      <c r="F24" s="125"/>
      <c r="G24" s="125"/>
      <c r="H24" s="126"/>
      <c r="I24" s="127"/>
      <c r="J24" s="116">
        <f>MIN(Precios!$D24:$I24)</f>
        <v>0</v>
      </c>
      <c r="K24" s="114">
        <f>IFERROR(AVERAGE(Precios!$D24:$I24),0)</f>
        <v>0</v>
      </c>
      <c r="L24" s="115" t="str">
        <f t="shared" si="1"/>
        <v>#REF!</v>
      </c>
    </row>
    <row r="25">
      <c r="A25" s="94"/>
      <c r="B25" s="129" t="s">
        <v>375</v>
      </c>
      <c r="C25" s="130"/>
      <c r="D25" s="131">
        <f>ROUND(SUMPRODUCT(Precios!$C$9:$C$24,Precios!$D$9:$D$24),2)</f>
        <v>416715381</v>
      </c>
      <c r="E25" s="131">
        <f>ROUND(SUMPRODUCT(Precios!$C$9:$C$24,Precios!$E$9:$E$24),2)</f>
        <v>436418369.8</v>
      </c>
      <c r="F25" s="131">
        <f>ROUND(SUMPRODUCT(Precios!$C$9:$C$24,Precios!$F$9:$F$24),2)</f>
        <v>332850271.2</v>
      </c>
      <c r="G25" s="131">
        <f>ROUND(SUMPRODUCT(Precios!$C$9:$C$24,Precios!$G$9:$G$24),2)</f>
        <v>0</v>
      </c>
      <c r="H25" s="131">
        <f>ROUND(SUMPRODUCT(Precios!$C$9:$C$24,Precios!$H$9:$H$24),2)</f>
        <v>0</v>
      </c>
      <c r="I25" s="131">
        <f>ROUND(SUMPRODUCT(Precios!$C$9:$C$24,Precios!$I$9:$I$24),2)</f>
        <v>0</v>
      </c>
      <c r="J25" s="132"/>
      <c r="K25" s="132"/>
      <c r="L25" s="133"/>
    </row>
    <row r="26">
      <c r="A26" s="94"/>
      <c r="B26" s="93"/>
      <c r="C26" s="93"/>
      <c r="D26" s="93"/>
      <c r="E26" s="93"/>
      <c r="F26" s="93"/>
      <c r="G26" s="93"/>
      <c r="H26" s="93"/>
      <c r="I26" s="93"/>
      <c r="J26" s="93"/>
      <c r="K26" s="94"/>
      <c r="L26" s="94"/>
    </row>
    <row r="27">
      <c r="A27" s="94"/>
      <c r="B27" s="93"/>
      <c r="C27" s="93"/>
      <c r="D27" s="93"/>
      <c r="E27" s="93"/>
      <c r="F27" s="93"/>
      <c r="G27" s="93"/>
      <c r="H27" s="93"/>
      <c r="I27" s="93"/>
      <c r="J27" s="93"/>
      <c r="K27" s="94"/>
      <c r="L27" s="94"/>
    </row>
    <row r="28">
      <c r="A28" s="94"/>
      <c r="B28" s="134" t="s">
        <v>376</v>
      </c>
      <c r="C28" s="135"/>
      <c r="D28" s="136"/>
      <c r="E28" s="136"/>
      <c r="F28" s="136"/>
      <c r="G28" s="136"/>
      <c r="H28" s="136"/>
      <c r="I28" s="94"/>
      <c r="J28" s="94"/>
      <c r="K28" s="94"/>
      <c r="L28" s="94"/>
    </row>
    <row r="29">
      <c r="A29" s="94"/>
      <c r="B29" s="137" t="s">
        <v>377</v>
      </c>
      <c r="C29" s="138"/>
      <c r="D29" s="139"/>
      <c r="E29" s="140"/>
      <c r="F29" s="140"/>
      <c r="G29" s="140"/>
      <c r="H29" s="140"/>
      <c r="I29" s="140"/>
      <c r="J29" s="94"/>
      <c r="K29" s="94"/>
      <c r="L29" s="94"/>
    </row>
    <row r="30">
      <c r="A30" s="94"/>
      <c r="B30" s="137" t="s">
        <v>378</v>
      </c>
      <c r="C30" s="138"/>
      <c r="D30" s="141"/>
      <c r="E30" s="142"/>
      <c r="F30" s="142"/>
      <c r="G30" s="140"/>
      <c r="H30" s="142"/>
      <c r="I30" s="142"/>
      <c r="J30" s="94"/>
      <c r="K30" s="94"/>
      <c r="L30" s="94"/>
    </row>
    <row r="31">
      <c r="A31" s="94"/>
      <c r="B31" s="143" t="s">
        <v>379</v>
      </c>
      <c r="C31" s="144"/>
      <c r="D31" s="145"/>
      <c r="E31" s="146"/>
      <c r="F31" s="146"/>
      <c r="G31" s="146"/>
      <c r="H31" s="146"/>
      <c r="I31" s="146"/>
      <c r="J31" s="94"/>
      <c r="K31" s="94"/>
      <c r="L31" s="94"/>
    </row>
    <row r="32">
      <c r="A32" s="94"/>
      <c r="B32" s="147"/>
      <c r="C32" s="148"/>
      <c r="D32" s="149"/>
      <c r="E32" s="150"/>
      <c r="F32" s="150"/>
      <c r="G32" s="150"/>
      <c r="H32" s="150"/>
      <c r="I32" s="150"/>
      <c r="J32" s="94"/>
      <c r="K32" s="94"/>
      <c r="L32" s="94"/>
    </row>
    <row r="33">
      <c r="A33" s="94"/>
      <c r="B33" s="147"/>
      <c r="C33" s="148"/>
      <c r="D33" s="151"/>
      <c r="E33" s="152"/>
      <c r="F33" s="152"/>
      <c r="G33" s="152"/>
      <c r="H33" s="152"/>
      <c r="I33" s="152"/>
      <c r="J33" s="94"/>
      <c r="K33" s="94"/>
      <c r="L33" s="94"/>
    </row>
    <row r="34">
      <c r="A34" s="93"/>
      <c r="B34" s="153"/>
      <c r="C34" s="154"/>
      <c r="D34" s="155"/>
      <c r="E34" s="156"/>
      <c r="F34" s="156"/>
      <c r="G34" s="156"/>
      <c r="H34" s="156"/>
      <c r="I34" s="156"/>
      <c r="J34" s="94"/>
      <c r="K34" s="93"/>
      <c r="L34" s="93"/>
    </row>
  </sheetData>
  <mergeCells count="5">
    <mergeCell ref="J7:L7"/>
    <mergeCell ref="B28:C28"/>
    <mergeCell ref="B29:C29"/>
    <mergeCell ref="B30:C30"/>
    <mergeCell ref="B31:C34"/>
  </mergeCell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56</v>
      </c>
      <c r="C7" s="7" t="s">
        <v>57</v>
      </c>
      <c r="D7" s="8" t="s">
        <v>58</v>
      </c>
      <c r="E7" s="7" t="s">
        <v>59</v>
      </c>
      <c r="F7" s="34" t="s">
        <v>60</v>
      </c>
      <c r="G7" s="35" t="s">
        <v>61</v>
      </c>
      <c r="H7" s="7" t="s">
        <v>9</v>
      </c>
      <c r="I7" s="7" t="s">
        <v>62</v>
      </c>
      <c r="J7" s="7" t="s">
        <v>63</v>
      </c>
      <c r="K7" s="11"/>
      <c r="L7" s="11"/>
      <c r="M7" s="11"/>
      <c r="N7" s="11"/>
      <c r="O7" s="11"/>
      <c r="P7" s="11"/>
      <c r="Q7" s="11"/>
      <c r="R7" s="11"/>
      <c r="S7" s="11"/>
      <c r="T7" s="11"/>
      <c r="U7" s="11"/>
      <c r="V7" s="11"/>
      <c r="W7" s="11"/>
      <c r="X7" s="11"/>
      <c r="Y7" s="11"/>
      <c r="Z7" s="11"/>
    </row>
    <row r="8" ht="50.25" customHeight="1">
      <c r="A8" s="12" t="s">
        <v>12</v>
      </c>
      <c r="B8" s="13" t="s">
        <v>64</v>
      </c>
      <c r="C8" s="36" t="s">
        <v>65</v>
      </c>
      <c r="D8" s="22" t="s">
        <v>66</v>
      </c>
      <c r="E8" s="18">
        <v>450000.0</v>
      </c>
      <c r="F8" s="27">
        <f t="shared" ref="F8:F10" si="1">E8*19%</f>
        <v>85500</v>
      </c>
      <c r="G8" s="37">
        <f t="shared" ref="G8:G10" si="2">E8+F8</f>
        <v>535500</v>
      </c>
      <c r="H8" s="27">
        <f t="shared" ref="H8:H10" si="3">G8</f>
        <v>535500</v>
      </c>
      <c r="I8" s="13" t="s">
        <v>47</v>
      </c>
      <c r="J8" s="13" t="s">
        <v>67</v>
      </c>
    </row>
    <row r="9" ht="50.25" customHeight="1">
      <c r="A9" s="12" t="s">
        <v>19</v>
      </c>
      <c r="B9" s="22" t="s">
        <v>68</v>
      </c>
      <c r="C9" s="36" t="s">
        <v>69</v>
      </c>
      <c r="D9" s="13" t="s">
        <v>70</v>
      </c>
      <c r="E9" s="18">
        <v>550000.0</v>
      </c>
      <c r="F9" s="27">
        <f t="shared" si="1"/>
        <v>104500</v>
      </c>
      <c r="G9" s="37">
        <f t="shared" si="2"/>
        <v>654500</v>
      </c>
      <c r="H9" s="27">
        <f t="shared" si="3"/>
        <v>654500</v>
      </c>
      <c r="I9" s="20" t="str">
        <f t="shared" ref="I9:I10" si="4">I8</f>
        <v>Transferencia Bancaria  Tarjeta de Crédito
</v>
      </c>
      <c r="J9" s="13" t="s">
        <v>71</v>
      </c>
    </row>
    <row r="10" ht="50.25" customHeight="1">
      <c r="A10" s="12" t="s">
        <v>23</v>
      </c>
      <c r="B10" s="42" t="s">
        <v>72</v>
      </c>
      <c r="C10" s="36" t="s">
        <v>73</v>
      </c>
      <c r="D10" s="13" t="s">
        <v>74</v>
      </c>
      <c r="E10" s="18">
        <v>780000.0</v>
      </c>
      <c r="F10" s="27">
        <f t="shared" si="1"/>
        <v>148200</v>
      </c>
      <c r="G10" s="41">
        <f t="shared" si="2"/>
        <v>928200</v>
      </c>
      <c r="H10" s="27">
        <f t="shared" si="3"/>
        <v>928200</v>
      </c>
      <c r="I10" s="20" t="str">
        <f t="shared" si="4"/>
        <v>Transferencia Bancaria  Tarjeta de Crédito
</v>
      </c>
      <c r="J10" s="13" t="s">
        <v>75</v>
      </c>
    </row>
    <row r="11" ht="15.0" hidden="1" customHeight="1">
      <c r="A11" s="30"/>
      <c r="B11" s="31"/>
      <c r="C11" s="31"/>
      <c r="D11" s="31"/>
      <c r="E11" s="31"/>
      <c r="F11" s="31"/>
      <c r="G11" s="31"/>
      <c r="H11" s="31"/>
      <c r="I11" s="31"/>
      <c r="J11" s="31"/>
    </row>
    <row r="12" ht="12.75" customHeight="1"/>
    <row r="13" ht="138.75" customHeight="1">
      <c r="A13" s="32" t="s">
        <v>76</v>
      </c>
      <c r="B13" s="4"/>
      <c r="C13" s="4"/>
      <c r="D13" s="4"/>
      <c r="E13" s="4"/>
      <c r="F13" s="4"/>
      <c r="G13" s="4"/>
      <c r="H13" s="4"/>
      <c r="I13" s="4"/>
      <c r="J13" s="5"/>
    </row>
    <row r="14" ht="12.75" customHeight="1"/>
    <row r="15" ht="75.0" customHeight="1">
      <c r="A15" s="32" t="s">
        <v>77</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3"/>
      <c r="E26" s="3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78</v>
      </c>
      <c r="C7" s="7" t="s">
        <v>79</v>
      </c>
      <c r="D7" s="7" t="s">
        <v>80</v>
      </c>
      <c r="E7" s="7" t="s">
        <v>81</v>
      </c>
      <c r="F7" s="34" t="s">
        <v>82</v>
      </c>
      <c r="G7" s="35" t="s">
        <v>83</v>
      </c>
      <c r="H7" s="7" t="s">
        <v>9</v>
      </c>
      <c r="I7" s="7" t="s">
        <v>84</v>
      </c>
      <c r="J7" s="7" t="s">
        <v>85</v>
      </c>
      <c r="K7" s="11"/>
      <c r="L7" s="11"/>
      <c r="M7" s="11"/>
      <c r="N7" s="11"/>
      <c r="O7" s="11"/>
      <c r="P7" s="11"/>
      <c r="Q7" s="11"/>
      <c r="R7" s="11"/>
      <c r="S7" s="11"/>
      <c r="T7" s="11"/>
      <c r="U7" s="11"/>
      <c r="V7" s="11"/>
      <c r="W7" s="11"/>
      <c r="X7" s="11"/>
      <c r="Y7" s="11"/>
      <c r="Z7" s="11"/>
    </row>
    <row r="8" ht="50.25" customHeight="1">
      <c r="A8" s="12" t="s">
        <v>12</v>
      </c>
      <c r="B8" s="42" t="s">
        <v>86</v>
      </c>
      <c r="C8" s="36" t="s">
        <v>87</v>
      </c>
      <c r="D8" s="42" t="s">
        <v>88</v>
      </c>
      <c r="E8" s="43">
        <v>350000.0</v>
      </c>
      <c r="F8" s="44">
        <f t="shared" ref="F8:F9" si="1">E8*19%</f>
        <v>66500</v>
      </c>
      <c r="G8" s="45">
        <f t="shared" ref="G8:G9" si="2">E8+F8</f>
        <v>416500</v>
      </c>
      <c r="H8" s="44">
        <f t="shared" ref="H8:H9" si="3">G8</f>
        <v>416500</v>
      </c>
      <c r="I8" s="42" t="s">
        <v>89</v>
      </c>
      <c r="J8" s="13" t="s">
        <v>90</v>
      </c>
    </row>
    <row r="9" ht="50.25" customHeight="1">
      <c r="A9" s="12" t="s">
        <v>19</v>
      </c>
      <c r="B9" s="46" t="s">
        <v>40</v>
      </c>
      <c r="C9" s="47" t="s">
        <v>91</v>
      </c>
      <c r="D9" s="48" t="s">
        <v>92</v>
      </c>
      <c r="E9" s="49">
        <v>350000.0</v>
      </c>
      <c r="F9" s="44">
        <f t="shared" si="1"/>
        <v>66500</v>
      </c>
      <c r="G9" s="45">
        <f t="shared" si="2"/>
        <v>416500</v>
      </c>
      <c r="H9" s="44">
        <f t="shared" si="3"/>
        <v>416500</v>
      </c>
      <c r="I9" s="50" t="str">
        <f t="shared" ref="I9:I10" si="5">I8</f>
        <v>Transferencia Bancaria Tarjeta de Crédito</v>
      </c>
      <c r="J9" s="39" t="s">
        <v>93</v>
      </c>
    </row>
    <row r="10" ht="50.25" customHeight="1">
      <c r="A10" s="12" t="s">
        <v>23</v>
      </c>
      <c r="B10" s="51"/>
      <c r="C10" s="51"/>
      <c r="D10" s="50"/>
      <c r="E10" s="52"/>
      <c r="F10" s="44" t="str">
        <f t="shared" ref="F10:H10" si="4">E10</f>
        <v/>
      </c>
      <c r="G10" s="45" t="str">
        <f t="shared" si="4"/>
        <v/>
      </c>
      <c r="H10" s="44" t="str">
        <f t="shared" si="4"/>
        <v/>
      </c>
      <c r="I10" s="50" t="str">
        <f t="shared" si="5"/>
        <v>Transferencia Bancaria Tarjeta de Crédito</v>
      </c>
      <c r="J10" s="31"/>
    </row>
    <row r="11" ht="15.0" hidden="1" customHeight="1">
      <c r="A11" s="30"/>
      <c r="B11" s="31"/>
      <c r="C11" s="31"/>
      <c r="D11" s="31"/>
      <c r="E11" s="31"/>
      <c r="F11" s="31"/>
      <c r="G11" s="31"/>
      <c r="H11" s="31"/>
      <c r="I11" s="31"/>
      <c r="J11" s="31"/>
    </row>
    <row r="12" ht="12.75" customHeight="1"/>
    <row r="13" ht="138.75" customHeight="1">
      <c r="A13" s="32" t="s">
        <v>94</v>
      </c>
      <c r="B13" s="4"/>
      <c r="C13" s="4"/>
      <c r="D13" s="4"/>
      <c r="E13" s="4"/>
      <c r="F13" s="4"/>
      <c r="G13" s="4"/>
      <c r="H13" s="4"/>
      <c r="I13" s="4"/>
      <c r="J13" s="5"/>
    </row>
    <row r="14" ht="12.75" customHeight="1"/>
    <row r="15" ht="75.0" customHeight="1">
      <c r="A15" s="32" t="s">
        <v>95</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3"/>
      <c r="E26" s="3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s>
  <printOptions/>
  <pageMargins bottom="0.75" footer="0.0" header="0.0" left="0.7" right="0.7" top="0.75"/>
  <pageSetup orientation="landscape"/>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c r="C3" s="53"/>
    </row>
    <row r="4" ht="12.75" customHeight="1"/>
    <row r="5" ht="43.5" customHeight="1">
      <c r="A5" s="3" t="s">
        <v>1</v>
      </c>
      <c r="B5" s="4"/>
      <c r="C5" s="4"/>
      <c r="D5" s="4"/>
      <c r="E5" s="4"/>
      <c r="F5" s="4"/>
      <c r="G5" s="4"/>
      <c r="H5" s="4"/>
      <c r="I5" s="4"/>
      <c r="J5" s="5"/>
    </row>
    <row r="6" ht="15.75" customHeight="1"/>
    <row r="7" ht="75.75" customHeight="1">
      <c r="A7" s="6" t="s">
        <v>2</v>
      </c>
      <c r="B7" s="7" t="s">
        <v>96</v>
      </c>
      <c r="C7" s="7" t="s">
        <v>97</v>
      </c>
      <c r="D7" s="7" t="s">
        <v>98</v>
      </c>
      <c r="E7" s="8" t="s">
        <v>99</v>
      </c>
      <c r="F7" s="34" t="s">
        <v>100</v>
      </c>
      <c r="G7" s="35" t="s">
        <v>101</v>
      </c>
      <c r="H7" s="7" t="s">
        <v>9</v>
      </c>
      <c r="I7" s="7" t="s">
        <v>102</v>
      </c>
      <c r="J7" s="7" t="s">
        <v>103</v>
      </c>
      <c r="K7" s="11"/>
      <c r="L7" s="11"/>
      <c r="M7" s="11"/>
      <c r="N7" s="11"/>
      <c r="O7" s="11"/>
      <c r="P7" s="11"/>
      <c r="Q7" s="11"/>
      <c r="R7" s="11"/>
      <c r="S7" s="11"/>
      <c r="T7" s="11"/>
      <c r="U7" s="11"/>
      <c r="V7" s="11"/>
      <c r="W7" s="11"/>
      <c r="X7" s="11"/>
      <c r="Y7" s="11"/>
      <c r="Z7" s="11"/>
    </row>
    <row r="8" ht="50.25" customHeight="1">
      <c r="A8" s="12" t="s">
        <v>12</v>
      </c>
      <c r="B8" s="13" t="s">
        <v>104</v>
      </c>
      <c r="C8" s="36" t="s">
        <v>105</v>
      </c>
      <c r="D8" s="13" t="s">
        <v>106</v>
      </c>
      <c r="E8" s="18" t="s">
        <v>107</v>
      </c>
      <c r="F8" s="17" t="s">
        <v>108</v>
      </c>
      <c r="G8" s="18" t="s">
        <v>109</v>
      </c>
      <c r="H8" s="27" t="str">
        <f t="shared" ref="H8:H10" si="1">G8</f>
        <v>684,58</v>
      </c>
      <c r="I8" s="20" t="s">
        <v>18</v>
      </c>
      <c r="J8" s="20"/>
    </row>
    <row r="9" ht="50.25" customHeight="1">
      <c r="A9" s="12"/>
      <c r="B9" s="54"/>
      <c r="C9" s="55"/>
      <c r="D9" s="13"/>
      <c r="E9" s="56"/>
      <c r="F9" s="27"/>
      <c r="G9" s="37"/>
      <c r="H9" s="27" t="str">
        <f t="shared" si="1"/>
        <v/>
      </c>
      <c r="I9" s="20"/>
      <c r="J9" s="31"/>
    </row>
    <row r="10" ht="50.25" customHeight="1">
      <c r="A10" s="12"/>
      <c r="B10" s="20"/>
      <c r="C10" s="20"/>
      <c r="D10" s="13"/>
      <c r="E10" s="37"/>
      <c r="F10" s="27"/>
      <c r="G10" s="41"/>
      <c r="H10" s="27" t="str">
        <f t="shared" si="1"/>
        <v/>
      </c>
      <c r="I10" s="20"/>
      <c r="J10" s="31"/>
    </row>
    <row r="11" ht="15.0" hidden="1" customHeight="1">
      <c r="A11" s="30"/>
      <c r="B11" s="31"/>
      <c r="C11" s="31"/>
      <c r="D11" s="31"/>
      <c r="E11" s="31"/>
      <c r="F11" s="31"/>
      <c r="G11" s="31"/>
      <c r="H11" s="31"/>
      <c r="I11" s="31"/>
      <c r="J11" s="31"/>
    </row>
    <row r="12" ht="12.75" customHeight="1"/>
    <row r="13" ht="138.75" customHeight="1">
      <c r="A13" s="32" t="s">
        <v>110</v>
      </c>
      <c r="B13" s="4"/>
      <c r="C13" s="4"/>
      <c r="D13" s="4"/>
      <c r="E13" s="4"/>
      <c r="F13" s="4"/>
      <c r="G13" s="4"/>
      <c r="H13" s="4"/>
      <c r="I13" s="4"/>
      <c r="J13" s="5"/>
    </row>
    <row r="14" ht="12.75" customHeight="1"/>
    <row r="15" ht="75.0" customHeight="1">
      <c r="A15" s="32" t="s">
        <v>111</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3"/>
      <c r="E26" s="3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s>
  <printOptions/>
  <pageMargins bottom="0.75" footer="0.0" header="0.0" left="0.7" right="0.7" top="0.75"/>
  <pageSetup orientation="landscape"/>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112</v>
      </c>
      <c r="C7" s="7" t="s">
        <v>113</v>
      </c>
      <c r="D7" s="8" t="s">
        <v>114</v>
      </c>
      <c r="E7" s="7" t="s">
        <v>115</v>
      </c>
      <c r="F7" s="34" t="s">
        <v>116</v>
      </c>
      <c r="G7" s="35" t="s">
        <v>117</v>
      </c>
      <c r="H7" s="7" t="s">
        <v>9</v>
      </c>
      <c r="I7" s="7" t="s">
        <v>118</v>
      </c>
      <c r="J7" s="7" t="s">
        <v>119</v>
      </c>
      <c r="K7" s="11"/>
      <c r="L7" s="11"/>
      <c r="M7" s="11"/>
      <c r="N7" s="11"/>
      <c r="O7" s="11"/>
      <c r="P7" s="11"/>
      <c r="Q7" s="11"/>
      <c r="R7" s="11"/>
      <c r="S7" s="11"/>
      <c r="T7" s="11"/>
      <c r="U7" s="11"/>
      <c r="V7" s="11"/>
      <c r="W7" s="11"/>
      <c r="X7" s="11"/>
      <c r="Y7" s="11"/>
      <c r="Z7" s="11"/>
    </row>
    <row r="8" ht="50.25" customHeight="1">
      <c r="A8" s="12" t="s">
        <v>12</v>
      </c>
      <c r="B8" s="13" t="s">
        <v>120</v>
      </c>
      <c r="C8" s="36" t="s">
        <v>121</v>
      </c>
      <c r="D8" s="57" t="s">
        <v>122</v>
      </c>
      <c r="E8" s="13">
        <v>521.008</v>
      </c>
      <c r="F8" s="17">
        <v>620.0</v>
      </c>
      <c r="G8" s="18" t="s">
        <v>123</v>
      </c>
      <c r="H8" s="27" t="str">
        <f t="shared" ref="H8:H10" si="1">G8</f>
        <v>152,48</v>
      </c>
      <c r="I8" s="20" t="s">
        <v>18</v>
      </c>
      <c r="J8" s="20"/>
    </row>
    <row r="9" ht="50.25" customHeight="1">
      <c r="A9" s="12" t="s">
        <v>19</v>
      </c>
      <c r="B9" s="54"/>
      <c r="C9" s="55"/>
      <c r="D9" s="58"/>
      <c r="E9" s="27"/>
      <c r="F9" s="27">
        <f>E9*19%</f>
        <v>0</v>
      </c>
      <c r="G9" s="37">
        <f t="shared" ref="G9:G10" si="2">F9+E9</f>
        <v>0</v>
      </c>
      <c r="H9" s="27">
        <f t="shared" si="1"/>
        <v>0</v>
      </c>
      <c r="I9" s="20" t="s">
        <v>18</v>
      </c>
      <c r="J9" s="31"/>
    </row>
    <row r="10" ht="50.25" customHeight="1">
      <c r="A10" s="12" t="s">
        <v>23</v>
      </c>
      <c r="B10" s="20"/>
      <c r="C10" s="59"/>
      <c r="D10" s="60"/>
      <c r="E10" s="37"/>
      <c r="F10" s="27">
        <f>E10*19%</f>
        <v>0</v>
      </c>
      <c r="G10" s="37">
        <f t="shared" si="2"/>
        <v>0</v>
      </c>
      <c r="H10" s="27">
        <f t="shared" si="1"/>
        <v>0</v>
      </c>
      <c r="I10" s="20" t="s">
        <v>18</v>
      </c>
      <c r="J10" s="31"/>
    </row>
    <row r="11" ht="15.0" hidden="1" customHeight="1">
      <c r="A11" s="30"/>
      <c r="B11" s="31"/>
      <c r="C11" s="31"/>
      <c r="D11" s="31"/>
      <c r="E11" s="31"/>
      <c r="F11" s="31"/>
      <c r="G11" s="31"/>
      <c r="H11" s="31"/>
      <c r="I11" s="31"/>
      <c r="J11" s="31"/>
    </row>
    <row r="12" ht="12.75" customHeight="1"/>
    <row r="13" ht="138.75" customHeight="1">
      <c r="A13" s="32" t="s">
        <v>124</v>
      </c>
      <c r="B13" s="4"/>
      <c r="C13" s="4"/>
      <c r="D13" s="4"/>
      <c r="E13" s="4"/>
      <c r="F13" s="4"/>
      <c r="G13" s="4"/>
      <c r="H13" s="4"/>
      <c r="I13" s="4"/>
      <c r="J13" s="5"/>
    </row>
    <row r="14" ht="12.75" customHeight="1"/>
    <row r="15" ht="75.0" customHeight="1">
      <c r="A15" s="32" t="s">
        <v>125</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3"/>
      <c r="E26" s="3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conditionalFormatting sqref="D8">
    <cfRule type="colorScale" priority="1">
      <colorScale>
        <cfvo type="min"/>
        <cfvo type="max"/>
        <color rgb="FF57BB8A"/>
        <color rgb="FFFFFFFF"/>
      </colorScale>
    </cfRule>
  </conditionalFormatting>
  <hyperlinks>
    <hyperlink r:id="rId1" ref="C8"/>
  </hyperlinks>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61">
        <v>0.0</v>
      </c>
      <c r="B5" s="4"/>
      <c r="C5" s="4"/>
      <c r="D5" s="4"/>
      <c r="E5" s="4"/>
      <c r="F5" s="4"/>
      <c r="G5" s="4"/>
      <c r="H5" s="4"/>
      <c r="I5" s="4"/>
      <c r="J5" s="5"/>
    </row>
    <row r="6" ht="15.75" customHeight="1"/>
    <row r="7" ht="75.75" customHeight="1">
      <c r="A7" s="6" t="s">
        <v>2</v>
      </c>
      <c r="B7" s="7" t="s">
        <v>126</v>
      </c>
      <c r="C7" s="7" t="s">
        <v>127</v>
      </c>
      <c r="D7" s="7" t="s">
        <v>128</v>
      </c>
      <c r="E7" s="7" t="s">
        <v>129</v>
      </c>
      <c r="F7" s="34" t="s">
        <v>130</v>
      </c>
      <c r="G7" s="35" t="s">
        <v>131</v>
      </c>
      <c r="H7" s="7" t="s">
        <v>9</v>
      </c>
      <c r="I7" s="7" t="s">
        <v>132</v>
      </c>
      <c r="J7" s="7" t="s">
        <v>133</v>
      </c>
      <c r="K7" s="11"/>
      <c r="L7" s="11"/>
      <c r="M7" s="11"/>
      <c r="N7" s="11"/>
      <c r="O7" s="11"/>
      <c r="P7" s="11"/>
      <c r="Q7" s="11"/>
      <c r="R7" s="11"/>
      <c r="S7" s="11"/>
      <c r="T7" s="11"/>
      <c r="U7" s="11"/>
      <c r="V7" s="11"/>
      <c r="W7" s="11"/>
      <c r="X7" s="11"/>
      <c r="Y7" s="11"/>
      <c r="Z7" s="11"/>
    </row>
    <row r="8" ht="50.25" customHeight="1">
      <c r="A8" s="12" t="s">
        <v>12</v>
      </c>
      <c r="B8" s="20"/>
      <c r="C8" s="62"/>
      <c r="D8" s="20"/>
      <c r="E8" s="20"/>
      <c r="F8" s="27">
        <f>E8*19%</f>
        <v>0</v>
      </c>
      <c r="G8" s="37">
        <f>E8+F8</f>
        <v>0</v>
      </c>
      <c r="H8" s="27">
        <f>G8</f>
        <v>0</v>
      </c>
      <c r="I8" s="20" t="s">
        <v>18</v>
      </c>
      <c r="J8" s="20" t="s">
        <v>134</v>
      </c>
    </row>
    <row r="9" ht="50.25" customHeight="1">
      <c r="A9" s="12" t="s">
        <v>19</v>
      </c>
      <c r="B9" s="54"/>
      <c r="C9" s="63"/>
      <c r="D9" s="20"/>
      <c r="E9" s="37"/>
      <c r="F9" s="27" t="str">
        <f t="shared" ref="F9:H9" si="1">E9</f>
        <v/>
      </c>
      <c r="G9" s="37" t="str">
        <f t="shared" si="1"/>
        <v/>
      </c>
      <c r="H9" s="27" t="str">
        <f t="shared" si="1"/>
        <v/>
      </c>
      <c r="I9" s="20" t="s">
        <v>18</v>
      </c>
      <c r="J9" s="31" t="str">
        <f t="shared" ref="J9:J10" si="2">J8</f>
        <v>Logitech Master Series MX Keys Mini QWERTY 
español color grafito con luz blanca</v>
      </c>
    </row>
    <row r="10" ht="50.25" customHeight="1">
      <c r="A10" s="12" t="s">
        <v>23</v>
      </c>
      <c r="B10" s="20"/>
      <c r="C10" s="31"/>
      <c r="D10" s="20"/>
      <c r="E10" s="37"/>
      <c r="F10" s="27">
        <f>E10*19%</f>
        <v>0</v>
      </c>
      <c r="G10" s="41">
        <f>E10+F10</f>
        <v>0</v>
      </c>
      <c r="H10" s="27">
        <f>G10</f>
        <v>0</v>
      </c>
      <c r="I10" s="20" t="s">
        <v>18</v>
      </c>
      <c r="J10" s="31" t="str">
        <f t="shared" si="2"/>
        <v>Logitech Master Series MX Keys Mini QWERTY 
español color grafito con luz blanca</v>
      </c>
    </row>
    <row r="11" ht="15.0" hidden="1" customHeight="1">
      <c r="A11" s="30"/>
      <c r="B11" s="31"/>
      <c r="C11" s="31"/>
      <c r="D11" s="31"/>
      <c r="E11" s="31"/>
      <c r="F11" s="31"/>
      <c r="G11" s="31"/>
      <c r="H11" s="31"/>
      <c r="I11" s="31"/>
      <c r="J11" s="31"/>
    </row>
    <row r="12" ht="12.75" customHeight="1"/>
    <row r="13" ht="138.75" customHeight="1">
      <c r="A13" s="32" t="s">
        <v>135</v>
      </c>
      <c r="B13" s="4"/>
      <c r="C13" s="4"/>
      <c r="D13" s="4"/>
      <c r="E13" s="4"/>
      <c r="F13" s="4"/>
      <c r="G13" s="4"/>
      <c r="H13" s="4"/>
      <c r="I13" s="4"/>
      <c r="J13" s="5"/>
    </row>
    <row r="14" ht="12.75" customHeight="1"/>
    <row r="15" ht="75.0" customHeight="1">
      <c r="A15" s="32" t="s">
        <v>136</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3"/>
      <c r="E26" s="3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137</v>
      </c>
      <c r="C7" s="7" t="s">
        <v>138</v>
      </c>
      <c r="D7" s="7" t="s">
        <v>139</v>
      </c>
      <c r="E7" s="7" t="s">
        <v>140</v>
      </c>
      <c r="F7" s="34" t="s">
        <v>141</v>
      </c>
      <c r="G7" s="35" t="s">
        <v>142</v>
      </c>
      <c r="H7" s="7" t="s">
        <v>9</v>
      </c>
      <c r="I7" s="7" t="s">
        <v>143</v>
      </c>
      <c r="J7" s="7" t="s">
        <v>144</v>
      </c>
      <c r="K7" s="11"/>
      <c r="L7" s="11"/>
      <c r="M7" s="11"/>
      <c r="N7" s="11"/>
      <c r="O7" s="11"/>
      <c r="P7" s="11"/>
      <c r="Q7" s="11"/>
      <c r="R7" s="11"/>
      <c r="S7" s="11"/>
      <c r="T7" s="11"/>
      <c r="U7" s="11"/>
      <c r="V7" s="11"/>
      <c r="W7" s="11"/>
      <c r="X7" s="11"/>
      <c r="Y7" s="11"/>
      <c r="Z7" s="11"/>
    </row>
    <row r="8" ht="50.25" customHeight="1">
      <c r="A8" s="12" t="s">
        <v>12</v>
      </c>
      <c r="B8" s="20"/>
      <c r="C8" s="20"/>
      <c r="D8" s="64"/>
      <c r="E8" s="20">
        <v>126158.0</v>
      </c>
      <c r="F8" s="27">
        <f>E8*19%</f>
        <v>23970.02</v>
      </c>
      <c r="G8" s="37">
        <f>E8+F8</f>
        <v>150128.02</v>
      </c>
      <c r="H8" s="27">
        <f>G8</f>
        <v>150128.02</v>
      </c>
      <c r="I8" s="20" t="s">
        <v>18</v>
      </c>
      <c r="J8" s="20" t="s">
        <v>145</v>
      </c>
    </row>
    <row r="9" ht="50.25" customHeight="1">
      <c r="A9" s="12" t="s">
        <v>19</v>
      </c>
      <c r="B9" s="54"/>
      <c r="C9" s="65"/>
      <c r="D9" s="20"/>
      <c r="E9" s="66">
        <v>12.99</v>
      </c>
      <c r="F9" s="27">
        <v>0.0</v>
      </c>
      <c r="G9" s="37">
        <f t="shared" ref="G9:G10" si="1">E9</f>
        <v>12.99</v>
      </c>
      <c r="H9" s="27"/>
      <c r="I9" s="20" t="s">
        <v>18</v>
      </c>
      <c r="J9" s="20" t="str">
        <f t="shared" ref="J9:J10" si="2">J8</f>
        <v>3 Botones, Seguimiento Óptimo 1000 DPI, Ambidestro, Compatible con PC, Mac, Portátil 
</v>
      </c>
    </row>
    <row r="10" ht="50.25" customHeight="1">
      <c r="A10" s="12" t="s">
        <v>23</v>
      </c>
      <c r="B10" s="20"/>
      <c r="C10" s="20"/>
      <c r="D10" s="20"/>
      <c r="E10" s="37">
        <v>33.54</v>
      </c>
      <c r="F10" s="67">
        <v>0.0</v>
      </c>
      <c r="G10" s="37">
        <f t="shared" si="1"/>
        <v>33.54</v>
      </c>
      <c r="H10" s="27">
        <f>G10*424561</f>
        <v>14239775.94</v>
      </c>
      <c r="I10" s="20" t="s">
        <v>18</v>
      </c>
      <c r="J10" s="20" t="str">
        <f t="shared" si="2"/>
        <v>3 Botones, Seguimiento Óptimo 1000 DPI, Ambidestro, Compatible con PC, Mac, Portátil 
</v>
      </c>
    </row>
    <row r="11" ht="15.0" hidden="1" customHeight="1">
      <c r="A11" s="30"/>
      <c r="B11" s="31"/>
      <c r="C11" s="31"/>
      <c r="D11" s="31"/>
      <c r="E11" s="31"/>
      <c r="F11" s="31"/>
      <c r="G11" s="31"/>
      <c r="H11" s="31"/>
      <c r="I11" s="31"/>
      <c r="J11" s="31"/>
    </row>
    <row r="12" ht="12.75" customHeight="1"/>
    <row r="13" ht="138.75" customHeight="1">
      <c r="A13" s="32" t="s">
        <v>146</v>
      </c>
      <c r="B13" s="4"/>
      <c r="C13" s="4"/>
      <c r="D13" s="4"/>
      <c r="E13" s="4"/>
      <c r="F13" s="4"/>
      <c r="G13" s="4"/>
      <c r="H13" s="4"/>
      <c r="I13" s="4"/>
      <c r="J13" s="5"/>
    </row>
    <row r="14" ht="12.75" customHeight="1"/>
    <row r="15" ht="75.0" customHeight="1">
      <c r="A15" s="32" t="s">
        <v>147</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3"/>
      <c r="E26" s="3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148</v>
      </c>
      <c r="C7" s="7" t="s">
        <v>149</v>
      </c>
      <c r="D7" s="7" t="s">
        <v>150</v>
      </c>
      <c r="E7" s="7" t="s">
        <v>151</v>
      </c>
      <c r="F7" s="34" t="s">
        <v>152</v>
      </c>
      <c r="G7" s="35" t="s">
        <v>153</v>
      </c>
      <c r="H7" s="7" t="s">
        <v>9</v>
      </c>
      <c r="I7" s="7" t="s">
        <v>154</v>
      </c>
      <c r="J7" s="7" t="s">
        <v>155</v>
      </c>
      <c r="K7" s="11"/>
      <c r="L7" s="11"/>
      <c r="M7" s="11"/>
      <c r="N7" s="11"/>
      <c r="O7" s="11"/>
      <c r="P7" s="11"/>
      <c r="Q7" s="11"/>
      <c r="R7" s="11"/>
      <c r="S7" s="11"/>
      <c r="T7" s="11"/>
      <c r="U7" s="11"/>
      <c r="V7" s="11"/>
      <c r="W7" s="11"/>
      <c r="X7" s="11"/>
      <c r="Y7" s="11"/>
      <c r="Z7" s="11"/>
    </row>
    <row r="8" ht="50.25" customHeight="1">
      <c r="A8" s="12" t="s">
        <v>12</v>
      </c>
      <c r="B8" s="13" t="s">
        <v>20</v>
      </c>
      <c r="C8" s="68" t="s">
        <v>156</v>
      </c>
      <c r="D8" s="69" t="s">
        <v>157</v>
      </c>
      <c r="E8" s="18">
        <v>2300000.0</v>
      </c>
      <c r="F8" s="27">
        <f>E8*19%</f>
        <v>437000</v>
      </c>
      <c r="G8" s="37">
        <f>E8+F8</f>
        <v>2737000</v>
      </c>
      <c r="H8" s="27">
        <f>G8</f>
        <v>2737000</v>
      </c>
      <c r="I8" s="20" t="s">
        <v>18</v>
      </c>
      <c r="J8" s="20"/>
      <c r="K8" s="70"/>
    </row>
    <row r="9" ht="50.25" customHeight="1">
      <c r="A9" s="12" t="s">
        <v>19</v>
      </c>
      <c r="B9" s="22" t="s">
        <v>13</v>
      </c>
      <c r="C9" s="68" t="s">
        <v>158</v>
      </c>
      <c r="D9" s="13" t="s">
        <v>159</v>
      </c>
      <c r="E9" s="18">
        <v>3500000.0</v>
      </c>
      <c r="F9" s="27">
        <f t="shared" ref="F9:H9" si="1">E9</f>
        <v>3500000</v>
      </c>
      <c r="G9" s="37">
        <f t="shared" si="1"/>
        <v>3500000</v>
      </c>
      <c r="H9" s="27">
        <f t="shared" si="1"/>
        <v>3500000</v>
      </c>
      <c r="I9" s="20" t="s">
        <v>18</v>
      </c>
      <c r="J9" s="13" t="s">
        <v>160</v>
      </c>
      <c r="K9" s="70"/>
    </row>
    <row r="10" ht="50.25" customHeight="1">
      <c r="A10" s="12" t="s">
        <v>23</v>
      </c>
      <c r="B10" s="13" t="s">
        <v>161</v>
      </c>
      <c r="C10" s="68" t="s">
        <v>162</v>
      </c>
      <c r="D10" s="13" t="s">
        <v>163</v>
      </c>
      <c r="E10" s="18">
        <v>2100000.0</v>
      </c>
      <c r="F10" s="27">
        <f>E10*19%</f>
        <v>399000</v>
      </c>
      <c r="G10" s="41">
        <f>E10+F10</f>
        <v>2499000</v>
      </c>
      <c r="H10" s="27">
        <f>G10</f>
        <v>2499000</v>
      </c>
      <c r="I10" s="20" t="s">
        <v>18</v>
      </c>
      <c r="J10" s="13"/>
      <c r="K10" s="70"/>
    </row>
    <row r="11" ht="15.0" hidden="1" customHeight="1">
      <c r="A11" s="30"/>
      <c r="B11" s="31"/>
      <c r="C11" s="31"/>
      <c r="D11" s="31"/>
      <c r="E11" s="31"/>
      <c r="F11" s="31"/>
      <c r="G11" s="31"/>
      <c r="H11" s="31"/>
      <c r="I11" s="31"/>
      <c r="J11" s="31"/>
    </row>
    <row r="12" ht="12.75" customHeight="1"/>
    <row r="13" ht="138.75" customHeight="1">
      <c r="A13" s="71" t="s">
        <v>164</v>
      </c>
      <c r="B13" s="4"/>
      <c r="C13" s="4"/>
      <c r="D13" s="4"/>
      <c r="E13" s="4"/>
      <c r="F13" s="4"/>
      <c r="G13" s="4"/>
      <c r="H13" s="4"/>
      <c r="I13" s="4"/>
      <c r="J13" s="5"/>
    </row>
    <row r="14" ht="12.75" customHeight="1"/>
    <row r="15" ht="75.0" customHeight="1">
      <c r="A15" s="32" t="s">
        <v>165</v>
      </c>
      <c r="B15" s="4"/>
      <c r="C15" s="4"/>
      <c r="D15" s="4"/>
      <c r="E15" s="4"/>
      <c r="F15" s="4"/>
      <c r="G15" s="4"/>
      <c r="H15" s="4"/>
      <c r="I15" s="4"/>
      <c r="J15" s="5"/>
    </row>
    <row r="16" ht="12.75" customHeight="1"/>
    <row r="17" ht="12.75" customHeight="1"/>
    <row r="18" ht="12.75" customHeight="1">
      <c r="A18" s="72">
        <v>1.0</v>
      </c>
      <c r="B18" s="73" t="s">
        <v>166</v>
      </c>
    </row>
    <row r="19" ht="12.75" customHeight="1">
      <c r="A19" s="72">
        <v>2.0</v>
      </c>
      <c r="B19" s="74" t="s">
        <v>167</v>
      </c>
    </row>
    <row r="20" ht="12.75" customHeight="1">
      <c r="A20" s="72">
        <v>3.0</v>
      </c>
      <c r="B20" s="74" t="s">
        <v>168</v>
      </c>
    </row>
    <row r="21" ht="12.75" customHeight="1"/>
    <row r="22" ht="12.75" customHeight="1"/>
    <row r="23" ht="12.75" customHeight="1"/>
    <row r="24" ht="12.75" customHeight="1"/>
    <row r="25" ht="12.75" customHeight="1"/>
    <row r="26" ht="12.75" customHeight="1">
      <c r="D26" s="33"/>
      <c r="E26" s="33"/>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B18"/>
    <hyperlink r:id="rId2" ref="B19"/>
    <hyperlink r:id="rId3" ref="B20"/>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2010-11-08T17:12:41Z</dcterms:created>
  <dc:creator>Administrador</dc:creator>
</cp:coreProperties>
</file>