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EE707D98-24B9-4A32-97D0-823CD763F2CB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PAGOS!$A$2:$K$386</definedName>
    <definedName name="_xlnm._FilterDatabase" localSheetId="3" hidden="1">PRESTAMOS!$A$2:$K$104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'04'!$A$1:$L$30</definedName>
    <definedName name="_xlnm.Print_Area" localSheetId="20">'05'!$A$1:$L$33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4" i="3" l="1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XEZ3" i="17" s="1"/>
  <c r="M12" i="17"/>
  <c r="P7" i="39"/>
  <c r="P6" i="39"/>
  <c r="E19" i="17" l="1"/>
  <c r="E18" i="17"/>
  <c r="XEZ2" i="17"/>
  <c r="XEZ1" i="17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19" i="39"/>
  <c r="P21" i="39"/>
  <c r="P22" i="39"/>
  <c r="P8" i="39"/>
  <c r="P13" i="39"/>
  <c r="P12" i="39"/>
  <c r="P23" i="39"/>
  <c r="P10" i="39"/>
  <c r="P17" i="39"/>
  <c r="P18" i="39"/>
  <c r="P14" i="39"/>
  <c r="P15" i="39"/>
  <c r="P11" i="39"/>
  <c r="P20" i="39"/>
  <c r="P9" i="39"/>
  <c r="P16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<sst xmlns="http://schemas.openxmlformats.org/spreadsheetml/2006/main" count="4504" uniqueCount="536">
  <si>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</si>
  <si>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</si>
  <si>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</si>
  <si>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</si>
  <si>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</si>
  <si>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</si>
  <si>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</si>
  <si>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</si>
  <si>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</si>
  <si>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</si>
  <si>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</si>
  <si>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</si>
  <si>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</si>
  <si>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</si>
  <si>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</si>
  <si>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</si>
  <si>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</si>
  <si>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</si>
  <si>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</si>
  <si>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</si>
  <si>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</si>
  <si>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</si>
  <si>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</si>
  <si>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</si>
  <si>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</si>
  <si>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</si>
  <si>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</si>
  <si>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</si>
  <si>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</si>
  <si>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</si>
  <si>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</si>
  <si>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</si>
  <si>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</si>
  <si>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</si>
  <si>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</si>
  <si>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</si>
  <si>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</si>
  <si>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</si>
  <si>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</si>
  <si>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</si>
  <si>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</si>
  <si>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</si>
  <si>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</si>
  <si>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</si>
  <si>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</si>
  <si>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</si>
  <si>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</si>
  <si>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</si>
  <si>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</si>
  <si>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</si>
  <si>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</si>
  <si>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</si>
  <si>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</si>
  <si>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</si>
  <si>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</si>
  <si>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</si>
  <si>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</si>
  <si>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</si>
  <si>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</si>
  <si>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</si>
  <si>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</si>
  <si>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</si>
  <si>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</si>
  <si>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</si>
  <si>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</si>
  <si>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</si>
  <si>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</si>
  <si>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</si>
  <si>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</si>
  <si>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</si>
  <si>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</si>
  <si>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</si>
  <si>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</si>
  <si>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</si>
  <si>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</si>
  <si>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</si>
  <si>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</si>
  <si>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</si>
  <si>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</si>
  <si>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</si>
  <si>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</si>
  <si>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</si>
  <si>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</si>
  <si>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</si>
  <si>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</si>
  <si>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</si>
  <si>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</si>
  <si>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</si>
  <si>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</si>
  <si>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</si>
  <si>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</si>
  <si>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</si>
  <si>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</si>
  <si>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</si>
  <si>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</si>
  <si>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</si>
  <si>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</si>
  <si>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</si>
  <si>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</si>
  <si>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</si>
  <si>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</si>
  <si>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</si>
  <si>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</si>
  <si>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</si>
  <si>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</si>
  <si>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</si>
  <si>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</si>
  <si>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</si>
  <si>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</si>
  <si>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</si>
  <si>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</si>
  <si>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</si>
  <si>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</si>
  <si>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</si>
  <si>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</si>
  <si>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</si>
  <si>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</si>
  <si>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</si>
  <si>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</si>
  <si>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</si>
  <si>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</si>
  <si>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</si>
  <si>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</si>
  <si>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</si>
  <si>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</si>
  <si>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</si>
  <si>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</si>
  <si>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</si>
  <si>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</si>
  <si>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</si>
  <si>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</si>
  <si>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</si>
  <si>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</si>
  <si>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</si>
  <si>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</si>
  <si>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</si>
  <si>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</si>
  <si>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</si>
  <si>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</si>
  <si>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</si>
  <si>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</si>
  <si>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</si>
  <si>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</si>
  <si>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</si>
  <si>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</si>
  <si>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</si>
  <si>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</si>
  <si>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</si>
  <si>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</si>
  <si>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</si>
  <si>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</si>
  <si>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</si>
  <si>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</si>
  <si>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</si>
  <si>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</si>
  <si>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</si>
  <si>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</si>
  <si>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</si>
  <si>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</si>
  <si>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</si>
  <si>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</si>
  <si>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</si>
  <si>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</si>
  <si>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</si>
  <si>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</si>
  <si>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</si>
  <si>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</si>
  <si>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</si>
  <si>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</si>
  <si>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</si>
  <si>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</si>
  <si>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</si>
  <si>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</si>
  <si>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</si>
  <si>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</si>
  <si>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</si>
  <si>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</si>
  <si>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</si>
  <si>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</si>
  <si>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</si>
  <si>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</si>
  <si>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</si>
  <si>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</si>
  <si>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</si>
  <si>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</si>
  <si>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</si>
  <si>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</si>
  <si>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</si>
  <si>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</si>
  <si>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</si>
  <si>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</si>
  <si>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</si>
  <si>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</si>
  <si>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</si>
  <si>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</si>
  <si>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</si>
  <si>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</si>
  <si>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</si>
  <si>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</si>
  <si>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</si>
  <si>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</si>
  <si>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</si>
  <si>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</si>
  <si>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</si>
  <si>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</si>
  <si>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</si>
  <si>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</si>
  <si>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</si>
  <si>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</si>
  <si>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</si>
  <si>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</si>
  <si>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</si>
  <si>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</si>
  <si>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</si>
  <si>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</si>
  <si>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</si>
  <si>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</si>
  <si>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</si>
  <si>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</si>
  <si>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</si>
  <si>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</si>
  <si>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</si>
  <si>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</si>
  <si>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</si>
  <si>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</si>
  <si>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</si>
  <si>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</si>
  <si>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</si>
  <si>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</si>
  <si>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</si>
  <si>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</si>
  <si>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</si>
  <si>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</si>
  <si>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</si>
  <si>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</si>
  <si>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</si>
  <si>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</si>
  <si>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</si>
  <si>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</si>
  <si>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</si>
  <si>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</si>
  <si>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</si>
  <si>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</si>
  <si>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</si>
  <si>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</si>
  <si>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</si>
  <si>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</si>
  <si>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</si>
  <si>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</si>
  <si>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</si>
  <si>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</si>
  <si>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</si>
  <si>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</si>
  <si>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</si>
  <si>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</si>
  <si>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</si>
  <si>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</si>
  <si>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</si>
  <si>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</si>
  <si>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</si>
  <si>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</si>
  <si>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</si>
  <si>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</si>
  <si>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</si>
  <si>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</si>
  <si>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</si>
  <si>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</si>
  <si>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</si>
  <si>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</si>
  <si>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</si>
  <si>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</si>
  <si>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</si>
  <si>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</si>
  <si>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</si>
  <si>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</si>
  <si>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</si>
  <si>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</si>
  <si>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</si>
  <si>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</si>
  <si>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</si>
  <si>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</si>
  <si>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</si>
  <si>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</si>
  <si>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</si>
  <si>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</si>
  <si>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</si>
  <si>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</si>
  <si>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</si>
  <si>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</si>
  <si>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</si>
  <si>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</si>
  <si>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</si>
  <si>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</si>
  <si>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</si>
  <si>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</si>
  <si>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</si>
  <si>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</si>
  <si>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</si>
  <si>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</si>
  <si>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</si>
  <si>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</si>
  <si>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</si>
  <si>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</si>
  <si>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</si>
  <si>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</si>
  <si>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</si>
  <si>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</si>
  <si>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</si>
  <si>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</si>
  <si>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</si>
  <si>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</si>
  <si>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</si>
  <si>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</si>
  <si>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</si>
  <si>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</si>
  <si>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</si>
  <si>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</si>
  <si>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</si>
  <si>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</si>
  <si>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</si>
  <si>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</si>
  <si>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</si>
  <si>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</si>
  <si>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</si>
  <si>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</si>
  <si>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</si>
  <si>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</si>
  <si>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</si>
  <si>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</si>
  <si>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</si>
  <si>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</si>
  <si>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</si>
  <si>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</si>
  <si>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</si>
  <si>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</si>
  <si>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</si>
  <si>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</si>
  <si>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</si>
  <si>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</si>
  <si>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</si>
  <si>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</si>
  <si>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</si>
  <si>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</si>
  <si>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</si>
  <si>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</si>
  <si>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</si>
  <si>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</si>
  <si>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</si>
  <si>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</si>
  <si>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</si>
  <si>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</si>
  <si>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</si>
  <si>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</si>
  <si>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</si>
  <si>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</si>
  <si>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</si>
  <si>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</si>
  <si>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</si>
  <si>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</si>
  <si>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</si>
  <si>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</si>
  <si>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</si>
  <si>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</si>
  <si>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</si>
  <si>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</si>
  <si>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</si>
  <si>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</si>
  <si>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</si>
  <si>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</si>
  <si>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</si>
  <si>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</si>
  <si>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</si>
  <si>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</si>
  <si>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</si>
  <si>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</si>
  <si>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</si>
  <si>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</si>
  <si>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</si>
  <si>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</si>
  <si>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</si>
  <si>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</si>
  <si>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</si>
  <si>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</si>
  <si>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</si>
  <si>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</si>
  <si>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</si>
  <si>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</si>
  <si>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</si>
  <si>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</si>
  <si>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</si>
  <si>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</si>
  <si>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</si>
  <si>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</si>
  <si>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</si>
  <si>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</si>
  <si>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</si>
  <si>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</si>
  <si>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</si>
  <si>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</si>
  <si>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</si>
  <si>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</si>
  <si>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</si>
  <si>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</si>
  <si>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</si>
  <si>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</si>
  <si>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</si>
  <si>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</si>
  <si>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</si>
  <si>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</si>
  <si>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</si>
  <si>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</si>
  <si>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</si>
  <si>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</si>
  <si>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</si>
  <si>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</si>
  <si>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</si>
  <si>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</si>
  <si>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</si>
  <si>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</si>
  <si>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</si>
  <si>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</si>
  <si>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</si>
  <si>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</si>
  <si>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</si>
  <si>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</si>
  <si>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</si>
  <si>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</si>
  <si>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</si>
  <si>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</si>
  <si>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</si>
  <si>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</si>
  <si>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</si>
  <si>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</si>
  <si>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</si>
  <si>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</si>
  <si>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</si>
  <si>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</si>
  <si>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</si>
  <si>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</si>
  <si>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</si>
  <si>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</si>
  <si>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</si>
  <si>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</si>
  <si>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</si>
  <si>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</si>
  <si>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</si>
  <si>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</si>
  <si>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</si>
  <si>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</si>
  <si>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</si>
  <si>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</si>
  <si>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</si>
  <si>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</si>
  <si>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</si>
  <si>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</si>
  <si>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</si>
  <si>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</si>
  <si>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</si>
  <si>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</si>
  <si>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</si>
  <si>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</si>
  <si>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</si>
  <si>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</si>
  <si>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</si>
  <si>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</si>
  <si>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</si>
  <si>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</si>
  <si>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</si>
  <si>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</si>
  <si>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</si>
  <si>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</si>
  <si>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</si>
  <si>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</si>
  <si>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</si>
  <si>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</si>
  <si>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</si>
  <si>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</si>
  <si>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</si>
  <si>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</si>
  <si>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</si>
  <si>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</si>
  <si>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</si>
  <si>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</si>
  <si>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</si>
  <si>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</si>
  <si>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</si>
  <si>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</si>
  <si>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</si>
  <si>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</si>
  <si>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</si>
  <si>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</si>
  <si>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</si>
  <si>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</si>
  <si>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</si>
  <si>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</si>
  <si>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</si>
  <si>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</si>
  <si>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</si>
  <si>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</si>
  <si>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</si>
  <si>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</si>
  <si>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</si>
  <si>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</si>
  <si>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</si>
  <si>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</si>
  <si>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</si>
  <si>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</si>
  <si>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</si>
  <si>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</si>
  <si>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</si>
  <si>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</si>
  <si>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</si>
  <si>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</si>
  <si>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</si>
  <si>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</si>
  <si>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</si>
  <si>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</si>
  <si>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</si>
  <si>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</si>
  <si>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</si>
  <si>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</si>
  <si>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</si>
  <si>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</si>
  <si>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</si>
  <si>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</si>
  <si>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</si>
  <si>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</si>
  <si>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</si>
  <si>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</si>
  <si>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</si>
  <si>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</si>
  <si>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</si>
  <si>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</si>
  <si>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 Y DIEGO 60$ A LA FECHA</t>
  </si>
  <si>
    <t>prueba borrar</t>
  </si>
  <si>
    <t>AYUDA04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</si>
</sst>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9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66.819912615741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4" totalsRowShown="0" headerRowDxfId="58" dataDxfId="57" tableBorderDxfId="56">
  <autoFilter ref="A2:L104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6" totalsRowShown="0" headerRowDxfId="43" dataDxfId="42" tableBorderDxfId="41">
  <autoFilter ref="A2:L386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8" headerRowBorderDxfId="27" tableBorderDxfId="26" totalsRowBorderDxfId="25">
  <autoFilter ref="A1:D40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7" sqref="A7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zoomScaleNormal="100" workbookViewId="0">
      <pane xSplit="5" ySplit="23" topLeftCell="F53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7"/>
    </row>
    <row r="4" spans="2:11" x14ac:dyDescent="0.3">
      <c r="B4" s="259" t="s">
        <v>33</v>
      </c>
      <c r="C4" s="260" t="s">
        <v>11</v>
      </c>
      <c r="D4" s="261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5">
        <v>1</v>
      </c>
      <c r="C5" s="270" t="s">
        <v>70</v>
      </c>
      <c r="D5" s="369">
        <f>+SUMIF(APORTACIONESOCIOS[CODIGO CLIENTE],SOCIOS!$B5,APORTACIONESOCIOS[APORTE])</f>
        <v>0</v>
      </c>
      <c r="F5" s="354">
        <f>ROW()-ROW(APORTACIONESOCIOS[[#Headers],[SECUENCIA]])</f>
        <v>1</v>
      </c>
      <c r="G5" s="173">
        <v>44788</v>
      </c>
      <c r="H5" s="3">
        <v>0</v>
      </c>
      <c r="I5" s="263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1" t="s">
        <v>71</v>
      </c>
      <c r="D6" s="369">
        <f>+SUMIF(APORTACIONESOCIOS[CODIGO CLIENTE],SOCIOS!$B6,APORTACIONESOCIOS[APORTE])</f>
        <v>0</v>
      </c>
      <c r="F6" s="354">
        <f>ROW()-ROW(APORTACIONESOCIOS[[#Headers],[SECUENCIA]])</f>
        <v>2</v>
      </c>
      <c r="G6" s="173">
        <v>44788</v>
      </c>
      <c r="H6" s="3">
        <v>0</v>
      </c>
      <c r="I6" s="263">
        <v>2</v>
      </c>
      <c r="J6" s="249" t="s">
        <v>71</v>
      </c>
      <c r="K6" s="252"/>
    </row>
    <row r="7" spans="2:11" ht="20.100000000000001" customHeight="1" x14ac:dyDescent="0.3">
      <c r="B7" s="315">
        <v>3</v>
      </c>
      <c r="C7" s="269" t="s">
        <v>13</v>
      </c>
      <c r="D7" s="369">
        <f>+SUMIF(APORTACIONESOCIOS[CODIGO CLIENTE],SOCIOS!$B7,APORTACIONESOCIOS[APORTE])</f>
        <v>390</v>
      </c>
      <c r="F7" s="355">
        <f>ROW()-ROW(APORTACIONESOCIOS[[#Headers],[SECUENCIA]])</f>
        <v>3</v>
      </c>
      <c r="G7" s="173">
        <v>44788</v>
      </c>
      <c r="H7" s="3">
        <v>10</v>
      </c>
      <c r="I7" s="263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369">
        <f>+SUMIF(APORTACIONESOCIOS[CODIGO CLIENTE],SOCIOS!$B8,APORTACIONESOCIOS[APORTE])</f>
        <v>390</v>
      </c>
      <c r="F8" s="355">
        <f>ROW()-ROW(APORTACIONESOCIOS[[#Headers],[SECUENCIA]])</f>
        <v>4</v>
      </c>
      <c r="G8" s="173">
        <v>44788</v>
      </c>
      <c r="H8" s="3">
        <v>10</v>
      </c>
      <c r="I8" s="263">
        <v>4</v>
      </c>
      <c r="J8" s="249" t="s">
        <v>12</v>
      </c>
      <c r="K8" s="253"/>
    </row>
    <row r="9" spans="2:11" ht="20.100000000000001" customHeight="1" x14ac:dyDescent="0.3">
      <c r="B9" s="315">
        <v>5</v>
      </c>
      <c r="C9" s="269" t="s">
        <v>14</v>
      </c>
      <c r="D9" s="369">
        <f>+SUMIF(APORTACIONESOCIOS[CODIGO CLIENTE],SOCIOS!$B9,APORTACIONESOCIOS[APORTE])</f>
        <v>390</v>
      </c>
      <c r="F9" s="355">
        <f>ROW()-ROW(APORTACIONESOCIOS[[#Headers],[SECUENCIA]])</f>
        <v>5</v>
      </c>
      <c r="G9" s="173">
        <v>44788</v>
      </c>
      <c r="H9" s="3">
        <v>10</v>
      </c>
      <c r="I9" s="263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369">
        <f>+SUMIF(APORTACIONESOCIOS[CODIGO CLIENTE],SOCIOS!$B10,APORTACIONESOCIOS[APORTE])</f>
        <v>390</v>
      </c>
      <c r="F10" s="355">
        <f>ROW()-ROW(APORTACIONESOCIOS[[#Headers],[SECUENCIA]])</f>
        <v>6</v>
      </c>
      <c r="G10" s="173">
        <v>44788</v>
      </c>
      <c r="H10" s="3">
        <v>10</v>
      </c>
      <c r="I10" s="263">
        <v>6</v>
      </c>
      <c r="J10" s="249" t="s">
        <v>24</v>
      </c>
      <c r="K10" s="253"/>
    </row>
    <row r="11" spans="2:11" ht="20.100000000000001" customHeight="1" x14ac:dyDescent="0.3">
      <c r="B11" s="316">
        <v>7</v>
      </c>
      <c r="C11" s="256" t="s">
        <v>15</v>
      </c>
      <c r="D11" s="369">
        <f>+SUMIF(APORTACIONESOCIOS[CODIGO CLIENTE],SOCIOS!$B11,APORTACIONESOCIOS[APORTE])</f>
        <v>390</v>
      </c>
      <c r="F11" s="355">
        <f>ROW()-ROW(APORTACIONESOCIOS[[#Headers],[SECUENCIA]])</f>
        <v>7</v>
      </c>
      <c r="G11" s="173">
        <v>44788</v>
      </c>
      <c r="H11" s="3">
        <v>10</v>
      </c>
      <c r="I11" s="263">
        <v>7</v>
      </c>
      <c r="J11" s="249" t="s">
        <v>408</v>
      </c>
      <c r="K11" s="253"/>
    </row>
    <row r="12" spans="2:11" ht="20.100000000000001" customHeight="1" x14ac:dyDescent="0.3">
      <c r="B12" s="317">
        <v>8</v>
      </c>
      <c r="C12" s="231" t="s">
        <v>16</v>
      </c>
      <c r="D12" s="369">
        <f>+SUMIF(APORTACIONESOCIOS[CODIGO CLIENTE],SOCIOS!$B12,APORTACIONESOCIOS[APORTE])</f>
        <v>390</v>
      </c>
      <c r="F12" s="355">
        <f>ROW()-ROW(APORTACIONESOCIOS[[#Headers],[SECUENCIA]])</f>
        <v>8</v>
      </c>
      <c r="G12" s="173">
        <v>44788</v>
      </c>
      <c r="H12" s="3">
        <v>10</v>
      </c>
      <c r="I12" s="263">
        <v>8</v>
      </c>
      <c r="J12" s="249" t="s">
        <v>16</v>
      </c>
      <c r="K12" s="253"/>
    </row>
    <row r="13" spans="2:11" ht="20.100000000000001" customHeight="1" x14ac:dyDescent="0.3">
      <c r="B13" s="316">
        <v>9</v>
      </c>
      <c r="C13" s="256" t="s">
        <v>17</v>
      </c>
      <c r="D13" s="369">
        <f>+SUMIF(APORTACIONESOCIOS[CODIGO CLIENTE],SOCIOS!$B13,APORTACIONESOCIOS[APORTE])</f>
        <v>390</v>
      </c>
      <c r="F13" s="355">
        <f>ROW()-ROW(APORTACIONESOCIOS[[#Headers],[SECUENCIA]])</f>
        <v>9</v>
      </c>
      <c r="G13" s="173">
        <v>44788</v>
      </c>
      <c r="H13" s="3">
        <v>10</v>
      </c>
      <c r="I13" s="263">
        <v>9</v>
      </c>
      <c r="J13" s="249" t="s">
        <v>17</v>
      </c>
      <c r="K13" s="253"/>
    </row>
    <row r="14" spans="2:11" ht="20.100000000000001" customHeight="1" x14ac:dyDescent="0.3">
      <c r="B14" s="317">
        <v>10</v>
      </c>
      <c r="C14" s="231" t="s">
        <v>18</v>
      </c>
      <c r="D14" s="369">
        <f>+SUMIF(APORTACIONESOCIOS[CODIGO CLIENTE],SOCIOS!$B14,APORTACIONESOCIOS[APORTE])</f>
        <v>390</v>
      </c>
      <c r="F14" s="355">
        <f>ROW()-ROW(APORTACIONESOCIOS[[#Headers],[SECUENCIA]])</f>
        <v>10</v>
      </c>
      <c r="G14" s="173">
        <v>44788</v>
      </c>
      <c r="H14" s="3">
        <v>10</v>
      </c>
      <c r="I14" s="263">
        <v>10</v>
      </c>
      <c r="J14" s="249" t="s">
        <v>18</v>
      </c>
      <c r="K14" s="253"/>
    </row>
    <row r="15" spans="2:11" ht="20.100000000000001" customHeight="1" x14ac:dyDescent="0.3">
      <c r="B15" s="316">
        <v>11</v>
      </c>
      <c r="C15" s="256" t="s">
        <v>19</v>
      </c>
      <c r="D15" s="369">
        <f>+SUMIF(APORTACIONESOCIOS[CODIGO CLIENTE],SOCIOS!$B15,APORTACIONESOCIOS[APORTE])</f>
        <v>390</v>
      </c>
      <c r="F15" s="355">
        <f>ROW()-ROW(APORTACIONESOCIOS[[#Headers],[SECUENCIA]])</f>
        <v>11</v>
      </c>
      <c r="G15" s="173">
        <v>44788</v>
      </c>
      <c r="H15" s="3">
        <v>10</v>
      </c>
      <c r="I15" s="263">
        <v>11</v>
      </c>
      <c r="J15" s="249" t="s">
        <v>19</v>
      </c>
      <c r="K15" s="253"/>
    </row>
    <row r="16" spans="2:11" ht="20.100000000000001" customHeight="1" x14ac:dyDescent="0.3">
      <c r="B16" s="317">
        <v>12</v>
      </c>
      <c r="C16" s="231" t="s">
        <v>20</v>
      </c>
      <c r="D16" s="369">
        <f>+SUMIF(APORTACIONESOCIOS[CODIGO CLIENTE],SOCIOS!$B16,APORTACIONESOCIOS[APORTE])</f>
        <v>390</v>
      </c>
      <c r="F16" s="355">
        <f>ROW()-ROW(APORTACIONESOCIOS[[#Headers],[SECUENCIA]])</f>
        <v>12</v>
      </c>
      <c r="G16" s="173">
        <v>44788</v>
      </c>
      <c r="H16" s="3">
        <v>10</v>
      </c>
      <c r="I16" s="263">
        <v>12</v>
      </c>
      <c r="J16" s="249" t="s">
        <v>20</v>
      </c>
      <c r="K16" s="253"/>
    </row>
    <row r="17" spans="1:11" ht="20.100000000000001" customHeight="1" x14ac:dyDescent="0.3">
      <c r="B17" s="316">
        <v>13</v>
      </c>
      <c r="C17" s="256" t="s">
        <v>341</v>
      </c>
      <c r="D17" s="369">
        <f>+SUMIF(APORTACIONESOCIOS[CODIGO CLIENTE],SOCIOS!$B17,APORTACIONESOCIOS[APORTE])</f>
        <v>390</v>
      </c>
      <c r="F17" s="355">
        <f>ROW()-ROW(APORTACIONESOCIOS[[#Headers],[SECUENCIA]])</f>
        <v>13</v>
      </c>
      <c r="G17" s="173">
        <v>44788</v>
      </c>
      <c r="H17" s="3">
        <v>10</v>
      </c>
      <c r="I17" s="263">
        <v>14</v>
      </c>
      <c r="J17" s="249" t="s">
        <v>21</v>
      </c>
      <c r="K17" s="253"/>
    </row>
    <row r="18" spans="1:11" ht="20.100000000000001" customHeight="1" x14ac:dyDescent="0.3">
      <c r="B18" s="317">
        <v>14</v>
      </c>
      <c r="C18" s="231" t="s">
        <v>21</v>
      </c>
      <c r="D18" s="369">
        <f>+SUMIF(APORTACIONESOCIOS[CODIGO CLIENTE],SOCIOS!$B18,APORTACIONESOCIOS[APORTE])</f>
        <v>390</v>
      </c>
      <c r="F18" s="355">
        <f>ROW()-ROW(APORTACIONESOCIOS[[#Headers],[SECUENCIA]])</f>
        <v>14</v>
      </c>
      <c r="G18" s="173">
        <v>44788</v>
      </c>
      <c r="H18" s="3">
        <v>10</v>
      </c>
      <c r="I18" s="263">
        <v>15</v>
      </c>
      <c r="J18" s="249" t="s">
        <v>22</v>
      </c>
      <c r="K18" s="253"/>
    </row>
    <row r="19" spans="1:11" ht="20.100000000000001" customHeight="1" x14ac:dyDescent="0.3">
      <c r="B19" s="316">
        <v>15</v>
      </c>
      <c r="C19" s="256" t="s">
        <v>22</v>
      </c>
      <c r="D19" s="369">
        <f>+SUMIF(APORTACIONESOCIOS[CODIGO CLIENTE],SOCIOS!$B19,APORTACIONESOCIOS[APORTE])</f>
        <v>390</v>
      </c>
      <c r="F19" s="355">
        <f>ROW()-ROW(APORTACIONESOCIOS[[#Headers],[SECUENCIA]])</f>
        <v>15</v>
      </c>
      <c r="G19" s="173">
        <v>44788</v>
      </c>
      <c r="H19" s="3">
        <v>10</v>
      </c>
      <c r="I19" s="263">
        <v>16</v>
      </c>
      <c r="J19" s="249" t="s">
        <v>23</v>
      </c>
      <c r="K19" s="253"/>
    </row>
    <row r="20" spans="1:11" ht="20.100000000000001" customHeight="1" x14ac:dyDescent="0.3">
      <c r="B20" s="317">
        <v>16</v>
      </c>
      <c r="C20" s="231" t="s">
        <v>23</v>
      </c>
      <c r="D20" s="369">
        <f>+SUMIF(APORTACIONESOCIOS[CODIGO CLIENTE],SOCIOS!$B20,APORTACIONESOCIOS[APORTE])</f>
        <v>390</v>
      </c>
      <c r="F20" s="355">
        <f>ROW()-ROW(APORTACIONESOCIOS[[#Headers],[SECUENCIA]])</f>
        <v>16</v>
      </c>
      <c r="G20" s="173">
        <v>44819</v>
      </c>
      <c r="H20" s="3">
        <v>10</v>
      </c>
      <c r="I20" s="263">
        <v>3</v>
      </c>
      <c r="J20" s="249" t="s">
        <v>13</v>
      </c>
      <c r="K20" s="253"/>
    </row>
    <row r="21" spans="1:11" ht="20.100000000000001" customHeight="1" x14ac:dyDescent="0.3">
      <c r="B21" s="316">
        <v>17</v>
      </c>
      <c r="C21" s="256" t="s">
        <v>339</v>
      </c>
      <c r="D21" s="369">
        <f>+SUMIF(APORTACIONESOCIOS[CODIGO CLIENTE],SOCIOS!$B21,APORTACIONESOCIOS[APORTE])</f>
        <v>390</v>
      </c>
      <c r="F21" s="355">
        <f>ROW()-ROW(APORTACIONESOCIOS[[#Headers],[SECUENCIA]])</f>
        <v>17</v>
      </c>
      <c r="G21" s="173">
        <v>44819</v>
      </c>
      <c r="H21" s="3">
        <v>10</v>
      </c>
      <c r="I21" s="263">
        <v>4</v>
      </c>
      <c r="J21" s="249" t="s">
        <v>12</v>
      </c>
      <c r="K21" s="253"/>
    </row>
    <row r="22" spans="1:11" ht="19.95" customHeight="1" x14ac:dyDescent="0.3">
      <c r="B22" s="317">
        <v>18</v>
      </c>
      <c r="C22" s="231" t="s">
        <v>340</v>
      </c>
      <c r="D22" s="369">
        <f>+SUMIF(APORTACIONESOCIOS[CODIGO CLIENTE],SOCIOS!$B22,APORTACIONESOCIOS[APORTE])</f>
        <v>390</v>
      </c>
      <c r="F22" s="355">
        <f>ROW()-ROW(APORTACIONESOCIOS[[#Headers],[SECUENCIA]])</f>
        <v>18</v>
      </c>
      <c r="G22" s="173">
        <v>44819</v>
      </c>
      <c r="H22" s="3">
        <v>10</v>
      </c>
      <c r="I22" s="263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6240</v>
      </c>
      <c r="F23" s="355">
        <f>ROW()-ROW(APORTACIONESOCIOS[[#Headers],[SECUENCIA]])</f>
        <v>19</v>
      </c>
      <c r="G23" s="173">
        <v>44819</v>
      </c>
      <c r="H23" s="3">
        <v>10</v>
      </c>
      <c r="I23" s="263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5">
        <f>ROW()-ROW(APORTACIONESOCIOS[[#Headers],[SECUENCIA]])</f>
        <v>20</v>
      </c>
      <c r="G24" s="173">
        <v>44819</v>
      </c>
      <c r="H24" s="3">
        <v>10</v>
      </c>
      <c r="I24" s="263">
        <v>7</v>
      </c>
      <c r="J24" s="249" t="s">
        <v>15</v>
      </c>
      <c r="K24" s="253"/>
    </row>
    <row r="25" spans="1:11" x14ac:dyDescent="0.3">
      <c r="F25" s="355">
        <f>ROW()-ROW(APORTACIONESOCIOS[[#Headers],[SECUENCIA]])</f>
        <v>21</v>
      </c>
      <c r="G25" s="173">
        <v>44819</v>
      </c>
      <c r="H25" s="3">
        <v>10</v>
      </c>
      <c r="I25" s="263">
        <v>8</v>
      </c>
      <c r="J25" s="249" t="s">
        <v>16</v>
      </c>
      <c r="K25" s="253"/>
    </row>
    <row r="26" spans="1:11" x14ac:dyDescent="0.3">
      <c r="F26" s="355">
        <f>ROW()-ROW(APORTACIONESOCIOS[[#Headers],[SECUENCIA]])</f>
        <v>22</v>
      </c>
      <c r="G26" s="173">
        <v>44819</v>
      </c>
      <c r="H26" s="3">
        <v>10</v>
      </c>
      <c r="I26" s="263">
        <v>9</v>
      </c>
      <c r="J26" s="249" t="s">
        <v>17</v>
      </c>
      <c r="K26" s="253"/>
    </row>
    <row r="27" spans="1:11" x14ac:dyDescent="0.3">
      <c r="F27" s="355">
        <f>ROW()-ROW(APORTACIONESOCIOS[[#Headers],[SECUENCIA]])</f>
        <v>23</v>
      </c>
      <c r="G27" s="173">
        <v>44819</v>
      </c>
      <c r="H27" s="3">
        <v>10</v>
      </c>
      <c r="I27" s="263">
        <v>10</v>
      </c>
      <c r="J27" s="249" t="s">
        <v>18</v>
      </c>
      <c r="K27" s="253"/>
    </row>
    <row r="28" spans="1:11" x14ac:dyDescent="0.3">
      <c r="F28" s="355">
        <f>ROW()-ROW(APORTACIONESOCIOS[[#Headers],[SECUENCIA]])</f>
        <v>24</v>
      </c>
      <c r="G28" s="173">
        <v>44819</v>
      </c>
      <c r="H28" s="3">
        <v>10</v>
      </c>
      <c r="I28" s="263">
        <v>11</v>
      </c>
      <c r="J28" s="249" t="s">
        <v>19</v>
      </c>
      <c r="K28" s="253"/>
    </row>
    <row r="29" spans="1:11" x14ac:dyDescent="0.3">
      <c r="F29" s="355">
        <f>ROW()-ROW(APORTACIONESOCIOS[[#Headers],[SECUENCIA]])</f>
        <v>25</v>
      </c>
      <c r="G29" s="173">
        <v>44819</v>
      </c>
      <c r="H29" s="3">
        <v>10</v>
      </c>
      <c r="I29" s="263">
        <v>12</v>
      </c>
      <c r="J29" s="249" t="s">
        <v>20</v>
      </c>
      <c r="K29" s="253"/>
    </row>
    <row r="30" spans="1:11" x14ac:dyDescent="0.3">
      <c r="F30" s="355">
        <f>ROW()-ROW(APORTACIONESOCIOS[[#Headers],[SECUENCIA]])</f>
        <v>26</v>
      </c>
      <c r="G30" s="173">
        <v>44819</v>
      </c>
      <c r="H30" s="3">
        <v>10</v>
      </c>
      <c r="I30" s="263">
        <v>14</v>
      </c>
      <c r="J30" s="249" t="s">
        <v>21</v>
      </c>
      <c r="K30" s="253"/>
    </row>
    <row r="31" spans="1:11" x14ac:dyDescent="0.3">
      <c r="F31" s="355">
        <f>ROW()-ROW(APORTACIONESOCIOS[[#Headers],[SECUENCIA]])</f>
        <v>27</v>
      </c>
      <c r="G31" s="173">
        <v>44819</v>
      </c>
      <c r="H31" s="3">
        <v>10</v>
      </c>
      <c r="I31" s="263">
        <v>15</v>
      </c>
      <c r="J31" s="249" t="s">
        <v>22</v>
      </c>
      <c r="K31" s="253"/>
    </row>
    <row r="32" spans="1:11" x14ac:dyDescent="0.3">
      <c r="F32" s="355">
        <f>ROW()-ROW(APORTACIONESOCIOS[[#Headers],[SECUENCIA]])</f>
        <v>28</v>
      </c>
      <c r="G32" s="173">
        <v>44819</v>
      </c>
      <c r="H32" s="3">
        <v>10</v>
      </c>
      <c r="I32" s="263">
        <v>16</v>
      </c>
      <c r="J32" s="249" t="s">
        <v>23</v>
      </c>
      <c r="K32" s="253"/>
    </row>
    <row r="33" spans="6:11" x14ac:dyDescent="0.3">
      <c r="F33" s="355">
        <f>ROW()-ROW(APORTACIONESOCIOS[[#Headers],[SECUENCIA]])</f>
        <v>29</v>
      </c>
      <c r="G33" s="173">
        <v>44849</v>
      </c>
      <c r="H33" s="3">
        <v>10</v>
      </c>
      <c r="I33" s="263">
        <v>3</v>
      </c>
      <c r="J33" s="249" t="s">
        <v>13</v>
      </c>
      <c r="K33" s="253"/>
    </row>
    <row r="34" spans="6:11" x14ac:dyDescent="0.3">
      <c r="F34" s="355">
        <f>ROW()-ROW(APORTACIONESOCIOS[[#Headers],[SECUENCIA]])</f>
        <v>30</v>
      </c>
      <c r="G34" s="173">
        <v>44849</v>
      </c>
      <c r="H34" s="3">
        <v>10</v>
      </c>
      <c r="I34" s="263">
        <v>4</v>
      </c>
      <c r="J34" s="249" t="s">
        <v>12</v>
      </c>
      <c r="K34" s="253"/>
    </row>
    <row r="35" spans="6:11" x14ac:dyDescent="0.3">
      <c r="F35" s="355">
        <v>29</v>
      </c>
      <c r="G35" s="173">
        <v>44849</v>
      </c>
      <c r="H35" s="3">
        <v>10</v>
      </c>
      <c r="I35" s="263">
        <v>5</v>
      </c>
      <c r="J35" s="249" t="s">
        <v>14</v>
      </c>
      <c r="K35" s="253"/>
    </row>
    <row r="36" spans="6:11" x14ac:dyDescent="0.3">
      <c r="F36" s="355">
        <v>30</v>
      </c>
      <c r="G36" s="173">
        <v>44849</v>
      </c>
      <c r="H36" s="3">
        <v>10</v>
      </c>
      <c r="I36" s="263">
        <v>6</v>
      </c>
      <c r="J36" s="249" t="s">
        <v>24</v>
      </c>
      <c r="K36" s="253"/>
    </row>
    <row r="37" spans="6:11" x14ac:dyDescent="0.3">
      <c r="F37" s="355">
        <f>ROW()-ROW(APORTACIONESOCIOS[[#Headers],[SECUENCIA]])</f>
        <v>33</v>
      </c>
      <c r="G37" s="173">
        <v>44849</v>
      </c>
      <c r="H37" s="3">
        <v>10</v>
      </c>
      <c r="I37" s="263">
        <v>7</v>
      </c>
      <c r="J37" s="249" t="s">
        <v>15</v>
      </c>
      <c r="K37" s="253"/>
    </row>
    <row r="38" spans="6:11" x14ac:dyDescent="0.3">
      <c r="F38" s="355">
        <f>ROW()-ROW(APORTACIONESOCIOS[[#Headers],[SECUENCIA]])</f>
        <v>34</v>
      </c>
      <c r="G38" s="173">
        <v>44849</v>
      </c>
      <c r="H38" s="3">
        <v>10</v>
      </c>
      <c r="I38" s="263">
        <v>8</v>
      </c>
      <c r="J38" s="249" t="s">
        <v>16</v>
      </c>
      <c r="K38" s="253"/>
    </row>
    <row r="39" spans="6:11" x14ac:dyDescent="0.3">
      <c r="F39" s="355">
        <f>ROW()-ROW(APORTACIONESOCIOS[[#Headers],[SECUENCIA]])</f>
        <v>35</v>
      </c>
      <c r="G39" s="173">
        <v>44849</v>
      </c>
      <c r="H39" s="3">
        <v>10</v>
      </c>
      <c r="I39" s="263">
        <v>9</v>
      </c>
      <c r="J39" s="249" t="s">
        <v>17</v>
      </c>
      <c r="K39" s="253"/>
    </row>
    <row r="40" spans="6:11" x14ac:dyDescent="0.3">
      <c r="F40" s="355">
        <f>ROW()-ROW(APORTACIONESOCIOS[[#Headers],[SECUENCIA]])</f>
        <v>36</v>
      </c>
      <c r="G40" s="173">
        <v>44849</v>
      </c>
      <c r="H40" s="3">
        <v>10</v>
      </c>
      <c r="I40" s="263">
        <v>10</v>
      </c>
      <c r="J40" s="249" t="s">
        <v>18</v>
      </c>
      <c r="K40" s="253"/>
    </row>
    <row r="41" spans="6:11" x14ac:dyDescent="0.3">
      <c r="F41" s="355">
        <f>ROW()-ROW(APORTACIONESOCIOS[[#Headers],[SECUENCIA]])</f>
        <v>37</v>
      </c>
      <c r="G41" s="173">
        <v>44849</v>
      </c>
      <c r="H41" s="3">
        <v>10</v>
      </c>
      <c r="I41" s="263">
        <v>11</v>
      </c>
      <c r="J41" s="249" t="s">
        <v>19</v>
      </c>
      <c r="K41" s="253"/>
    </row>
    <row r="42" spans="6:11" x14ac:dyDescent="0.3">
      <c r="F42" s="356">
        <f>ROW()-ROW(APORTACIONESOCIOS[[#Headers],[SECUENCIA]])</f>
        <v>38</v>
      </c>
      <c r="G42" s="173">
        <v>44849</v>
      </c>
      <c r="H42" s="3">
        <v>10</v>
      </c>
      <c r="I42" s="263">
        <v>12</v>
      </c>
      <c r="J42" s="249" t="s">
        <v>20</v>
      </c>
      <c r="K42" s="255"/>
    </row>
    <row r="43" spans="6:11" x14ac:dyDescent="0.3">
      <c r="F43" s="355">
        <f>ROW()-ROW(APORTACIONESOCIOS[[#Headers],[SECUENCIA]])</f>
        <v>39</v>
      </c>
      <c r="G43" s="173">
        <v>44849</v>
      </c>
      <c r="H43" s="3">
        <v>10</v>
      </c>
      <c r="I43" s="263">
        <v>14</v>
      </c>
      <c r="J43" s="249" t="s">
        <v>21</v>
      </c>
      <c r="K43" s="253"/>
    </row>
    <row r="44" spans="6:11" x14ac:dyDescent="0.3">
      <c r="F44" s="355">
        <f>ROW()-ROW(APORTACIONESOCIOS[[#Headers],[SECUENCIA]])</f>
        <v>40</v>
      </c>
      <c r="G44" s="173">
        <v>44849</v>
      </c>
      <c r="H44" s="3">
        <v>10</v>
      </c>
      <c r="I44" s="263">
        <v>15</v>
      </c>
      <c r="J44" s="249" t="s">
        <v>22</v>
      </c>
      <c r="K44" s="253"/>
    </row>
    <row r="45" spans="6:11" x14ac:dyDescent="0.3">
      <c r="F45" s="355">
        <f>ROW()-ROW(APORTACIONESOCIOS[[#Headers],[SECUENCIA]])</f>
        <v>41</v>
      </c>
      <c r="G45" s="173">
        <v>44849</v>
      </c>
      <c r="H45" s="3">
        <v>10</v>
      </c>
      <c r="I45" s="263">
        <v>16</v>
      </c>
      <c r="J45" s="249" t="s">
        <v>23</v>
      </c>
      <c r="K45" s="253"/>
    </row>
    <row r="46" spans="6:11" x14ac:dyDescent="0.3">
      <c r="F46" s="355">
        <f>ROW()-ROW(APORTACIONESOCIOS[[#Headers],[SECUENCIA]])</f>
        <v>42</v>
      </c>
      <c r="G46" s="173">
        <v>44880</v>
      </c>
      <c r="H46" s="3">
        <v>10</v>
      </c>
      <c r="I46" s="263">
        <v>3</v>
      </c>
      <c r="J46" s="249" t="s">
        <v>13</v>
      </c>
      <c r="K46" s="253"/>
    </row>
    <row r="47" spans="6:11" x14ac:dyDescent="0.3">
      <c r="F47" s="355">
        <f>ROW()-ROW(APORTACIONESOCIOS[[#Headers],[SECUENCIA]])</f>
        <v>43</v>
      </c>
      <c r="G47" s="173">
        <v>44880</v>
      </c>
      <c r="H47" s="3">
        <v>10</v>
      </c>
      <c r="I47" s="263">
        <v>4</v>
      </c>
      <c r="J47" s="249" t="s">
        <v>12</v>
      </c>
      <c r="K47" s="253"/>
    </row>
    <row r="48" spans="6:11" x14ac:dyDescent="0.3">
      <c r="F48" s="355">
        <f>ROW()-ROW(APORTACIONESOCIOS[[#Headers],[SECUENCIA]])</f>
        <v>44</v>
      </c>
      <c r="G48" s="173">
        <v>44880</v>
      </c>
      <c r="H48" s="3">
        <v>10</v>
      </c>
      <c r="I48" s="263">
        <v>5</v>
      </c>
      <c r="J48" s="249" t="s">
        <v>14</v>
      </c>
      <c r="K48" s="253"/>
    </row>
    <row r="49" spans="6:11" x14ac:dyDescent="0.3">
      <c r="F49" s="355">
        <f>ROW()-ROW(APORTACIONESOCIOS[[#Headers],[SECUENCIA]])</f>
        <v>45</v>
      </c>
      <c r="G49" s="173">
        <v>44880</v>
      </c>
      <c r="H49" s="3">
        <v>10</v>
      </c>
      <c r="I49" s="263">
        <v>6</v>
      </c>
      <c r="J49" s="249" t="s">
        <v>24</v>
      </c>
      <c r="K49" s="253"/>
    </row>
    <row r="50" spans="6:11" x14ac:dyDescent="0.3">
      <c r="F50" s="355">
        <f>ROW()-ROW(APORTACIONESOCIOS[[#Headers],[SECUENCIA]])</f>
        <v>46</v>
      </c>
      <c r="G50" s="173">
        <v>44880</v>
      </c>
      <c r="H50" s="3">
        <v>10</v>
      </c>
      <c r="I50" s="263">
        <v>7</v>
      </c>
      <c r="J50" s="249" t="s">
        <v>15</v>
      </c>
      <c r="K50" s="253"/>
    </row>
    <row r="51" spans="6:11" x14ac:dyDescent="0.3">
      <c r="F51" s="355">
        <f>ROW()-ROW(APORTACIONESOCIOS[[#Headers],[SECUENCIA]])</f>
        <v>47</v>
      </c>
      <c r="G51" s="173">
        <v>44880</v>
      </c>
      <c r="H51" s="3">
        <v>10</v>
      </c>
      <c r="I51" s="263">
        <v>8</v>
      </c>
      <c r="J51" s="249" t="s">
        <v>16</v>
      </c>
      <c r="K51" s="253"/>
    </row>
    <row r="52" spans="6:11" x14ac:dyDescent="0.3">
      <c r="F52" s="355">
        <f>ROW()-ROW(APORTACIONESOCIOS[[#Headers],[SECUENCIA]])</f>
        <v>48</v>
      </c>
      <c r="G52" s="173">
        <v>44880</v>
      </c>
      <c r="H52" s="3">
        <v>10</v>
      </c>
      <c r="I52" s="263">
        <v>9</v>
      </c>
      <c r="J52" s="249" t="s">
        <v>17</v>
      </c>
      <c r="K52" s="253"/>
    </row>
    <row r="53" spans="6:11" x14ac:dyDescent="0.3">
      <c r="F53" s="357">
        <f>ROW()-ROW(APORTACIONESOCIOS[[#Headers],[SECUENCIA]])</f>
        <v>49</v>
      </c>
      <c r="G53" s="173">
        <v>44880</v>
      </c>
      <c r="H53" s="3">
        <v>10</v>
      </c>
      <c r="I53" s="263">
        <v>10</v>
      </c>
      <c r="J53" s="249" t="s">
        <v>18</v>
      </c>
      <c r="K53" s="253"/>
    </row>
    <row r="54" spans="6:11" x14ac:dyDescent="0.3">
      <c r="F54" s="355">
        <f>ROW()-ROW(APORTACIONESOCIOS[[#Headers],[SECUENCIA]])</f>
        <v>50</v>
      </c>
      <c r="G54" s="173">
        <v>44880</v>
      </c>
      <c r="H54" s="3">
        <v>10</v>
      </c>
      <c r="I54" s="263">
        <v>11</v>
      </c>
      <c r="J54" s="249" t="s">
        <v>19</v>
      </c>
      <c r="K54" s="253"/>
    </row>
    <row r="55" spans="6:11" x14ac:dyDescent="0.3">
      <c r="F55" s="355">
        <f>ROW()-ROW(APORTACIONESOCIOS[[#Headers],[SECUENCIA]])</f>
        <v>51</v>
      </c>
      <c r="G55" s="173">
        <v>44880</v>
      </c>
      <c r="H55" s="3">
        <v>10</v>
      </c>
      <c r="I55" s="263">
        <v>12</v>
      </c>
      <c r="J55" s="249" t="s">
        <v>20</v>
      </c>
      <c r="K55" s="253"/>
    </row>
    <row r="56" spans="6:11" x14ac:dyDescent="0.3">
      <c r="F56" s="355">
        <f>ROW()-ROW(APORTACIONESOCIOS[[#Headers],[SECUENCIA]])</f>
        <v>52</v>
      </c>
      <c r="G56" s="173">
        <v>44880</v>
      </c>
      <c r="H56" s="3">
        <v>10</v>
      </c>
      <c r="I56" s="263">
        <v>14</v>
      </c>
      <c r="J56" s="249" t="s">
        <v>21</v>
      </c>
      <c r="K56" s="253"/>
    </row>
    <row r="57" spans="6:11" x14ac:dyDescent="0.3">
      <c r="F57" s="355">
        <f>ROW()-ROW(APORTACIONESOCIOS[[#Headers],[SECUENCIA]])</f>
        <v>53</v>
      </c>
      <c r="G57" s="173">
        <v>44880</v>
      </c>
      <c r="H57" s="3">
        <v>10</v>
      </c>
      <c r="I57" s="263">
        <v>15</v>
      </c>
      <c r="J57" s="249" t="s">
        <v>22</v>
      </c>
      <c r="K57" s="253"/>
    </row>
    <row r="58" spans="6:11" x14ac:dyDescent="0.3">
      <c r="F58" s="355">
        <f>ROW()-ROW(APORTACIONESOCIOS[[#Headers],[SECUENCIA]])</f>
        <v>54</v>
      </c>
      <c r="G58" s="173">
        <v>44880</v>
      </c>
      <c r="H58" s="3">
        <v>10</v>
      </c>
      <c r="I58" s="263">
        <v>16</v>
      </c>
      <c r="J58" s="249" t="s">
        <v>23</v>
      </c>
      <c r="K58" s="253"/>
    </row>
    <row r="59" spans="6:11" x14ac:dyDescent="0.3">
      <c r="F59" s="356">
        <f>ROW()-ROW(APORTACIONESOCIOS[[#Headers],[SECUENCIA]])</f>
        <v>55</v>
      </c>
      <c r="G59" s="186">
        <v>44910</v>
      </c>
      <c r="H59" s="3">
        <v>10</v>
      </c>
      <c r="I59" s="263">
        <v>3</v>
      </c>
      <c r="J59" s="249" t="s">
        <v>13</v>
      </c>
      <c r="K59" s="255"/>
    </row>
    <row r="60" spans="6:11" x14ac:dyDescent="0.3">
      <c r="F60" s="355">
        <f>ROW()-ROW(APORTACIONESOCIOS[[#Headers],[SECUENCIA]])</f>
        <v>56</v>
      </c>
      <c r="G60" s="173">
        <v>44910</v>
      </c>
      <c r="H60" s="3">
        <v>10</v>
      </c>
      <c r="I60" s="263">
        <v>4</v>
      </c>
      <c r="J60" s="249" t="s">
        <v>12</v>
      </c>
      <c r="K60" s="253"/>
    </row>
    <row r="61" spans="6:11" x14ac:dyDescent="0.3">
      <c r="F61" s="355">
        <f>ROW()-ROW(APORTACIONESOCIOS[[#Headers],[SECUENCIA]])</f>
        <v>57</v>
      </c>
      <c r="G61" s="173">
        <v>44910</v>
      </c>
      <c r="H61" s="3">
        <v>10</v>
      </c>
      <c r="I61" s="263">
        <v>5</v>
      </c>
      <c r="J61" s="249" t="s">
        <v>14</v>
      </c>
      <c r="K61" s="253"/>
    </row>
    <row r="62" spans="6:11" x14ac:dyDescent="0.3">
      <c r="F62" s="355">
        <f>ROW()-ROW(APORTACIONESOCIOS[[#Headers],[SECUENCIA]])</f>
        <v>58</v>
      </c>
      <c r="G62" s="173">
        <v>44910</v>
      </c>
      <c r="H62" s="3">
        <v>10</v>
      </c>
      <c r="I62" s="263">
        <v>6</v>
      </c>
      <c r="J62" s="249" t="s">
        <v>24</v>
      </c>
      <c r="K62" s="253"/>
    </row>
    <row r="63" spans="6:11" x14ac:dyDescent="0.3">
      <c r="F63" s="355">
        <f>ROW()-ROW(APORTACIONESOCIOS[[#Headers],[SECUENCIA]])</f>
        <v>59</v>
      </c>
      <c r="G63" s="173">
        <v>44910</v>
      </c>
      <c r="H63" s="3">
        <v>10</v>
      </c>
      <c r="I63" s="263">
        <v>7</v>
      </c>
      <c r="J63" s="249" t="s">
        <v>15</v>
      </c>
      <c r="K63" s="253"/>
    </row>
    <row r="64" spans="6:11" x14ac:dyDescent="0.3">
      <c r="F64" s="355">
        <f>ROW()-ROW(APORTACIONESOCIOS[[#Headers],[SECUENCIA]])</f>
        <v>60</v>
      </c>
      <c r="G64" s="173">
        <v>44910</v>
      </c>
      <c r="H64" s="3">
        <v>10</v>
      </c>
      <c r="I64" s="263">
        <v>8</v>
      </c>
      <c r="J64" s="249" t="s">
        <v>16</v>
      </c>
      <c r="K64" s="253"/>
    </row>
    <row r="65" spans="6:11" x14ac:dyDescent="0.3">
      <c r="F65" s="355">
        <f>ROW()-ROW(APORTACIONESOCIOS[[#Headers],[SECUENCIA]])</f>
        <v>61</v>
      </c>
      <c r="G65" s="173">
        <v>44910</v>
      </c>
      <c r="H65" s="3">
        <v>10</v>
      </c>
      <c r="I65" s="263">
        <v>9</v>
      </c>
      <c r="J65" s="249" t="s">
        <v>17</v>
      </c>
      <c r="K65" s="253"/>
    </row>
    <row r="66" spans="6:11" x14ac:dyDescent="0.3">
      <c r="F66" s="355">
        <f>ROW()-ROW(APORTACIONESOCIOS[[#Headers],[SECUENCIA]])</f>
        <v>62</v>
      </c>
      <c r="G66" s="173">
        <v>44910</v>
      </c>
      <c r="H66" s="3">
        <v>10</v>
      </c>
      <c r="I66" s="263">
        <v>10</v>
      </c>
      <c r="J66" s="249" t="s">
        <v>18</v>
      </c>
      <c r="K66" s="253"/>
    </row>
    <row r="67" spans="6:11" x14ac:dyDescent="0.3">
      <c r="F67" s="355">
        <f>ROW()-ROW(APORTACIONESOCIOS[[#Headers],[SECUENCIA]])</f>
        <v>63</v>
      </c>
      <c r="G67" s="173">
        <v>44910</v>
      </c>
      <c r="H67" s="3">
        <v>10</v>
      </c>
      <c r="I67" s="263">
        <v>11</v>
      </c>
      <c r="J67" s="249" t="s">
        <v>19</v>
      </c>
      <c r="K67" s="253"/>
    </row>
    <row r="68" spans="6:11" x14ac:dyDescent="0.3">
      <c r="F68" s="355">
        <f>ROW()-ROW(APORTACIONESOCIOS[[#Headers],[SECUENCIA]])</f>
        <v>64</v>
      </c>
      <c r="G68" s="173">
        <v>44910</v>
      </c>
      <c r="H68" s="3">
        <v>10</v>
      </c>
      <c r="I68" s="263">
        <v>12</v>
      </c>
      <c r="J68" s="249" t="s">
        <v>20</v>
      </c>
      <c r="K68" s="253"/>
    </row>
    <row r="69" spans="6:11" x14ac:dyDescent="0.3">
      <c r="F69" s="355">
        <f>ROW()-ROW(APORTACIONESOCIOS[[#Headers],[SECUENCIA]])</f>
        <v>65</v>
      </c>
      <c r="G69" s="173">
        <v>44910</v>
      </c>
      <c r="H69" s="3">
        <v>10</v>
      </c>
      <c r="I69" s="263">
        <v>14</v>
      </c>
      <c r="J69" s="249" t="s">
        <v>21</v>
      </c>
      <c r="K69" s="253"/>
    </row>
    <row r="70" spans="6:11" x14ac:dyDescent="0.3">
      <c r="F70" s="355">
        <f>ROW()-ROW(APORTACIONESOCIOS[[#Headers],[SECUENCIA]])</f>
        <v>66</v>
      </c>
      <c r="G70" s="173">
        <v>44910</v>
      </c>
      <c r="H70" s="3">
        <v>10</v>
      </c>
      <c r="I70" s="263">
        <v>15</v>
      </c>
      <c r="J70" s="249" t="s">
        <v>22</v>
      </c>
      <c r="K70" s="253"/>
    </row>
    <row r="71" spans="6:11" x14ac:dyDescent="0.3">
      <c r="F71" s="355">
        <f>ROW()-ROW(APORTACIONESOCIOS[[#Headers],[SECUENCIA]])</f>
        <v>67</v>
      </c>
      <c r="G71" s="173">
        <v>44910</v>
      </c>
      <c r="H71" s="3">
        <v>10</v>
      </c>
      <c r="I71" s="263">
        <v>16</v>
      </c>
      <c r="J71" s="249" t="s">
        <v>23</v>
      </c>
      <c r="K71" s="253"/>
    </row>
    <row r="72" spans="6:11" x14ac:dyDescent="0.3">
      <c r="F72" s="356">
        <f>ROW()-ROW(APORTACIONESOCIOS[[#Headers],[SECUENCIA]])</f>
        <v>68</v>
      </c>
      <c r="G72" s="186">
        <v>44941</v>
      </c>
      <c r="H72" s="3">
        <v>10</v>
      </c>
      <c r="I72" s="263">
        <v>3</v>
      </c>
      <c r="J72" s="249" t="s">
        <v>13</v>
      </c>
      <c r="K72" s="255"/>
    </row>
    <row r="73" spans="6:11" x14ac:dyDescent="0.3">
      <c r="F73" s="355">
        <f>ROW()-ROW(APORTACIONESOCIOS[[#Headers],[SECUENCIA]])</f>
        <v>69</v>
      </c>
      <c r="G73" s="173">
        <v>44941</v>
      </c>
      <c r="H73" s="3">
        <v>10</v>
      </c>
      <c r="I73" s="263">
        <v>4</v>
      </c>
      <c r="J73" s="249" t="s">
        <v>12</v>
      </c>
      <c r="K73" s="253"/>
    </row>
    <row r="74" spans="6:11" x14ac:dyDescent="0.3">
      <c r="F74" s="355">
        <f>ROW()-ROW(APORTACIONESOCIOS[[#Headers],[SECUENCIA]])</f>
        <v>70</v>
      </c>
      <c r="G74" s="173">
        <v>44941</v>
      </c>
      <c r="H74" s="3">
        <v>10</v>
      </c>
      <c r="I74" s="263">
        <v>5</v>
      </c>
      <c r="J74" s="249" t="s">
        <v>14</v>
      </c>
      <c r="K74" s="253"/>
    </row>
    <row r="75" spans="6:11" x14ac:dyDescent="0.3">
      <c r="F75" s="355">
        <f>ROW()-ROW(APORTACIONESOCIOS[[#Headers],[SECUENCIA]])</f>
        <v>71</v>
      </c>
      <c r="G75" s="173">
        <v>44941</v>
      </c>
      <c r="H75" s="3">
        <v>10</v>
      </c>
      <c r="I75" s="263">
        <v>6</v>
      </c>
      <c r="J75" s="249" t="s">
        <v>24</v>
      </c>
      <c r="K75" s="253"/>
    </row>
    <row r="76" spans="6:11" x14ac:dyDescent="0.3">
      <c r="F76" s="355">
        <f>ROW()-ROW(APORTACIONESOCIOS[[#Headers],[SECUENCIA]])</f>
        <v>72</v>
      </c>
      <c r="G76" s="173">
        <v>44941</v>
      </c>
      <c r="H76" s="3">
        <v>10</v>
      </c>
      <c r="I76" s="263">
        <v>7</v>
      </c>
      <c r="J76" s="249" t="s">
        <v>15</v>
      </c>
      <c r="K76" s="253"/>
    </row>
    <row r="77" spans="6:11" x14ac:dyDescent="0.3">
      <c r="F77" s="355">
        <f>ROW()-ROW(APORTACIONESOCIOS[[#Headers],[SECUENCIA]])</f>
        <v>73</v>
      </c>
      <c r="G77" s="173">
        <v>44941</v>
      </c>
      <c r="H77" s="3">
        <v>10</v>
      </c>
      <c r="I77" s="263">
        <v>8</v>
      </c>
      <c r="J77" s="249" t="s">
        <v>16</v>
      </c>
      <c r="K77" s="253"/>
    </row>
    <row r="78" spans="6:11" x14ac:dyDescent="0.3">
      <c r="F78" s="355">
        <f>ROW()-ROW(APORTACIONESOCIOS[[#Headers],[SECUENCIA]])</f>
        <v>74</v>
      </c>
      <c r="G78" s="173">
        <v>44941</v>
      </c>
      <c r="H78" s="3">
        <v>10</v>
      </c>
      <c r="I78" s="263">
        <v>9</v>
      </c>
      <c r="J78" s="249" t="s">
        <v>17</v>
      </c>
      <c r="K78" s="253"/>
    </row>
    <row r="79" spans="6:11" x14ac:dyDescent="0.3">
      <c r="F79" s="355">
        <f>ROW()-ROW(APORTACIONESOCIOS[[#Headers],[SECUENCIA]])</f>
        <v>75</v>
      </c>
      <c r="G79" s="173">
        <v>44941</v>
      </c>
      <c r="H79" s="3">
        <v>10</v>
      </c>
      <c r="I79" s="263">
        <v>10</v>
      </c>
      <c r="J79" s="249" t="s">
        <v>18</v>
      </c>
      <c r="K79" s="253"/>
    </row>
    <row r="80" spans="6:11" x14ac:dyDescent="0.3">
      <c r="F80" s="355">
        <f>ROW()-ROW(APORTACIONESOCIOS[[#Headers],[SECUENCIA]])</f>
        <v>76</v>
      </c>
      <c r="G80" s="173">
        <v>44941</v>
      </c>
      <c r="H80" s="3">
        <v>10</v>
      </c>
      <c r="I80" s="263">
        <v>11</v>
      </c>
      <c r="J80" s="249" t="s">
        <v>19</v>
      </c>
      <c r="K80" s="253"/>
    </row>
    <row r="81" spans="6:11" x14ac:dyDescent="0.3">
      <c r="F81" s="355">
        <f>ROW()-ROW(APORTACIONESOCIOS[[#Headers],[SECUENCIA]])</f>
        <v>77</v>
      </c>
      <c r="G81" s="173">
        <v>44941</v>
      </c>
      <c r="H81" s="3">
        <v>10</v>
      </c>
      <c r="I81" s="263">
        <v>12</v>
      </c>
      <c r="J81" s="249" t="s">
        <v>20</v>
      </c>
      <c r="K81" s="253"/>
    </row>
    <row r="82" spans="6:11" x14ac:dyDescent="0.3">
      <c r="F82" s="355">
        <f>ROW()-ROW(APORTACIONESOCIOS[[#Headers],[SECUENCIA]])</f>
        <v>78</v>
      </c>
      <c r="G82" s="173">
        <v>44941</v>
      </c>
      <c r="H82" s="3">
        <v>10</v>
      </c>
      <c r="I82" s="263">
        <v>14</v>
      </c>
      <c r="J82" s="249" t="s">
        <v>21</v>
      </c>
      <c r="K82" s="253"/>
    </row>
    <row r="83" spans="6:11" x14ac:dyDescent="0.3">
      <c r="F83" s="355">
        <f>ROW()-ROW(APORTACIONESOCIOS[[#Headers],[SECUENCIA]])</f>
        <v>79</v>
      </c>
      <c r="G83" s="173">
        <v>44941</v>
      </c>
      <c r="H83" s="3">
        <v>10</v>
      </c>
      <c r="I83" s="263">
        <v>15</v>
      </c>
      <c r="J83" s="249" t="s">
        <v>22</v>
      </c>
      <c r="K83" s="253"/>
    </row>
    <row r="84" spans="6:11" x14ac:dyDescent="0.3">
      <c r="F84" s="355">
        <f>ROW()-ROW(APORTACIONESOCIOS[[#Headers],[SECUENCIA]])</f>
        <v>80</v>
      </c>
      <c r="G84" s="173">
        <v>44941</v>
      </c>
      <c r="H84" s="3">
        <v>10</v>
      </c>
      <c r="I84" s="263">
        <v>16</v>
      </c>
      <c r="J84" s="249" t="s">
        <v>23</v>
      </c>
      <c r="K84" s="253"/>
    </row>
    <row r="85" spans="6:11" x14ac:dyDescent="0.3">
      <c r="F85" s="356">
        <f>ROW()-ROW(APORTACIONESOCIOS[[#Headers],[SECUENCIA]])</f>
        <v>81</v>
      </c>
      <c r="G85" s="186">
        <v>44972</v>
      </c>
      <c r="H85" s="3">
        <v>10</v>
      </c>
      <c r="I85" s="263">
        <v>3</v>
      </c>
      <c r="J85" s="249" t="s">
        <v>13</v>
      </c>
      <c r="K85" s="255"/>
    </row>
    <row r="86" spans="6:11" x14ac:dyDescent="0.3">
      <c r="F86" s="355">
        <f>ROW()-ROW(APORTACIONESOCIOS[[#Headers],[SECUENCIA]])</f>
        <v>82</v>
      </c>
      <c r="G86" s="173">
        <v>44972</v>
      </c>
      <c r="H86" s="3">
        <v>10</v>
      </c>
      <c r="I86" s="263">
        <v>4</v>
      </c>
      <c r="J86" s="249" t="s">
        <v>12</v>
      </c>
      <c r="K86" s="253"/>
    </row>
    <row r="87" spans="6:11" x14ac:dyDescent="0.3">
      <c r="F87" s="355">
        <f>ROW()-ROW(APORTACIONESOCIOS[[#Headers],[SECUENCIA]])</f>
        <v>83</v>
      </c>
      <c r="G87" s="173">
        <v>44972</v>
      </c>
      <c r="H87" s="3">
        <v>10</v>
      </c>
      <c r="I87" s="263">
        <v>5</v>
      </c>
      <c r="J87" s="249" t="s">
        <v>14</v>
      </c>
      <c r="K87" s="253"/>
    </row>
    <row r="88" spans="6:11" x14ac:dyDescent="0.3">
      <c r="F88" s="355">
        <f>ROW()-ROW(APORTACIONESOCIOS[[#Headers],[SECUENCIA]])</f>
        <v>84</v>
      </c>
      <c r="G88" s="173">
        <v>44972</v>
      </c>
      <c r="H88" s="3">
        <v>10</v>
      </c>
      <c r="I88" s="263">
        <v>6</v>
      </c>
      <c r="J88" s="249" t="s">
        <v>24</v>
      </c>
      <c r="K88" s="253"/>
    </row>
    <row r="89" spans="6:11" x14ac:dyDescent="0.3">
      <c r="F89" s="355">
        <f>ROW()-ROW(APORTACIONESOCIOS[[#Headers],[SECUENCIA]])</f>
        <v>85</v>
      </c>
      <c r="G89" s="173">
        <v>44972</v>
      </c>
      <c r="H89" s="3">
        <v>10</v>
      </c>
      <c r="I89" s="263">
        <v>7</v>
      </c>
      <c r="J89" s="249" t="s">
        <v>15</v>
      </c>
      <c r="K89" s="253"/>
    </row>
    <row r="90" spans="6:11" x14ac:dyDescent="0.3">
      <c r="F90" s="355">
        <f>ROW()-ROW(APORTACIONESOCIOS[[#Headers],[SECUENCIA]])</f>
        <v>86</v>
      </c>
      <c r="G90" s="173">
        <v>44972</v>
      </c>
      <c r="H90" s="3">
        <v>10</v>
      </c>
      <c r="I90" s="263">
        <v>8</v>
      </c>
      <c r="J90" s="249" t="s">
        <v>16</v>
      </c>
      <c r="K90" s="253"/>
    </row>
    <row r="91" spans="6:11" x14ac:dyDescent="0.3">
      <c r="F91" s="355">
        <f>ROW()-ROW(APORTACIONESOCIOS[[#Headers],[SECUENCIA]])</f>
        <v>87</v>
      </c>
      <c r="G91" s="173">
        <v>44972</v>
      </c>
      <c r="H91" s="3">
        <v>10</v>
      </c>
      <c r="I91" s="263">
        <v>9</v>
      </c>
      <c r="J91" s="249" t="s">
        <v>17</v>
      </c>
      <c r="K91" s="253"/>
    </row>
    <row r="92" spans="6:11" x14ac:dyDescent="0.3">
      <c r="F92" s="355">
        <f>ROW()-ROW(APORTACIONESOCIOS[[#Headers],[SECUENCIA]])</f>
        <v>88</v>
      </c>
      <c r="G92" s="173">
        <v>44972</v>
      </c>
      <c r="H92" s="3">
        <v>10</v>
      </c>
      <c r="I92" s="263">
        <v>10</v>
      </c>
      <c r="J92" s="249" t="s">
        <v>18</v>
      </c>
      <c r="K92" s="253"/>
    </row>
    <row r="93" spans="6:11" x14ac:dyDescent="0.3">
      <c r="F93" s="355">
        <f>ROW()-ROW(APORTACIONESOCIOS[[#Headers],[SECUENCIA]])</f>
        <v>89</v>
      </c>
      <c r="G93" s="173">
        <v>44972</v>
      </c>
      <c r="H93" s="3">
        <v>10</v>
      </c>
      <c r="I93" s="263">
        <v>11</v>
      </c>
      <c r="J93" s="249" t="s">
        <v>19</v>
      </c>
      <c r="K93" s="253"/>
    </row>
    <row r="94" spans="6:11" x14ac:dyDescent="0.3">
      <c r="F94" s="355">
        <f>ROW()-ROW(APORTACIONESOCIOS[[#Headers],[SECUENCIA]])</f>
        <v>90</v>
      </c>
      <c r="G94" s="173">
        <v>44972</v>
      </c>
      <c r="H94" s="3">
        <v>10</v>
      </c>
      <c r="I94" s="263">
        <v>12</v>
      </c>
      <c r="J94" s="249" t="s">
        <v>20</v>
      </c>
      <c r="K94" s="253"/>
    </row>
    <row r="95" spans="6:11" x14ac:dyDescent="0.3">
      <c r="F95" s="355">
        <f>ROW()-ROW(APORTACIONESOCIOS[[#Headers],[SECUENCIA]])</f>
        <v>91</v>
      </c>
      <c r="G95" s="173">
        <v>44972</v>
      </c>
      <c r="H95" s="3">
        <v>10</v>
      </c>
      <c r="I95" s="263">
        <v>14</v>
      </c>
      <c r="J95" s="249" t="s">
        <v>21</v>
      </c>
      <c r="K95" s="253"/>
    </row>
    <row r="96" spans="6:11" x14ac:dyDescent="0.3">
      <c r="F96" s="355">
        <f>ROW()-ROW(APORTACIONESOCIOS[[#Headers],[SECUENCIA]])</f>
        <v>92</v>
      </c>
      <c r="G96" s="173">
        <v>44972</v>
      </c>
      <c r="H96" s="3">
        <v>10</v>
      </c>
      <c r="I96" s="263">
        <v>15</v>
      </c>
      <c r="J96" s="249" t="s">
        <v>22</v>
      </c>
      <c r="K96" s="253"/>
    </row>
    <row r="97" spans="6:11" x14ac:dyDescent="0.3">
      <c r="F97" s="355">
        <f>ROW()-ROW(APORTACIONESOCIOS[[#Headers],[SECUENCIA]])</f>
        <v>93</v>
      </c>
      <c r="G97" s="173">
        <v>44972</v>
      </c>
      <c r="H97" s="3">
        <v>10</v>
      </c>
      <c r="I97" s="263">
        <v>16</v>
      </c>
      <c r="J97" s="249" t="s">
        <v>23</v>
      </c>
      <c r="K97" s="253"/>
    </row>
    <row r="98" spans="6:11" x14ac:dyDescent="0.3">
      <c r="F98" s="356">
        <f>ROW()-ROW(APORTACIONESOCIOS[[#Headers],[SECUENCIA]])</f>
        <v>94</v>
      </c>
      <c r="G98" s="186">
        <v>45000</v>
      </c>
      <c r="H98" s="3">
        <v>10</v>
      </c>
      <c r="I98" s="263">
        <v>3</v>
      </c>
      <c r="J98" s="249" t="s">
        <v>13</v>
      </c>
      <c r="K98" s="255"/>
    </row>
    <row r="99" spans="6:11" x14ac:dyDescent="0.3">
      <c r="F99" s="355">
        <f>ROW()-ROW(APORTACIONESOCIOS[[#Headers],[SECUENCIA]])</f>
        <v>95</v>
      </c>
      <c r="G99" s="173">
        <v>45000</v>
      </c>
      <c r="H99" s="3">
        <v>10</v>
      </c>
      <c r="I99" s="263">
        <v>4</v>
      </c>
      <c r="J99" s="249" t="s">
        <v>12</v>
      </c>
      <c r="K99" s="253"/>
    </row>
    <row r="100" spans="6:11" x14ac:dyDescent="0.3">
      <c r="F100" s="355">
        <f>ROW()-ROW(APORTACIONESOCIOS[[#Headers],[SECUENCIA]])</f>
        <v>96</v>
      </c>
      <c r="G100" s="173">
        <v>45000</v>
      </c>
      <c r="H100" s="3">
        <v>10</v>
      </c>
      <c r="I100" s="263">
        <v>5</v>
      </c>
      <c r="J100" s="249" t="s">
        <v>14</v>
      </c>
      <c r="K100" s="253"/>
    </row>
    <row r="101" spans="6:11" x14ac:dyDescent="0.3">
      <c r="F101" s="355">
        <f>ROW()-ROW(APORTACIONESOCIOS[[#Headers],[SECUENCIA]])</f>
        <v>97</v>
      </c>
      <c r="G101" s="173">
        <v>45000</v>
      </c>
      <c r="H101" s="3">
        <v>10</v>
      </c>
      <c r="I101" s="263">
        <v>6</v>
      </c>
      <c r="J101" s="249" t="s">
        <v>24</v>
      </c>
      <c r="K101" s="253"/>
    </row>
    <row r="102" spans="6:11" x14ac:dyDescent="0.3">
      <c r="F102" s="355">
        <f>ROW()-ROW(APORTACIONESOCIOS[[#Headers],[SECUENCIA]])</f>
        <v>98</v>
      </c>
      <c r="G102" s="173">
        <v>45000</v>
      </c>
      <c r="H102" s="3">
        <v>10</v>
      </c>
      <c r="I102" s="263">
        <v>7</v>
      </c>
      <c r="J102" s="249" t="s">
        <v>15</v>
      </c>
      <c r="K102" s="253"/>
    </row>
    <row r="103" spans="6:11" x14ac:dyDescent="0.3">
      <c r="F103" s="355">
        <f>ROW()-ROW(APORTACIONESOCIOS[[#Headers],[SECUENCIA]])</f>
        <v>99</v>
      </c>
      <c r="G103" s="173">
        <v>45000</v>
      </c>
      <c r="H103" s="3">
        <v>10</v>
      </c>
      <c r="I103" s="263">
        <v>8</v>
      </c>
      <c r="J103" s="249" t="s">
        <v>16</v>
      </c>
      <c r="K103" s="253"/>
    </row>
    <row r="104" spans="6:11" x14ac:dyDescent="0.3">
      <c r="F104" s="355">
        <f>ROW()-ROW(APORTACIONESOCIOS[[#Headers],[SECUENCIA]])</f>
        <v>100</v>
      </c>
      <c r="G104" s="173">
        <v>45000</v>
      </c>
      <c r="H104" s="3">
        <v>10</v>
      </c>
      <c r="I104" s="263">
        <v>9</v>
      </c>
      <c r="J104" s="249" t="s">
        <v>17</v>
      </c>
      <c r="K104" s="253"/>
    </row>
    <row r="105" spans="6:11" x14ac:dyDescent="0.3">
      <c r="F105" s="355">
        <f>ROW()-ROW(APORTACIONESOCIOS[[#Headers],[SECUENCIA]])</f>
        <v>101</v>
      </c>
      <c r="G105" s="173">
        <v>45000</v>
      </c>
      <c r="H105" s="3">
        <v>10</v>
      </c>
      <c r="I105" s="263">
        <v>10</v>
      </c>
      <c r="J105" s="249" t="s">
        <v>18</v>
      </c>
      <c r="K105" s="253"/>
    </row>
    <row r="106" spans="6:11" x14ac:dyDescent="0.3">
      <c r="F106" s="355">
        <f>ROW()-ROW(APORTACIONESOCIOS[[#Headers],[SECUENCIA]])</f>
        <v>102</v>
      </c>
      <c r="G106" s="173">
        <v>45000</v>
      </c>
      <c r="H106" s="3">
        <v>10</v>
      </c>
      <c r="I106" s="263">
        <v>11</v>
      </c>
      <c r="J106" s="249" t="s">
        <v>19</v>
      </c>
      <c r="K106" s="253"/>
    </row>
    <row r="107" spans="6:11" x14ac:dyDescent="0.3">
      <c r="F107" s="355">
        <f>ROW()-ROW(APORTACIONESOCIOS[[#Headers],[SECUENCIA]])</f>
        <v>103</v>
      </c>
      <c r="G107" s="173">
        <v>45000</v>
      </c>
      <c r="H107" s="3">
        <v>10</v>
      </c>
      <c r="I107" s="263">
        <v>12</v>
      </c>
      <c r="J107" s="249" t="s">
        <v>20</v>
      </c>
      <c r="K107" s="253"/>
    </row>
    <row r="108" spans="6:11" x14ac:dyDescent="0.3">
      <c r="F108" s="355">
        <f>ROW()-ROW(APORTACIONESOCIOS[[#Headers],[SECUENCIA]])</f>
        <v>104</v>
      </c>
      <c r="G108" s="173">
        <v>45000</v>
      </c>
      <c r="H108" s="3">
        <v>10</v>
      </c>
      <c r="I108" s="263">
        <v>14</v>
      </c>
      <c r="J108" s="249" t="s">
        <v>21</v>
      </c>
      <c r="K108" s="253"/>
    </row>
    <row r="109" spans="6:11" x14ac:dyDescent="0.3">
      <c r="F109" s="355">
        <f>ROW()-ROW(APORTACIONESOCIOS[[#Headers],[SECUENCIA]])</f>
        <v>105</v>
      </c>
      <c r="G109" s="173">
        <v>45000</v>
      </c>
      <c r="H109" s="3">
        <v>10</v>
      </c>
      <c r="I109" s="263">
        <v>15</v>
      </c>
      <c r="J109" s="249" t="s">
        <v>22</v>
      </c>
      <c r="K109" s="253"/>
    </row>
    <row r="110" spans="6:11" x14ac:dyDescent="0.3">
      <c r="F110" s="355">
        <f>ROW()-ROW(APORTACIONESOCIOS[[#Headers],[SECUENCIA]])</f>
        <v>106</v>
      </c>
      <c r="G110" s="173">
        <v>45000</v>
      </c>
      <c r="H110" s="3">
        <v>10</v>
      </c>
      <c r="I110" s="263">
        <v>16</v>
      </c>
      <c r="J110" s="249" t="s">
        <v>23</v>
      </c>
      <c r="K110" s="253"/>
    </row>
    <row r="111" spans="6:11" x14ac:dyDescent="0.3">
      <c r="F111" s="356">
        <f>ROW()-ROW(APORTACIONESOCIOS[[#Headers],[SECUENCIA]])</f>
        <v>107</v>
      </c>
      <c r="G111" s="186">
        <v>45031</v>
      </c>
      <c r="H111" s="3">
        <v>10</v>
      </c>
      <c r="I111" s="263">
        <v>3</v>
      </c>
      <c r="J111" s="249" t="s">
        <v>13</v>
      </c>
      <c r="K111" s="255"/>
    </row>
    <row r="112" spans="6:11" x14ac:dyDescent="0.3">
      <c r="F112" s="356">
        <f>ROW()-ROW(APORTACIONESOCIOS[[#Headers],[SECUENCIA]])</f>
        <v>108</v>
      </c>
      <c r="G112" s="173">
        <v>45031</v>
      </c>
      <c r="H112" s="3">
        <v>10</v>
      </c>
      <c r="I112" s="263">
        <v>4</v>
      </c>
      <c r="J112" s="249" t="s">
        <v>12</v>
      </c>
      <c r="K112" s="255"/>
    </row>
    <row r="113" spans="6:11" x14ac:dyDescent="0.3">
      <c r="F113" s="355">
        <f>ROW()-ROW(APORTACIONESOCIOS[[#Headers],[SECUENCIA]])</f>
        <v>109</v>
      </c>
      <c r="G113" s="173">
        <v>45031</v>
      </c>
      <c r="H113" s="3">
        <v>10</v>
      </c>
      <c r="I113" s="263">
        <v>5</v>
      </c>
      <c r="J113" s="249" t="s">
        <v>14</v>
      </c>
      <c r="K113" s="253"/>
    </row>
    <row r="114" spans="6:11" x14ac:dyDescent="0.3">
      <c r="F114" s="355">
        <f>ROW()-ROW(APORTACIONESOCIOS[[#Headers],[SECUENCIA]])</f>
        <v>110</v>
      </c>
      <c r="G114" s="173">
        <v>45031</v>
      </c>
      <c r="H114" s="3">
        <v>10</v>
      </c>
      <c r="I114" s="263">
        <v>6</v>
      </c>
      <c r="J114" s="249" t="s">
        <v>24</v>
      </c>
      <c r="K114" s="253"/>
    </row>
    <row r="115" spans="6:11" x14ac:dyDescent="0.3">
      <c r="F115" s="355">
        <f>ROW()-ROW(APORTACIONESOCIOS[[#Headers],[SECUENCIA]])</f>
        <v>111</v>
      </c>
      <c r="G115" s="173">
        <v>45031</v>
      </c>
      <c r="H115" s="3">
        <v>10</v>
      </c>
      <c r="I115" s="263">
        <v>7</v>
      </c>
      <c r="J115" s="249" t="s">
        <v>15</v>
      </c>
      <c r="K115" s="253"/>
    </row>
    <row r="116" spans="6:11" x14ac:dyDescent="0.3">
      <c r="F116" s="355">
        <f>ROW()-ROW(APORTACIONESOCIOS[[#Headers],[SECUENCIA]])</f>
        <v>112</v>
      </c>
      <c r="G116" s="173">
        <v>45031</v>
      </c>
      <c r="H116" s="3">
        <v>10</v>
      </c>
      <c r="I116" s="263">
        <v>8</v>
      </c>
      <c r="J116" s="249" t="s">
        <v>16</v>
      </c>
      <c r="K116" s="253"/>
    </row>
    <row r="117" spans="6:11" x14ac:dyDescent="0.3">
      <c r="F117" s="355">
        <f>ROW()-ROW(APORTACIONESOCIOS[[#Headers],[SECUENCIA]])</f>
        <v>113</v>
      </c>
      <c r="G117" s="173">
        <v>45031</v>
      </c>
      <c r="H117" s="3">
        <v>10</v>
      </c>
      <c r="I117" s="263">
        <v>9</v>
      </c>
      <c r="J117" s="249" t="s">
        <v>17</v>
      </c>
      <c r="K117" s="253"/>
    </row>
    <row r="118" spans="6:11" x14ac:dyDescent="0.3">
      <c r="F118" s="355">
        <f>ROW()-ROW(APORTACIONESOCIOS[[#Headers],[SECUENCIA]])</f>
        <v>114</v>
      </c>
      <c r="G118" s="173">
        <v>45031</v>
      </c>
      <c r="H118" s="3">
        <v>10</v>
      </c>
      <c r="I118" s="263">
        <v>10</v>
      </c>
      <c r="J118" s="249" t="s">
        <v>18</v>
      </c>
      <c r="K118" s="253"/>
    </row>
    <row r="119" spans="6:11" x14ac:dyDescent="0.3">
      <c r="F119" s="355">
        <f>ROW()-ROW(APORTACIONESOCIOS[[#Headers],[SECUENCIA]])</f>
        <v>115</v>
      </c>
      <c r="G119" s="173">
        <v>45031</v>
      </c>
      <c r="H119" s="3">
        <v>10</v>
      </c>
      <c r="I119" s="263">
        <v>11</v>
      </c>
      <c r="J119" s="249" t="s">
        <v>19</v>
      </c>
      <c r="K119" s="253"/>
    </row>
    <row r="120" spans="6:11" x14ac:dyDescent="0.3">
      <c r="F120" s="355">
        <f>ROW()-ROW(APORTACIONESOCIOS[[#Headers],[SECUENCIA]])</f>
        <v>116</v>
      </c>
      <c r="G120" s="173">
        <v>45031</v>
      </c>
      <c r="H120" s="3">
        <v>10</v>
      </c>
      <c r="I120" s="263">
        <v>12</v>
      </c>
      <c r="J120" s="249" t="s">
        <v>20</v>
      </c>
      <c r="K120" s="253"/>
    </row>
    <row r="121" spans="6:11" x14ac:dyDescent="0.3">
      <c r="F121" s="355">
        <f>ROW()-ROW(APORTACIONESOCIOS[[#Headers],[SECUENCIA]])</f>
        <v>117</v>
      </c>
      <c r="G121" s="173">
        <v>45031</v>
      </c>
      <c r="H121" s="3">
        <v>10</v>
      </c>
      <c r="I121" s="263">
        <v>14</v>
      </c>
      <c r="J121" s="249" t="s">
        <v>21</v>
      </c>
      <c r="K121" s="253"/>
    </row>
    <row r="122" spans="6:11" x14ac:dyDescent="0.3">
      <c r="F122" s="355">
        <f>ROW()-ROW(APORTACIONESOCIOS[[#Headers],[SECUENCIA]])</f>
        <v>118</v>
      </c>
      <c r="G122" s="173">
        <v>45031</v>
      </c>
      <c r="H122" s="3">
        <v>10</v>
      </c>
      <c r="I122" s="263">
        <v>15</v>
      </c>
      <c r="J122" s="249" t="s">
        <v>22</v>
      </c>
      <c r="K122" s="253"/>
    </row>
    <row r="123" spans="6:11" x14ac:dyDescent="0.3">
      <c r="F123" s="355">
        <f>ROW()-ROW(APORTACIONESOCIOS[[#Headers],[SECUENCIA]])</f>
        <v>119</v>
      </c>
      <c r="G123" s="173">
        <v>45031</v>
      </c>
      <c r="H123" s="3">
        <v>10</v>
      </c>
      <c r="I123" s="263">
        <v>16</v>
      </c>
      <c r="J123" s="249" t="s">
        <v>23</v>
      </c>
      <c r="K123" s="253"/>
    </row>
    <row r="124" spans="6:11" x14ac:dyDescent="0.3">
      <c r="F124" s="355">
        <f>ROW()-ROW(APORTACIONESOCIOS[[#Headers],[SECUENCIA]])</f>
        <v>120</v>
      </c>
      <c r="G124" s="186">
        <v>45061</v>
      </c>
      <c r="H124" s="3">
        <v>10</v>
      </c>
      <c r="I124" s="263">
        <v>3</v>
      </c>
      <c r="J124" s="249" t="s">
        <v>13</v>
      </c>
      <c r="K124" s="253"/>
    </row>
    <row r="125" spans="6:11" x14ac:dyDescent="0.3">
      <c r="F125" s="356">
        <f>ROW()-ROW(APORTACIONESOCIOS[[#Headers],[SECUENCIA]])</f>
        <v>121</v>
      </c>
      <c r="G125" s="173">
        <v>45061</v>
      </c>
      <c r="H125" s="3">
        <v>10</v>
      </c>
      <c r="I125" s="263">
        <v>4</v>
      </c>
      <c r="J125" s="249" t="s">
        <v>12</v>
      </c>
      <c r="K125" s="255"/>
    </row>
    <row r="126" spans="6:11" x14ac:dyDescent="0.3">
      <c r="F126" s="355">
        <f>ROW()-ROW(APORTACIONESOCIOS[[#Headers],[SECUENCIA]])</f>
        <v>122</v>
      </c>
      <c r="G126" s="173">
        <v>45061</v>
      </c>
      <c r="H126" s="3">
        <v>10</v>
      </c>
      <c r="I126" s="263">
        <v>5</v>
      </c>
      <c r="J126" s="249" t="s">
        <v>14</v>
      </c>
      <c r="K126" s="253"/>
    </row>
    <row r="127" spans="6:11" x14ac:dyDescent="0.3">
      <c r="F127" s="355">
        <f>ROW()-ROW(APORTACIONESOCIOS[[#Headers],[SECUENCIA]])</f>
        <v>123</v>
      </c>
      <c r="G127" s="173">
        <v>45061</v>
      </c>
      <c r="H127" s="3">
        <v>10</v>
      </c>
      <c r="I127" s="263">
        <v>6</v>
      </c>
      <c r="J127" s="249" t="s">
        <v>24</v>
      </c>
      <c r="K127" s="253"/>
    </row>
    <row r="128" spans="6:11" x14ac:dyDescent="0.3">
      <c r="F128" s="355">
        <f>ROW()-ROW(APORTACIONESOCIOS[[#Headers],[SECUENCIA]])</f>
        <v>124</v>
      </c>
      <c r="G128" s="173">
        <v>45061</v>
      </c>
      <c r="H128" s="3">
        <v>10</v>
      </c>
      <c r="I128" s="263">
        <v>7</v>
      </c>
      <c r="J128" s="249" t="s">
        <v>15</v>
      </c>
      <c r="K128" s="253"/>
    </row>
    <row r="129" spans="6:11" x14ac:dyDescent="0.3">
      <c r="F129" s="355">
        <f>ROW()-ROW(APORTACIONESOCIOS[[#Headers],[SECUENCIA]])</f>
        <v>125</v>
      </c>
      <c r="G129" s="173">
        <v>45061</v>
      </c>
      <c r="H129" s="3">
        <v>10</v>
      </c>
      <c r="I129" s="263">
        <v>8</v>
      </c>
      <c r="J129" s="249" t="s">
        <v>16</v>
      </c>
      <c r="K129" s="253"/>
    </row>
    <row r="130" spans="6:11" x14ac:dyDescent="0.3">
      <c r="F130" s="355">
        <f>ROW()-ROW(APORTACIONESOCIOS[[#Headers],[SECUENCIA]])</f>
        <v>126</v>
      </c>
      <c r="G130" s="173">
        <v>45061</v>
      </c>
      <c r="H130" s="3">
        <v>10</v>
      </c>
      <c r="I130" s="263">
        <v>9</v>
      </c>
      <c r="J130" s="249" t="s">
        <v>17</v>
      </c>
      <c r="K130" s="253"/>
    </row>
    <row r="131" spans="6:11" x14ac:dyDescent="0.3">
      <c r="F131" s="355">
        <f>ROW()-ROW(APORTACIONESOCIOS[[#Headers],[SECUENCIA]])</f>
        <v>127</v>
      </c>
      <c r="G131" s="173">
        <v>45061</v>
      </c>
      <c r="H131" s="3">
        <v>10</v>
      </c>
      <c r="I131" s="263">
        <v>10</v>
      </c>
      <c r="J131" s="249" t="s">
        <v>18</v>
      </c>
      <c r="K131" s="253"/>
    </row>
    <row r="132" spans="6:11" x14ac:dyDescent="0.3">
      <c r="F132" s="355">
        <f>ROW()-ROW(APORTACIONESOCIOS[[#Headers],[SECUENCIA]])</f>
        <v>128</v>
      </c>
      <c r="G132" s="173">
        <v>45061</v>
      </c>
      <c r="H132" s="3">
        <v>10</v>
      </c>
      <c r="I132" s="263">
        <v>11</v>
      </c>
      <c r="J132" s="249" t="s">
        <v>19</v>
      </c>
      <c r="K132" s="253"/>
    </row>
    <row r="133" spans="6:11" x14ac:dyDescent="0.3">
      <c r="F133" s="355">
        <f>ROW()-ROW(APORTACIONESOCIOS[[#Headers],[SECUENCIA]])</f>
        <v>129</v>
      </c>
      <c r="G133" s="173">
        <v>45061</v>
      </c>
      <c r="H133" s="3">
        <v>10</v>
      </c>
      <c r="I133" s="263">
        <v>12</v>
      </c>
      <c r="J133" s="249" t="s">
        <v>20</v>
      </c>
      <c r="K133" s="253"/>
    </row>
    <row r="134" spans="6:11" x14ac:dyDescent="0.3">
      <c r="F134" s="355">
        <f>ROW()-ROW(APORTACIONESOCIOS[[#Headers],[SECUENCIA]])</f>
        <v>130</v>
      </c>
      <c r="G134" s="173">
        <v>45061</v>
      </c>
      <c r="H134" s="3">
        <v>10</v>
      </c>
      <c r="I134" s="263">
        <v>14</v>
      </c>
      <c r="J134" s="249" t="s">
        <v>21</v>
      </c>
      <c r="K134" s="253"/>
    </row>
    <row r="135" spans="6:11" x14ac:dyDescent="0.3">
      <c r="F135" s="355">
        <f>ROW()-ROW(APORTACIONESOCIOS[[#Headers],[SECUENCIA]])</f>
        <v>131</v>
      </c>
      <c r="G135" s="173">
        <v>45061</v>
      </c>
      <c r="H135" s="3">
        <v>10</v>
      </c>
      <c r="I135" s="263">
        <v>15</v>
      </c>
      <c r="J135" s="249" t="s">
        <v>22</v>
      </c>
      <c r="K135" s="253"/>
    </row>
    <row r="136" spans="6:11" x14ac:dyDescent="0.3">
      <c r="F136" s="355">
        <f>ROW()-ROW(APORTACIONESOCIOS[[#Headers],[SECUENCIA]])</f>
        <v>132</v>
      </c>
      <c r="G136" s="173">
        <v>45061</v>
      </c>
      <c r="H136" s="3">
        <v>10</v>
      </c>
      <c r="I136" s="263">
        <v>16</v>
      </c>
      <c r="J136" s="249" t="s">
        <v>23</v>
      </c>
      <c r="K136" s="253"/>
    </row>
    <row r="137" spans="6:11" x14ac:dyDescent="0.3">
      <c r="F137" s="355">
        <f>ROW()-ROW(APORTACIONESOCIOS[[#Headers],[SECUENCIA]])</f>
        <v>133</v>
      </c>
      <c r="G137" s="186">
        <v>45092</v>
      </c>
      <c r="H137" s="3">
        <v>10</v>
      </c>
      <c r="I137" s="263">
        <v>3</v>
      </c>
      <c r="J137" s="249" t="s">
        <v>13</v>
      </c>
      <c r="K137" s="253"/>
    </row>
    <row r="138" spans="6:11" x14ac:dyDescent="0.3">
      <c r="F138" s="356">
        <f>ROW()-ROW(APORTACIONESOCIOS[[#Headers],[SECUENCIA]])</f>
        <v>134</v>
      </c>
      <c r="G138" s="173">
        <v>45092</v>
      </c>
      <c r="H138" s="3">
        <v>10</v>
      </c>
      <c r="I138" s="263">
        <v>4</v>
      </c>
      <c r="J138" s="249" t="s">
        <v>12</v>
      </c>
      <c r="K138" s="255"/>
    </row>
    <row r="139" spans="6:11" x14ac:dyDescent="0.3">
      <c r="F139" s="355">
        <f>ROW()-ROW(APORTACIONESOCIOS[[#Headers],[SECUENCIA]])</f>
        <v>135</v>
      </c>
      <c r="G139" s="173">
        <v>45092</v>
      </c>
      <c r="H139" s="3">
        <v>10</v>
      </c>
      <c r="I139" s="263">
        <v>5</v>
      </c>
      <c r="J139" s="249" t="s">
        <v>14</v>
      </c>
      <c r="K139" s="253"/>
    </row>
    <row r="140" spans="6:11" x14ac:dyDescent="0.3">
      <c r="F140" s="355">
        <f>ROW()-ROW(APORTACIONESOCIOS[[#Headers],[SECUENCIA]])</f>
        <v>136</v>
      </c>
      <c r="G140" s="173">
        <v>45092</v>
      </c>
      <c r="H140" s="3">
        <v>10</v>
      </c>
      <c r="I140" s="263">
        <v>6</v>
      </c>
      <c r="J140" s="249" t="s">
        <v>24</v>
      </c>
      <c r="K140" s="253"/>
    </row>
    <row r="141" spans="6:11" x14ac:dyDescent="0.3">
      <c r="F141" s="355">
        <f>ROW()-ROW(APORTACIONESOCIOS[[#Headers],[SECUENCIA]])</f>
        <v>137</v>
      </c>
      <c r="G141" s="173">
        <v>45092</v>
      </c>
      <c r="H141" s="3">
        <v>10</v>
      </c>
      <c r="I141" s="263">
        <v>7</v>
      </c>
      <c r="J141" s="249" t="s">
        <v>15</v>
      </c>
      <c r="K141" s="253"/>
    </row>
    <row r="142" spans="6:11" x14ac:dyDescent="0.3">
      <c r="F142" s="355">
        <f>ROW()-ROW(APORTACIONESOCIOS[[#Headers],[SECUENCIA]])</f>
        <v>138</v>
      </c>
      <c r="G142" s="173">
        <v>45092</v>
      </c>
      <c r="H142" s="3">
        <v>10</v>
      </c>
      <c r="I142" s="263">
        <v>8</v>
      </c>
      <c r="J142" s="249" t="s">
        <v>16</v>
      </c>
      <c r="K142" s="253"/>
    </row>
    <row r="143" spans="6:11" x14ac:dyDescent="0.3">
      <c r="F143" s="355">
        <f>ROW()-ROW(APORTACIONESOCIOS[[#Headers],[SECUENCIA]])</f>
        <v>139</v>
      </c>
      <c r="G143" s="173">
        <v>45092</v>
      </c>
      <c r="H143" s="3">
        <v>10</v>
      </c>
      <c r="I143" s="263">
        <v>9</v>
      </c>
      <c r="J143" s="249" t="s">
        <v>17</v>
      </c>
      <c r="K143" s="253"/>
    </row>
    <row r="144" spans="6:11" x14ac:dyDescent="0.3">
      <c r="F144" s="355">
        <f>ROW()-ROW(APORTACIONESOCIOS[[#Headers],[SECUENCIA]])</f>
        <v>140</v>
      </c>
      <c r="G144" s="173">
        <v>45092</v>
      </c>
      <c r="H144" s="3">
        <v>10</v>
      </c>
      <c r="I144" s="263">
        <v>10</v>
      </c>
      <c r="J144" s="249" t="s">
        <v>18</v>
      </c>
      <c r="K144" s="253"/>
    </row>
    <row r="145" spans="6:11" x14ac:dyDescent="0.3">
      <c r="F145" s="355">
        <f>ROW()-ROW(APORTACIONESOCIOS[[#Headers],[SECUENCIA]])</f>
        <v>141</v>
      </c>
      <c r="G145" s="173">
        <v>45092</v>
      </c>
      <c r="H145" s="3">
        <v>10</v>
      </c>
      <c r="I145" s="263">
        <v>11</v>
      </c>
      <c r="J145" s="249" t="s">
        <v>19</v>
      </c>
      <c r="K145" s="253"/>
    </row>
    <row r="146" spans="6:11" x14ac:dyDescent="0.3">
      <c r="F146" s="355">
        <f>ROW()-ROW(APORTACIONESOCIOS[[#Headers],[SECUENCIA]])</f>
        <v>142</v>
      </c>
      <c r="G146" s="173">
        <v>45092</v>
      </c>
      <c r="H146" s="3">
        <v>10</v>
      </c>
      <c r="I146" s="263">
        <v>12</v>
      </c>
      <c r="J146" s="249" t="s">
        <v>20</v>
      </c>
      <c r="K146" s="253"/>
    </row>
    <row r="147" spans="6:11" x14ac:dyDescent="0.3">
      <c r="F147" s="355">
        <f>ROW()-ROW(APORTACIONESOCIOS[[#Headers],[SECUENCIA]])</f>
        <v>143</v>
      </c>
      <c r="G147" s="173">
        <v>45092</v>
      </c>
      <c r="H147" s="3">
        <v>10</v>
      </c>
      <c r="I147" s="263">
        <v>14</v>
      </c>
      <c r="J147" s="249" t="s">
        <v>21</v>
      </c>
      <c r="K147" s="253"/>
    </row>
    <row r="148" spans="6:11" x14ac:dyDescent="0.3">
      <c r="F148" s="355">
        <f>ROW()-ROW(APORTACIONESOCIOS[[#Headers],[SECUENCIA]])</f>
        <v>144</v>
      </c>
      <c r="G148" s="173">
        <v>45092</v>
      </c>
      <c r="H148" s="3">
        <v>10</v>
      </c>
      <c r="I148" s="263">
        <v>15</v>
      </c>
      <c r="J148" s="249" t="s">
        <v>22</v>
      </c>
      <c r="K148" s="253"/>
    </row>
    <row r="149" spans="6:11" x14ac:dyDescent="0.3">
      <c r="F149" s="355">
        <f>ROW()-ROW(APORTACIONESOCIOS[[#Headers],[SECUENCIA]])</f>
        <v>145</v>
      </c>
      <c r="G149" s="173">
        <v>45092</v>
      </c>
      <c r="H149" s="3">
        <v>10</v>
      </c>
      <c r="I149" s="263">
        <v>16</v>
      </c>
      <c r="J149" s="249" t="s">
        <v>23</v>
      </c>
      <c r="K149" s="253"/>
    </row>
    <row r="150" spans="6:11" x14ac:dyDescent="0.3">
      <c r="F150" s="355">
        <f>ROW()-ROW(APORTACIONESOCIOS[[#Headers],[SECUENCIA]])</f>
        <v>146</v>
      </c>
      <c r="G150" s="186">
        <v>45122</v>
      </c>
      <c r="H150" s="3">
        <v>10</v>
      </c>
      <c r="I150" s="263">
        <v>3</v>
      </c>
      <c r="J150" s="249" t="s">
        <v>13</v>
      </c>
      <c r="K150" s="253"/>
    </row>
    <row r="151" spans="6:11" x14ac:dyDescent="0.3">
      <c r="F151" s="356">
        <f>ROW()-ROW(APORTACIONESOCIOS[[#Headers],[SECUENCIA]])</f>
        <v>147</v>
      </c>
      <c r="G151" s="173">
        <v>45122</v>
      </c>
      <c r="H151" s="3">
        <v>10</v>
      </c>
      <c r="I151" s="263">
        <v>4</v>
      </c>
      <c r="J151" s="249" t="s">
        <v>12</v>
      </c>
      <c r="K151" s="255"/>
    </row>
    <row r="152" spans="6:11" x14ac:dyDescent="0.3">
      <c r="F152" s="355">
        <f>ROW()-ROW(APORTACIONESOCIOS[[#Headers],[SECUENCIA]])</f>
        <v>148</v>
      </c>
      <c r="G152" s="173">
        <v>45122</v>
      </c>
      <c r="H152" s="3">
        <v>10</v>
      </c>
      <c r="I152" s="263">
        <v>5</v>
      </c>
      <c r="J152" s="249" t="s">
        <v>14</v>
      </c>
      <c r="K152" s="253"/>
    </row>
    <row r="153" spans="6:11" x14ac:dyDescent="0.3">
      <c r="F153" s="355">
        <f>ROW()-ROW(APORTACIONESOCIOS[[#Headers],[SECUENCIA]])</f>
        <v>149</v>
      </c>
      <c r="G153" s="173">
        <v>45122</v>
      </c>
      <c r="H153" s="3">
        <v>10</v>
      </c>
      <c r="I153" s="263">
        <v>6</v>
      </c>
      <c r="J153" s="249" t="s">
        <v>24</v>
      </c>
      <c r="K153" s="253"/>
    </row>
    <row r="154" spans="6:11" x14ac:dyDescent="0.3">
      <c r="F154" s="355">
        <f>ROW()-ROW(APORTACIONESOCIOS[[#Headers],[SECUENCIA]])</f>
        <v>150</v>
      </c>
      <c r="G154" s="173">
        <v>45122</v>
      </c>
      <c r="H154" s="3">
        <v>10</v>
      </c>
      <c r="I154" s="263">
        <v>7</v>
      </c>
      <c r="J154" s="249" t="s">
        <v>15</v>
      </c>
      <c r="K154" s="253"/>
    </row>
    <row r="155" spans="6:11" x14ac:dyDescent="0.3">
      <c r="F155" s="355">
        <f>ROW()-ROW(APORTACIONESOCIOS[[#Headers],[SECUENCIA]])</f>
        <v>151</v>
      </c>
      <c r="G155" s="173">
        <v>45122</v>
      </c>
      <c r="H155" s="3">
        <v>10</v>
      </c>
      <c r="I155" s="263">
        <v>8</v>
      </c>
      <c r="J155" s="249" t="s">
        <v>16</v>
      </c>
      <c r="K155" s="253"/>
    </row>
    <row r="156" spans="6:11" x14ac:dyDescent="0.3">
      <c r="F156" s="355">
        <f>ROW()-ROW(APORTACIONESOCIOS[[#Headers],[SECUENCIA]])</f>
        <v>152</v>
      </c>
      <c r="G156" s="173">
        <v>45122</v>
      </c>
      <c r="H156" s="3">
        <v>10</v>
      </c>
      <c r="I156" s="263">
        <v>9</v>
      </c>
      <c r="J156" s="249" t="s">
        <v>17</v>
      </c>
      <c r="K156" s="253"/>
    </row>
    <row r="157" spans="6:11" x14ac:dyDescent="0.3">
      <c r="F157" s="355">
        <f>ROW()-ROW(APORTACIONESOCIOS[[#Headers],[SECUENCIA]])</f>
        <v>153</v>
      </c>
      <c r="G157" s="173">
        <v>45122</v>
      </c>
      <c r="H157" s="3">
        <v>10</v>
      </c>
      <c r="I157" s="263">
        <v>10</v>
      </c>
      <c r="J157" s="249" t="s">
        <v>18</v>
      </c>
      <c r="K157" s="253"/>
    </row>
    <row r="158" spans="6:11" x14ac:dyDescent="0.3">
      <c r="F158" s="355">
        <f>ROW()-ROW(APORTACIONESOCIOS[[#Headers],[SECUENCIA]])</f>
        <v>154</v>
      </c>
      <c r="G158" s="173">
        <v>45122</v>
      </c>
      <c r="H158" s="3">
        <v>10</v>
      </c>
      <c r="I158" s="263">
        <v>11</v>
      </c>
      <c r="J158" s="249" t="s">
        <v>19</v>
      </c>
      <c r="K158" s="253"/>
    </row>
    <row r="159" spans="6:11" x14ac:dyDescent="0.3">
      <c r="F159" s="355">
        <f>ROW()-ROW(APORTACIONESOCIOS[[#Headers],[SECUENCIA]])</f>
        <v>155</v>
      </c>
      <c r="G159" s="173">
        <v>45122</v>
      </c>
      <c r="H159" s="3">
        <v>10</v>
      </c>
      <c r="I159" s="263">
        <v>12</v>
      </c>
      <c r="J159" s="249" t="s">
        <v>20</v>
      </c>
      <c r="K159" s="253"/>
    </row>
    <row r="160" spans="6:11" x14ac:dyDescent="0.3">
      <c r="F160" s="355">
        <f>ROW()-ROW(APORTACIONESOCIOS[[#Headers],[SECUENCIA]])</f>
        <v>156</v>
      </c>
      <c r="G160" s="173">
        <v>45122</v>
      </c>
      <c r="H160" s="3">
        <v>10</v>
      </c>
      <c r="I160" s="263">
        <v>14</v>
      </c>
      <c r="J160" s="249" t="s">
        <v>21</v>
      </c>
      <c r="K160" s="253"/>
    </row>
    <row r="161" spans="6:11" x14ac:dyDescent="0.3">
      <c r="F161" s="355">
        <f>ROW()-ROW(APORTACIONESOCIOS[[#Headers],[SECUENCIA]])</f>
        <v>157</v>
      </c>
      <c r="G161" s="173">
        <v>45122</v>
      </c>
      <c r="H161" s="3">
        <v>10</v>
      </c>
      <c r="I161" s="263">
        <v>15</v>
      </c>
      <c r="J161" s="249" t="s">
        <v>22</v>
      </c>
      <c r="K161" s="253"/>
    </row>
    <row r="162" spans="6:11" x14ac:dyDescent="0.3">
      <c r="F162" s="355">
        <f>ROW()-ROW(APORTACIONESOCIOS[[#Headers],[SECUENCIA]])</f>
        <v>158</v>
      </c>
      <c r="G162" s="173">
        <v>45122</v>
      </c>
      <c r="H162" s="3">
        <v>10</v>
      </c>
      <c r="I162" s="263">
        <v>16</v>
      </c>
      <c r="J162" s="249" t="s">
        <v>23</v>
      </c>
      <c r="K162" s="253"/>
    </row>
    <row r="163" spans="6:11" x14ac:dyDescent="0.3">
      <c r="F163" s="355">
        <f>ROW()-ROW(APORTACIONESOCIOS[[#Headers],[SECUENCIA]])</f>
        <v>159</v>
      </c>
      <c r="G163" s="186">
        <v>45153</v>
      </c>
      <c r="H163" s="3">
        <v>10</v>
      </c>
      <c r="I163" s="263">
        <v>3</v>
      </c>
      <c r="J163" s="249" t="s">
        <v>13</v>
      </c>
      <c r="K163" s="253"/>
    </row>
    <row r="164" spans="6:11" x14ac:dyDescent="0.3">
      <c r="F164" s="356">
        <f>ROW()-ROW(APORTACIONESOCIOS[[#Headers],[SECUENCIA]])</f>
        <v>160</v>
      </c>
      <c r="G164" s="173">
        <v>45153</v>
      </c>
      <c r="H164" s="3">
        <v>10</v>
      </c>
      <c r="I164" s="263">
        <v>4</v>
      </c>
      <c r="J164" s="249" t="s">
        <v>12</v>
      </c>
      <c r="K164" s="255"/>
    </row>
    <row r="165" spans="6:11" x14ac:dyDescent="0.3">
      <c r="F165" s="355">
        <f>ROW()-ROW(APORTACIONESOCIOS[[#Headers],[SECUENCIA]])</f>
        <v>161</v>
      </c>
      <c r="G165" s="173">
        <v>45153</v>
      </c>
      <c r="H165" s="3">
        <v>10</v>
      </c>
      <c r="I165" s="263">
        <v>5</v>
      </c>
      <c r="J165" s="249" t="s">
        <v>14</v>
      </c>
      <c r="K165" s="253"/>
    </row>
    <row r="166" spans="6:11" x14ac:dyDescent="0.3">
      <c r="F166" s="355">
        <f>ROW()-ROW(APORTACIONESOCIOS[[#Headers],[SECUENCIA]])</f>
        <v>162</v>
      </c>
      <c r="G166" s="173">
        <v>45153</v>
      </c>
      <c r="H166" s="3">
        <v>10</v>
      </c>
      <c r="I166" s="263">
        <v>6</v>
      </c>
      <c r="J166" s="249" t="s">
        <v>24</v>
      </c>
      <c r="K166" s="253"/>
    </row>
    <row r="167" spans="6:11" x14ac:dyDescent="0.3">
      <c r="F167" s="355">
        <f>ROW()-ROW(APORTACIONESOCIOS[[#Headers],[SECUENCIA]])</f>
        <v>163</v>
      </c>
      <c r="G167" s="173">
        <v>45153</v>
      </c>
      <c r="H167" s="3">
        <v>10</v>
      </c>
      <c r="I167" s="263">
        <v>7</v>
      </c>
      <c r="J167" s="249" t="s">
        <v>15</v>
      </c>
      <c r="K167" s="253"/>
    </row>
    <row r="168" spans="6:11" x14ac:dyDescent="0.3">
      <c r="F168" s="355">
        <f>ROW()-ROW(APORTACIONESOCIOS[[#Headers],[SECUENCIA]])</f>
        <v>164</v>
      </c>
      <c r="G168" s="173">
        <v>45153</v>
      </c>
      <c r="H168" s="3">
        <v>10</v>
      </c>
      <c r="I168" s="263">
        <v>8</v>
      </c>
      <c r="J168" s="249" t="s">
        <v>16</v>
      </c>
      <c r="K168" s="253"/>
    </row>
    <row r="169" spans="6:11" x14ac:dyDescent="0.3">
      <c r="F169" s="355">
        <f>ROW()-ROW(APORTACIONESOCIOS[[#Headers],[SECUENCIA]])</f>
        <v>165</v>
      </c>
      <c r="G169" s="173">
        <v>45153</v>
      </c>
      <c r="H169" s="3">
        <v>10</v>
      </c>
      <c r="I169" s="263">
        <v>9</v>
      </c>
      <c r="J169" s="249" t="s">
        <v>17</v>
      </c>
      <c r="K169" s="253"/>
    </row>
    <row r="170" spans="6:11" x14ac:dyDescent="0.3">
      <c r="F170" s="355">
        <f>ROW()-ROW(APORTACIONESOCIOS[[#Headers],[SECUENCIA]])</f>
        <v>166</v>
      </c>
      <c r="G170" s="173">
        <v>45153</v>
      </c>
      <c r="H170" s="3">
        <v>10</v>
      </c>
      <c r="I170" s="263">
        <v>10</v>
      </c>
      <c r="J170" s="249" t="s">
        <v>18</v>
      </c>
      <c r="K170" s="253"/>
    </row>
    <row r="171" spans="6:11" x14ac:dyDescent="0.3">
      <c r="F171" s="355">
        <f>ROW()-ROW(APORTACIONESOCIOS[[#Headers],[SECUENCIA]])</f>
        <v>167</v>
      </c>
      <c r="G171" s="173">
        <v>45153</v>
      </c>
      <c r="H171" s="3">
        <v>10</v>
      </c>
      <c r="I171" s="263">
        <v>11</v>
      </c>
      <c r="J171" s="249" t="s">
        <v>19</v>
      </c>
      <c r="K171" s="253"/>
    </row>
    <row r="172" spans="6:11" x14ac:dyDescent="0.3">
      <c r="F172" s="355">
        <f>ROW()-ROW(APORTACIONESOCIOS[[#Headers],[SECUENCIA]])</f>
        <v>168</v>
      </c>
      <c r="G172" s="173">
        <v>45153</v>
      </c>
      <c r="H172" s="3">
        <v>10</v>
      </c>
      <c r="I172" s="263">
        <v>12</v>
      </c>
      <c r="J172" s="249" t="s">
        <v>20</v>
      </c>
      <c r="K172" s="253"/>
    </row>
    <row r="173" spans="6:11" x14ac:dyDescent="0.3">
      <c r="F173" s="355">
        <f>ROW()-ROW(APORTACIONESOCIOS[[#Headers],[SECUENCIA]])</f>
        <v>169</v>
      </c>
      <c r="G173" s="173">
        <v>45153</v>
      </c>
      <c r="H173" s="3">
        <v>10</v>
      </c>
      <c r="I173" s="263">
        <v>14</v>
      </c>
      <c r="J173" s="249" t="s">
        <v>21</v>
      </c>
      <c r="K173" s="253"/>
    </row>
    <row r="174" spans="6:11" x14ac:dyDescent="0.3">
      <c r="F174" s="355">
        <f>ROW()-ROW(APORTACIONESOCIOS[[#Headers],[SECUENCIA]])</f>
        <v>170</v>
      </c>
      <c r="G174" s="173">
        <v>45153</v>
      </c>
      <c r="H174" s="3">
        <v>10</v>
      </c>
      <c r="I174" s="263">
        <v>15</v>
      </c>
      <c r="J174" s="249" t="s">
        <v>22</v>
      </c>
      <c r="K174" s="253"/>
    </row>
    <row r="175" spans="6:11" x14ac:dyDescent="0.3">
      <c r="F175" s="355">
        <f>ROW()-ROW(APORTACIONESOCIOS[[#Headers],[SECUENCIA]])</f>
        <v>171</v>
      </c>
      <c r="G175" s="173">
        <v>45153</v>
      </c>
      <c r="H175" s="3">
        <v>10</v>
      </c>
      <c r="I175" s="263">
        <v>16</v>
      </c>
      <c r="J175" s="249" t="s">
        <v>23</v>
      </c>
      <c r="K175" s="253"/>
    </row>
    <row r="176" spans="6:11" x14ac:dyDescent="0.3">
      <c r="F176" s="355">
        <f>ROW()-ROW(APORTACIONESOCIOS[[#Headers],[SECUENCIA]])</f>
        <v>172</v>
      </c>
      <c r="G176" s="186">
        <v>45184</v>
      </c>
      <c r="H176" s="3">
        <v>10</v>
      </c>
      <c r="I176" s="263">
        <v>3</v>
      </c>
      <c r="J176" s="249" t="s">
        <v>13</v>
      </c>
      <c r="K176" s="253"/>
    </row>
    <row r="177" spans="6:11" x14ac:dyDescent="0.3">
      <c r="F177" s="356">
        <f>ROW()-ROW(APORTACIONESOCIOS[[#Headers],[SECUENCIA]])</f>
        <v>173</v>
      </c>
      <c r="G177" s="173">
        <v>45184</v>
      </c>
      <c r="H177" s="3">
        <v>10</v>
      </c>
      <c r="I177" s="263">
        <v>4</v>
      </c>
      <c r="J177" s="249" t="s">
        <v>12</v>
      </c>
      <c r="K177" s="255"/>
    </row>
    <row r="178" spans="6:11" x14ac:dyDescent="0.3">
      <c r="F178" s="355">
        <f>ROW()-ROW(APORTACIONESOCIOS[[#Headers],[SECUENCIA]])</f>
        <v>174</v>
      </c>
      <c r="G178" s="173">
        <v>45184</v>
      </c>
      <c r="H178" s="3">
        <v>10</v>
      </c>
      <c r="I178" s="263">
        <v>5</v>
      </c>
      <c r="J178" s="249" t="s">
        <v>14</v>
      </c>
      <c r="K178" s="253"/>
    </row>
    <row r="179" spans="6:11" x14ac:dyDescent="0.3">
      <c r="F179" s="355">
        <f>ROW()-ROW(APORTACIONESOCIOS[[#Headers],[SECUENCIA]])</f>
        <v>175</v>
      </c>
      <c r="G179" s="173">
        <v>45184</v>
      </c>
      <c r="H179" s="3">
        <v>10</v>
      </c>
      <c r="I179" s="263">
        <v>6</v>
      </c>
      <c r="J179" s="249" t="s">
        <v>24</v>
      </c>
      <c r="K179" s="253"/>
    </row>
    <row r="180" spans="6:11" x14ac:dyDescent="0.3">
      <c r="F180" s="355">
        <f>ROW()-ROW(APORTACIONESOCIOS[[#Headers],[SECUENCIA]])</f>
        <v>176</v>
      </c>
      <c r="G180" s="173">
        <v>45184</v>
      </c>
      <c r="H180" s="3">
        <v>10</v>
      </c>
      <c r="I180" s="263">
        <v>7</v>
      </c>
      <c r="J180" s="249" t="s">
        <v>15</v>
      </c>
      <c r="K180" s="253"/>
    </row>
    <row r="181" spans="6:11" x14ac:dyDescent="0.3">
      <c r="F181" s="355">
        <f>ROW()-ROW(APORTACIONESOCIOS[[#Headers],[SECUENCIA]])</f>
        <v>177</v>
      </c>
      <c r="G181" s="173">
        <v>45184</v>
      </c>
      <c r="H181" s="3">
        <v>10</v>
      </c>
      <c r="I181" s="263">
        <v>8</v>
      </c>
      <c r="J181" s="249" t="s">
        <v>16</v>
      </c>
      <c r="K181" s="253"/>
    </row>
    <row r="182" spans="6:11" x14ac:dyDescent="0.3">
      <c r="F182" s="355">
        <f>ROW()-ROW(APORTACIONESOCIOS[[#Headers],[SECUENCIA]])</f>
        <v>178</v>
      </c>
      <c r="G182" s="173">
        <v>45184</v>
      </c>
      <c r="H182" s="3">
        <v>10</v>
      </c>
      <c r="I182" s="263">
        <v>9</v>
      </c>
      <c r="J182" s="249" t="s">
        <v>17</v>
      </c>
      <c r="K182" s="253"/>
    </row>
    <row r="183" spans="6:11" x14ac:dyDescent="0.3">
      <c r="F183" s="355">
        <f>ROW()-ROW(APORTACIONESOCIOS[[#Headers],[SECUENCIA]])</f>
        <v>179</v>
      </c>
      <c r="G183" s="173">
        <v>45184</v>
      </c>
      <c r="H183" s="3">
        <v>10</v>
      </c>
      <c r="I183" s="263">
        <v>10</v>
      </c>
      <c r="J183" s="249" t="s">
        <v>18</v>
      </c>
      <c r="K183" s="253"/>
    </row>
    <row r="184" spans="6:11" x14ac:dyDescent="0.3">
      <c r="F184" s="355">
        <f>ROW()-ROW(APORTACIONESOCIOS[[#Headers],[SECUENCIA]])</f>
        <v>180</v>
      </c>
      <c r="G184" s="173">
        <v>45184</v>
      </c>
      <c r="H184" s="3">
        <v>10</v>
      </c>
      <c r="I184" s="263">
        <v>11</v>
      </c>
      <c r="J184" s="249" t="s">
        <v>19</v>
      </c>
      <c r="K184" s="253"/>
    </row>
    <row r="185" spans="6:11" x14ac:dyDescent="0.3">
      <c r="F185" s="355">
        <f>ROW()-ROW(APORTACIONESOCIOS[[#Headers],[SECUENCIA]])</f>
        <v>181</v>
      </c>
      <c r="G185" s="173">
        <v>45184</v>
      </c>
      <c r="H185" s="3">
        <v>10</v>
      </c>
      <c r="I185" s="263">
        <v>12</v>
      </c>
      <c r="J185" s="249" t="s">
        <v>20</v>
      </c>
      <c r="K185" s="253"/>
    </row>
    <row r="186" spans="6:11" x14ac:dyDescent="0.3">
      <c r="F186" s="355">
        <f>ROW()-ROW(APORTACIONESOCIOS[[#Headers],[SECUENCIA]])</f>
        <v>182</v>
      </c>
      <c r="G186" s="173">
        <v>45184</v>
      </c>
      <c r="H186" s="3">
        <v>10</v>
      </c>
      <c r="I186" s="263">
        <v>14</v>
      </c>
      <c r="J186" s="249" t="s">
        <v>21</v>
      </c>
      <c r="K186" s="253"/>
    </row>
    <row r="187" spans="6:11" x14ac:dyDescent="0.3">
      <c r="F187" s="355">
        <f>ROW()-ROW(APORTACIONESOCIOS[[#Headers],[SECUENCIA]])</f>
        <v>183</v>
      </c>
      <c r="G187" s="173">
        <v>45184</v>
      </c>
      <c r="H187" s="3">
        <v>10</v>
      </c>
      <c r="I187" s="263">
        <v>15</v>
      </c>
      <c r="J187" s="249" t="s">
        <v>22</v>
      </c>
      <c r="K187" s="253"/>
    </row>
    <row r="188" spans="6:11" x14ac:dyDescent="0.3">
      <c r="F188" s="355">
        <f>ROW()-ROW(APORTACIONESOCIOS[[#Headers],[SECUENCIA]])</f>
        <v>184</v>
      </c>
      <c r="G188" s="173">
        <v>45184</v>
      </c>
      <c r="H188" s="3">
        <v>10</v>
      </c>
      <c r="I188" s="263">
        <v>16</v>
      </c>
      <c r="J188" s="249" t="s">
        <v>23</v>
      </c>
      <c r="K188" s="253"/>
    </row>
    <row r="189" spans="6:11" x14ac:dyDescent="0.3">
      <c r="F189" s="355">
        <f>ROW()-ROW(APORTACIONESOCIOS[[#Headers],[SECUENCIA]])</f>
        <v>185</v>
      </c>
      <c r="G189" s="186">
        <v>45214</v>
      </c>
      <c r="H189" s="3">
        <v>10</v>
      </c>
      <c r="I189" s="263">
        <v>3</v>
      </c>
      <c r="J189" s="249" t="s">
        <v>13</v>
      </c>
      <c r="K189" s="253"/>
    </row>
    <row r="190" spans="6:11" x14ac:dyDescent="0.3">
      <c r="F190" s="356">
        <f>ROW()-ROW(APORTACIONESOCIOS[[#Headers],[SECUENCIA]])</f>
        <v>186</v>
      </c>
      <c r="G190" s="173">
        <v>45214</v>
      </c>
      <c r="H190" s="3">
        <v>10</v>
      </c>
      <c r="I190" s="263">
        <v>4</v>
      </c>
      <c r="J190" s="249" t="s">
        <v>12</v>
      </c>
      <c r="K190" s="255"/>
    </row>
    <row r="191" spans="6:11" x14ac:dyDescent="0.3">
      <c r="F191" s="355">
        <f>ROW()-ROW(APORTACIONESOCIOS[[#Headers],[SECUENCIA]])</f>
        <v>187</v>
      </c>
      <c r="G191" s="173">
        <v>45214</v>
      </c>
      <c r="H191" s="3">
        <v>10</v>
      </c>
      <c r="I191" s="263">
        <v>5</v>
      </c>
      <c r="J191" s="249" t="s">
        <v>14</v>
      </c>
      <c r="K191" s="253"/>
    </row>
    <row r="192" spans="6:11" x14ac:dyDescent="0.3">
      <c r="F192" s="355">
        <f>ROW()-ROW(APORTACIONESOCIOS[[#Headers],[SECUENCIA]])</f>
        <v>188</v>
      </c>
      <c r="G192" s="173">
        <v>45214</v>
      </c>
      <c r="H192" s="3">
        <v>10</v>
      </c>
      <c r="I192" s="263">
        <v>6</v>
      </c>
      <c r="J192" s="249" t="s">
        <v>24</v>
      </c>
      <c r="K192" s="253"/>
    </row>
    <row r="193" spans="6:11" x14ac:dyDescent="0.3">
      <c r="F193" s="355">
        <f>ROW()-ROW(APORTACIONESOCIOS[[#Headers],[SECUENCIA]])</f>
        <v>189</v>
      </c>
      <c r="G193" s="173">
        <v>45214</v>
      </c>
      <c r="H193" s="3">
        <v>10</v>
      </c>
      <c r="I193" s="263">
        <v>7</v>
      </c>
      <c r="J193" s="249" t="s">
        <v>15</v>
      </c>
      <c r="K193" s="253"/>
    </row>
    <row r="194" spans="6:11" x14ac:dyDescent="0.3">
      <c r="F194" s="355">
        <f>ROW()-ROW(APORTACIONESOCIOS[[#Headers],[SECUENCIA]])</f>
        <v>190</v>
      </c>
      <c r="G194" s="173">
        <v>45214</v>
      </c>
      <c r="H194" s="3">
        <v>10</v>
      </c>
      <c r="I194" s="263">
        <v>8</v>
      </c>
      <c r="J194" s="249" t="s">
        <v>16</v>
      </c>
      <c r="K194" s="253"/>
    </row>
    <row r="195" spans="6:11" x14ac:dyDescent="0.3">
      <c r="F195" s="355">
        <f>ROW()-ROW(APORTACIONESOCIOS[[#Headers],[SECUENCIA]])</f>
        <v>191</v>
      </c>
      <c r="G195" s="173">
        <v>45214</v>
      </c>
      <c r="H195" s="3">
        <v>10</v>
      </c>
      <c r="I195" s="263">
        <v>9</v>
      </c>
      <c r="J195" s="249" t="s">
        <v>17</v>
      </c>
      <c r="K195" s="253"/>
    </row>
    <row r="196" spans="6:11" x14ac:dyDescent="0.3">
      <c r="F196" s="355">
        <f>ROW()-ROW(APORTACIONESOCIOS[[#Headers],[SECUENCIA]])</f>
        <v>192</v>
      </c>
      <c r="G196" s="173">
        <v>45214</v>
      </c>
      <c r="H196" s="3">
        <v>10</v>
      </c>
      <c r="I196" s="263">
        <v>10</v>
      </c>
      <c r="J196" s="249" t="s">
        <v>18</v>
      </c>
      <c r="K196" s="253"/>
    </row>
    <row r="197" spans="6:11" x14ac:dyDescent="0.3">
      <c r="F197" s="355">
        <f>ROW()-ROW(APORTACIONESOCIOS[[#Headers],[SECUENCIA]])</f>
        <v>193</v>
      </c>
      <c r="G197" s="173">
        <v>45214</v>
      </c>
      <c r="H197" s="3">
        <v>10</v>
      </c>
      <c r="I197" s="263">
        <v>11</v>
      </c>
      <c r="J197" s="249" t="s">
        <v>19</v>
      </c>
      <c r="K197" s="253"/>
    </row>
    <row r="198" spans="6:11" x14ac:dyDescent="0.3">
      <c r="F198" s="355">
        <f>ROW()-ROW(APORTACIONESOCIOS[[#Headers],[SECUENCIA]])</f>
        <v>194</v>
      </c>
      <c r="G198" s="173">
        <v>45214</v>
      </c>
      <c r="H198" s="3">
        <v>10</v>
      </c>
      <c r="I198" s="263">
        <v>12</v>
      </c>
      <c r="J198" s="249" t="s">
        <v>20</v>
      </c>
      <c r="K198" s="253"/>
    </row>
    <row r="199" spans="6:11" x14ac:dyDescent="0.3">
      <c r="F199" s="355">
        <f>ROW()-ROW(APORTACIONESOCIOS[[#Headers],[SECUENCIA]])</f>
        <v>195</v>
      </c>
      <c r="G199" s="173">
        <v>45214</v>
      </c>
      <c r="H199" s="3">
        <v>10</v>
      </c>
      <c r="I199" s="263">
        <v>14</v>
      </c>
      <c r="J199" s="249" t="s">
        <v>21</v>
      </c>
      <c r="K199" s="253"/>
    </row>
    <row r="200" spans="6:11" x14ac:dyDescent="0.3">
      <c r="F200" s="355">
        <f>ROW()-ROW(APORTACIONESOCIOS[[#Headers],[SECUENCIA]])</f>
        <v>196</v>
      </c>
      <c r="G200" s="173">
        <v>45214</v>
      </c>
      <c r="H200" s="3">
        <v>10</v>
      </c>
      <c r="I200" s="263">
        <v>15</v>
      </c>
      <c r="J200" s="249" t="s">
        <v>22</v>
      </c>
      <c r="K200" s="253"/>
    </row>
    <row r="201" spans="6:11" x14ac:dyDescent="0.3">
      <c r="F201" s="355">
        <f>ROW()-ROW(APORTACIONESOCIOS[[#Headers],[SECUENCIA]])</f>
        <v>197</v>
      </c>
      <c r="G201" s="173">
        <v>45214</v>
      </c>
      <c r="H201" s="3">
        <v>10</v>
      </c>
      <c r="I201" s="263">
        <v>16</v>
      </c>
      <c r="J201" s="249" t="s">
        <v>23</v>
      </c>
      <c r="K201" s="253"/>
    </row>
    <row r="202" spans="6:11" x14ac:dyDescent="0.3">
      <c r="F202" s="355">
        <f>ROW()-ROW(APORTACIONESOCIOS[[#Headers],[SECUENCIA]])</f>
        <v>198</v>
      </c>
      <c r="G202" s="186">
        <v>45245</v>
      </c>
      <c r="H202" s="3">
        <v>10</v>
      </c>
      <c r="I202" s="263">
        <v>3</v>
      </c>
      <c r="J202" s="249" t="s">
        <v>13</v>
      </c>
      <c r="K202" s="253"/>
    </row>
    <row r="203" spans="6:11" x14ac:dyDescent="0.3">
      <c r="F203" s="356">
        <f>ROW()-ROW(APORTACIONESOCIOS[[#Headers],[SECUENCIA]])</f>
        <v>199</v>
      </c>
      <c r="G203" s="173">
        <v>45245</v>
      </c>
      <c r="H203" s="3">
        <v>10</v>
      </c>
      <c r="I203" s="263">
        <v>4</v>
      </c>
      <c r="J203" s="249" t="s">
        <v>12</v>
      </c>
      <c r="K203" s="255"/>
    </row>
    <row r="204" spans="6:11" x14ac:dyDescent="0.3">
      <c r="F204" s="355">
        <f>ROW()-ROW(APORTACIONESOCIOS[[#Headers],[SECUENCIA]])</f>
        <v>200</v>
      </c>
      <c r="G204" s="173">
        <v>45245</v>
      </c>
      <c r="H204" s="3">
        <v>10</v>
      </c>
      <c r="I204" s="263">
        <v>5</v>
      </c>
      <c r="J204" s="249" t="s">
        <v>14</v>
      </c>
      <c r="K204" s="253"/>
    </row>
    <row r="205" spans="6:11" x14ac:dyDescent="0.3">
      <c r="F205" s="355">
        <f>ROW()-ROW(APORTACIONESOCIOS[[#Headers],[SECUENCIA]])</f>
        <v>201</v>
      </c>
      <c r="G205" s="173">
        <v>45245</v>
      </c>
      <c r="H205" s="3">
        <v>10</v>
      </c>
      <c r="I205" s="263">
        <v>6</v>
      </c>
      <c r="J205" s="249" t="s">
        <v>24</v>
      </c>
      <c r="K205" s="253"/>
    </row>
    <row r="206" spans="6:11" x14ac:dyDescent="0.3">
      <c r="F206" s="355">
        <f>ROW()-ROW(APORTACIONESOCIOS[[#Headers],[SECUENCIA]])</f>
        <v>202</v>
      </c>
      <c r="G206" s="173">
        <v>45245</v>
      </c>
      <c r="H206" s="3">
        <v>10</v>
      </c>
      <c r="I206" s="263">
        <v>7</v>
      </c>
      <c r="J206" s="249" t="s">
        <v>15</v>
      </c>
      <c r="K206" s="253"/>
    </row>
    <row r="207" spans="6:11" x14ac:dyDescent="0.3">
      <c r="F207" s="355">
        <f>ROW()-ROW(APORTACIONESOCIOS[[#Headers],[SECUENCIA]])</f>
        <v>203</v>
      </c>
      <c r="G207" s="173">
        <v>45245</v>
      </c>
      <c r="H207" s="3">
        <v>10</v>
      </c>
      <c r="I207" s="263">
        <v>8</v>
      </c>
      <c r="J207" s="249" t="s">
        <v>16</v>
      </c>
      <c r="K207" s="253"/>
    </row>
    <row r="208" spans="6:11" x14ac:dyDescent="0.3">
      <c r="F208" s="355">
        <f>ROW()-ROW(APORTACIONESOCIOS[[#Headers],[SECUENCIA]])</f>
        <v>204</v>
      </c>
      <c r="G208" s="173">
        <v>45245</v>
      </c>
      <c r="H208" s="3">
        <v>10</v>
      </c>
      <c r="I208" s="263">
        <v>9</v>
      </c>
      <c r="J208" s="249" t="s">
        <v>17</v>
      </c>
      <c r="K208" s="253"/>
    </row>
    <row r="209" spans="6:11" x14ac:dyDescent="0.3">
      <c r="F209" s="355">
        <f>ROW()-ROW(APORTACIONESOCIOS[[#Headers],[SECUENCIA]])</f>
        <v>205</v>
      </c>
      <c r="G209" s="173">
        <v>45245</v>
      </c>
      <c r="H209" s="3">
        <v>10</v>
      </c>
      <c r="I209" s="263">
        <v>10</v>
      </c>
      <c r="J209" s="249" t="s">
        <v>18</v>
      </c>
      <c r="K209" s="253"/>
    </row>
    <row r="210" spans="6:11" x14ac:dyDescent="0.3">
      <c r="F210" s="355">
        <f>ROW()-ROW(APORTACIONESOCIOS[[#Headers],[SECUENCIA]])</f>
        <v>206</v>
      </c>
      <c r="G210" s="173">
        <v>45245</v>
      </c>
      <c r="H210" s="3">
        <v>10</v>
      </c>
      <c r="I210" s="263">
        <v>11</v>
      </c>
      <c r="J210" s="249" t="s">
        <v>19</v>
      </c>
      <c r="K210" s="253"/>
    </row>
    <row r="211" spans="6:11" x14ac:dyDescent="0.3">
      <c r="F211" s="355">
        <f>ROW()-ROW(APORTACIONESOCIOS[[#Headers],[SECUENCIA]])</f>
        <v>207</v>
      </c>
      <c r="G211" s="173">
        <v>45245</v>
      </c>
      <c r="H211" s="3">
        <v>10</v>
      </c>
      <c r="I211" s="263">
        <v>12</v>
      </c>
      <c r="J211" s="249" t="s">
        <v>20</v>
      </c>
      <c r="K211" s="253"/>
    </row>
    <row r="212" spans="6:11" x14ac:dyDescent="0.3">
      <c r="F212" s="355">
        <f>ROW()-ROW(APORTACIONESOCIOS[[#Headers],[SECUENCIA]])</f>
        <v>208</v>
      </c>
      <c r="G212" s="173">
        <v>45245</v>
      </c>
      <c r="H212" s="3">
        <v>10</v>
      </c>
      <c r="I212" s="263">
        <v>14</v>
      </c>
      <c r="J212" s="249" t="s">
        <v>21</v>
      </c>
      <c r="K212" s="253"/>
    </row>
    <row r="213" spans="6:11" x14ac:dyDescent="0.3">
      <c r="F213" s="355">
        <f>ROW()-ROW(APORTACIONESOCIOS[[#Headers],[SECUENCIA]])</f>
        <v>209</v>
      </c>
      <c r="G213" s="173">
        <v>45245</v>
      </c>
      <c r="H213" s="3">
        <v>10</v>
      </c>
      <c r="I213" s="263">
        <v>15</v>
      </c>
      <c r="J213" s="249" t="s">
        <v>22</v>
      </c>
      <c r="K213" s="253"/>
    </row>
    <row r="214" spans="6:11" x14ac:dyDescent="0.3">
      <c r="F214" s="355">
        <f>ROW()-ROW(APORTACIONESOCIOS[[#Headers],[SECUENCIA]])</f>
        <v>210</v>
      </c>
      <c r="G214" s="173">
        <v>45245</v>
      </c>
      <c r="H214" s="3">
        <v>10</v>
      </c>
      <c r="I214" s="263">
        <v>16</v>
      </c>
      <c r="J214" s="249" t="s">
        <v>23</v>
      </c>
      <c r="K214" s="253"/>
    </row>
    <row r="215" spans="6:11" x14ac:dyDescent="0.3">
      <c r="F215" s="355">
        <f>ROW()-ROW(APORTACIONESOCIOS[[#Headers],[SECUENCIA]])</f>
        <v>211</v>
      </c>
      <c r="G215" s="186">
        <v>45275</v>
      </c>
      <c r="H215" s="3">
        <v>10</v>
      </c>
      <c r="I215" s="263">
        <v>3</v>
      </c>
      <c r="J215" s="249" t="s">
        <v>13</v>
      </c>
      <c r="K215" s="253"/>
    </row>
    <row r="216" spans="6:11" x14ac:dyDescent="0.3">
      <c r="F216" s="356">
        <f>ROW()-ROW(APORTACIONESOCIOS[[#Headers],[SECUENCIA]])</f>
        <v>212</v>
      </c>
      <c r="G216" s="173">
        <v>45275</v>
      </c>
      <c r="H216" s="3">
        <v>10</v>
      </c>
      <c r="I216" s="263">
        <v>4</v>
      </c>
      <c r="J216" s="249" t="s">
        <v>12</v>
      </c>
      <c r="K216" s="255"/>
    </row>
    <row r="217" spans="6:11" x14ac:dyDescent="0.3">
      <c r="F217" s="355">
        <f>ROW()-ROW(APORTACIONESOCIOS[[#Headers],[SECUENCIA]])</f>
        <v>213</v>
      </c>
      <c r="G217" s="173">
        <v>45275</v>
      </c>
      <c r="H217" s="3">
        <v>10</v>
      </c>
      <c r="I217" s="263">
        <v>5</v>
      </c>
      <c r="J217" s="249" t="s">
        <v>14</v>
      </c>
      <c r="K217" s="253"/>
    </row>
    <row r="218" spans="6:11" x14ac:dyDescent="0.3">
      <c r="F218" s="355">
        <f>ROW()-ROW(APORTACIONESOCIOS[[#Headers],[SECUENCIA]])</f>
        <v>214</v>
      </c>
      <c r="G218" s="173">
        <v>45275</v>
      </c>
      <c r="H218" s="3">
        <v>10</v>
      </c>
      <c r="I218" s="263">
        <v>6</v>
      </c>
      <c r="J218" s="249" t="s">
        <v>24</v>
      </c>
      <c r="K218" s="253"/>
    </row>
    <row r="219" spans="6:11" x14ac:dyDescent="0.3">
      <c r="F219" s="355">
        <f>ROW()-ROW(APORTACIONESOCIOS[[#Headers],[SECUENCIA]])</f>
        <v>215</v>
      </c>
      <c r="G219" s="173">
        <v>45275</v>
      </c>
      <c r="H219" s="3">
        <v>10</v>
      </c>
      <c r="I219" s="263">
        <v>7</v>
      </c>
      <c r="J219" s="249" t="s">
        <v>15</v>
      </c>
      <c r="K219" s="253"/>
    </row>
    <row r="220" spans="6:11" x14ac:dyDescent="0.3">
      <c r="F220" s="355">
        <f>ROW()-ROW(APORTACIONESOCIOS[[#Headers],[SECUENCIA]])</f>
        <v>216</v>
      </c>
      <c r="G220" s="173">
        <v>45275</v>
      </c>
      <c r="H220" s="3">
        <v>10</v>
      </c>
      <c r="I220" s="263">
        <v>8</v>
      </c>
      <c r="J220" s="249" t="s">
        <v>16</v>
      </c>
      <c r="K220" s="253"/>
    </row>
    <row r="221" spans="6:11" x14ac:dyDescent="0.3">
      <c r="F221" s="355">
        <f>ROW()-ROW(APORTACIONESOCIOS[[#Headers],[SECUENCIA]])</f>
        <v>217</v>
      </c>
      <c r="G221" s="173">
        <v>45275</v>
      </c>
      <c r="H221" s="3">
        <v>10</v>
      </c>
      <c r="I221" s="263">
        <v>9</v>
      </c>
      <c r="J221" s="249" t="s">
        <v>17</v>
      </c>
      <c r="K221" s="253"/>
    </row>
    <row r="222" spans="6:11" x14ac:dyDescent="0.3">
      <c r="F222" s="355">
        <f>ROW()-ROW(APORTACIONESOCIOS[[#Headers],[SECUENCIA]])</f>
        <v>218</v>
      </c>
      <c r="G222" s="173">
        <v>45275</v>
      </c>
      <c r="H222" s="3">
        <v>10</v>
      </c>
      <c r="I222" s="263">
        <v>10</v>
      </c>
      <c r="J222" s="249" t="s">
        <v>18</v>
      </c>
      <c r="K222" s="253"/>
    </row>
    <row r="223" spans="6:11" x14ac:dyDescent="0.3">
      <c r="F223" s="355">
        <f>ROW()-ROW(APORTACIONESOCIOS[[#Headers],[SECUENCIA]])</f>
        <v>219</v>
      </c>
      <c r="G223" s="173">
        <v>45275</v>
      </c>
      <c r="H223" s="3">
        <v>10</v>
      </c>
      <c r="I223" s="263">
        <v>11</v>
      </c>
      <c r="J223" s="249" t="s">
        <v>19</v>
      </c>
      <c r="K223" s="253"/>
    </row>
    <row r="224" spans="6:11" x14ac:dyDescent="0.3">
      <c r="F224" s="355">
        <f>ROW()-ROW(APORTACIONESOCIOS[[#Headers],[SECUENCIA]])</f>
        <v>220</v>
      </c>
      <c r="G224" s="173">
        <v>45275</v>
      </c>
      <c r="H224" s="3">
        <v>10</v>
      </c>
      <c r="I224" s="263">
        <v>12</v>
      </c>
      <c r="J224" s="249" t="s">
        <v>20</v>
      </c>
      <c r="K224" s="253"/>
    </row>
    <row r="225" spans="6:11" x14ac:dyDescent="0.3">
      <c r="F225" s="355">
        <f>ROW()-ROW(APORTACIONESOCIOS[[#Headers],[SECUENCIA]])</f>
        <v>221</v>
      </c>
      <c r="G225" s="173">
        <v>45275</v>
      </c>
      <c r="H225" s="3">
        <v>10</v>
      </c>
      <c r="I225" s="263">
        <v>14</v>
      </c>
      <c r="J225" s="249" t="s">
        <v>21</v>
      </c>
      <c r="K225" s="253"/>
    </row>
    <row r="226" spans="6:11" x14ac:dyDescent="0.3">
      <c r="F226" s="355">
        <f>ROW()-ROW(APORTACIONESOCIOS[[#Headers],[SECUENCIA]])</f>
        <v>222</v>
      </c>
      <c r="G226" s="173">
        <v>45275</v>
      </c>
      <c r="H226" s="3">
        <v>10</v>
      </c>
      <c r="I226" s="263">
        <v>15</v>
      </c>
      <c r="J226" s="249" t="s">
        <v>22</v>
      </c>
      <c r="K226" s="253"/>
    </row>
    <row r="227" spans="6:11" x14ac:dyDescent="0.3">
      <c r="F227" s="355">
        <f>ROW()-ROW(APORTACIONESOCIOS[[#Headers],[SECUENCIA]])</f>
        <v>223</v>
      </c>
      <c r="G227" s="173">
        <v>45275</v>
      </c>
      <c r="H227" s="3">
        <v>10</v>
      </c>
      <c r="I227" s="263">
        <v>16</v>
      </c>
      <c r="J227" s="249" t="s">
        <v>23</v>
      </c>
      <c r="K227" s="253"/>
    </row>
    <row r="228" spans="6:11" x14ac:dyDescent="0.3">
      <c r="F228" s="355">
        <f>ROW()-ROW(APORTACIONESOCIOS[[#Headers],[SECUENCIA]])</f>
        <v>224</v>
      </c>
      <c r="G228" s="173">
        <v>45306</v>
      </c>
      <c r="H228" s="3">
        <v>10</v>
      </c>
      <c r="I228" s="263">
        <v>3</v>
      </c>
      <c r="J228" s="249" t="s">
        <v>13</v>
      </c>
      <c r="K228" s="253"/>
    </row>
    <row r="229" spans="6:11" x14ac:dyDescent="0.3">
      <c r="F229" s="355">
        <f>ROW()-ROW(APORTACIONESOCIOS[[#Headers],[SECUENCIA]])</f>
        <v>225</v>
      </c>
      <c r="G229" s="173">
        <v>45306</v>
      </c>
      <c r="H229" s="3">
        <v>10</v>
      </c>
      <c r="I229" s="263">
        <v>4</v>
      </c>
      <c r="J229" s="249" t="s">
        <v>12</v>
      </c>
      <c r="K229" s="253"/>
    </row>
    <row r="230" spans="6:11" x14ac:dyDescent="0.3">
      <c r="F230" s="355">
        <f>ROW()-ROW(APORTACIONESOCIOS[[#Headers],[SECUENCIA]])</f>
        <v>226</v>
      </c>
      <c r="G230" s="173">
        <v>45306</v>
      </c>
      <c r="H230" s="3">
        <v>10</v>
      </c>
      <c r="I230" s="263">
        <v>5</v>
      </c>
      <c r="J230" s="249" t="s">
        <v>14</v>
      </c>
      <c r="K230" s="253"/>
    </row>
    <row r="231" spans="6:11" x14ac:dyDescent="0.3">
      <c r="F231" s="355">
        <f>ROW()-ROW(APORTACIONESOCIOS[[#Headers],[SECUENCIA]])</f>
        <v>227</v>
      </c>
      <c r="G231" s="173">
        <v>45306</v>
      </c>
      <c r="H231" s="3">
        <v>10</v>
      </c>
      <c r="I231" s="263">
        <v>6</v>
      </c>
      <c r="J231" s="249" t="s">
        <v>24</v>
      </c>
      <c r="K231" s="253"/>
    </row>
    <row r="232" spans="6:11" x14ac:dyDescent="0.3">
      <c r="F232" s="355">
        <f>ROW()-ROW(APORTACIONESOCIOS[[#Headers],[SECUENCIA]])</f>
        <v>228</v>
      </c>
      <c r="G232" s="173">
        <v>45306</v>
      </c>
      <c r="H232" s="3">
        <v>10</v>
      </c>
      <c r="I232" s="263">
        <v>7</v>
      </c>
      <c r="J232" s="249" t="s">
        <v>15</v>
      </c>
      <c r="K232" s="253"/>
    </row>
    <row r="233" spans="6:11" x14ac:dyDescent="0.3">
      <c r="F233" s="355">
        <f>ROW()-ROW(APORTACIONESOCIOS[[#Headers],[SECUENCIA]])</f>
        <v>229</v>
      </c>
      <c r="G233" s="173">
        <v>45306</v>
      </c>
      <c r="H233" s="3">
        <v>10</v>
      </c>
      <c r="I233" s="263">
        <v>8</v>
      </c>
      <c r="J233" s="249" t="s">
        <v>16</v>
      </c>
      <c r="K233" s="253"/>
    </row>
    <row r="234" spans="6:11" x14ac:dyDescent="0.3">
      <c r="F234" s="355">
        <f>ROW()-ROW(APORTACIONESOCIOS[[#Headers],[SECUENCIA]])</f>
        <v>230</v>
      </c>
      <c r="G234" s="173">
        <v>45306</v>
      </c>
      <c r="H234" s="3">
        <v>10</v>
      </c>
      <c r="I234" s="263">
        <v>9</v>
      </c>
      <c r="J234" s="249" t="s">
        <v>17</v>
      </c>
      <c r="K234" s="253"/>
    </row>
    <row r="235" spans="6:11" x14ac:dyDescent="0.3">
      <c r="F235" s="355">
        <f>ROW()-ROW(APORTACIONESOCIOS[[#Headers],[SECUENCIA]])</f>
        <v>231</v>
      </c>
      <c r="G235" s="173">
        <v>45306</v>
      </c>
      <c r="H235" s="3">
        <v>10</v>
      </c>
      <c r="I235" s="263">
        <v>10</v>
      </c>
      <c r="J235" s="249" t="s">
        <v>18</v>
      </c>
      <c r="K235" s="253"/>
    </row>
    <row r="236" spans="6:11" x14ac:dyDescent="0.3">
      <c r="F236" s="355">
        <f>ROW()-ROW(APORTACIONESOCIOS[[#Headers],[SECUENCIA]])</f>
        <v>232</v>
      </c>
      <c r="G236" s="173">
        <v>45306</v>
      </c>
      <c r="H236" s="3">
        <v>10</v>
      </c>
      <c r="I236" s="263">
        <v>11</v>
      </c>
      <c r="J236" s="249" t="s">
        <v>19</v>
      </c>
      <c r="K236" s="253"/>
    </row>
    <row r="237" spans="6:11" x14ac:dyDescent="0.3">
      <c r="F237" s="355">
        <f>ROW()-ROW(APORTACIONESOCIOS[[#Headers],[SECUENCIA]])</f>
        <v>233</v>
      </c>
      <c r="G237" s="173">
        <v>45306</v>
      </c>
      <c r="H237" s="3">
        <v>10</v>
      </c>
      <c r="I237" s="263">
        <v>12</v>
      </c>
      <c r="J237" s="249" t="s">
        <v>20</v>
      </c>
      <c r="K237" s="253"/>
    </row>
    <row r="238" spans="6:11" x14ac:dyDescent="0.3">
      <c r="F238" s="355">
        <f>ROW()-ROW(APORTACIONESOCIOS[[#Headers],[SECUENCIA]])</f>
        <v>234</v>
      </c>
      <c r="G238" s="173">
        <v>45306</v>
      </c>
      <c r="H238" s="3">
        <v>10</v>
      </c>
      <c r="I238" s="263">
        <v>14</v>
      </c>
      <c r="J238" s="249" t="s">
        <v>21</v>
      </c>
      <c r="K238" s="253"/>
    </row>
    <row r="239" spans="6:11" x14ac:dyDescent="0.3">
      <c r="F239" s="355">
        <f>ROW()-ROW(APORTACIONESOCIOS[[#Headers],[SECUENCIA]])</f>
        <v>235</v>
      </c>
      <c r="G239" s="173">
        <v>45306</v>
      </c>
      <c r="H239" s="3">
        <v>10</v>
      </c>
      <c r="I239" s="263">
        <v>15</v>
      </c>
      <c r="J239" s="249" t="s">
        <v>22</v>
      </c>
      <c r="K239" s="253"/>
    </row>
    <row r="240" spans="6:11" x14ac:dyDescent="0.3">
      <c r="F240" s="355">
        <f>ROW()-ROW(APORTACIONESOCIOS[[#Headers],[SECUENCIA]])</f>
        <v>236</v>
      </c>
      <c r="G240" s="173">
        <v>45306</v>
      </c>
      <c r="H240" s="3">
        <v>10</v>
      </c>
      <c r="I240" s="263">
        <v>16</v>
      </c>
      <c r="J240" s="249" t="s">
        <v>23</v>
      </c>
      <c r="K240" s="253"/>
    </row>
    <row r="241" spans="6:11" x14ac:dyDescent="0.3">
      <c r="F241" s="355">
        <f>ROW()-ROW(APORTACIONESOCIOS[[#Headers],[SECUENCIA]])</f>
        <v>237</v>
      </c>
      <c r="G241" s="173">
        <v>45337</v>
      </c>
      <c r="H241" s="3">
        <v>10</v>
      </c>
      <c r="I241" s="263">
        <v>3</v>
      </c>
      <c r="J241" s="249" t="s">
        <v>13</v>
      </c>
      <c r="K241" s="253"/>
    </row>
    <row r="242" spans="6:11" x14ac:dyDescent="0.3">
      <c r="F242" s="355">
        <f>ROW()-ROW(APORTACIONESOCIOS[[#Headers],[SECUENCIA]])</f>
        <v>238</v>
      </c>
      <c r="G242" s="173">
        <v>45337</v>
      </c>
      <c r="H242" s="3">
        <v>10</v>
      </c>
      <c r="I242" s="263">
        <v>4</v>
      </c>
      <c r="J242" s="249" t="s">
        <v>12</v>
      </c>
      <c r="K242" s="253"/>
    </row>
    <row r="243" spans="6:11" x14ac:dyDescent="0.3">
      <c r="F243" s="355">
        <f>ROW()-ROW(APORTACIONESOCIOS[[#Headers],[SECUENCIA]])</f>
        <v>239</v>
      </c>
      <c r="G243" s="173">
        <v>45337</v>
      </c>
      <c r="H243" s="3">
        <v>10</v>
      </c>
      <c r="I243" s="263">
        <v>5</v>
      </c>
      <c r="J243" s="249" t="s">
        <v>14</v>
      </c>
      <c r="K243" s="253"/>
    </row>
    <row r="244" spans="6:11" x14ac:dyDescent="0.3">
      <c r="F244" s="355">
        <f>ROW()-ROW(APORTACIONESOCIOS[[#Headers],[SECUENCIA]])</f>
        <v>240</v>
      </c>
      <c r="G244" s="173">
        <v>45337</v>
      </c>
      <c r="H244" s="3">
        <v>10</v>
      </c>
      <c r="I244" s="263">
        <v>6</v>
      </c>
      <c r="J244" s="249" t="s">
        <v>24</v>
      </c>
      <c r="K244" s="253"/>
    </row>
    <row r="245" spans="6:11" x14ac:dyDescent="0.3">
      <c r="F245" s="355">
        <f>ROW()-ROW(APORTACIONESOCIOS[[#Headers],[SECUENCIA]])</f>
        <v>241</v>
      </c>
      <c r="G245" s="173">
        <v>45337</v>
      </c>
      <c r="H245" s="3">
        <v>10</v>
      </c>
      <c r="I245" s="263">
        <v>7</v>
      </c>
      <c r="J245" s="249" t="s">
        <v>15</v>
      </c>
      <c r="K245" s="253"/>
    </row>
    <row r="246" spans="6:11" x14ac:dyDescent="0.3">
      <c r="F246" s="355">
        <f>ROW()-ROW(APORTACIONESOCIOS[[#Headers],[SECUENCIA]])</f>
        <v>242</v>
      </c>
      <c r="G246" s="173">
        <v>45337</v>
      </c>
      <c r="H246" s="3">
        <v>10</v>
      </c>
      <c r="I246" s="263">
        <v>8</v>
      </c>
      <c r="J246" s="249" t="s">
        <v>16</v>
      </c>
      <c r="K246" s="253"/>
    </row>
    <row r="247" spans="6:11" x14ac:dyDescent="0.3">
      <c r="F247" s="355">
        <f>ROW()-ROW(APORTACIONESOCIOS[[#Headers],[SECUENCIA]])</f>
        <v>243</v>
      </c>
      <c r="G247" s="173">
        <v>45337</v>
      </c>
      <c r="H247" s="3">
        <v>10</v>
      </c>
      <c r="I247" s="263">
        <v>9</v>
      </c>
      <c r="J247" s="249" t="s">
        <v>17</v>
      </c>
      <c r="K247" s="253"/>
    </row>
    <row r="248" spans="6:11" x14ac:dyDescent="0.3">
      <c r="F248" s="355">
        <f>ROW()-ROW(APORTACIONESOCIOS[[#Headers],[SECUENCIA]])</f>
        <v>244</v>
      </c>
      <c r="G248" s="173">
        <v>45337</v>
      </c>
      <c r="H248" s="3">
        <v>10</v>
      </c>
      <c r="I248" s="263">
        <v>10</v>
      </c>
      <c r="J248" s="249" t="s">
        <v>18</v>
      </c>
      <c r="K248" s="253"/>
    </row>
    <row r="249" spans="6:11" x14ac:dyDescent="0.3">
      <c r="F249" s="355">
        <f>ROW()-ROW(APORTACIONESOCIOS[[#Headers],[SECUENCIA]])</f>
        <v>245</v>
      </c>
      <c r="G249" s="173">
        <v>45337</v>
      </c>
      <c r="H249" s="3">
        <v>10</v>
      </c>
      <c r="I249" s="263">
        <v>11</v>
      </c>
      <c r="J249" s="249" t="s">
        <v>19</v>
      </c>
      <c r="K249" s="253"/>
    </row>
    <row r="250" spans="6:11" x14ac:dyDescent="0.3">
      <c r="F250" s="355">
        <f>ROW()-ROW(APORTACIONESOCIOS[[#Headers],[SECUENCIA]])</f>
        <v>246</v>
      </c>
      <c r="G250" s="173">
        <v>45337</v>
      </c>
      <c r="H250" s="3">
        <v>10</v>
      </c>
      <c r="I250" s="263">
        <v>12</v>
      </c>
      <c r="J250" s="249" t="s">
        <v>20</v>
      </c>
      <c r="K250" s="253"/>
    </row>
    <row r="251" spans="6:11" x14ac:dyDescent="0.3">
      <c r="F251" s="355">
        <f>ROW()-ROW(APORTACIONESOCIOS[[#Headers],[SECUENCIA]])</f>
        <v>247</v>
      </c>
      <c r="G251" s="173">
        <v>45337</v>
      </c>
      <c r="H251" s="3">
        <v>10</v>
      </c>
      <c r="I251" s="263">
        <v>14</v>
      </c>
      <c r="J251" s="249" t="s">
        <v>21</v>
      </c>
      <c r="K251" s="253"/>
    </row>
    <row r="252" spans="6:11" x14ac:dyDescent="0.3">
      <c r="F252" s="355">
        <f>ROW()-ROW(APORTACIONESOCIOS[[#Headers],[SECUENCIA]])</f>
        <v>248</v>
      </c>
      <c r="G252" s="173">
        <v>45337</v>
      </c>
      <c r="H252" s="3">
        <v>10</v>
      </c>
      <c r="I252" s="263">
        <v>15</v>
      </c>
      <c r="J252" s="249" t="s">
        <v>22</v>
      </c>
      <c r="K252" s="253"/>
    </row>
    <row r="253" spans="6:11" x14ac:dyDescent="0.3">
      <c r="F253" s="355">
        <f>ROW()-ROW(APORTACIONESOCIOS[[#Headers],[SECUENCIA]])</f>
        <v>249</v>
      </c>
      <c r="G253" s="173">
        <v>45337</v>
      </c>
      <c r="H253" s="3">
        <v>10</v>
      </c>
      <c r="I253" s="263">
        <v>16</v>
      </c>
      <c r="J253" s="249" t="s">
        <v>23</v>
      </c>
      <c r="K253" s="253"/>
    </row>
    <row r="254" spans="6:11" x14ac:dyDescent="0.3">
      <c r="F254" s="355">
        <f>ROW()-ROW(APORTACIONESOCIOS[[#Headers],[SECUENCIA]])</f>
        <v>250</v>
      </c>
      <c r="G254" s="186">
        <v>45366</v>
      </c>
      <c r="H254" s="3">
        <v>10</v>
      </c>
      <c r="I254" s="263">
        <v>3</v>
      </c>
      <c r="J254" s="249" t="s">
        <v>13</v>
      </c>
      <c r="K254" s="253"/>
    </row>
    <row r="255" spans="6:11" x14ac:dyDescent="0.3">
      <c r="F255" s="355">
        <f>ROW()-ROW(APORTACIONESOCIOS[[#Headers],[SECUENCIA]])</f>
        <v>251</v>
      </c>
      <c r="G255" s="173">
        <v>45366</v>
      </c>
      <c r="H255" s="3">
        <v>10</v>
      </c>
      <c r="I255" s="263">
        <v>4</v>
      </c>
      <c r="J255" s="249" t="s">
        <v>12</v>
      </c>
      <c r="K255" s="253"/>
    </row>
    <row r="256" spans="6:11" x14ac:dyDescent="0.3">
      <c r="F256" s="355">
        <f>ROW()-ROW(APORTACIONESOCIOS[[#Headers],[SECUENCIA]])</f>
        <v>252</v>
      </c>
      <c r="G256" s="173">
        <v>45366</v>
      </c>
      <c r="H256" s="3">
        <v>10</v>
      </c>
      <c r="I256" s="263">
        <v>5</v>
      </c>
      <c r="J256" s="249" t="s">
        <v>14</v>
      </c>
      <c r="K256" s="253"/>
    </row>
    <row r="257" spans="6:11" x14ac:dyDescent="0.3">
      <c r="F257" s="355">
        <f>ROW()-ROW(APORTACIONESOCIOS[[#Headers],[SECUENCIA]])</f>
        <v>253</v>
      </c>
      <c r="G257" s="173">
        <v>45366</v>
      </c>
      <c r="H257" s="3">
        <v>10</v>
      </c>
      <c r="I257" s="263">
        <v>6</v>
      </c>
      <c r="J257" s="249" t="s">
        <v>24</v>
      </c>
      <c r="K257" s="253"/>
    </row>
    <row r="258" spans="6:11" x14ac:dyDescent="0.3">
      <c r="F258" s="355">
        <f>ROW()-ROW(APORTACIONESOCIOS[[#Headers],[SECUENCIA]])</f>
        <v>254</v>
      </c>
      <c r="G258" s="173">
        <v>45366</v>
      </c>
      <c r="H258" s="3">
        <v>10</v>
      </c>
      <c r="I258" s="263">
        <v>7</v>
      </c>
      <c r="J258" s="249" t="s">
        <v>15</v>
      </c>
      <c r="K258" s="253"/>
    </row>
    <row r="259" spans="6:11" x14ac:dyDescent="0.3">
      <c r="F259" s="355">
        <f>ROW()-ROW(APORTACIONESOCIOS[[#Headers],[SECUENCIA]])</f>
        <v>255</v>
      </c>
      <c r="G259" s="173">
        <v>45366</v>
      </c>
      <c r="H259" s="3">
        <v>10</v>
      </c>
      <c r="I259" s="263">
        <v>8</v>
      </c>
      <c r="J259" s="249" t="s">
        <v>16</v>
      </c>
      <c r="K259" s="253"/>
    </row>
    <row r="260" spans="6:11" x14ac:dyDescent="0.3">
      <c r="F260" s="355">
        <f>ROW()-ROW(APORTACIONESOCIOS[[#Headers],[SECUENCIA]])</f>
        <v>256</v>
      </c>
      <c r="G260" s="173">
        <v>45366</v>
      </c>
      <c r="H260" s="3">
        <v>10</v>
      </c>
      <c r="I260" s="263">
        <v>9</v>
      </c>
      <c r="J260" s="249" t="s">
        <v>17</v>
      </c>
      <c r="K260" s="253"/>
    </row>
    <row r="261" spans="6:11" x14ac:dyDescent="0.3">
      <c r="F261" s="355">
        <f>ROW()-ROW(APORTACIONESOCIOS[[#Headers],[SECUENCIA]])</f>
        <v>257</v>
      </c>
      <c r="G261" s="173">
        <v>45366</v>
      </c>
      <c r="H261" s="3">
        <v>10</v>
      </c>
      <c r="I261" s="263">
        <v>10</v>
      </c>
      <c r="J261" s="249" t="s">
        <v>18</v>
      </c>
      <c r="K261" s="253"/>
    </row>
    <row r="262" spans="6:11" x14ac:dyDescent="0.3">
      <c r="F262" s="355">
        <f>ROW()-ROW(APORTACIONESOCIOS[[#Headers],[SECUENCIA]])</f>
        <v>258</v>
      </c>
      <c r="G262" s="173">
        <v>45366</v>
      </c>
      <c r="H262" s="3">
        <v>10</v>
      </c>
      <c r="I262" s="263">
        <v>11</v>
      </c>
      <c r="J262" s="249" t="s">
        <v>19</v>
      </c>
      <c r="K262" s="253"/>
    </row>
    <row r="263" spans="6:11" x14ac:dyDescent="0.3">
      <c r="F263" s="355">
        <f>ROW()-ROW(APORTACIONESOCIOS[[#Headers],[SECUENCIA]])</f>
        <v>259</v>
      </c>
      <c r="G263" s="173">
        <v>45366</v>
      </c>
      <c r="H263" s="3">
        <v>10</v>
      </c>
      <c r="I263" s="263">
        <v>12</v>
      </c>
      <c r="J263" s="249" t="s">
        <v>20</v>
      </c>
      <c r="K263" s="253"/>
    </row>
    <row r="264" spans="6:11" x14ac:dyDescent="0.3">
      <c r="F264" s="355">
        <f>ROW()-ROW(APORTACIONESOCIOS[[#Headers],[SECUENCIA]])</f>
        <v>260</v>
      </c>
      <c r="G264" s="173">
        <v>45366</v>
      </c>
      <c r="H264" s="3">
        <v>10</v>
      </c>
      <c r="I264" s="263">
        <v>14</v>
      </c>
      <c r="J264" s="249" t="s">
        <v>21</v>
      </c>
      <c r="K264" s="253"/>
    </row>
    <row r="265" spans="6:11" x14ac:dyDescent="0.3">
      <c r="F265" s="355">
        <f>ROW()-ROW(APORTACIONESOCIOS[[#Headers],[SECUENCIA]])</f>
        <v>261</v>
      </c>
      <c r="G265" s="173">
        <v>45366</v>
      </c>
      <c r="H265" s="3">
        <v>10</v>
      </c>
      <c r="I265" s="263">
        <v>15</v>
      </c>
      <c r="J265" s="249" t="s">
        <v>22</v>
      </c>
      <c r="K265" s="253"/>
    </row>
    <row r="266" spans="6:11" x14ac:dyDescent="0.3">
      <c r="F266" s="355">
        <f>ROW()-ROW(APORTACIONESOCIOS[[#Headers],[SECUENCIA]])</f>
        <v>262</v>
      </c>
      <c r="G266" s="173">
        <v>45366</v>
      </c>
      <c r="H266" s="3">
        <v>10</v>
      </c>
      <c r="I266" s="263">
        <v>16</v>
      </c>
      <c r="J266" s="249" t="s">
        <v>23</v>
      </c>
      <c r="K266" s="253"/>
    </row>
    <row r="267" spans="6:11" x14ac:dyDescent="0.3">
      <c r="F267" s="355">
        <f>ROW()-ROW(APORTACIONESOCIOS[[#Headers],[SECUENCIA]])</f>
        <v>263</v>
      </c>
      <c r="G267" s="186">
        <v>45397</v>
      </c>
      <c r="H267" s="3">
        <v>10</v>
      </c>
      <c r="I267" s="263">
        <v>3</v>
      </c>
      <c r="J267" s="249" t="s">
        <v>13</v>
      </c>
      <c r="K267" s="253"/>
    </row>
    <row r="268" spans="6:11" x14ac:dyDescent="0.3">
      <c r="F268" s="355">
        <f>ROW()-ROW(APORTACIONESOCIOS[[#Headers],[SECUENCIA]])</f>
        <v>264</v>
      </c>
      <c r="G268" s="173">
        <v>45397</v>
      </c>
      <c r="H268" s="3">
        <v>10</v>
      </c>
      <c r="I268" s="263">
        <v>4</v>
      </c>
      <c r="J268" s="249" t="s">
        <v>12</v>
      </c>
      <c r="K268" s="253"/>
    </row>
    <row r="269" spans="6:11" x14ac:dyDescent="0.3">
      <c r="F269" s="355">
        <f>ROW()-ROW(APORTACIONESOCIOS[[#Headers],[SECUENCIA]])</f>
        <v>265</v>
      </c>
      <c r="G269" s="173">
        <v>45397</v>
      </c>
      <c r="H269" s="3">
        <v>10</v>
      </c>
      <c r="I269" s="263">
        <v>5</v>
      </c>
      <c r="J269" s="249" t="s">
        <v>14</v>
      </c>
      <c r="K269" s="253"/>
    </row>
    <row r="270" spans="6:11" x14ac:dyDescent="0.3">
      <c r="F270" s="355">
        <f>ROW()-ROW(APORTACIONESOCIOS[[#Headers],[SECUENCIA]])</f>
        <v>266</v>
      </c>
      <c r="G270" s="173">
        <v>45397</v>
      </c>
      <c r="H270" s="3">
        <v>10</v>
      </c>
      <c r="I270" s="263">
        <v>6</v>
      </c>
      <c r="J270" s="249" t="s">
        <v>24</v>
      </c>
      <c r="K270" s="253"/>
    </row>
    <row r="271" spans="6:11" x14ac:dyDescent="0.3">
      <c r="F271" s="355">
        <f>ROW()-ROW(APORTACIONESOCIOS[[#Headers],[SECUENCIA]])</f>
        <v>267</v>
      </c>
      <c r="G271" s="173">
        <v>45397</v>
      </c>
      <c r="H271" s="3">
        <v>10</v>
      </c>
      <c r="I271" s="263">
        <v>7</v>
      </c>
      <c r="J271" s="249" t="s">
        <v>15</v>
      </c>
      <c r="K271" s="253"/>
    </row>
    <row r="272" spans="6:11" x14ac:dyDescent="0.3">
      <c r="F272" s="355">
        <f>ROW()-ROW(APORTACIONESOCIOS[[#Headers],[SECUENCIA]])</f>
        <v>268</v>
      </c>
      <c r="G272" s="173">
        <v>45397</v>
      </c>
      <c r="H272" s="3">
        <v>10</v>
      </c>
      <c r="I272" s="263">
        <v>8</v>
      </c>
      <c r="J272" s="249" t="s">
        <v>16</v>
      </c>
      <c r="K272" s="253"/>
    </row>
    <row r="273" spans="6:11" x14ac:dyDescent="0.3">
      <c r="F273" s="355">
        <f>ROW()-ROW(APORTACIONESOCIOS[[#Headers],[SECUENCIA]])</f>
        <v>269</v>
      </c>
      <c r="G273" s="173">
        <v>45397</v>
      </c>
      <c r="H273" s="3">
        <v>10</v>
      </c>
      <c r="I273" s="263">
        <v>9</v>
      </c>
      <c r="J273" s="249" t="s">
        <v>17</v>
      </c>
      <c r="K273" s="253"/>
    </row>
    <row r="274" spans="6:11" x14ac:dyDescent="0.3">
      <c r="F274" s="355">
        <f>ROW()-ROW(APORTACIONESOCIOS[[#Headers],[SECUENCIA]])</f>
        <v>270</v>
      </c>
      <c r="G274" s="173">
        <v>45397</v>
      </c>
      <c r="H274" s="3">
        <v>10</v>
      </c>
      <c r="I274" s="263">
        <v>10</v>
      </c>
      <c r="J274" s="249" t="s">
        <v>18</v>
      </c>
      <c r="K274" s="253"/>
    </row>
    <row r="275" spans="6:11" x14ac:dyDescent="0.3">
      <c r="F275" s="355">
        <f>ROW()-ROW(APORTACIONESOCIOS[[#Headers],[SECUENCIA]])</f>
        <v>271</v>
      </c>
      <c r="G275" s="173">
        <v>45397</v>
      </c>
      <c r="H275" s="3">
        <v>10</v>
      </c>
      <c r="I275" s="263">
        <v>11</v>
      </c>
      <c r="J275" s="249" t="s">
        <v>19</v>
      </c>
      <c r="K275" s="253"/>
    </row>
    <row r="276" spans="6:11" x14ac:dyDescent="0.3">
      <c r="F276" s="355">
        <f>ROW()-ROW(APORTACIONESOCIOS[[#Headers],[SECUENCIA]])</f>
        <v>272</v>
      </c>
      <c r="G276" s="173">
        <v>45397</v>
      </c>
      <c r="H276" s="3">
        <v>10</v>
      </c>
      <c r="I276" s="263">
        <v>12</v>
      </c>
      <c r="J276" s="249" t="s">
        <v>20</v>
      </c>
      <c r="K276" s="253"/>
    </row>
    <row r="277" spans="6:11" x14ac:dyDescent="0.3">
      <c r="F277" s="355">
        <f>ROW()-ROW(APORTACIONESOCIOS[[#Headers],[SECUENCIA]])</f>
        <v>273</v>
      </c>
      <c r="G277" s="173">
        <v>45397</v>
      </c>
      <c r="H277" s="3">
        <v>10</v>
      </c>
      <c r="I277" s="263">
        <v>14</v>
      </c>
      <c r="J277" s="249" t="s">
        <v>21</v>
      </c>
      <c r="K277" s="253"/>
    </row>
    <row r="278" spans="6:11" x14ac:dyDescent="0.3">
      <c r="F278" s="355">
        <f>ROW()-ROW(APORTACIONESOCIOS[[#Headers],[SECUENCIA]])</f>
        <v>274</v>
      </c>
      <c r="G278" s="173">
        <v>45397</v>
      </c>
      <c r="H278" s="3">
        <v>10</v>
      </c>
      <c r="I278" s="263">
        <v>15</v>
      </c>
      <c r="J278" s="249" t="s">
        <v>22</v>
      </c>
      <c r="K278" s="253"/>
    </row>
    <row r="279" spans="6:11" x14ac:dyDescent="0.3">
      <c r="F279" s="355">
        <f>ROW()-ROW(APORTACIONESOCIOS[[#Headers],[SECUENCIA]])</f>
        <v>275</v>
      </c>
      <c r="G279" s="173">
        <v>45397</v>
      </c>
      <c r="H279" s="3">
        <v>10</v>
      </c>
      <c r="I279" s="263">
        <v>16</v>
      </c>
      <c r="J279" s="249" t="s">
        <v>23</v>
      </c>
      <c r="K279" s="253"/>
    </row>
    <row r="280" spans="6:11" x14ac:dyDescent="0.3">
      <c r="F280" s="355">
        <f>ROW()-ROW(APORTACIONESOCIOS[[#Headers],[SECUENCIA]])</f>
        <v>276</v>
      </c>
      <c r="G280" s="186">
        <v>45427</v>
      </c>
      <c r="H280" s="3">
        <v>10</v>
      </c>
      <c r="I280" s="263">
        <v>3</v>
      </c>
      <c r="J280" s="249" t="s">
        <v>13</v>
      </c>
      <c r="K280" s="253"/>
    </row>
    <row r="281" spans="6:11" x14ac:dyDescent="0.3">
      <c r="F281" s="355">
        <f>ROW()-ROW(APORTACIONESOCIOS[[#Headers],[SECUENCIA]])</f>
        <v>277</v>
      </c>
      <c r="G281" s="173">
        <v>45427</v>
      </c>
      <c r="H281" s="3">
        <v>10</v>
      </c>
      <c r="I281" s="263">
        <v>4</v>
      </c>
      <c r="J281" s="249" t="s">
        <v>12</v>
      </c>
      <c r="K281" s="253"/>
    </row>
    <row r="282" spans="6:11" x14ac:dyDescent="0.3">
      <c r="F282" s="355">
        <f>ROW()-ROW(APORTACIONESOCIOS[[#Headers],[SECUENCIA]])</f>
        <v>278</v>
      </c>
      <c r="G282" s="173">
        <v>45427</v>
      </c>
      <c r="H282" s="3">
        <v>10</v>
      </c>
      <c r="I282" s="263">
        <v>5</v>
      </c>
      <c r="J282" s="249" t="s">
        <v>14</v>
      </c>
      <c r="K282" s="253"/>
    </row>
    <row r="283" spans="6:11" x14ac:dyDescent="0.3">
      <c r="F283" s="355">
        <f>ROW()-ROW(APORTACIONESOCIOS[[#Headers],[SECUENCIA]])</f>
        <v>279</v>
      </c>
      <c r="G283" s="173">
        <v>45427</v>
      </c>
      <c r="H283" s="3">
        <v>10</v>
      </c>
      <c r="I283" s="263">
        <v>6</v>
      </c>
      <c r="J283" s="249" t="s">
        <v>24</v>
      </c>
      <c r="K283" s="253"/>
    </row>
    <row r="284" spans="6:11" x14ac:dyDescent="0.3">
      <c r="F284" s="355">
        <f>ROW()-ROW(APORTACIONESOCIOS[[#Headers],[SECUENCIA]])</f>
        <v>280</v>
      </c>
      <c r="G284" s="173">
        <v>45427</v>
      </c>
      <c r="H284" s="3">
        <v>10</v>
      </c>
      <c r="I284" s="263">
        <v>7</v>
      </c>
      <c r="J284" s="249" t="s">
        <v>15</v>
      </c>
      <c r="K284" s="253"/>
    </row>
    <row r="285" spans="6:11" x14ac:dyDescent="0.3">
      <c r="F285" s="355">
        <f>ROW()-ROW(APORTACIONESOCIOS[[#Headers],[SECUENCIA]])</f>
        <v>281</v>
      </c>
      <c r="G285" s="173">
        <v>45427</v>
      </c>
      <c r="H285" s="3">
        <v>10</v>
      </c>
      <c r="I285" s="263">
        <v>8</v>
      </c>
      <c r="J285" s="249" t="s">
        <v>16</v>
      </c>
      <c r="K285" s="253"/>
    </row>
    <row r="286" spans="6:11" x14ac:dyDescent="0.3">
      <c r="F286" s="355">
        <f>ROW()-ROW(APORTACIONESOCIOS[[#Headers],[SECUENCIA]])</f>
        <v>282</v>
      </c>
      <c r="G286" s="173">
        <v>45427</v>
      </c>
      <c r="H286" s="3">
        <v>10</v>
      </c>
      <c r="I286" s="263">
        <v>9</v>
      </c>
      <c r="J286" s="249" t="s">
        <v>17</v>
      </c>
      <c r="K286" s="253"/>
    </row>
    <row r="287" spans="6:11" x14ac:dyDescent="0.3">
      <c r="F287" s="355">
        <f>ROW()-ROW(APORTACIONESOCIOS[[#Headers],[SECUENCIA]])</f>
        <v>283</v>
      </c>
      <c r="G287" s="173">
        <v>45427</v>
      </c>
      <c r="H287" s="3">
        <v>10</v>
      </c>
      <c r="I287" s="263">
        <v>10</v>
      </c>
      <c r="J287" s="249" t="s">
        <v>18</v>
      </c>
      <c r="K287" s="253"/>
    </row>
    <row r="288" spans="6:11" x14ac:dyDescent="0.3">
      <c r="F288" s="355">
        <f>ROW()-ROW(APORTACIONESOCIOS[[#Headers],[SECUENCIA]])</f>
        <v>284</v>
      </c>
      <c r="G288" s="173">
        <v>45427</v>
      </c>
      <c r="H288" s="3">
        <v>10</v>
      </c>
      <c r="I288" s="263">
        <v>11</v>
      </c>
      <c r="J288" s="249" t="s">
        <v>19</v>
      </c>
      <c r="K288" s="253"/>
    </row>
    <row r="289" spans="6:11" x14ac:dyDescent="0.3">
      <c r="F289" s="355">
        <f>ROW()-ROW(APORTACIONESOCIOS[[#Headers],[SECUENCIA]])</f>
        <v>285</v>
      </c>
      <c r="G289" s="173">
        <v>45427</v>
      </c>
      <c r="H289" s="3">
        <v>10</v>
      </c>
      <c r="I289" s="263">
        <v>12</v>
      </c>
      <c r="J289" s="249" t="s">
        <v>20</v>
      </c>
      <c r="K289" s="253"/>
    </row>
    <row r="290" spans="6:11" x14ac:dyDescent="0.3">
      <c r="F290" s="355">
        <f>ROW()-ROW(APORTACIONESOCIOS[[#Headers],[SECUENCIA]])</f>
        <v>286</v>
      </c>
      <c r="G290" s="173">
        <v>45427</v>
      </c>
      <c r="H290" s="3">
        <v>10</v>
      </c>
      <c r="I290" s="263">
        <v>14</v>
      </c>
      <c r="J290" s="249" t="s">
        <v>21</v>
      </c>
      <c r="K290" s="253"/>
    </row>
    <row r="291" spans="6:11" x14ac:dyDescent="0.3">
      <c r="F291" s="355">
        <f>ROW()-ROW(APORTACIONESOCIOS[[#Headers],[SECUENCIA]])</f>
        <v>287</v>
      </c>
      <c r="G291" s="173">
        <v>45427</v>
      </c>
      <c r="H291" s="3">
        <v>10</v>
      </c>
      <c r="I291" s="263">
        <v>15</v>
      </c>
      <c r="J291" s="249" t="s">
        <v>22</v>
      </c>
      <c r="K291" s="253"/>
    </row>
    <row r="292" spans="6:11" x14ac:dyDescent="0.3">
      <c r="F292" s="355">
        <f>ROW()-ROW(APORTACIONESOCIOS[[#Headers],[SECUENCIA]])</f>
        <v>288</v>
      </c>
      <c r="G292" s="173">
        <v>45427</v>
      </c>
      <c r="H292" s="3">
        <v>10</v>
      </c>
      <c r="I292" s="263">
        <v>16</v>
      </c>
      <c r="J292" s="249" t="s">
        <v>23</v>
      </c>
      <c r="K292" s="253"/>
    </row>
    <row r="293" spans="6:11" x14ac:dyDescent="0.3">
      <c r="F293" s="355">
        <f>ROW()-ROW(APORTACIONESOCIOS[[#Headers],[SECUENCIA]])</f>
        <v>289</v>
      </c>
      <c r="G293" s="186">
        <v>45458</v>
      </c>
      <c r="H293" s="3">
        <v>10</v>
      </c>
      <c r="I293" s="263">
        <v>3</v>
      </c>
      <c r="J293" s="249" t="s">
        <v>13</v>
      </c>
      <c r="K293" s="253"/>
    </row>
    <row r="294" spans="6:11" x14ac:dyDescent="0.3">
      <c r="F294" s="355">
        <f>ROW()-ROW(APORTACIONESOCIOS[[#Headers],[SECUENCIA]])</f>
        <v>290</v>
      </c>
      <c r="G294" s="173">
        <v>45458</v>
      </c>
      <c r="H294" s="3">
        <v>10</v>
      </c>
      <c r="I294" s="263">
        <v>4</v>
      </c>
      <c r="J294" s="249" t="s">
        <v>12</v>
      </c>
      <c r="K294" s="253"/>
    </row>
    <row r="295" spans="6:11" x14ac:dyDescent="0.3">
      <c r="F295" s="355">
        <f>ROW()-ROW(APORTACIONESOCIOS[[#Headers],[SECUENCIA]])</f>
        <v>291</v>
      </c>
      <c r="G295" s="173">
        <v>45458</v>
      </c>
      <c r="H295" s="3">
        <v>10</v>
      </c>
      <c r="I295" s="263">
        <v>5</v>
      </c>
      <c r="J295" s="249" t="s">
        <v>14</v>
      </c>
      <c r="K295" s="253"/>
    </row>
    <row r="296" spans="6:11" x14ac:dyDescent="0.3">
      <c r="F296" s="355">
        <f>ROW()-ROW(APORTACIONESOCIOS[[#Headers],[SECUENCIA]])</f>
        <v>292</v>
      </c>
      <c r="G296" s="173">
        <v>45458</v>
      </c>
      <c r="H296" s="3">
        <v>10</v>
      </c>
      <c r="I296" s="263">
        <v>6</v>
      </c>
      <c r="J296" s="249" t="s">
        <v>24</v>
      </c>
      <c r="K296" s="253"/>
    </row>
    <row r="297" spans="6:11" x14ac:dyDescent="0.3">
      <c r="F297" s="355">
        <f>ROW()-ROW(APORTACIONESOCIOS[[#Headers],[SECUENCIA]])</f>
        <v>293</v>
      </c>
      <c r="G297" s="173">
        <v>45458</v>
      </c>
      <c r="H297" s="3">
        <v>10</v>
      </c>
      <c r="I297" s="263">
        <v>7</v>
      </c>
      <c r="J297" s="249" t="s">
        <v>15</v>
      </c>
      <c r="K297" s="253"/>
    </row>
    <row r="298" spans="6:11" x14ac:dyDescent="0.3">
      <c r="F298" s="355">
        <f>ROW()-ROW(APORTACIONESOCIOS[[#Headers],[SECUENCIA]])</f>
        <v>294</v>
      </c>
      <c r="G298" s="173">
        <v>45458</v>
      </c>
      <c r="H298" s="3">
        <v>10</v>
      </c>
      <c r="I298" s="263">
        <v>8</v>
      </c>
      <c r="J298" s="249" t="s">
        <v>16</v>
      </c>
      <c r="K298" s="253"/>
    </row>
    <row r="299" spans="6:11" x14ac:dyDescent="0.3">
      <c r="F299" s="355">
        <f>ROW()-ROW(APORTACIONESOCIOS[[#Headers],[SECUENCIA]])</f>
        <v>295</v>
      </c>
      <c r="G299" s="173">
        <v>45458</v>
      </c>
      <c r="H299" s="3">
        <v>10</v>
      </c>
      <c r="I299" s="263">
        <v>9</v>
      </c>
      <c r="J299" s="249" t="s">
        <v>17</v>
      </c>
      <c r="K299" s="253"/>
    </row>
    <row r="300" spans="6:11" x14ac:dyDescent="0.3">
      <c r="F300" s="355">
        <f>ROW()-ROW(APORTACIONESOCIOS[[#Headers],[SECUENCIA]])</f>
        <v>296</v>
      </c>
      <c r="G300" s="173">
        <v>45458</v>
      </c>
      <c r="H300" s="3">
        <v>10</v>
      </c>
      <c r="I300" s="263">
        <v>10</v>
      </c>
      <c r="J300" s="249" t="s">
        <v>18</v>
      </c>
      <c r="K300" s="253"/>
    </row>
    <row r="301" spans="6:11" x14ac:dyDescent="0.3">
      <c r="F301" s="355">
        <f>ROW()-ROW(APORTACIONESOCIOS[[#Headers],[SECUENCIA]])</f>
        <v>297</v>
      </c>
      <c r="G301" s="173">
        <v>45458</v>
      </c>
      <c r="H301" s="3">
        <v>10</v>
      </c>
      <c r="I301" s="263">
        <v>11</v>
      </c>
      <c r="J301" s="249" t="s">
        <v>19</v>
      </c>
      <c r="K301" s="253"/>
    </row>
    <row r="302" spans="6:11" x14ac:dyDescent="0.3">
      <c r="F302" s="355">
        <f>ROW()-ROW(APORTACIONESOCIOS[[#Headers],[SECUENCIA]])</f>
        <v>298</v>
      </c>
      <c r="G302" s="173">
        <v>45458</v>
      </c>
      <c r="H302" s="3">
        <v>10</v>
      </c>
      <c r="I302" s="263">
        <v>12</v>
      </c>
      <c r="J302" s="249" t="s">
        <v>20</v>
      </c>
      <c r="K302" s="253"/>
    </row>
    <row r="303" spans="6:11" x14ac:dyDescent="0.3">
      <c r="F303" s="355">
        <f>ROW()-ROW(APORTACIONESOCIOS[[#Headers],[SECUENCIA]])</f>
        <v>299</v>
      </c>
      <c r="G303" s="173">
        <v>45458</v>
      </c>
      <c r="H303" s="3">
        <v>10</v>
      </c>
      <c r="I303" s="263">
        <v>14</v>
      </c>
      <c r="J303" s="249" t="s">
        <v>21</v>
      </c>
      <c r="K303" s="253"/>
    </row>
    <row r="304" spans="6:11" x14ac:dyDescent="0.3">
      <c r="F304" s="355">
        <f>ROW()-ROW(APORTACIONESOCIOS[[#Headers],[SECUENCIA]])</f>
        <v>300</v>
      </c>
      <c r="G304" s="173">
        <v>45458</v>
      </c>
      <c r="H304" s="3">
        <v>10</v>
      </c>
      <c r="I304" s="263">
        <v>15</v>
      </c>
      <c r="J304" s="249" t="s">
        <v>22</v>
      </c>
      <c r="K304" s="253"/>
    </row>
    <row r="305" spans="6:11" x14ac:dyDescent="0.3">
      <c r="F305" s="355">
        <f>ROW()-ROW(APORTACIONESOCIOS[[#Headers],[SECUENCIA]])</f>
        <v>301</v>
      </c>
      <c r="G305" s="173">
        <v>45458</v>
      </c>
      <c r="H305" s="3">
        <v>10</v>
      </c>
      <c r="I305" s="263">
        <v>16</v>
      </c>
      <c r="J305" s="249" t="s">
        <v>23</v>
      </c>
      <c r="K305" s="253"/>
    </row>
    <row r="306" spans="6:11" x14ac:dyDescent="0.3">
      <c r="F306" s="355">
        <f>ROW()-ROW(APORTACIONESOCIOS[[#Headers],[SECUENCIA]])</f>
        <v>302</v>
      </c>
      <c r="G306" s="186">
        <v>45488</v>
      </c>
      <c r="H306" s="3">
        <v>10</v>
      </c>
      <c r="I306" s="263">
        <v>3</v>
      </c>
      <c r="J306" s="249" t="s">
        <v>13</v>
      </c>
      <c r="K306" s="253"/>
    </row>
    <row r="307" spans="6:11" x14ac:dyDescent="0.3">
      <c r="F307" s="355">
        <f>ROW()-ROW(APORTACIONESOCIOS[[#Headers],[SECUENCIA]])</f>
        <v>303</v>
      </c>
      <c r="G307" s="173">
        <v>45488</v>
      </c>
      <c r="H307" s="3">
        <v>10</v>
      </c>
      <c r="I307" s="263">
        <v>4</v>
      </c>
      <c r="J307" s="249" t="s">
        <v>12</v>
      </c>
      <c r="K307" s="253"/>
    </row>
    <row r="308" spans="6:11" x14ac:dyDescent="0.3">
      <c r="F308" s="355">
        <f>ROW()-ROW(APORTACIONESOCIOS[[#Headers],[SECUENCIA]])</f>
        <v>304</v>
      </c>
      <c r="G308" s="173">
        <v>45488</v>
      </c>
      <c r="H308" s="3">
        <v>10</v>
      </c>
      <c r="I308" s="263">
        <v>5</v>
      </c>
      <c r="J308" s="249" t="s">
        <v>14</v>
      </c>
      <c r="K308" s="253"/>
    </row>
    <row r="309" spans="6:11" x14ac:dyDescent="0.3">
      <c r="F309" s="355">
        <f>ROW()-ROW(APORTACIONESOCIOS[[#Headers],[SECUENCIA]])</f>
        <v>305</v>
      </c>
      <c r="G309" s="173">
        <v>45488</v>
      </c>
      <c r="H309" s="3">
        <v>10</v>
      </c>
      <c r="I309" s="263">
        <v>6</v>
      </c>
      <c r="J309" s="249" t="s">
        <v>24</v>
      </c>
      <c r="K309" s="253"/>
    </row>
    <row r="310" spans="6:11" x14ac:dyDescent="0.3">
      <c r="F310" s="355">
        <f>ROW()-ROW(APORTACIONESOCIOS[[#Headers],[SECUENCIA]])</f>
        <v>306</v>
      </c>
      <c r="G310" s="173">
        <v>45488</v>
      </c>
      <c r="H310" s="3">
        <v>10</v>
      </c>
      <c r="I310" s="263">
        <v>7</v>
      </c>
      <c r="J310" s="249" t="s">
        <v>15</v>
      </c>
      <c r="K310" s="253"/>
    </row>
    <row r="311" spans="6:11" x14ac:dyDescent="0.3">
      <c r="F311" s="355">
        <f>ROW()-ROW(APORTACIONESOCIOS[[#Headers],[SECUENCIA]])</f>
        <v>307</v>
      </c>
      <c r="G311" s="173">
        <v>45488</v>
      </c>
      <c r="H311" s="3">
        <v>10</v>
      </c>
      <c r="I311" s="263">
        <v>8</v>
      </c>
      <c r="J311" s="249" t="s">
        <v>16</v>
      </c>
      <c r="K311" s="253"/>
    </row>
    <row r="312" spans="6:11" x14ac:dyDescent="0.3">
      <c r="F312" s="355">
        <f>ROW()-ROW(APORTACIONESOCIOS[[#Headers],[SECUENCIA]])</f>
        <v>308</v>
      </c>
      <c r="G312" s="173">
        <v>45488</v>
      </c>
      <c r="H312" s="3">
        <v>10</v>
      </c>
      <c r="I312" s="263">
        <v>9</v>
      </c>
      <c r="J312" s="249" t="s">
        <v>17</v>
      </c>
      <c r="K312" s="253"/>
    </row>
    <row r="313" spans="6:11" x14ac:dyDescent="0.3">
      <c r="F313" s="355">
        <f>ROW()-ROW(APORTACIONESOCIOS[[#Headers],[SECUENCIA]])</f>
        <v>309</v>
      </c>
      <c r="G313" s="173">
        <v>45488</v>
      </c>
      <c r="H313" s="3">
        <v>10</v>
      </c>
      <c r="I313" s="263">
        <v>10</v>
      </c>
      <c r="J313" s="249" t="s">
        <v>18</v>
      </c>
      <c r="K313" s="253"/>
    </row>
    <row r="314" spans="6:11" x14ac:dyDescent="0.3">
      <c r="F314" s="355">
        <f>ROW()-ROW(APORTACIONESOCIOS[[#Headers],[SECUENCIA]])</f>
        <v>310</v>
      </c>
      <c r="G314" s="173">
        <v>45488</v>
      </c>
      <c r="H314" s="3">
        <v>10</v>
      </c>
      <c r="I314" s="263">
        <v>11</v>
      </c>
      <c r="J314" s="249" t="s">
        <v>19</v>
      </c>
      <c r="K314" s="253"/>
    </row>
    <row r="315" spans="6:11" x14ac:dyDescent="0.3">
      <c r="F315" s="355">
        <f>ROW()-ROW(APORTACIONESOCIOS[[#Headers],[SECUENCIA]])</f>
        <v>311</v>
      </c>
      <c r="G315" s="173">
        <v>45488</v>
      </c>
      <c r="H315" s="3">
        <v>10</v>
      </c>
      <c r="I315" s="263">
        <v>12</v>
      </c>
      <c r="J315" s="249" t="s">
        <v>20</v>
      </c>
      <c r="K315" s="253"/>
    </row>
    <row r="316" spans="6:11" x14ac:dyDescent="0.3">
      <c r="F316" s="355">
        <f>ROW()-ROW(APORTACIONESOCIOS[[#Headers],[SECUENCIA]])</f>
        <v>312</v>
      </c>
      <c r="G316" s="173">
        <v>45488</v>
      </c>
      <c r="H316" s="3">
        <v>10</v>
      </c>
      <c r="I316" s="263">
        <v>14</v>
      </c>
      <c r="J316" s="249" t="s">
        <v>21</v>
      </c>
      <c r="K316" s="253"/>
    </row>
    <row r="317" spans="6:11" x14ac:dyDescent="0.3">
      <c r="F317" s="355">
        <f>ROW()-ROW(APORTACIONESOCIOS[[#Headers],[SECUENCIA]])</f>
        <v>313</v>
      </c>
      <c r="G317" s="173">
        <v>45488</v>
      </c>
      <c r="H317" s="3">
        <v>10</v>
      </c>
      <c r="I317" s="263">
        <v>15</v>
      </c>
      <c r="J317" s="249" t="s">
        <v>22</v>
      </c>
      <c r="K317" s="253"/>
    </row>
    <row r="318" spans="6:11" x14ac:dyDescent="0.3">
      <c r="F318" s="355">
        <f>ROW()-ROW(APORTACIONESOCIOS[[#Headers],[SECUENCIA]])</f>
        <v>314</v>
      </c>
      <c r="G318" s="173">
        <v>45488</v>
      </c>
      <c r="H318" s="3">
        <v>10</v>
      </c>
      <c r="I318" s="263">
        <v>16</v>
      </c>
      <c r="J318" s="249" t="s">
        <v>23</v>
      </c>
      <c r="K318" s="253"/>
    </row>
    <row r="319" spans="6:11" x14ac:dyDescent="0.3">
      <c r="F319" s="355">
        <f>ROW()-ROW(APORTACIONESOCIOS[[#Headers],[SECUENCIA]])</f>
        <v>315</v>
      </c>
      <c r="G319" s="186">
        <v>45519</v>
      </c>
      <c r="H319" s="3">
        <v>10</v>
      </c>
      <c r="I319" s="263">
        <v>3</v>
      </c>
      <c r="J319" s="249" t="s">
        <v>13</v>
      </c>
      <c r="K319" s="253"/>
    </row>
    <row r="320" spans="6:11" x14ac:dyDescent="0.3">
      <c r="F320" s="355">
        <f>ROW()-ROW(APORTACIONESOCIOS[[#Headers],[SECUENCIA]])</f>
        <v>316</v>
      </c>
      <c r="G320" s="173">
        <v>45519</v>
      </c>
      <c r="H320" s="3">
        <v>10</v>
      </c>
      <c r="I320" s="263">
        <v>4</v>
      </c>
      <c r="J320" s="249" t="s">
        <v>12</v>
      </c>
      <c r="K320" s="253"/>
    </row>
    <row r="321" spans="6:11" x14ac:dyDescent="0.3">
      <c r="F321" s="355">
        <f>ROW()-ROW(APORTACIONESOCIOS[[#Headers],[SECUENCIA]])</f>
        <v>317</v>
      </c>
      <c r="G321" s="173">
        <v>45519</v>
      </c>
      <c r="H321" s="3">
        <v>10</v>
      </c>
      <c r="I321" s="263">
        <v>5</v>
      </c>
      <c r="J321" s="249" t="s">
        <v>14</v>
      </c>
      <c r="K321" s="253"/>
    </row>
    <row r="322" spans="6:11" x14ac:dyDescent="0.3">
      <c r="F322" s="355">
        <f>ROW()-ROW(APORTACIONESOCIOS[[#Headers],[SECUENCIA]])</f>
        <v>318</v>
      </c>
      <c r="G322" s="173">
        <v>45519</v>
      </c>
      <c r="H322" s="3">
        <v>10</v>
      </c>
      <c r="I322" s="263">
        <v>6</v>
      </c>
      <c r="J322" s="249" t="s">
        <v>24</v>
      </c>
      <c r="K322" s="253"/>
    </row>
    <row r="323" spans="6:11" x14ac:dyDescent="0.3">
      <c r="F323" s="355">
        <f>ROW()-ROW(APORTACIONESOCIOS[[#Headers],[SECUENCIA]])</f>
        <v>319</v>
      </c>
      <c r="G323" s="173">
        <v>45519</v>
      </c>
      <c r="H323" s="3">
        <v>10</v>
      </c>
      <c r="I323" s="263">
        <v>7</v>
      </c>
      <c r="J323" s="249" t="s">
        <v>15</v>
      </c>
      <c r="K323" s="253"/>
    </row>
    <row r="324" spans="6:11" x14ac:dyDescent="0.3">
      <c r="F324" s="355">
        <f>ROW()-ROW(APORTACIONESOCIOS[[#Headers],[SECUENCIA]])</f>
        <v>320</v>
      </c>
      <c r="G324" s="173">
        <v>45519</v>
      </c>
      <c r="H324" s="3">
        <v>10</v>
      </c>
      <c r="I324" s="263">
        <v>8</v>
      </c>
      <c r="J324" s="249" t="s">
        <v>16</v>
      </c>
      <c r="K324" s="253"/>
    </row>
    <row r="325" spans="6:11" x14ac:dyDescent="0.3">
      <c r="F325" s="355">
        <f>ROW()-ROW(APORTACIONESOCIOS[[#Headers],[SECUENCIA]])</f>
        <v>321</v>
      </c>
      <c r="G325" s="173">
        <v>45519</v>
      </c>
      <c r="H325" s="3">
        <v>10</v>
      </c>
      <c r="I325" s="263">
        <v>9</v>
      </c>
      <c r="J325" s="249" t="s">
        <v>17</v>
      </c>
      <c r="K325" s="253"/>
    </row>
    <row r="326" spans="6:11" x14ac:dyDescent="0.3">
      <c r="F326" s="355">
        <f>ROW()-ROW(APORTACIONESOCIOS[[#Headers],[SECUENCIA]])</f>
        <v>322</v>
      </c>
      <c r="G326" s="173">
        <v>45519</v>
      </c>
      <c r="H326" s="3">
        <v>10</v>
      </c>
      <c r="I326" s="263">
        <v>10</v>
      </c>
      <c r="J326" s="249" t="s">
        <v>18</v>
      </c>
      <c r="K326" s="253"/>
    </row>
    <row r="327" spans="6:11" x14ac:dyDescent="0.3">
      <c r="F327" s="355">
        <f>ROW()-ROW(APORTACIONESOCIOS[[#Headers],[SECUENCIA]])</f>
        <v>323</v>
      </c>
      <c r="G327" s="173">
        <v>45519</v>
      </c>
      <c r="H327" s="3">
        <v>10</v>
      </c>
      <c r="I327" s="263">
        <v>11</v>
      </c>
      <c r="J327" s="249" t="s">
        <v>19</v>
      </c>
      <c r="K327" s="253"/>
    </row>
    <row r="328" spans="6:11" x14ac:dyDescent="0.3">
      <c r="F328" s="355">
        <f>ROW()-ROW(APORTACIONESOCIOS[[#Headers],[SECUENCIA]])</f>
        <v>324</v>
      </c>
      <c r="G328" s="173">
        <v>45519</v>
      </c>
      <c r="H328" s="3">
        <v>10</v>
      </c>
      <c r="I328" s="263">
        <v>12</v>
      </c>
      <c r="J328" s="249" t="s">
        <v>20</v>
      </c>
      <c r="K328" s="253"/>
    </row>
    <row r="329" spans="6:11" x14ac:dyDescent="0.3">
      <c r="F329" s="355">
        <f>ROW()-ROW(APORTACIONESOCIOS[[#Headers],[SECUENCIA]])</f>
        <v>325</v>
      </c>
      <c r="G329" s="173">
        <v>45519</v>
      </c>
      <c r="H329" s="3">
        <v>10</v>
      </c>
      <c r="I329" s="263">
        <v>14</v>
      </c>
      <c r="J329" s="249" t="s">
        <v>21</v>
      </c>
      <c r="K329" s="253"/>
    </row>
    <row r="330" spans="6:11" x14ac:dyDescent="0.3">
      <c r="F330" s="355">
        <f>ROW()-ROW(APORTACIONESOCIOS[[#Headers],[SECUENCIA]])</f>
        <v>326</v>
      </c>
      <c r="G330" s="173">
        <v>45519</v>
      </c>
      <c r="H330" s="3">
        <v>10</v>
      </c>
      <c r="I330" s="263">
        <v>15</v>
      </c>
      <c r="J330" s="249" t="s">
        <v>22</v>
      </c>
      <c r="K330" s="253"/>
    </row>
    <row r="331" spans="6:11" x14ac:dyDescent="0.3">
      <c r="F331" s="355">
        <f>ROW()-ROW(APORTACIONESOCIOS[[#Headers],[SECUENCIA]])</f>
        <v>327</v>
      </c>
      <c r="G331" s="173">
        <v>45519</v>
      </c>
      <c r="H331" s="3">
        <v>10</v>
      </c>
      <c r="I331" s="263">
        <v>16</v>
      </c>
      <c r="J331" s="249" t="s">
        <v>23</v>
      </c>
      <c r="K331" s="253"/>
    </row>
    <row r="332" spans="6:11" x14ac:dyDescent="0.3">
      <c r="F332" s="355">
        <f>ROW()-ROW(APORTACIONESOCIOS[[#Headers],[SECUENCIA]])</f>
        <v>328</v>
      </c>
      <c r="G332" s="186">
        <v>45550</v>
      </c>
      <c r="H332" s="3">
        <v>10</v>
      </c>
      <c r="I332" s="263">
        <v>3</v>
      </c>
      <c r="J332" s="249" t="s">
        <v>13</v>
      </c>
      <c r="K332" s="253"/>
    </row>
    <row r="333" spans="6:11" x14ac:dyDescent="0.3">
      <c r="F333" s="355">
        <f>ROW()-ROW(APORTACIONESOCIOS[[#Headers],[SECUENCIA]])</f>
        <v>329</v>
      </c>
      <c r="G333" s="173">
        <v>45550</v>
      </c>
      <c r="H333" s="3">
        <v>10</v>
      </c>
      <c r="I333" s="263">
        <v>4</v>
      </c>
      <c r="J333" s="249" t="s">
        <v>12</v>
      </c>
      <c r="K333" s="253"/>
    </row>
    <row r="334" spans="6:11" x14ac:dyDescent="0.3">
      <c r="F334" s="355">
        <f>ROW()-ROW(APORTACIONESOCIOS[[#Headers],[SECUENCIA]])</f>
        <v>330</v>
      </c>
      <c r="G334" s="173">
        <v>45550</v>
      </c>
      <c r="H334" s="3">
        <v>10</v>
      </c>
      <c r="I334" s="263">
        <v>5</v>
      </c>
      <c r="J334" s="249" t="s">
        <v>14</v>
      </c>
      <c r="K334" s="253"/>
    </row>
    <row r="335" spans="6:11" x14ac:dyDescent="0.3">
      <c r="F335" s="355">
        <f>ROW()-ROW(APORTACIONESOCIOS[[#Headers],[SECUENCIA]])</f>
        <v>331</v>
      </c>
      <c r="G335" s="173">
        <v>45550</v>
      </c>
      <c r="H335" s="3">
        <v>10</v>
      </c>
      <c r="I335" s="263">
        <v>6</v>
      </c>
      <c r="J335" s="249" t="s">
        <v>24</v>
      </c>
      <c r="K335" s="253"/>
    </row>
    <row r="336" spans="6:11" x14ac:dyDescent="0.3">
      <c r="F336" s="355">
        <f>ROW()-ROW(APORTACIONESOCIOS[[#Headers],[SECUENCIA]])</f>
        <v>332</v>
      </c>
      <c r="G336" s="173">
        <v>45550</v>
      </c>
      <c r="H336" s="3">
        <v>10</v>
      </c>
      <c r="I336" s="263">
        <v>7</v>
      </c>
      <c r="J336" s="249" t="s">
        <v>15</v>
      </c>
      <c r="K336" s="253"/>
    </row>
    <row r="337" spans="6:11" x14ac:dyDescent="0.3">
      <c r="F337" s="355">
        <f>ROW()-ROW(APORTACIONESOCIOS[[#Headers],[SECUENCIA]])</f>
        <v>333</v>
      </c>
      <c r="G337" s="173">
        <v>45550</v>
      </c>
      <c r="H337" s="3">
        <v>10</v>
      </c>
      <c r="I337" s="263">
        <v>8</v>
      </c>
      <c r="J337" s="249" t="s">
        <v>16</v>
      </c>
      <c r="K337" s="253"/>
    </row>
    <row r="338" spans="6:11" x14ac:dyDescent="0.3">
      <c r="F338" s="355">
        <f>ROW()-ROW(APORTACIONESOCIOS[[#Headers],[SECUENCIA]])</f>
        <v>334</v>
      </c>
      <c r="G338" s="173">
        <v>45550</v>
      </c>
      <c r="H338" s="3">
        <v>10</v>
      </c>
      <c r="I338" s="263">
        <v>9</v>
      </c>
      <c r="J338" s="249" t="s">
        <v>17</v>
      </c>
      <c r="K338" s="253"/>
    </row>
    <row r="339" spans="6:11" x14ac:dyDescent="0.3">
      <c r="F339" s="355">
        <f>ROW()-ROW(APORTACIONESOCIOS[[#Headers],[SECUENCIA]])</f>
        <v>335</v>
      </c>
      <c r="G339" s="173">
        <v>45550</v>
      </c>
      <c r="H339" s="3">
        <v>10</v>
      </c>
      <c r="I339" s="263">
        <v>10</v>
      </c>
      <c r="J339" s="249" t="s">
        <v>18</v>
      </c>
      <c r="K339" s="253"/>
    </row>
    <row r="340" spans="6:11" x14ac:dyDescent="0.3">
      <c r="F340" s="355">
        <f>ROW()-ROW(APORTACIONESOCIOS[[#Headers],[SECUENCIA]])</f>
        <v>336</v>
      </c>
      <c r="G340" s="173">
        <v>45550</v>
      </c>
      <c r="H340" s="3">
        <v>10</v>
      </c>
      <c r="I340" s="263">
        <v>11</v>
      </c>
      <c r="J340" s="249" t="s">
        <v>19</v>
      </c>
      <c r="K340" s="253"/>
    </row>
    <row r="341" spans="6:11" x14ac:dyDescent="0.3">
      <c r="F341" s="355">
        <f>ROW()-ROW(APORTACIONESOCIOS[[#Headers],[SECUENCIA]])</f>
        <v>337</v>
      </c>
      <c r="G341" s="173">
        <v>45550</v>
      </c>
      <c r="H341" s="3">
        <v>10</v>
      </c>
      <c r="I341" s="263">
        <v>12</v>
      </c>
      <c r="J341" s="249" t="s">
        <v>20</v>
      </c>
      <c r="K341" s="253"/>
    </row>
    <row r="342" spans="6:11" x14ac:dyDescent="0.3">
      <c r="F342" s="355">
        <f>ROW()-ROW(APORTACIONESOCIOS[[#Headers],[SECUENCIA]])</f>
        <v>338</v>
      </c>
      <c r="G342" s="173">
        <v>45550</v>
      </c>
      <c r="H342" s="3">
        <v>10</v>
      </c>
      <c r="I342" s="263">
        <v>14</v>
      </c>
      <c r="J342" s="249" t="s">
        <v>21</v>
      </c>
      <c r="K342" s="253"/>
    </row>
    <row r="343" spans="6:11" x14ac:dyDescent="0.3">
      <c r="F343" s="355">
        <f>ROW()-ROW(APORTACIONESOCIOS[[#Headers],[SECUENCIA]])</f>
        <v>339</v>
      </c>
      <c r="G343" s="173">
        <v>45550</v>
      </c>
      <c r="H343" s="3">
        <v>10</v>
      </c>
      <c r="I343" s="263">
        <v>15</v>
      </c>
      <c r="J343" s="249" t="s">
        <v>22</v>
      </c>
      <c r="K343" s="253"/>
    </row>
    <row r="344" spans="6:11" x14ac:dyDescent="0.3">
      <c r="F344" s="355">
        <f>ROW()-ROW(APORTACIONESOCIOS[[#Headers],[SECUENCIA]])</f>
        <v>340</v>
      </c>
      <c r="G344" s="173">
        <v>45550</v>
      </c>
      <c r="H344" s="3">
        <v>10</v>
      </c>
      <c r="I344" s="263">
        <v>16</v>
      </c>
      <c r="J344" s="249" t="s">
        <v>23</v>
      </c>
      <c r="K344" s="253"/>
    </row>
    <row r="345" spans="6:11" x14ac:dyDescent="0.3">
      <c r="F345" s="355">
        <f>ROW()-ROW(APORTACIONESOCIOS[[#Headers],[SECUENCIA]])</f>
        <v>341</v>
      </c>
      <c r="G345" s="186">
        <v>45580</v>
      </c>
      <c r="H345" s="3">
        <v>10</v>
      </c>
      <c r="I345" s="263">
        <v>3</v>
      </c>
      <c r="J345" s="249" t="s">
        <v>13</v>
      </c>
      <c r="K345" s="253"/>
    </row>
    <row r="346" spans="6:11" x14ac:dyDescent="0.3">
      <c r="F346" s="355">
        <f>ROW()-ROW(APORTACIONESOCIOS[[#Headers],[SECUENCIA]])</f>
        <v>342</v>
      </c>
      <c r="G346" s="173">
        <v>45580</v>
      </c>
      <c r="H346" s="3">
        <v>10</v>
      </c>
      <c r="I346" s="263">
        <v>4</v>
      </c>
      <c r="J346" s="249" t="s">
        <v>12</v>
      </c>
      <c r="K346" s="253"/>
    </row>
    <row r="347" spans="6:11" x14ac:dyDescent="0.3">
      <c r="F347" s="355">
        <f>ROW()-ROW(APORTACIONESOCIOS[[#Headers],[SECUENCIA]])</f>
        <v>343</v>
      </c>
      <c r="G347" s="173">
        <v>45580</v>
      </c>
      <c r="H347" s="3">
        <v>10</v>
      </c>
      <c r="I347" s="263">
        <v>5</v>
      </c>
      <c r="J347" s="249" t="s">
        <v>14</v>
      </c>
      <c r="K347" s="253"/>
    </row>
    <row r="348" spans="6:11" x14ac:dyDescent="0.3">
      <c r="F348" s="355">
        <f>ROW()-ROW(APORTACIONESOCIOS[[#Headers],[SECUENCIA]])</f>
        <v>344</v>
      </c>
      <c r="G348" s="173">
        <v>45580</v>
      </c>
      <c r="H348" s="3">
        <v>10</v>
      </c>
      <c r="I348" s="263">
        <v>6</v>
      </c>
      <c r="J348" s="249" t="s">
        <v>24</v>
      </c>
      <c r="K348" s="253"/>
    </row>
    <row r="349" spans="6:11" x14ac:dyDescent="0.3">
      <c r="F349" s="355">
        <f>ROW()-ROW(APORTACIONESOCIOS[[#Headers],[SECUENCIA]])</f>
        <v>345</v>
      </c>
      <c r="G349" s="173">
        <v>45580</v>
      </c>
      <c r="H349" s="3">
        <v>10</v>
      </c>
      <c r="I349" s="263">
        <v>7</v>
      </c>
      <c r="J349" s="249" t="s">
        <v>15</v>
      </c>
      <c r="K349" s="253"/>
    </row>
    <row r="350" spans="6:11" x14ac:dyDescent="0.3">
      <c r="F350" s="355">
        <f>ROW()-ROW(APORTACIONESOCIOS[[#Headers],[SECUENCIA]])</f>
        <v>346</v>
      </c>
      <c r="G350" s="173">
        <v>45580</v>
      </c>
      <c r="H350" s="3">
        <v>10</v>
      </c>
      <c r="I350" s="263">
        <v>8</v>
      </c>
      <c r="J350" s="249" t="s">
        <v>16</v>
      </c>
      <c r="K350" s="253"/>
    </row>
    <row r="351" spans="6:11" x14ac:dyDescent="0.3">
      <c r="F351" s="355">
        <f>ROW()-ROW(APORTACIONESOCIOS[[#Headers],[SECUENCIA]])</f>
        <v>347</v>
      </c>
      <c r="G351" s="173">
        <v>45580</v>
      </c>
      <c r="H351" s="3">
        <v>10</v>
      </c>
      <c r="I351" s="263">
        <v>9</v>
      </c>
      <c r="J351" s="249" t="s">
        <v>17</v>
      </c>
      <c r="K351" s="253"/>
    </row>
    <row r="352" spans="6:11" x14ac:dyDescent="0.3">
      <c r="F352" s="355">
        <f>ROW()-ROW(APORTACIONESOCIOS[[#Headers],[SECUENCIA]])</f>
        <v>348</v>
      </c>
      <c r="G352" s="173">
        <v>45580</v>
      </c>
      <c r="H352" s="3">
        <v>10</v>
      </c>
      <c r="I352" s="263">
        <v>10</v>
      </c>
      <c r="J352" s="249" t="s">
        <v>18</v>
      </c>
      <c r="K352" s="253"/>
    </row>
    <row r="353" spans="6:11" x14ac:dyDescent="0.3">
      <c r="F353" s="355">
        <f>ROW()-ROW(APORTACIONESOCIOS[[#Headers],[SECUENCIA]])</f>
        <v>349</v>
      </c>
      <c r="G353" s="173">
        <v>45580</v>
      </c>
      <c r="H353" s="3">
        <v>10</v>
      </c>
      <c r="I353" s="263">
        <v>11</v>
      </c>
      <c r="J353" s="249" t="s">
        <v>19</v>
      </c>
      <c r="K353" s="253"/>
    </row>
    <row r="354" spans="6:11" x14ac:dyDescent="0.3">
      <c r="F354" s="355">
        <f>ROW()-ROW(APORTACIONESOCIOS[[#Headers],[SECUENCIA]])</f>
        <v>350</v>
      </c>
      <c r="G354" s="173">
        <v>45580</v>
      </c>
      <c r="H354" s="3">
        <v>10</v>
      </c>
      <c r="I354" s="263">
        <v>12</v>
      </c>
      <c r="J354" s="249" t="s">
        <v>20</v>
      </c>
      <c r="K354" s="253"/>
    </row>
    <row r="355" spans="6:11" x14ac:dyDescent="0.3">
      <c r="F355" s="355">
        <f>ROW()-ROW(APORTACIONESOCIOS[[#Headers],[SECUENCIA]])</f>
        <v>351</v>
      </c>
      <c r="G355" s="173">
        <v>45580</v>
      </c>
      <c r="H355" s="3">
        <v>10</v>
      </c>
      <c r="I355" s="263">
        <v>14</v>
      </c>
      <c r="J355" s="249" t="s">
        <v>21</v>
      </c>
      <c r="K355" s="253"/>
    </row>
    <row r="356" spans="6:11" x14ac:dyDescent="0.3">
      <c r="F356" s="355">
        <f>ROW()-ROW(APORTACIONESOCIOS[[#Headers],[SECUENCIA]])</f>
        <v>352</v>
      </c>
      <c r="G356" s="173">
        <v>45580</v>
      </c>
      <c r="H356" s="3">
        <v>10</v>
      </c>
      <c r="I356" s="263">
        <v>15</v>
      </c>
      <c r="J356" s="249" t="s">
        <v>22</v>
      </c>
      <c r="K356" s="253"/>
    </row>
    <row r="357" spans="6:11" x14ac:dyDescent="0.3">
      <c r="F357" s="355">
        <f>ROW()-ROW(APORTACIONESOCIOS[[#Headers],[SECUENCIA]])</f>
        <v>353</v>
      </c>
      <c r="G357" s="173">
        <v>45580</v>
      </c>
      <c r="H357" s="3">
        <v>10</v>
      </c>
      <c r="I357" s="263">
        <v>16</v>
      </c>
      <c r="J357" s="249" t="s">
        <v>23</v>
      </c>
      <c r="K357" s="253"/>
    </row>
    <row r="358" spans="6:11" x14ac:dyDescent="0.3">
      <c r="F358" s="355">
        <f>ROW()-ROW(APORTACIONESOCIOS[[#Headers],[SECUENCIA]])</f>
        <v>354</v>
      </c>
      <c r="G358" s="186">
        <v>45611</v>
      </c>
      <c r="H358" s="3">
        <v>10</v>
      </c>
      <c r="I358" s="263">
        <v>3</v>
      </c>
      <c r="J358" s="249" t="s">
        <v>13</v>
      </c>
      <c r="K358" s="253"/>
    </row>
    <row r="359" spans="6:11" x14ac:dyDescent="0.3">
      <c r="F359" s="355">
        <f>ROW()-ROW(APORTACIONESOCIOS[[#Headers],[SECUENCIA]])</f>
        <v>355</v>
      </c>
      <c r="G359" s="173">
        <v>45611</v>
      </c>
      <c r="H359" s="3">
        <v>10</v>
      </c>
      <c r="I359" s="263">
        <v>4</v>
      </c>
      <c r="J359" s="249" t="s">
        <v>12</v>
      </c>
      <c r="K359" s="253"/>
    </row>
    <row r="360" spans="6:11" x14ac:dyDescent="0.3">
      <c r="F360" s="355">
        <f>ROW()-ROW(APORTACIONESOCIOS[[#Headers],[SECUENCIA]])</f>
        <v>356</v>
      </c>
      <c r="G360" s="173">
        <v>45611</v>
      </c>
      <c r="H360" s="3">
        <v>10</v>
      </c>
      <c r="I360" s="263">
        <v>5</v>
      </c>
      <c r="J360" s="249" t="s">
        <v>14</v>
      </c>
      <c r="K360" s="253"/>
    </row>
    <row r="361" spans="6:11" x14ac:dyDescent="0.3">
      <c r="F361" s="355">
        <f>ROW()-ROW(APORTACIONESOCIOS[[#Headers],[SECUENCIA]])</f>
        <v>357</v>
      </c>
      <c r="G361" s="173">
        <v>45611</v>
      </c>
      <c r="H361" s="3">
        <v>10</v>
      </c>
      <c r="I361" s="263">
        <v>6</v>
      </c>
      <c r="J361" s="249" t="s">
        <v>24</v>
      </c>
      <c r="K361" s="253"/>
    </row>
    <row r="362" spans="6:11" x14ac:dyDescent="0.3">
      <c r="F362" s="355">
        <f>ROW()-ROW(APORTACIONESOCIOS[[#Headers],[SECUENCIA]])</f>
        <v>358</v>
      </c>
      <c r="G362" s="173">
        <v>45611</v>
      </c>
      <c r="H362" s="3">
        <v>10</v>
      </c>
      <c r="I362" s="263">
        <v>7</v>
      </c>
      <c r="J362" s="249" t="s">
        <v>15</v>
      </c>
      <c r="K362" s="253"/>
    </row>
    <row r="363" spans="6:11" x14ac:dyDescent="0.3">
      <c r="F363" s="355">
        <f>ROW()-ROW(APORTACIONESOCIOS[[#Headers],[SECUENCIA]])</f>
        <v>359</v>
      </c>
      <c r="G363" s="173">
        <v>45611</v>
      </c>
      <c r="H363" s="3">
        <v>10</v>
      </c>
      <c r="I363" s="263">
        <v>8</v>
      </c>
      <c r="J363" s="249" t="s">
        <v>16</v>
      </c>
      <c r="K363" s="253"/>
    </row>
    <row r="364" spans="6:11" x14ac:dyDescent="0.3">
      <c r="F364" s="355">
        <f>ROW()-ROW(APORTACIONESOCIOS[[#Headers],[SECUENCIA]])</f>
        <v>360</v>
      </c>
      <c r="G364" s="173">
        <v>45611</v>
      </c>
      <c r="H364" s="3">
        <v>10</v>
      </c>
      <c r="I364" s="263">
        <v>9</v>
      </c>
      <c r="J364" s="249" t="s">
        <v>17</v>
      </c>
      <c r="K364" s="253"/>
    </row>
    <row r="365" spans="6:11" x14ac:dyDescent="0.3">
      <c r="F365" s="355">
        <f>ROW()-ROW(APORTACIONESOCIOS[[#Headers],[SECUENCIA]])</f>
        <v>361</v>
      </c>
      <c r="G365" s="173">
        <v>45611</v>
      </c>
      <c r="H365" s="3">
        <v>10</v>
      </c>
      <c r="I365" s="263">
        <v>10</v>
      </c>
      <c r="J365" s="249" t="s">
        <v>18</v>
      </c>
      <c r="K365" s="253"/>
    </row>
    <row r="366" spans="6:11" x14ac:dyDescent="0.3">
      <c r="F366" s="355">
        <f>ROW()-ROW(APORTACIONESOCIOS[[#Headers],[SECUENCIA]])</f>
        <v>362</v>
      </c>
      <c r="G366" s="173">
        <v>45611</v>
      </c>
      <c r="H366" s="3">
        <v>10</v>
      </c>
      <c r="I366" s="263">
        <v>11</v>
      </c>
      <c r="J366" s="249" t="s">
        <v>19</v>
      </c>
      <c r="K366" s="253"/>
    </row>
    <row r="367" spans="6:11" x14ac:dyDescent="0.3">
      <c r="F367" s="355">
        <f>ROW()-ROW(APORTACIONESOCIOS[[#Headers],[SECUENCIA]])</f>
        <v>363</v>
      </c>
      <c r="G367" s="173">
        <v>45611</v>
      </c>
      <c r="H367" s="3">
        <v>10</v>
      </c>
      <c r="I367" s="263">
        <v>12</v>
      </c>
      <c r="J367" s="249" t="s">
        <v>20</v>
      </c>
      <c r="K367" s="253"/>
    </row>
    <row r="368" spans="6:11" x14ac:dyDescent="0.3">
      <c r="F368" s="355">
        <f>ROW()-ROW(APORTACIONESOCIOS[[#Headers],[SECUENCIA]])</f>
        <v>364</v>
      </c>
      <c r="G368" s="173">
        <v>45611</v>
      </c>
      <c r="H368" s="3">
        <v>10</v>
      </c>
      <c r="I368" s="263">
        <v>14</v>
      </c>
      <c r="J368" s="249" t="s">
        <v>21</v>
      </c>
      <c r="K368" s="253"/>
    </row>
    <row r="369" spans="6:11" x14ac:dyDescent="0.3">
      <c r="F369" s="355">
        <f>ROW()-ROW(APORTACIONESOCIOS[[#Headers],[SECUENCIA]])</f>
        <v>365</v>
      </c>
      <c r="G369" s="173">
        <v>45611</v>
      </c>
      <c r="H369" s="3">
        <v>10</v>
      </c>
      <c r="I369" s="263">
        <v>15</v>
      </c>
      <c r="J369" s="249" t="s">
        <v>22</v>
      </c>
      <c r="K369" s="253"/>
    </row>
    <row r="370" spans="6:11" x14ac:dyDescent="0.3">
      <c r="F370" s="355">
        <f>ROW()-ROW(APORTACIONESOCIOS[[#Headers],[SECUENCIA]])</f>
        <v>366</v>
      </c>
      <c r="G370" s="173">
        <v>45611</v>
      </c>
      <c r="H370" s="3">
        <v>10</v>
      </c>
      <c r="I370" s="263">
        <v>16</v>
      </c>
      <c r="J370" s="249" t="s">
        <v>23</v>
      </c>
      <c r="K370" s="253"/>
    </row>
    <row r="371" spans="6:11" x14ac:dyDescent="0.3">
      <c r="F371" s="355">
        <f>ROW()-ROW(APORTACIONESOCIOS[[#Headers],[SECUENCIA]])</f>
        <v>367</v>
      </c>
      <c r="G371" s="186">
        <v>45641</v>
      </c>
      <c r="H371" s="3">
        <v>10</v>
      </c>
      <c r="I371" s="263">
        <v>3</v>
      </c>
      <c r="J371" s="249" t="s">
        <v>13</v>
      </c>
      <c r="K371" s="253"/>
    </row>
    <row r="372" spans="6:11" x14ac:dyDescent="0.3">
      <c r="F372" s="355">
        <f>ROW()-ROW(APORTACIONESOCIOS[[#Headers],[SECUENCIA]])</f>
        <v>368</v>
      </c>
      <c r="G372" s="173">
        <v>45641</v>
      </c>
      <c r="H372" s="3">
        <v>10</v>
      </c>
      <c r="I372" s="263">
        <v>4</v>
      </c>
      <c r="J372" s="249" t="s">
        <v>12</v>
      </c>
      <c r="K372" s="253"/>
    </row>
    <row r="373" spans="6:11" x14ac:dyDescent="0.3">
      <c r="F373" s="355">
        <f>ROW()-ROW(APORTACIONESOCIOS[[#Headers],[SECUENCIA]])</f>
        <v>369</v>
      </c>
      <c r="G373" s="173">
        <v>45641</v>
      </c>
      <c r="H373" s="3">
        <v>10</v>
      </c>
      <c r="I373" s="263">
        <v>5</v>
      </c>
      <c r="J373" s="249" t="s">
        <v>14</v>
      </c>
      <c r="K373" s="253"/>
    </row>
    <row r="374" spans="6:11" x14ac:dyDescent="0.3">
      <c r="F374" s="355">
        <f>ROW()-ROW(APORTACIONESOCIOS[[#Headers],[SECUENCIA]])</f>
        <v>370</v>
      </c>
      <c r="G374" s="173">
        <v>45641</v>
      </c>
      <c r="H374" s="3">
        <v>10</v>
      </c>
      <c r="I374" s="263">
        <v>6</v>
      </c>
      <c r="J374" s="249" t="s">
        <v>24</v>
      </c>
      <c r="K374" s="253"/>
    </row>
    <row r="375" spans="6:11" x14ac:dyDescent="0.3">
      <c r="F375" s="355">
        <f>ROW()-ROW(APORTACIONESOCIOS[[#Headers],[SECUENCIA]])</f>
        <v>371</v>
      </c>
      <c r="G375" s="173">
        <v>45641</v>
      </c>
      <c r="H375" s="3">
        <v>10</v>
      </c>
      <c r="I375" s="263">
        <v>7</v>
      </c>
      <c r="J375" s="249" t="s">
        <v>15</v>
      </c>
      <c r="K375" s="253"/>
    </row>
    <row r="376" spans="6:11" x14ac:dyDescent="0.3">
      <c r="F376" s="355">
        <f>ROW()-ROW(APORTACIONESOCIOS[[#Headers],[SECUENCIA]])</f>
        <v>372</v>
      </c>
      <c r="G376" s="173">
        <v>45641</v>
      </c>
      <c r="H376" s="3">
        <v>10</v>
      </c>
      <c r="I376" s="263">
        <v>8</v>
      </c>
      <c r="J376" s="249" t="s">
        <v>16</v>
      </c>
      <c r="K376" s="253"/>
    </row>
    <row r="377" spans="6:11" x14ac:dyDescent="0.3">
      <c r="F377" s="355">
        <f>ROW()-ROW(APORTACIONESOCIOS[[#Headers],[SECUENCIA]])</f>
        <v>373</v>
      </c>
      <c r="G377" s="173">
        <v>45641</v>
      </c>
      <c r="H377" s="3">
        <v>10</v>
      </c>
      <c r="I377" s="263">
        <v>9</v>
      </c>
      <c r="J377" s="249" t="s">
        <v>17</v>
      </c>
      <c r="K377" s="253"/>
    </row>
    <row r="378" spans="6:11" x14ac:dyDescent="0.3">
      <c r="F378" s="355">
        <f>ROW()-ROW(APORTACIONESOCIOS[[#Headers],[SECUENCIA]])</f>
        <v>374</v>
      </c>
      <c r="G378" s="173">
        <v>45641</v>
      </c>
      <c r="H378" s="3">
        <v>10</v>
      </c>
      <c r="I378" s="263">
        <v>10</v>
      </c>
      <c r="J378" s="249" t="s">
        <v>18</v>
      </c>
      <c r="K378" s="253"/>
    </row>
    <row r="379" spans="6:11" x14ac:dyDescent="0.3">
      <c r="F379" s="355">
        <f>ROW()-ROW(APORTACIONESOCIOS[[#Headers],[SECUENCIA]])</f>
        <v>375</v>
      </c>
      <c r="G379" s="173">
        <v>45641</v>
      </c>
      <c r="H379" s="3">
        <v>10</v>
      </c>
      <c r="I379" s="263">
        <v>11</v>
      </c>
      <c r="J379" s="249" t="s">
        <v>19</v>
      </c>
      <c r="K379" s="253"/>
    </row>
    <row r="380" spans="6:11" x14ac:dyDescent="0.3">
      <c r="F380" s="355">
        <f>ROW()-ROW(APORTACIONESOCIOS[[#Headers],[SECUENCIA]])</f>
        <v>376</v>
      </c>
      <c r="G380" s="173">
        <v>45641</v>
      </c>
      <c r="H380" s="3">
        <v>10</v>
      </c>
      <c r="I380" s="263">
        <v>12</v>
      </c>
      <c r="J380" s="249" t="s">
        <v>20</v>
      </c>
      <c r="K380" s="253"/>
    </row>
    <row r="381" spans="6:11" x14ac:dyDescent="0.3">
      <c r="F381" s="355">
        <f>ROW()-ROW(APORTACIONESOCIOS[[#Headers],[SECUENCIA]])</f>
        <v>377</v>
      </c>
      <c r="G381" s="173">
        <v>45641</v>
      </c>
      <c r="H381" s="3">
        <v>10</v>
      </c>
      <c r="I381" s="263">
        <v>14</v>
      </c>
      <c r="J381" s="249" t="s">
        <v>21</v>
      </c>
      <c r="K381" s="253"/>
    </row>
    <row r="382" spans="6:11" x14ac:dyDescent="0.3">
      <c r="F382" s="355">
        <f>ROW()-ROW(APORTACIONESOCIOS[[#Headers],[SECUENCIA]])</f>
        <v>378</v>
      </c>
      <c r="G382" s="173">
        <v>45641</v>
      </c>
      <c r="H382" s="3">
        <v>10</v>
      </c>
      <c r="I382" s="263">
        <v>15</v>
      </c>
      <c r="J382" s="249" t="s">
        <v>22</v>
      </c>
      <c r="K382" s="253"/>
    </row>
    <row r="383" spans="6:11" x14ac:dyDescent="0.3">
      <c r="F383" s="355">
        <f>ROW()-ROW(APORTACIONESOCIOS[[#Headers],[SECUENCIA]])</f>
        <v>379</v>
      </c>
      <c r="G383" s="173">
        <v>45641</v>
      </c>
      <c r="H383" s="3">
        <v>10</v>
      </c>
      <c r="I383" s="263">
        <v>16</v>
      </c>
      <c r="J383" s="249" t="s">
        <v>23</v>
      </c>
      <c r="K383" s="253"/>
    </row>
    <row r="384" spans="6:11" x14ac:dyDescent="0.3">
      <c r="F384" s="355">
        <f>ROW()-ROW(APORTACIONESOCIOS[[#Headers],[SECUENCIA]])</f>
        <v>380</v>
      </c>
      <c r="G384" s="173">
        <v>45672</v>
      </c>
      <c r="H384" s="3">
        <v>10</v>
      </c>
      <c r="I384" s="263">
        <v>3</v>
      </c>
      <c r="J384" s="249" t="s">
        <v>13</v>
      </c>
      <c r="K384" s="253"/>
    </row>
    <row r="385" spans="6:11" x14ac:dyDescent="0.3">
      <c r="F385" s="356">
        <f>ROW()-ROW(APORTACIONESOCIOS[[#Headers],[SECUENCIA]])</f>
        <v>381</v>
      </c>
      <c r="G385" s="173">
        <v>45672</v>
      </c>
      <c r="H385" s="3">
        <v>10</v>
      </c>
      <c r="I385" s="263">
        <v>4</v>
      </c>
      <c r="J385" s="249" t="s">
        <v>12</v>
      </c>
      <c r="K385" s="255"/>
    </row>
    <row r="386" spans="6:11" x14ac:dyDescent="0.3">
      <c r="F386" s="355">
        <f>ROW()-ROW(APORTACIONESOCIOS[[#Headers],[SECUENCIA]])</f>
        <v>382</v>
      </c>
      <c r="G386" s="173">
        <v>45672</v>
      </c>
      <c r="H386" s="3">
        <v>10</v>
      </c>
      <c r="I386" s="263">
        <v>5</v>
      </c>
      <c r="J386" s="249" t="s">
        <v>14</v>
      </c>
      <c r="K386" s="253"/>
    </row>
    <row r="387" spans="6:11" x14ac:dyDescent="0.3">
      <c r="F387" s="355">
        <f>ROW()-ROW(APORTACIONESOCIOS[[#Headers],[SECUENCIA]])</f>
        <v>383</v>
      </c>
      <c r="G387" s="173">
        <v>45672</v>
      </c>
      <c r="H387" s="3">
        <v>10</v>
      </c>
      <c r="I387" s="263">
        <v>6</v>
      </c>
      <c r="J387" s="249" t="s">
        <v>24</v>
      </c>
      <c r="K387" s="253"/>
    </row>
    <row r="388" spans="6:11" x14ac:dyDescent="0.3">
      <c r="F388" s="355">
        <f>ROW()-ROW(APORTACIONESOCIOS[[#Headers],[SECUENCIA]])</f>
        <v>384</v>
      </c>
      <c r="G388" s="173">
        <v>45672</v>
      </c>
      <c r="H388" s="3">
        <v>10</v>
      </c>
      <c r="I388" s="263">
        <v>7</v>
      </c>
      <c r="J388" s="249" t="s">
        <v>15</v>
      </c>
      <c r="K388" s="253"/>
    </row>
    <row r="389" spans="6:11" x14ac:dyDescent="0.3">
      <c r="F389" s="355">
        <f>ROW()-ROW(APORTACIONESOCIOS[[#Headers],[SECUENCIA]])</f>
        <v>385</v>
      </c>
      <c r="G389" s="173">
        <v>45672</v>
      </c>
      <c r="H389" s="3">
        <v>10</v>
      </c>
      <c r="I389" s="263">
        <v>8</v>
      </c>
      <c r="J389" s="249" t="s">
        <v>16</v>
      </c>
      <c r="K389" s="253"/>
    </row>
    <row r="390" spans="6:11" x14ac:dyDescent="0.3">
      <c r="F390" s="355">
        <f>ROW()-ROW(APORTACIONESOCIOS[[#Headers],[SECUENCIA]])</f>
        <v>386</v>
      </c>
      <c r="G390" s="173">
        <v>45672</v>
      </c>
      <c r="H390" s="3">
        <v>10</v>
      </c>
      <c r="I390" s="263">
        <v>9</v>
      </c>
      <c r="J390" s="249" t="s">
        <v>17</v>
      </c>
      <c r="K390" s="253"/>
    </row>
    <row r="391" spans="6:11" x14ac:dyDescent="0.3">
      <c r="F391" s="355">
        <f>ROW()-ROW(APORTACIONESOCIOS[[#Headers],[SECUENCIA]])</f>
        <v>387</v>
      </c>
      <c r="G391" s="173">
        <v>45672</v>
      </c>
      <c r="H391" s="3">
        <v>10</v>
      </c>
      <c r="I391" s="263">
        <v>10</v>
      </c>
      <c r="J391" s="249" t="s">
        <v>18</v>
      </c>
      <c r="K391" s="253"/>
    </row>
    <row r="392" spans="6:11" x14ac:dyDescent="0.3">
      <c r="F392" s="355">
        <f>ROW()-ROW(APORTACIONESOCIOS[[#Headers],[SECUENCIA]])</f>
        <v>388</v>
      </c>
      <c r="G392" s="173">
        <v>45672</v>
      </c>
      <c r="H392" s="3">
        <v>10</v>
      </c>
      <c r="I392" s="263">
        <v>11</v>
      </c>
      <c r="J392" s="249" t="s">
        <v>19</v>
      </c>
      <c r="K392" s="253"/>
    </row>
    <row r="393" spans="6:11" x14ac:dyDescent="0.3">
      <c r="F393" s="355">
        <f>ROW()-ROW(APORTACIONESOCIOS[[#Headers],[SECUENCIA]])</f>
        <v>389</v>
      </c>
      <c r="G393" s="173">
        <v>45672</v>
      </c>
      <c r="H393" s="3">
        <v>10</v>
      </c>
      <c r="I393" s="263">
        <v>12</v>
      </c>
      <c r="J393" s="249" t="s">
        <v>20</v>
      </c>
      <c r="K393" s="253"/>
    </row>
    <row r="394" spans="6:11" x14ac:dyDescent="0.3">
      <c r="F394" s="355">
        <f>ROW()-ROW(APORTACIONESOCIOS[[#Headers],[SECUENCIA]])</f>
        <v>390</v>
      </c>
      <c r="G394" s="173">
        <v>45672</v>
      </c>
      <c r="H394" s="3">
        <v>10</v>
      </c>
      <c r="I394" s="263">
        <v>14</v>
      </c>
      <c r="J394" s="249" t="s">
        <v>21</v>
      </c>
      <c r="K394" s="253"/>
    </row>
    <row r="395" spans="6:11" x14ac:dyDescent="0.3">
      <c r="F395" s="355">
        <f>ROW()-ROW(APORTACIONESOCIOS[[#Headers],[SECUENCIA]])</f>
        <v>391</v>
      </c>
      <c r="G395" s="173">
        <v>45672</v>
      </c>
      <c r="H395" s="3">
        <v>10</v>
      </c>
      <c r="I395" s="263">
        <v>15</v>
      </c>
      <c r="J395" s="249" t="s">
        <v>22</v>
      </c>
      <c r="K395" s="253"/>
    </row>
    <row r="396" spans="6:11" x14ac:dyDescent="0.3">
      <c r="F396" s="355">
        <f>ROW()-ROW(APORTACIONESOCIOS[[#Headers],[SECUENCIA]])</f>
        <v>392</v>
      </c>
      <c r="G396" s="173">
        <v>45672</v>
      </c>
      <c r="H396" s="3">
        <v>10</v>
      </c>
      <c r="I396" s="263">
        <v>16</v>
      </c>
      <c r="J396" s="249" t="s">
        <v>23</v>
      </c>
      <c r="K396" s="253"/>
    </row>
    <row r="397" spans="6:11" x14ac:dyDescent="0.3">
      <c r="F397" s="355">
        <f>ROW()-ROW(APORTACIONESOCIOS[[#Headers],[SECUENCIA]])</f>
        <v>393</v>
      </c>
      <c r="G397" s="173">
        <v>45703</v>
      </c>
      <c r="H397" s="3">
        <v>10</v>
      </c>
      <c r="I397" s="263">
        <v>3</v>
      </c>
      <c r="J397" s="249" t="s">
        <v>13</v>
      </c>
      <c r="K397" s="253"/>
    </row>
    <row r="398" spans="6:11" x14ac:dyDescent="0.3">
      <c r="F398" s="355">
        <f>ROW()-ROW(APORTACIONESOCIOS[[#Headers],[SECUENCIA]])</f>
        <v>394</v>
      </c>
      <c r="G398" s="173">
        <v>45703</v>
      </c>
      <c r="H398" s="3">
        <v>10</v>
      </c>
      <c r="I398" s="263">
        <v>4</v>
      </c>
      <c r="J398" s="249" t="s">
        <v>12</v>
      </c>
      <c r="K398" s="253"/>
    </row>
    <row r="399" spans="6:11" x14ac:dyDescent="0.3">
      <c r="F399" s="355">
        <f>ROW()-ROW(APORTACIONESOCIOS[[#Headers],[SECUENCIA]])</f>
        <v>395</v>
      </c>
      <c r="G399" s="173">
        <v>45703</v>
      </c>
      <c r="H399" s="3">
        <v>10</v>
      </c>
      <c r="I399" s="263">
        <v>5</v>
      </c>
      <c r="J399" s="249" t="s">
        <v>14</v>
      </c>
      <c r="K399" s="253"/>
    </row>
    <row r="400" spans="6:11" x14ac:dyDescent="0.3">
      <c r="F400" s="355">
        <f>ROW()-ROW(APORTACIONESOCIOS[[#Headers],[SECUENCIA]])</f>
        <v>396</v>
      </c>
      <c r="G400" s="173">
        <v>45703</v>
      </c>
      <c r="H400" s="3">
        <v>10</v>
      </c>
      <c r="I400" s="263">
        <v>6</v>
      </c>
      <c r="J400" s="249" t="s">
        <v>24</v>
      </c>
      <c r="K400" s="253"/>
    </row>
    <row r="401" spans="6:11" x14ac:dyDescent="0.3">
      <c r="F401" s="355">
        <f>ROW()-ROW(APORTACIONESOCIOS[[#Headers],[SECUENCIA]])</f>
        <v>397</v>
      </c>
      <c r="G401" s="173">
        <v>45703</v>
      </c>
      <c r="H401" s="3">
        <v>10</v>
      </c>
      <c r="I401" s="263">
        <v>7</v>
      </c>
      <c r="J401" s="249" t="s">
        <v>15</v>
      </c>
      <c r="K401" s="253"/>
    </row>
    <row r="402" spans="6:11" x14ac:dyDescent="0.3">
      <c r="F402" s="355">
        <f>ROW()-ROW(APORTACIONESOCIOS[[#Headers],[SECUENCIA]])</f>
        <v>398</v>
      </c>
      <c r="G402" s="173">
        <v>45703</v>
      </c>
      <c r="H402" s="3">
        <v>10</v>
      </c>
      <c r="I402" s="263">
        <v>8</v>
      </c>
      <c r="J402" s="249" t="s">
        <v>16</v>
      </c>
      <c r="K402" s="253"/>
    </row>
    <row r="403" spans="6:11" x14ac:dyDescent="0.3">
      <c r="F403" s="355">
        <f>ROW()-ROW(APORTACIONESOCIOS[[#Headers],[SECUENCIA]])</f>
        <v>399</v>
      </c>
      <c r="G403" s="173">
        <v>45703</v>
      </c>
      <c r="H403" s="3">
        <v>10</v>
      </c>
      <c r="I403" s="263">
        <v>9</v>
      </c>
      <c r="J403" s="249" t="s">
        <v>17</v>
      </c>
      <c r="K403" s="253"/>
    </row>
    <row r="404" spans="6:11" x14ac:dyDescent="0.3">
      <c r="F404" s="355">
        <f>ROW()-ROW(APORTACIONESOCIOS[[#Headers],[SECUENCIA]])</f>
        <v>400</v>
      </c>
      <c r="G404" s="173">
        <v>45703</v>
      </c>
      <c r="H404" s="3">
        <v>10</v>
      </c>
      <c r="I404" s="263">
        <v>10</v>
      </c>
      <c r="J404" s="249" t="s">
        <v>18</v>
      </c>
      <c r="K404" s="253"/>
    </row>
    <row r="405" spans="6:11" x14ac:dyDescent="0.3">
      <c r="F405" s="355">
        <f>ROW()-ROW(APORTACIONESOCIOS[[#Headers],[SECUENCIA]])</f>
        <v>401</v>
      </c>
      <c r="G405" s="173">
        <v>45703</v>
      </c>
      <c r="H405" s="3">
        <v>10</v>
      </c>
      <c r="I405" s="263">
        <v>11</v>
      </c>
      <c r="J405" s="249" t="s">
        <v>19</v>
      </c>
      <c r="K405" s="253"/>
    </row>
    <row r="406" spans="6:11" x14ac:dyDescent="0.3">
      <c r="F406" s="355">
        <f>ROW()-ROW(APORTACIONESOCIOS[[#Headers],[SECUENCIA]])</f>
        <v>402</v>
      </c>
      <c r="G406" s="173">
        <v>45703</v>
      </c>
      <c r="H406" s="3">
        <v>10</v>
      </c>
      <c r="I406" s="263">
        <v>12</v>
      </c>
      <c r="J406" s="249" t="s">
        <v>20</v>
      </c>
      <c r="K406" s="253"/>
    </row>
    <row r="407" spans="6:11" x14ac:dyDescent="0.3">
      <c r="F407" s="355">
        <f>ROW()-ROW(APORTACIONESOCIOS[[#Headers],[SECUENCIA]])</f>
        <v>403</v>
      </c>
      <c r="G407" s="173">
        <v>45703</v>
      </c>
      <c r="H407" s="3">
        <v>10</v>
      </c>
      <c r="I407" s="263">
        <v>14</v>
      </c>
      <c r="J407" s="249" t="s">
        <v>21</v>
      </c>
      <c r="K407" s="253"/>
    </row>
    <row r="408" spans="6:11" x14ac:dyDescent="0.3">
      <c r="F408" s="355">
        <f>ROW()-ROW(APORTACIONESOCIOS[[#Headers],[SECUENCIA]])</f>
        <v>404</v>
      </c>
      <c r="G408" s="173">
        <v>45703</v>
      </c>
      <c r="H408" s="3">
        <v>10</v>
      </c>
      <c r="I408" s="263">
        <v>15</v>
      </c>
      <c r="J408" s="249" t="s">
        <v>22</v>
      </c>
      <c r="K408" s="253"/>
    </row>
    <row r="409" spans="6:11" x14ac:dyDescent="0.3">
      <c r="F409" s="355">
        <f>ROW()-ROW(APORTACIONESOCIOS[[#Headers],[SECUENCIA]])</f>
        <v>405</v>
      </c>
      <c r="G409" s="173">
        <v>45703</v>
      </c>
      <c r="H409" s="3">
        <v>10</v>
      </c>
      <c r="I409" s="263">
        <v>16</v>
      </c>
      <c r="J409" s="249" t="s">
        <v>23</v>
      </c>
      <c r="K409" s="253"/>
    </row>
    <row r="410" spans="6:11" x14ac:dyDescent="0.3">
      <c r="F410" s="355">
        <f>ROW()-ROW(APORTACIONESOCIOS[[#Headers],[SECUENCIA]])</f>
        <v>406</v>
      </c>
      <c r="G410" s="186">
        <v>45731</v>
      </c>
      <c r="H410" s="3">
        <v>10</v>
      </c>
      <c r="I410" s="263">
        <v>3</v>
      </c>
      <c r="J410" s="249" t="s">
        <v>13</v>
      </c>
      <c r="K410" s="253"/>
    </row>
    <row r="411" spans="6:11" x14ac:dyDescent="0.3">
      <c r="F411" s="355">
        <f>ROW()-ROW(APORTACIONESOCIOS[[#Headers],[SECUENCIA]])</f>
        <v>407</v>
      </c>
      <c r="G411" s="173">
        <v>45731</v>
      </c>
      <c r="H411" s="3">
        <v>10</v>
      </c>
      <c r="I411" s="263">
        <v>4</v>
      </c>
      <c r="J411" s="249" t="s">
        <v>12</v>
      </c>
      <c r="K411" s="253"/>
    </row>
    <row r="412" spans="6:11" x14ac:dyDescent="0.3">
      <c r="F412" s="355">
        <f>ROW()-ROW(APORTACIONESOCIOS[[#Headers],[SECUENCIA]])</f>
        <v>408</v>
      </c>
      <c r="G412" s="173">
        <v>45731</v>
      </c>
      <c r="H412" s="3">
        <v>10</v>
      </c>
      <c r="I412" s="263">
        <v>5</v>
      </c>
      <c r="J412" s="249" t="s">
        <v>14</v>
      </c>
      <c r="K412" s="253"/>
    </row>
    <row r="413" spans="6:11" x14ac:dyDescent="0.3">
      <c r="F413" s="355">
        <f>ROW()-ROW(APORTACIONESOCIOS[[#Headers],[SECUENCIA]])</f>
        <v>409</v>
      </c>
      <c r="G413" s="173">
        <v>45731</v>
      </c>
      <c r="H413" s="3">
        <v>10</v>
      </c>
      <c r="I413" s="263">
        <v>6</v>
      </c>
      <c r="J413" s="249" t="s">
        <v>24</v>
      </c>
      <c r="K413" s="253"/>
    </row>
    <row r="414" spans="6:11" x14ac:dyDescent="0.3">
      <c r="F414" s="355">
        <f>ROW()-ROW(APORTACIONESOCIOS[[#Headers],[SECUENCIA]])</f>
        <v>410</v>
      </c>
      <c r="G414" s="173">
        <v>45731</v>
      </c>
      <c r="H414" s="3">
        <v>10</v>
      </c>
      <c r="I414" s="263">
        <v>7</v>
      </c>
      <c r="J414" s="249" t="s">
        <v>15</v>
      </c>
      <c r="K414" s="253"/>
    </row>
    <row r="415" spans="6:11" x14ac:dyDescent="0.3">
      <c r="F415" s="355">
        <f>ROW()-ROW(APORTACIONESOCIOS[[#Headers],[SECUENCIA]])</f>
        <v>411</v>
      </c>
      <c r="G415" s="173">
        <v>45731</v>
      </c>
      <c r="H415" s="3">
        <v>10</v>
      </c>
      <c r="I415" s="263">
        <v>8</v>
      </c>
      <c r="J415" s="249" t="s">
        <v>16</v>
      </c>
      <c r="K415" s="253"/>
    </row>
    <row r="416" spans="6:11" x14ac:dyDescent="0.3">
      <c r="F416" s="355">
        <f>ROW()-ROW(APORTACIONESOCIOS[[#Headers],[SECUENCIA]])</f>
        <v>412</v>
      </c>
      <c r="G416" s="173">
        <v>45731</v>
      </c>
      <c r="H416" s="3">
        <v>10</v>
      </c>
      <c r="I416" s="263">
        <v>9</v>
      </c>
      <c r="J416" s="249" t="s">
        <v>17</v>
      </c>
      <c r="K416" s="253"/>
    </row>
    <row r="417" spans="6:11" x14ac:dyDescent="0.3">
      <c r="F417" s="355">
        <f>ROW()-ROW(APORTACIONESOCIOS[[#Headers],[SECUENCIA]])</f>
        <v>413</v>
      </c>
      <c r="G417" s="173">
        <v>45731</v>
      </c>
      <c r="H417" s="3">
        <v>10</v>
      </c>
      <c r="I417" s="263">
        <v>10</v>
      </c>
      <c r="J417" s="249" t="s">
        <v>18</v>
      </c>
      <c r="K417" s="253"/>
    </row>
    <row r="418" spans="6:11" x14ac:dyDescent="0.3">
      <c r="F418" s="355">
        <f>ROW()-ROW(APORTACIONESOCIOS[[#Headers],[SECUENCIA]])</f>
        <v>414</v>
      </c>
      <c r="G418" s="173">
        <v>45731</v>
      </c>
      <c r="H418" s="3">
        <v>10</v>
      </c>
      <c r="I418" s="263">
        <v>11</v>
      </c>
      <c r="J418" s="249" t="s">
        <v>19</v>
      </c>
      <c r="K418" s="253"/>
    </row>
    <row r="419" spans="6:11" x14ac:dyDescent="0.3">
      <c r="F419" s="355">
        <f>ROW()-ROW(APORTACIONESOCIOS[[#Headers],[SECUENCIA]])</f>
        <v>415</v>
      </c>
      <c r="G419" s="173">
        <v>45731</v>
      </c>
      <c r="H419" s="3">
        <v>10</v>
      </c>
      <c r="I419" s="263">
        <v>12</v>
      </c>
      <c r="J419" s="249" t="s">
        <v>20</v>
      </c>
      <c r="K419" s="253"/>
    </row>
    <row r="420" spans="6:11" x14ac:dyDescent="0.3">
      <c r="F420" s="355">
        <f>ROW()-ROW(APORTACIONESOCIOS[[#Headers],[SECUENCIA]])</f>
        <v>416</v>
      </c>
      <c r="G420" s="173">
        <v>45731</v>
      </c>
      <c r="H420" s="3">
        <v>10</v>
      </c>
      <c r="I420" s="263">
        <v>14</v>
      </c>
      <c r="J420" s="249" t="s">
        <v>21</v>
      </c>
      <c r="K420" s="253"/>
    </row>
    <row r="421" spans="6:11" x14ac:dyDescent="0.3">
      <c r="F421" s="355">
        <f>ROW()-ROW(APORTACIONESOCIOS[[#Headers],[SECUENCIA]])</f>
        <v>417</v>
      </c>
      <c r="G421" s="173">
        <v>45731</v>
      </c>
      <c r="H421" s="3">
        <v>10</v>
      </c>
      <c r="I421" s="263">
        <v>15</v>
      </c>
      <c r="J421" s="249" t="s">
        <v>22</v>
      </c>
      <c r="K421" s="253"/>
    </row>
    <row r="422" spans="6:11" x14ac:dyDescent="0.3">
      <c r="F422" s="355">
        <f>ROW()-ROW(APORTACIONESOCIOS[[#Headers],[SECUENCIA]])</f>
        <v>418</v>
      </c>
      <c r="G422" s="173">
        <v>45731</v>
      </c>
      <c r="H422" s="3">
        <v>10</v>
      </c>
      <c r="I422" s="263">
        <v>16</v>
      </c>
      <c r="J422" s="249" t="s">
        <v>23</v>
      </c>
      <c r="K422" s="253"/>
    </row>
    <row r="423" spans="6:11" x14ac:dyDescent="0.3">
      <c r="F423" s="355">
        <f>ROW()-ROW(APORTACIONESOCIOS[[#Headers],[SECUENCIA]])</f>
        <v>419</v>
      </c>
      <c r="G423" s="173">
        <v>45762</v>
      </c>
      <c r="H423" s="3">
        <v>10</v>
      </c>
      <c r="I423" s="263">
        <v>3</v>
      </c>
      <c r="J423" s="249" t="s">
        <v>13</v>
      </c>
      <c r="K423" s="253"/>
    </row>
    <row r="424" spans="6:11" x14ac:dyDescent="0.3">
      <c r="F424" s="355">
        <f>ROW()-ROW(APORTACIONESOCIOS[[#Headers],[SECUENCIA]])</f>
        <v>420</v>
      </c>
      <c r="G424" s="173">
        <v>45762</v>
      </c>
      <c r="H424" s="3">
        <v>10</v>
      </c>
      <c r="I424" s="263">
        <v>4</v>
      </c>
      <c r="J424" s="249" t="s">
        <v>12</v>
      </c>
      <c r="K424" s="253"/>
    </row>
    <row r="425" spans="6:11" x14ac:dyDescent="0.3">
      <c r="F425" s="355">
        <f>ROW()-ROW(APORTACIONESOCIOS[[#Headers],[SECUENCIA]])</f>
        <v>421</v>
      </c>
      <c r="G425" s="173">
        <v>45762</v>
      </c>
      <c r="H425" s="3">
        <v>10</v>
      </c>
      <c r="I425" s="263">
        <v>5</v>
      </c>
      <c r="J425" s="249" t="s">
        <v>14</v>
      </c>
      <c r="K425" s="253"/>
    </row>
    <row r="426" spans="6:11" x14ac:dyDescent="0.3">
      <c r="F426" s="355">
        <f>ROW()-ROW(APORTACIONESOCIOS[[#Headers],[SECUENCIA]])</f>
        <v>422</v>
      </c>
      <c r="G426" s="173">
        <v>45762</v>
      </c>
      <c r="H426" s="3">
        <v>10</v>
      </c>
      <c r="I426" s="263">
        <v>6</v>
      </c>
      <c r="J426" s="249" t="s">
        <v>24</v>
      </c>
      <c r="K426" s="253"/>
    </row>
    <row r="427" spans="6:11" x14ac:dyDescent="0.3">
      <c r="F427" s="355">
        <f>ROW()-ROW(APORTACIONESOCIOS[[#Headers],[SECUENCIA]])</f>
        <v>423</v>
      </c>
      <c r="G427" s="173">
        <v>45762</v>
      </c>
      <c r="H427" s="3">
        <v>10</v>
      </c>
      <c r="I427" s="263">
        <v>7</v>
      </c>
      <c r="J427" s="249" t="s">
        <v>15</v>
      </c>
      <c r="K427" s="253"/>
    </row>
    <row r="428" spans="6:11" x14ac:dyDescent="0.3">
      <c r="F428" s="355">
        <f>ROW()-ROW(APORTACIONESOCIOS[[#Headers],[SECUENCIA]])</f>
        <v>424</v>
      </c>
      <c r="G428" s="173">
        <v>45762</v>
      </c>
      <c r="H428" s="3">
        <v>10</v>
      </c>
      <c r="I428" s="263">
        <v>8</v>
      </c>
      <c r="J428" s="249" t="s">
        <v>16</v>
      </c>
      <c r="K428" s="253"/>
    </row>
    <row r="429" spans="6:11" x14ac:dyDescent="0.3">
      <c r="F429" s="355">
        <f>ROW()-ROW(APORTACIONESOCIOS[[#Headers],[SECUENCIA]])</f>
        <v>425</v>
      </c>
      <c r="G429" s="173">
        <v>45762</v>
      </c>
      <c r="H429" s="3">
        <v>10</v>
      </c>
      <c r="I429" s="263">
        <v>9</v>
      </c>
      <c r="J429" s="249" t="s">
        <v>17</v>
      </c>
      <c r="K429" s="253"/>
    </row>
    <row r="430" spans="6:11" x14ac:dyDescent="0.3">
      <c r="F430" s="355">
        <f>ROW()-ROW(APORTACIONESOCIOS[[#Headers],[SECUENCIA]])</f>
        <v>426</v>
      </c>
      <c r="G430" s="173">
        <v>45762</v>
      </c>
      <c r="H430" s="3">
        <v>10</v>
      </c>
      <c r="I430" s="263">
        <v>10</v>
      </c>
      <c r="J430" s="249" t="s">
        <v>18</v>
      </c>
      <c r="K430" s="253"/>
    </row>
    <row r="431" spans="6:11" x14ac:dyDescent="0.3">
      <c r="F431" s="355">
        <f>ROW()-ROW(APORTACIONESOCIOS[[#Headers],[SECUENCIA]])</f>
        <v>427</v>
      </c>
      <c r="G431" s="173">
        <v>45762</v>
      </c>
      <c r="H431" s="3">
        <v>10</v>
      </c>
      <c r="I431" s="263">
        <v>11</v>
      </c>
      <c r="J431" s="249" t="s">
        <v>19</v>
      </c>
      <c r="K431" s="253"/>
    </row>
    <row r="432" spans="6:11" x14ac:dyDescent="0.3">
      <c r="F432" s="355">
        <f>ROW()-ROW(APORTACIONESOCIOS[[#Headers],[SECUENCIA]])</f>
        <v>428</v>
      </c>
      <c r="G432" s="173">
        <v>45762</v>
      </c>
      <c r="H432" s="3">
        <v>10</v>
      </c>
      <c r="I432" s="263">
        <v>12</v>
      </c>
      <c r="J432" s="249" t="s">
        <v>20</v>
      </c>
      <c r="K432" s="253"/>
    </row>
    <row r="433" spans="6:11" x14ac:dyDescent="0.3">
      <c r="F433" s="355">
        <f>ROW()-ROW(APORTACIONESOCIOS[[#Headers],[SECUENCIA]])</f>
        <v>429</v>
      </c>
      <c r="G433" s="173">
        <v>45762</v>
      </c>
      <c r="H433" s="3">
        <v>110</v>
      </c>
      <c r="I433" s="263">
        <v>13</v>
      </c>
      <c r="J433" s="249" t="s">
        <v>341</v>
      </c>
      <c r="K433" s="253"/>
    </row>
    <row r="434" spans="6:11" x14ac:dyDescent="0.3">
      <c r="F434" s="355">
        <f>ROW()-ROW(APORTACIONESOCIOS[[#Headers],[SECUENCIA]])</f>
        <v>430</v>
      </c>
      <c r="G434" s="173">
        <v>45762</v>
      </c>
      <c r="H434" s="3">
        <v>10</v>
      </c>
      <c r="I434" s="263">
        <v>14</v>
      </c>
      <c r="J434" s="249" t="s">
        <v>21</v>
      </c>
      <c r="K434" s="253"/>
    </row>
    <row r="435" spans="6:11" x14ac:dyDescent="0.3">
      <c r="F435" s="355">
        <f>ROW()-ROW(APORTACIONESOCIOS[[#Headers],[SECUENCIA]])</f>
        <v>431</v>
      </c>
      <c r="G435" s="173">
        <v>45762</v>
      </c>
      <c r="H435" s="3">
        <v>10</v>
      </c>
      <c r="I435" s="263">
        <v>15</v>
      </c>
      <c r="J435" s="249" t="s">
        <v>22</v>
      </c>
      <c r="K435" s="253"/>
    </row>
    <row r="436" spans="6:11" x14ac:dyDescent="0.3">
      <c r="F436" s="355">
        <f>ROW()-ROW(APORTACIONESOCIOS[[#Headers],[SECUENCIA]])</f>
        <v>432</v>
      </c>
      <c r="G436" s="173">
        <v>45762</v>
      </c>
      <c r="H436" s="3">
        <v>10</v>
      </c>
      <c r="I436" s="263">
        <v>16</v>
      </c>
      <c r="J436" s="249" t="s">
        <v>23</v>
      </c>
      <c r="K436" s="253"/>
    </row>
    <row r="437" spans="6:11" x14ac:dyDescent="0.3">
      <c r="F437" s="355">
        <f>ROW()-ROW(APORTACIONESOCIOS[[#Headers],[SECUENCIA]])</f>
        <v>433</v>
      </c>
      <c r="G437" s="173">
        <v>45762</v>
      </c>
      <c r="H437" s="3">
        <v>330</v>
      </c>
      <c r="I437" s="263">
        <v>17</v>
      </c>
      <c r="J437" s="249" t="s">
        <v>339</v>
      </c>
      <c r="K437" s="253"/>
    </row>
    <row r="438" spans="6:11" x14ac:dyDescent="0.3">
      <c r="F438" s="356">
        <f>ROW()-ROW(APORTACIONESOCIOS[[#Headers],[SECUENCIA]])</f>
        <v>434</v>
      </c>
      <c r="G438" s="173">
        <v>45762</v>
      </c>
      <c r="H438" s="3">
        <v>80</v>
      </c>
      <c r="I438" s="264">
        <v>18</v>
      </c>
      <c r="J438" s="254" t="s">
        <v>340</v>
      </c>
      <c r="K438" s="255"/>
    </row>
    <row r="439" spans="6:11" x14ac:dyDescent="0.3">
      <c r="F439" s="355">
        <f>ROW()-ROW(APORTACIONESOCIOS[[#Headers],[SECUENCIA]])</f>
        <v>435</v>
      </c>
      <c r="G439" s="173">
        <v>45792</v>
      </c>
      <c r="H439" s="3">
        <v>10</v>
      </c>
      <c r="I439" s="263">
        <v>3</v>
      </c>
      <c r="J439" s="249" t="s">
        <v>13</v>
      </c>
      <c r="K439" s="253"/>
    </row>
    <row r="440" spans="6:11" x14ac:dyDescent="0.3">
      <c r="F440" s="355">
        <f>ROW()-ROW(APORTACIONESOCIOS[[#Headers],[SECUENCIA]])</f>
        <v>436</v>
      </c>
      <c r="G440" s="173">
        <v>45792</v>
      </c>
      <c r="H440" s="3">
        <v>10</v>
      </c>
      <c r="I440" s="263">
        <v>4</v>
      </c>
      <c r="J440" s="249" t="s">
        <v>12</v>
      </c>
      <c r="K440" s="253"/>
    </row>
    <row r="441" spans="6:11" x14ac:dyDescent="0.3">
      <c r="F441" s="355">
        <f>ROW()-ROW(APORTACIONESOCIOS[[#Headers],[SECUENCIA]])</f>
        <v>437</v>
      </c>
      <c r="G441" s="173">
        <v>45792</v>
      </c>
      <c r="H441" s="3">
        <v>10</v>
      </c>
      <c r="I441" s="263">
        <v>5</v>
      </c>
      <c r="J441" s="249" t="s">
        <v>14</v>
      </c>
      <c r="K441" s="253"/>
    </row>
    <row r="442" spans="6:11" x14ac:dyDescent="0.3">
      <c r="F442" s="355">
        <f>ROW()-ROW(APORTACIONESOCIOS[[#Headers],[SECUENCIA]])</f>
        <v>438</v>
      </c>
      <c r="G442" s="173">
        <v>45792</v>
      </c>
      <c r="H442" s="3">
        <v>10</v>
      </c>
      <c r="I442" s="263">
        <v>6</v>
      </c>
      <c r="J442" s="249" t="s">
        <v>24</v>
      </c>
      <c r="K442" s="253"/>
    </row>
    <row r="443" spans="6:11" x14ac:dyDescent="0.3">
      <c r="F443" s="355">
        <f>ROW()-ROW(APORTACIONESOCIOS[[#Headers],[SECUENCIA]])</f>
        <v>439</v>
      </c>
      <c r="G443" s="173">
        <v>45792</v>
      </c>
      <c r="H443" s="3">
        <v>10</v>
      </c>
      <c r="I443" s="263">
        <v>7</v>
      </c>
      <c r="J443" s="249" t="s">
        <v>15</v>
      </c>
      <c r="K443" s="253"/>
    </row>
    <row r="444" spans="6:11" x14ac:dyDescent="0.3">
      <c r="F444" s="355">
        <f>ROW()-ROW(APORTACIONESOCIOS[[#Headers],[SECUENCIA]])</f>
        <v>440</v>
      </c>
      <c r="G444" s="173">
        <v>45792</v>
      </c>
      <c r="H444" s="3">
        <v>10</v>
      </c>
      <c r="I444" s="263">
        <v>8</v>
      </c>
      <c r="J444" s="249" t="s">
        <v>16</v>
      </c>
      <c r="K444" s="253"/>
    </row>
    <row r="445" spans="6:11" x14ac:dyDescent="0.3">
      <c r="F445" s="355">
        <f>ROW()-ROW(APORTACIONESOCIOS[[#Headers],[SECUENCIA]])</f>
        <v>441</v>
      </c>
      <c r="G445" s="173">
        <v>45792</v>
      </c>
      <c r="H445" s="3">
        <v>10</v>
      </c>
      <c r="I445" s="263">
        <v>9</v>
      </c>
      <c r="J445" s="249" t="s">
        <v>17</v>
      </c>
      <c r="K445" s="253"/>
    </row>
    <row r="446" spans="6:11" x14ac:dyDescent="0.3">
      <c r="F446" s="355">
        <f>ROW()-ROW(APORTACIONESOCIOS[[#Headers],[SECUENCIA]])</f>
        <v>442</v>
      </c>
      <c r="G446" s="173">
        <v>45792</v>
      </c>
      <c r="H446" s="3">
        <v>10</v>
      </c>
      <c r="I446" s="263">
        <v>10</v>
      </c>
      <c r="J446" s="249" t="s">
        <v>18</v>
      </c>
      <c r="K446" s="253"/>
    </row>
    <row r="447" spans="6:11" x14ac:dyDescent="0.3">
      <c r="F447" s="355">
        <f>ROW()-ROW(APORTACIONESOCIOS[[#Headers],[SECUENCIA]])</f>
        <v>443</v>
      </c>
      <c r="G447" s="173">
        <v>45792</v>
      </c>
      <c r="H447" s="3">
        <v>10</v>
      </c>
      <c r="I447" s="263">
        <v>11</v>
      </c>
      <c r="J447" s="249" t="s">
        <v>19</v>
      </c>
      <c r="K447" s="253"/>
    </row>
    <row r="448" spans="6:11" x14ac:dyDescent="0.3">
      <c r="F448" s="355">
        <f>ROW()-ROW(APORTACIONESOCIOS[[#Headers],[SECUENCIA]])</f>
        <v>444</v>
      </c>
      <c r="G448" s="173">
        <v>45792</v>
      </c>
      <c r="H448" s="3">
        <v>10</v>
      </c>
      <c r="I448" s="263">
        <v>12</v>
      </c>
      <c r="J448" s="249" t="s">
        <v>20</v>
      </c>
      <c r="K448" s="253"/>
    </row>
    <row r="449" spans="6:11" x14ac:dyDescent="0.3">
      <c r="F449" s="355">
        <f>ROW()-ROW(APORTACIONESOCIOS[[#Headers],[SECUENCIA]])</f>
        <v>445</v>
      </c>
      <c r="G449" s="173">
        <v>45792</v>
      </c>
      <c r="H449" s="3">
        <v>120</v>
      </c>
      <c r="I449" s="263">
        <v>13</v>
      </c>
      <c r="J449" s="249" t="s">
        <v>341</v>
      </c>
      <c r="K449" s="253"/>
    </row>
    <row r="450" spans="6:11" x14ac:dyDescent="0.3">
      <c r="F450" s="355">
        <f>ROW()-ROW(APORTACIONESOCIOS[[#Headers],[SECUENCIA]])</f>
        <v>446</v>
      </c>
      <c r="G450" s="173">
        <v>45792</v>
      </c>
      <c r="H450" s="3">
        <v>10</v>
      </c>
      <c r="I450" s="263">
        <v>14</v>
      </c>
      <c r="J450" s="249" t="s">
        <v>21</v>
      </c>
      <c r="K450" s="253"/>
    </row>
    <row r="451" spans="6:11" x14ac:dyDescent="0.3">
      <c r="F451" s="355">
        <f>ROW()-ROW(APORTACIONESOCIOS[[#Headers],[SECUENCIA]])</f>
        <v>447</v>
      </c>
      <c r="G451" s="173">
        <v>45792</v>
      </c>
      <c r="H451" s="3">
        <v>10</v>
      </c>
      <c r="I451" s="263">
        <v>15</v>
      </c>
      <c r="J451" s="249" t="s">
        <v>22</v>
      </c>
      <c r="K451" s="253"/>
    </row>
    <row r="452" spans="6:11" x14ac:dyDescent="0.3">
      <c r="F452" s="355">
        <f>ROW()-ROW(APORTACIONESOCIOS[[#Headers],[SECUENCIA]])</f>
        <v>448</v>
      </c>
      <c r="G452" s="173">
        <v>45792</v>
      </c>
      <c r="H452" s="3">
        <v>10</v>
      </c>
      <c r="I452" s="263">
        <v>16</v>
      </c>
      <c r="J452" s="249" t="s">
        <v>23</v>
      </c>
      <c r="K452" s="253"/>
    </row>
    <row r="453" spans="6:11" x14ac:dyDescent="0.3">
      <c r="F453" s="355">
        <f>ROW()-ROW(APORTACIONESOCIOS[[#Headers],[SECUENCIA]])</f>
        <v>449</v>
      </c>
      <c r="G453" s="173">
        <v>45792</v>
      </c>
      <c r="H453" s="3">
        <v>10</v>
      </c>
      <c r="I453" s="263">
        <v>17</v>
      </c>
      <c r="J453" s="249" t="s">
        <v>339</v>
      </c>
      <c r="K453" s="253"/>
    </row>
    <row r="454" spans="6:11" x14ac:dyDescent="0.3">
      <c r="F454" s="356">
        <f>ROW()-ROW(APORTACIONESOCIOS[[#Headers],[SECUENCIA]])</f>
        <v>450</v>
      </c>
      <c r="G454" s="173">
        <v>45792</v>
      </c>
      <c r="H454" s="3">
        <v>220</v>
      </c>
      <c r="I454" s="264">
        <v>18</v>
      </c>
      <c r="J454" s="254" t="s">
        <v>340</v>
      </c>
      <c r="K454" s="255"/>
    </row>
    <row r="455" spans="6:11" x14ac:dyDescent="0.3">
      <c r="F455" s="355">
        <f>ROW()-ROW(APORTACIONESOCIOS[[#Headers],[SECUENCIA]])</f>
        <v>451</v>
      </c>
      <c r="G455" s="173">
        <v>45823</v>
      </c>
      <c r="H455" s="3">
        <v>10</v>
      </c>
      <c r="I455" s="263">
        <v>3</v>
      </c>
      <c r="J455" s="249" t="s">
        <v>13</v>
      </c>
      <c r="K455" s="253"/>
    </row>
    <row r="456" spans="6:11" x14ac:dyDescent="0.3">
      <c r="F456" s="355">
        <f>ROW()-ROW(APORTACIONESOCIOS[[#Headers],[SECUENCIA]])</f>
        <v>452</v>
      </c>
      <c r="G456" s="173">
        <v>45823</v>
      </c>
      <c r="H456" s="3">
        <v>10</v>
      </c>
      <c r="I456" s="263">
        <v>4</v>
      </c>
      <c r="J456" s="249" t="s">
        <v>12</v>
      </c>
      <c r="K456" s="253"/>
    </row>
    <row r="457" spans="6:11" x14ac:dyDescent="0.3">
      <c r="F457" s="355">
        <f>ROW()-ROW(APORTACIONESOCIOS[[#Headers],[SECUENCIA]])</f>
        <v>453</v>
      </c>
      <c r="G457" s="173">
        <v>45823</v>
      </c>
      <c r="H457" s="3">
        <v>10</v>
      </c>
      <c r="I457" s="263">
        <v>5</v>
      </c>
      <c r="J457" s="249" t="s">
        <v>14</v>
      </c>
      <c r="K457" s="253"/>
    </row>
    <row r="458" spans="6:11" x14ac:dyDescent="0.3">
      <c r="F458" s="355">
        <f>ROW()-ROW(APORTACIONESOCIOS[[#Headers],[SECUENCIA]])</f>
        <v>454</v>
      </c>
      <c r="G458" s="173">
        <v>45823</v>
      </c>
      <c r="H458" s="3">
        <v>10</v>
      </c>
      <c r="I458" s="263">
        <v>6</v>
      </c>
      <c r="J458" s="249" t="s">
        <v>24</v>
      </c>
      <c r="K458" s="253"/>
    </row>
    <row r="459" spans="6:11" x14ac:dyDescent="0.3">
      <c r="F459" s="355">
        <f>ROW()-ROW(APORTACIONESOCIOS[[#Headers],[SECUENCIA]])</f>
        <v>455</v>
      </c>
      <c r="G459" s="173">
        <v>45823</v>
      </c>
      <c r="H459" s="3">
        <v>10</v>
      </c>
      <c r="I459" s="263">
        <v>7</v>
      </c>
      <c r="J459" s="249" t="s">
        <v>15</v>
      </c>
      <c r="K459" s="253"/>
    </row>
    <row r="460" spans="6:11" x14ac:dyDescent="0.3">
      <c r="F460" s="355">
        <f>ROW()-ROW(APORTACIONESOCIOS[[#Headers],[SECUENCIA]])</f>
        <v>456</v>
      </c>
      <c r="G460" s="173">
        <v>45823</v>
      </c>
      <c r="H460" s="3">
        <v>10</v>
      </c>
      <c r="I460" s="263">
        <v>8</v>
      </c>
      <c r="J460" s="249" t="s">
        <v>16</v>
      </c>
      <c r="K460" s="253"/>
    </row>
    <row r="461" spans="6:11" x14ac:dyDescent="0.3">
      <c r="F461" s="355">
        <f>ROW()-ROW(APORTACIONESOCIOS[[#Headers],[SECUENCIA]])</f>
        <v>457</v>
      </c>
      <c r="G461" s="173">
        <v>45823</v>
      </c>
      <c r="H461" s="3">
        <v>10</v>
      </c>
      <c r="I461" s="263">
        <v>9</v>
      </c>
      <c r="J461" s="249" t="s">
        <v>17</v>
      </c>
      <c r="K461" s="253"/>
    </row>
    <row r="462" spans="6:11" x14ac:dyDescent="0.3">
      <c r="F462" s="355">
        <f>ROW()-ROW(APORTACIONESOCIOS[[#Headers],[SECUENCIA]])</f>
        <v>458</v>
      </c>
      <c r="G462" s="173">
        <v>45823</v>
      </c>
      <c r="H462" s="3">
        <v>10</v>
      </c>
      <c r="I462" s="263">
        <v>10</v>
      </c>
      <c r="J462" s="249" t="s">
        <v>18</v>
      </c>
      <c r="K462" s="253"/>
    </row>
    <row r="463" spans="6:11" x14ac:dyDescent="0.3">
      <c r="F463" s="355">
        <f>ROW()-ROW(APORTACIONESOCIOS[[#Headers],[SECUENCIA]])</f>
        <v>459</v>
      </c>
      <c r="G463" s="173">
        <v>45823</v>
      </c>
      <c r="H463" s="3">
        <v>10</v>
      </c>
      <c r="I463" s="263">
        <v>11</v>
      </c>
      <c r="J463" s="249" t="s">
        <v>19</v>
      </c>
      <c r="K463" s="253"/>
    </row>
    <row r="464" spans="6:11" x14ac:dyDescent="0.3">
      <c r="F464" s="355">
        <f>ROW()-ROW(APORTACIONESOCIOS[[#Headers],[SECUENCIA]])</f>
        <v>460</v>
      </c>
      <c r="G464" s="173">
        <v>45823</v>
      </c>
      <c r="H464" s="3">
        <v>10</v>
      </c>
      <c r="I464" s="263">
        <v>12</v>
      </c>
      <c r="J464" s="249" t="s">
        <v>20</v>
      </c>
      <c r="K464" s="253"/>
    </row>
    <row r="465" spans="6:11" x14ac:dyDescent="0.3">
      <c r="F465" s="355">
        <f>ROW()-ROW(APORTACIONESOCIOS[[#Headers],[SECUENCIA]])</f>
        <v>461</v>
      </c>
      <c r="G465" s="173">
        <v>45823</v>
      </c>
      <c r="H465" s="3">
        <v>10</v>
      </c>
      <c r="I465" s="263">
        <v>13</v>
      </c>
      <c r="J465" s="249" t="s">
        <v>341</v>
      </c>
      <c r="K465" s="253"/>
    </row>
    <row r="466" spans="6:11" x14ac:dyDescent="0.3">
      <c r="F466" s="355">
        <f>ROW()-ROW(APORTACIONESOCIOS[[#Headers],[SECUENCIA]])</f>
        <v>462</v>
      </c>
      <c r="G466" s="173">
        <v>45823</v>
      </c>
      <c r="H466" s="3">
        <v>10</v>
      </c>
      <c r="I466" s="263">
        <v>14</v>
      </c>
      <c r="J466" s="249" t="s">
        <v>21</v>
      </c>
      <c r="K466" s="253"/>
    </row>
    <row r="467" spans="6:11" x14ac:dyDescent="0.3">
      <c r="F467" s="355">
        <f>ROW()-ROW(APORTACIONESOCIOS[[#Headers],[SECUENCIA]])</f>
        <v>463</v>
      </c>
      <c r="G467" s="173">
        <v>45823</v>
      </c>
      <c r="H467" s="3">
        <v>10</v>
      </c>
      <c r="I467" s="263">
        <v>15</v>
      </c>
      <c r="J467" s="249" t="s">
        <v>22</v>
      </c>
      <c r="K467" s="253"/>
    </row>
    <row r="468" spans="6:11" x14ac:dyDescent="0.3">
      <c r="F468" s="355">
        <f>ROW()-ROW(APORTACIONESOCIOS[[#Headers],[SECUENCIA]])</f>
        <v>464</v>
      </c>
      <c r="G468" s="173">
        <v>45823</v>
      </c>
      <c r="H468" s="3">
        <v>10</v>
      </c>
      <c r="I468" s="263">
        <v>16</v>
      </c>
      <c r="J468" s="249" t="s">
        <v>23</v>
      </c>
      <c r="K468" s="253"/>
    </row>
    <row r="469" spans="6:11" x14ac:dyDescent="0.3">
      <c r="F469" s="355">
        <f>ROW()-ROW(APORTACIONESOCIOS[[#Headers],[SECUENCIA]])</f>
        <v>465</v>
      </c>
      <c r="G469" s="173">
        <v>45823</v>
      </c>
      <c r="H469" s="3">
        <v>10</v>
      </c>
      <c r="I469" s="263">
        <v>17</v>
      </c>
      <c r="J469" s="249" t="s">
        <v>339</v>
      </c>
      <c r="K469" s="253"/>
    </row>
    <row r="470" spans="6:11" x14ac:dyDescent="0.3">
      <c r="F470" s="356">
        <f>ROW()-ROW(APORTACIONESOCIOS[[#Headers],[SECUENCIA]])</f>
        <v>466</v>
      </c>
      <c r="G470" s="173">
        <v>45823</v>
      </c>
      <c r="H470" s="3">
        <v>10</v>
      </c>
      <c r="I470" s="264">
        <v>18</v>
      </c>
      <c r="J470" s="254" t="s">
        <v>340</v>
      </c>
      <c r="K470" s="255"/>
    </row>
    <row r="471" spans="6:11" x14ac:dyDescent="0.3">
      <c r="F471" s="355">
        <f>ROW()-ROW(APORTACIONESOCIOS[[#Headers],[SECUENCIA]])</f>
        <v>467</v>
      </c>
      <c r="G471" s="173">
        <v>45853</v>
      </c>
      <c r="H471" s="3">
        <v>10</v>
      </c>
      <c r="I471" s="263">
        <v>3</v>
      </c>
      <c r="J471" s="249" t="s">
        <v>13</v>
      </c>
      <c r="K471" s="253"/>
    </row>
    <row r="472" spans="6:11" x14ac:dyDescent="0.3">
      <c r="F472" s="355">
        <f>ROW()-ROW(APORTACIONESOCIOS[[#Headers],[SECUENCIA]])</f>
        <v>468</v>
      </c>
      <c r="G472" s="173">
        <v>45853</v>
      </c>
      <c r="H472" s="3">
        <v>10</v>
      </c>
      <c r="I472" s="263">
        <v>4</v>
      </c>
      <c r="J472" s="249" t="s">
        <v>12</v>
      </c>
      <c r="K472" s="253"/>
    </row>
    <row r="473" spans="6:11" x14ac:dyDescent="0.3">
      <c r="F473" s="355">
        <f>ROW()-ROW(APORTACIONESOCIOS[[#Headers],[SECUENCIA]])</f>
        <v>469</v>
      </c>
      <c r="G473" s="173">
        <v>45853</v>
      </c>
      <c r="H473" s="3">
        <v>10</v>
      </c>
      <c r="I473" s="263">
        <v>5</v>
      </c>
      <c r="J473" s="249" t="s">
        <v>14</v>
      </c>
      <c r="K473" s="253"/>
    </row>
    <row r="474" spans="6:11" x14ac:dyDescent="0.3">
      <c r="F474" s="355">
        <f>ROW()-ROW(APORTACIONESOCIOS[[#Headers],[SECUENCIA]])</f>
        <v>470</v>
      </c>
      <c r="G474" s="173">
        <v>45853</v>
      </c>
      <c r="H474" s="3">
        <v>10</v>
      </c>
      <c r="I474" s="263">
        <v>6</v>
      </c>
      <c r="J474" s="249" t="s">
        <v>24</v>
      </c>
      <c r="K474" s="253"/>
    </row>
    <row r="475" spans="6:11" x14ac:dyDescent="0.3">
      <c r="F475" s="355">
        <f>ROW()-ROW(APORTACIONESOCIOS[[#Headers],[SECUENCIA]])</f>
        <v>471</v>
      </c>
      <c r="G475" s="173">
        <v>45853</v>
      </c>
      <c r="H475" s="3">
        <v>10</v>
      </c>
      <c r="I475" s="263">
        <v>7</v>
      </c>
      <c r="J475" s="249" t="s">
        <v>15</v>
      </c>
      <c r="K475" s="253"/>
    </row>
    <row r="476" spans="6:11" x14ac:dyDescent="0.3">
      <c r="F476" s="355">
        <f>ROW()-ROW(APORTACIONESOCIOS[[#Headers],[SECUENCIA]])</f>
        <v>472</v>
      </c>
      <c r="G476" s="173">
        <v>45853</v>
      </c>
      <c r="H476" s="3">
        <v>10</v>
      </c>
      <c r="I476" s="263">
        <v>8</v>
      </c>
      <c r="J476" s="249" t="s">
        <v>16</v>
      </c>
      <c r="K476" s="253"/>
    </row>
    <row r="477" spans="6:11" x14ac:dyDescent="0.3">
      <c r="F477" s="355">
        <f>ROW()-ROW(APORTACIONESOCIOS[[#Headers],[SECUENCIA]])</f>
        <v>473</v>
      </c>
      <c r="G477" s="173">
        <v>45853</v>
      </c>
      <c r="H477" s="3">
        <v>10</v>
      </c>
      <c r="I477" s="263">
        <v>9</v>
      </c>
      <c r="J477" s="249" t="s">
        <v>17</v>
      </c>
      <c r="K477" s="253"/>
    </row>
    <row r="478" spans="6:11" x14ac:dyDescent="0.3">
      <c r="F478" s="355">
        <f>ROW()-ROW(APORTACIONESOCIOS[[#Headers],[SECUENCIA]])</f>
        <v>474</v>
      </c>
      <c r="G478" s="173">
        <v>45853</v>
      </c>
      <c r="H478" s="3">
        <v>10</v>
      </c>
      <c r="I478" s="263">
        <v>10</v>
      </c>
      <c r="J478" s="249" t="s">
        <v>18</v>
      </c>
      <c r="K478" s="253"/>
    </row>
    <row r="479" spans="6:11" x14ac:dyDescent="0.3">
      <c r="F479" s="355">
        <f>ROW()-ROW(APORTACIONESOCIOS[[#Headers],[SECUENCIA]])</f>
        <v>475</v>
      </c>
      <c r="G479" s="173">
        <v>45853</v>
      </c>
      <c r="H479" s="3">
        <v>10</v>
      </c>
      <c r="I479" s="263">
        <v>11</v>
      </c>
      <c r="J479" s="249" t="s">
        <v>19</v>
      </c>
      <c r="K479" s="253"/>
    </row>
    <row r="480" spans="6:11" x14ac:dyDescent="0.3">
      <c r="F480" s="355">
        <f>ROW()-ROW(APORTACIONESOCIOS[[#Headers],[SECUENCIA]])</f>
        <v>476</v>
      </c>
      <c r="G480" s="173">
        <v>45853</v>
      </c>
      <c r="H480" s="3">
        <v>10</v>
      </c>
      <c r="I480" s="263">
        <v>12</v>
      </c>
      <c r="J480" s="249" t="s">
        <v>20</v>
      </c>
      <c r="K480" s="253"/>
    </row>
    <row r="481" spans="6:11" x14ac:dyDescent="0.3">
      <c r="F481" s="355">
        <f>ROW()-ROW(APORTACIONESOCIOS[[#Headers],[SECUENCIA]])</f>
        <v>477</v>
      </c>
      <c r="G481" s="173">
        <v>45853</v>
      </c>
      <c r="H481" s="3">
        <v>120</v>
      </c>
      <c r="I481" s="263">
        <v>13</v>
      </c>
      <c r="J481" s="249" t="s">
        <v>341</v>
      </c>
      <c r="K481" s="253"/>
    </row>
    <row r="482" spans="6:11" x14ac:dyDescent="0.3">
      <c r="F482" s="355">
        <f>ROW()-ROW(APORTACIONESOCIOS[[#Headers],[SECUENCIA]])</f>
        <v>478</v>
      </c>
      <c r="G482" s="173">
        <v>45853</v>
      </c>
      <c r="H482" s="3">
        <v>10</v>
      </c>
      <c r="I482" s="263">
        <v>14</v>
      </c>
      <c r="J482" s="249" t="s">
        <v>21</v>
      </c>
      <c r="K482" s="253"/>
    </row>
    <row r="483" spans="6:11" x14ac:dyDescent="0.3">
      <c r="F483" s="355">
        <f>ROW()-ROW(APORTACIONESOCIOS[[#Headers],[SECUENCIA]])</f>
        <v>479</v>
      </c>
      <c r="G483" s="173">
        <v>45853</v>
      </c>
      <c r="H483" s="3">
        <v>10</v>
      </c>
      <c r="I483" s="263">
        <v>15</v>
      </c>
      <c r="J483" s="249" t="s">
        <v>22</v>
      </c>
      <c r="K483" s="253"/>
    </row>
    <row r="484" spans="6:11" x14ac:dyDescent="0.3">
      <c r="F484" s="355">
        <f>ROW()-ROW(APORTACIONESOCIOS[[#Headers],[SECUENCIA]])</f>
        <v>480</v>
      </c>
      <c r="G484" s="173">
        <v>45853</v>
      </c>
      <c r="H484" s="3">
        <v>10</v>
      </c>
      <c r="I484" s="263">
        <v>16</v>
      </c>
      <c r="J484" s="249" t="s">
        <v>23</v>
      </c>
      <c r="K484" s="253"/>
    </row>
    <row r="485" spans="6:11" x14ac:dyDescent="0.3">
      <c r="F485" s="355">
        <f>ROW()-ROW(APORTACIONESOCIOS[[#Headers],[SECUENCIA]])</f>
        <v>481</v>
      </c>
      <c r="G485" s="173">
        <v>45853</v>
      </c>
      <c r="H485" s="3">
        <v>10</v>
      </c>
      <c r="I485" s="263">
        <v>17</v>
      </c>
      <c r="J485" s="249" t="s">
        <v>339</v>
      </c>
      <c r="K485" s="253"/>
    </row>
    <row r="486" spans="6:11" x14ac:dyDescent="0.3">
      <c r="F486" s="356">
        <f>ROW()-ROW(APORTACIONESOCIOS[[#Headers],[SECUENCIA]])</f>
        <v>482</v>
      </c>
      <c r="G486" s="173">
        <v>45854</v>
      </c>
      <c r="H486" s="3">
        <v>50</v>
      </c>
      <c r="I486" s="264">
        <v>18</v>
      </c>
      <c r="J486" s="254" t="s">
        <v>340</v>
      </c>
      <c r="K486" s="255"/>
    </row>
    <row r="487" spans="6:11" x14ac:dyDescent="0.3">
      <c r="F487" s="355">
        <f>ROW()-ROW(APORTACIONESOCIOS[[#Headers],[SECUENCIA]])</f>
        <v>483</v>
      </c>
      <c r="G487" s="173">
        <v>45884</v>
      </c>
      <c r="H487" s="3">
        <v>10</v>
      </c>
      <c r="I487" s="263">
        <v>3</v>
      </c>
      <c r="J487" s="249" t="s">
        <v>13</v>
      </c>
      <c r="K487" s="253"/>
    </row>
    <row r="488" spans="6:11" x14ac:dyDescent="0.3">
      <c r="F488" s="355">
        <f>ROW()-ROW(APORTACIONESOCIOS[[#Headers],[SECUENCIA]])</f>
        <v>484</v>
      </c>
      <c r="G488" s="173">
        <v>45884</v>
      </c>
      <c r="H488" s="3">
        <v>10</v>
      </c>
      <c r="I488" s="263">
        <v>4</v>
      </c>
      <c r="J488" s="249" t="s">
        <v>12</v>
      </c>
      <c r="K488" s="253"/>
    </row>
    <row r="489" spans="6:11" x14ac:dyDescent="0.3">
      <c r="F489" s="355">
        <f>ROW()-ROW(APORTACIONESOCIOS[[#Headers],[SECUENCIA]])</f>
        <v>485</v>
      </c>
      <c r="G489" s="173">
        <v>45884</v>
      </c>
      <c r="H489" s="3">
        <v>10</v>
      </c>
      <c r="I489" s="263">
        <v>5</v>
      </c>
      <c r="J489" s="249" t="s">
        <v>14</v>
      </c>
      <c r="K489" s="253"/>
    </row>
    <row r="490" spans="6:11" x14ac:dyDescent="0.3">
      <c r="F490" s="355">
        <f>ROW()-ROW(APORTACIONESOCIOS[[#Headers],[SECUENCIA]])</f>
        <v>486</v>
      </c>
      <c r="G490" s="173">
        <v>45884</v>
      </c>
      <c r="H490" s="3">
        <v>10</v>
      </c>
      <c r="I490" s="263">
        <v>6</v>
      </c>
      <c r="J490" s="249" t="s">
        <v>24</v>
      </c>
      <c r="K490" s="253" t="s">
        <v>447</v>
      </c>
    </row>
    <row r="491" spans="6:11" x14ac:dyDescent="0.3">
      <c r="F491" s="355">
        <f>ROW()-ROW(APORTACIONESOCIOS[[#Headers],[SECUENCIA]])</f>
        <v>487</v>
      </c>
      <c r="G491" s="173">
        <v>45884</v>
      </c>
      <c r="H491" s="3">
        <v>10</v>
      </c>
      <c r="I491" s="263">
        <v>7</v>
      </c>
      <c r="J491" s="249" t="s">
        <v>15</v>
      </c>
      <c r="K491" s="253"/>
    </row>
    <row r="492" spans="6:11" x14ac:dyDescent="0.3">
      <c r="F492" s="355">
        <f>ROW()-ROW(APORTACIONESOCIOS[[#Headers],[SECUENCIA]])</f>
        <v>488</v>
      </c>
      <c r="G492" s="173">
        <v>45884</v>
      </c>
      <c r="H492" s="3">
        <v>10</v>
      </c>
      <c r="I492" s="263">
        <v>8</v>
      </c>
      <c r="J492" s="249" t="s">
        <v>16</v>
      </c>
      <c r="K492" s="253"/>
    </row>
    <row r="493" spans="6:11" x14ac:dyDescent="0.3">
      <c r="F493" s="355">
        <f>ROW()-ROW(APORTACIONESOCIOS[[#Headers],[SECUENCIA]])</f>
        <v>489</v>
      </c>
      <c r="G493" s="173">
        <v>45884</v>
      </c>
      <c r="H493" s="3">
        <v>10</v>
      </c>
      <c r="I493" s="263">
        <v>9</v>
      </c>
      <c r="J493" s="249" t="s">
        <v>17</v>
      </c>
      <c r="K493" s="253"/>
    </row>
    <row r="494" spans="6:11" x14ac:dyDescent="0.3">
      <c r="F494" s="355">
        <f>ROW()-ROW(APORTACIONESOCIOS[[#Headers],[SECUENCIA]])</f>
        <v>490</v>
      </c>
      <c r="G494" s="173">
        <v>45884</v>
      </c>
      <c r="H494" s="3">
        <v>10</v>
      </c>
      <c r="I494" s="263">
        <v>10</v>
      </c>
      <c r="J494" s="249" t="s">
        <v>18</v>
      </c>
      <c r="K494" s="253"/>
    </row>
    <row r="495" spans="6:11" x14ac:dyDescent="0.3">
      <c r="F495" s="355">
        <f>ROW()-ROW(APORTACIONESOCIOS[[#Headers],[SECUENCIA]])</f>
        <v>491</v>
      </c>
      <c r="G495" s="173">
        <v>45884</v>
      </c>
      <c r="H495" s="3">
        <v>10</v>
      </c>
      <c r="I495" s="263">
        <v>11</v>
      </c>
      <c r="J495" s="249" t="s">
        <v>19</v>
      </c>
      <c r="K495" s="253"/>
    </row>
    <row r="496" spans="6:11" x14ac:dyDescent="0.3">
      <c r="F496" s="355">
        <f>ROW()-ROW(APORTACIONESOCIOS[[#Headers],[SECUENCIA]])</f>
        <v>492</v>
      </c>
      <c r="G496" s="173">
        <v>45884</v>
      </c>
      <c r="H496" s="3">
        <v>10</v>
      </c>
      <c r="I496" s="263">
        <v>12</v>
      </c>
      <c r="J496" s="249" t="s">
        <v>20</v>
      </c>
      <c r="K496" s="253"/>
    </row>
    <row r="497" spans="6:11" x14ac:dyDescent="0.3">
      <c r="F497" s="355">
        <f>ROW()-ROW(APORTACIONESOCIOS[[#Headers],[SECUENCIA]])</f>
        <v>493</v>
      </c>
      <c r="G497" s="173">
        <v>45884</v>
      </c>
      <c r="H497" s="3">
        <v>10</v>
      </c>
      <c r="I497" s="263">
        <v>13</v>
      </c>
      <c r="J497" s="249" t="s">
        <v>341</v>
      </c>
      <c r="K497" s="253"/>
    </row>
    <row r="498" spans="6:11" x14ac:dyDescent="0.3">
      <c r="F498" s="355">
        <f>ROW()-ROW(APORTACIONESOCIOS[[#Headers],[SECUENCIA]])</f>
        <v>494</v>
      </c>
      <c r="G498" s="173">
        <v>45884</v>
      </c>
      <c r="H498" s="3">
        <v>10</v>
      </c>
      <c r="I498" s="263">
        <v>14</v>
      </c>
      <c r="J498" s="249" t="s">
        <v>21</v>
      </c>
      <c r="K498" s="253" t="s">
        <v>432</v>
      </c>
    </row>
    <row r="499" spans="6:11" x14ac:dyDescent="0.3">
      <c r="F499" s="355">
        <f>ROW()-ROW(APORTACIONESOCIOS[[#Headers],[SECUENCIA]])</f>
        <v>495</v>
      </c>
      <c r="G499" s="173">
        <v>45884</v>
      </c>
      <c r="H499" s="3">
        <v>10</v>
      </c>
      <c r="I499" s="263">
        <v>15</v>
      </c>
      <c r="J499" s="249" t="s">
        <v>22</v>
      </c>
      <c r="K499" s="253" t="s">
        <v>432</v>
      </c>
    </row>
    <row r="500" spans="6:11" x14ac:dyDescent="0.3">
      <c r="F500" s="355">
        <f>ROW()-ROW(APORTACIONESOCIOS[[#Headers],[SECUENCIA]])</f>
        <v>496</v>
      </c>
      <c r="G500" s="173">
        <v>45884</v>
      </c>
      <c r="H500" s="3">
        <v>10</v>
      </c>
      <c r="I500" s="263">
        <v>16</v>
      </c>
      <c r="J500" s="249" t="s">
        <v>23</v>
      </c>
      <c r="K500" s="253"/>
    </row>
    <row r="501" spans="6:11" x14ac:dyDescent="0.3">
      <c r="F501" s="355">
        <f>ROW()-ROW(APORTACIONESOCIOS[[#Headers],[SECUENCIA]])</f>
        <v>497</v>
      </c>
      <c r="G501" s="173">
        <v>45884</v>
      </c>
      <c r="H501" s="3">
        <v>10</v>
      </c>
      <c r="I501" s="263">
        <v>17</v>
      </c>
      <c r="J501" s="249" t="s">
        <v>339</v>
      </c>
      <c r="K501" s="253"/>
    </row>
    <row r="502" spans="6:11" x14ac:dyDescent="0.3">
      <c r="F502" s="356">
        <f>ROW()-ROW(APORTACIONESOCIOS[[#Headers],[SECUENCIA]])</f>
        <v>498</v>
      </c>
      <c r="G502" s="173">
        <v>45884</v>
      </c>
      <c r="H502" s="329">
        <v>10</v>
      </c>
      <c r="I502" s="264">
        <v>18</v>
      </c>
      <c r="J502" s="254" t="s">
        <v>340</v>
      </c>
      <c r="K502" s="255"/>
    </row>
    <row r="503" spans="6:11" x14ac:dyDescent="0.3">
      <c r="F503" s="357">
        <v>499</v>
      </c>
      <c r="G503" s="173">
        <v>45915</v>
      </c>
      <c r="H503" s="3">
        <v>10</v>
      </c>
      <c r="I503" s="263">
        <v>3</v>
      </c>
      <c r="J503" s="249" t="s">
        <v>13</v>
      </c>
      <c r="K503" s="253" t="s">
        <v>498</v>
      </c>
    </row>
    <row r="504" spans="6:11" x14ac:dyDescent="0.3">
      <c r="F504" s="357">
        <v>500</v>
      </c>
      <c r="G504" s="173">
        <v>45915</v>
      </c>
      <c r="H504" s="3">
        <v>10</v>
      </c>
      <c r="I504" s="263">
        <v>4</v>
      </c>
      <c r="J504" s="249" t="s">
        <v>12</v>
      </c>
      <c r="K504" s="253" t="s">
        <v>498</v>
      </c>
    </row>
    <row r="505" spans="6:11" x14ac:dyDescent="0.3">
      <c r="F505" s="357">
        <v>501</v>
      </c>
      <c r="G505" s="173">
        <v>45915</v>
      </c>
      <c r="H505" s="3">
        <v>10</v>
      </c>
      <c r="I505" s="263">
        <v>11</v>
      </c>
      <c r="J505" s="249" t="s">
        <v>19</v>
      </c>
      <c r="K505" s="253" t="s">
        <v>498</v>
      </c>
    </row>
    <row r="506" spans="6:11" x14ac:dyDescent="0.3">
      <c r="F506" s="357">
        <v>502</v>
      </c>
      <c r="G506" s="173">
        <v>45915</v>
      </c>
      <c r="H506" s="3">
        <v>10</v>
      </c>
      <c r="I506" s="263">
        <v>5</v>
      </c>
      <c r="J506" s="249" t="s">
        <v>14</v>
      </c>
      <c r="K506" s="253" t="s">
        <v>498</v>
      </c>
    </row>
    <row r="507" spans="6:11" x14ac:dyDescent="0.3">
      <c r="F507" s="357">
        <v>503</v>
      </c>
      <c r="G507" s="173">
        <v>45915</v>
      </c>
      <c r="H507" s="3">
        <v>10</v>
      </c>
      <c r="I507" s="263">
        <v>6</v>
      </c>
      <c r="J507" s="249" t="s">
        <v>24</v>
      </c>
      <c r="K507" s="253" t="s">
        <v>498</v>
      </c>
    </row>
    <row r="508" spans="6:11" x14ac:dyDescent="0.3">
      <c r="F508" s="357">
        <v>504</v>
      </c>
      <c r="G508" s="173">
        <v>45915</v>
      </c>
      <c r="H508" s="3">
        <v>10</v>
      </c>
      <c r="I508" s="263">
        <v>7</v>
      </c>
      <c r="J508" s="249" t="s">
        <v>408</v>
      </c>
      <c r="K508" s="253" t="s">
        <v>498</v>
      </c>
    </row>
    <row r="509" spans="6:11" x14ac:dyDescent="0.3">
      <c r="F509" s="357">
        <v>505</v>
      </c>
      <c r="G509" s="173">
        <v>45915</v>
      </c>
      <c r="H509" s="3">
        <v>10</v>
      </c>
      <c r="I509" s="263">
        <v>8</v>
      </c>
      <c r="J509" s="249" t="s">
        <v>409</v>
      </c>
      <c r="K509" s="253" t="s">
        <v>498</v>
      </c>
    </row>
    <row r="510" spans="6:11" x14ac:dyDescent="0.3">
      <c r="F510" s="357">
        <v>506</v>
      </c>
      <c r="G510" s="173">
        <v>45915</v>
      </c>
      <c r="H510" s="3">
        <v>10</v>
      </c>
      <c r="I510" s="263">
        <v>16</v>
      </c>
      <c r="J510" s="249" t="s">
        <v>23</v>
      </c>
      <c r="K510" s="253" t="s">
        <v>498</v>
      </c>
    </row>
    <row r="511" spans="6:11" x14ac:dyDescent="0.3">
      <c r="F511" s="357">
        <v>507</v>
      </c>
      <c r="G511" s="173">
        <v>45915</v>
      </c>
      <c r="H511" s="3">
        <v>0</v>
      </c>
      <c r="I511" s="263">
        <v>9</v>
      </c>
      <c r="J511" s="249" t="s">
        <v>17</v>
      </c>
      <c r="K511" s="253" t="s">
        <v>419</v>
      </c>
    </row>
    <row r="512" spans="6:11" x14ac:dyDescent="0.3">
      <c r="F512" s="357">
        <v>508</v>
      </c>
      <c r="G512" s="173">
        <v>45915</v>
      </c>
      <c r="H512" s="3">
        <v>0</v>
      </c>
      <c r="I512" s="263">
        <v>10</v>
      </c>
      <c r="J512" s="249" t="s">
        <v>18</v>
      </c>
      <c r="K512" s="253" t="s">
        <v>419</v>
      </c>
    </row>
    <row r="513" spans="6:11" x14ac:dyDescent="0.3">
      <c r="F513" s="357">
        <v>509</v>
      </c>
      <c r="G513" s="173">
        <v>45915</v>
      </c>
      <c r="H513" s="3">
        <v>10</v>
      </c>
      <c r="I513" s="263">
        <v>12</v>
      </c>
      <c r="J513" s="249" t="s">
        <v>20</v>
      </c>
      <c r="K513" s="253" t="s">
        <v>498</v>
      </c>
    </row>
    <row r="514" spans="6:11" x14ac:dyDescent="0.3">
      <c r="F514" s="357">
        <v>510</v>
      </c>
      <c r="G514" s="173">
        <v>45915</v>
      </c>
      <c r="H514" s="3">
        <v>10</v>
      </c>
      <c r="I514" s="263">
        <v>13</v>
      </c>
      <c r="J514" s="249" t="s">
        <v>341</v>
      </c>
      <c r="K514" s="253" t="s">
        <v>498</v>
      </c>
    </row>
    <row r="515" spans="6:11" x14ac:dyDescent="0.3">
      <c r="F515" s="357">
        <v>511</v>
      </c>
      <c r="G515" s="173">
        <v>45915</v>
      </c>
      <c r="H515" s="3">
        <v>10</v>
      </c>
      <c r="I515" s="263">
        <v>14</v>
      </c>
      <c r="J515" s="249" t="s">
        <v>21</v>
      </c>
      <c r="K515" s="253" t="s">
        <v>498</v>
      </c>
    </row>
    <row r="516" spans="6:11" x14ac:dyDescent="0.3">
      <c r="F516" s="357">
        <v>512</v>
      </c>
      <c r="G516" s="173">
        <v>45915</v>
      </c>
      <c r="H516" s="3">
        <v>10</v>
      </c>
      <c r="I516" s="263">
        <v>15</v>
      </c>
      <c r="J516" s="249" t="s">
        <v>22</v>
      </c>
      <c r="K516" s="253" t="s">
        <v>498</v>
      </c>
    </row>
    <row r="517" spans="6:11" x14ac:dyDescent="0.3">
      <c r="F517" s="357">
        <v>513</v>
      </c>
      <c r="G517" s="173">
        <v>45915</v>
      </c>
      <c r="H517" s="3">
        <v>10</v>
      </c>
      <c r="I517" s="263">
        <v>17</v>
      </c>
      <c r="J517" s="249" t="s">
        <v>339</v>
      </c>
      <c r="K517" s="253" t="s">
        <v>498</v>
      </c>
    </row>
    <row r="518" spans="6:11" x14ac:dyDescent="0.3">
      <c r="F518" s="357">
        <v>514</v>
      </c>
      <c r="G518" s="173">
        <v>45915</v>
      </c>
      <c r="H518" s="3">
        <v>10</v>
      </c>
      <c r="I518" s="263">
        <v>18</v>
      </c>
      <c r="J518" s="249" t="s">
        <v>340</v>
      </c>
      <c r="K518" s="253" t="s">
        <v>498</v>
      </c>
    </row>
    <row r="519" spans="6:11" x14ac:dyDescent="0.3">
      <c r="F519" s="357">
        <v>515</v>
      </c>
      <c r="G519" s="173">
        <v>45930</v>
      </c>
      <c r="H519" s="3">
        <v>10</v>
      </c>
      <c r="I519" s="263">
        <v>10</v>
      </c>
      <c r="J519" s="249" t="s">
        <v>18</v>
      </c>
      <c r="K519" s="253" t="s">
        <v>174</v>
      </c>
    </row>
    <row r="520" spans="6:11" x14ac:dyDescent="0.3">
      <c r="F520" s="357">
        <v>516</v>
      </c>
      <c r="G520" s="173">
        <v>45930</v>
      </c>
      <c r="H520" s="3">
        <v>10</v>
      </c>
      <c r="I520" s="263">
        <v>9</v>
      </c>
      <c r="J520" s="249" t="s">
        <v>17</v>
      </c>
      <c r="K520" s="253" t="s">
        <v>174</v>
      </c>
    </row>
    <row r="521" spans="6:11" x14ac:dyDescent="0.3">
      <c r="F521" s="357">
        <v>517</v>
      </c>
      <c r="G521" s="173">
        <v>45945</v>
      </c>
      <c r="H521" s="3">
        <v>10</v>
      </c>
      <c r="I521" s="263">
        <v>3</v>
      </c>
      <c r="J521" s="249" t="s">
        <v>13</v>
      </c>
      <c r="K521" s="253" t="s">
        <v>174</v>
      </c>
    </row>
    <row r="522" spans="6:11" x14ac:dyDescent="0.3">
      <c r="F522" s="357">
        <v>518</v>
      </c>
      <c r="G522" s="173">
        <v>45945</v>
      </c>
      <c r="H522" s="3">
        <v>10</v>
      </c>
      <c r="I522" s="263">
        <v>4</v>
      </c>
      <c r="J522" s="249" t="s">
        <v>12</v>
      </c>
      <c r="K522" s="253" t="s">
        <v>174</v>
      </c>
    </row>
    <row r="523" spans="6:11" x14ac:dyDescent="0.3">
      <c r="F523" s="357">
        <v>519</v>
      </c>
      <c r="G523" s="173">
        <v>45945</v>
      </c>
      <c r="H523" s="3">
        <v>10</v>
      </c>
      <c r="I523" s="263">
        <v>11</v>
      </c>
      <c r="J523" s="249" t="s">
        <v>19</v>
      </c>
      <c r="K523" s="253" t="s">
        <v>174</v>
      </c>
    </row>
    <row r="524" spans="6:11" x14ac:dyDescent="0.3">
      <c r="F524" s="357">
        <v>520</v>
      </c>
      <c r="G524" s="173">
        <v>45945</v>
      </c>
      <c r="H524" s="3">
        <v>10</v>
      </c>
      <c r="I524" s="263">
        <v>5</v>
      </c>
      <c r="J524" s="249" t="s">
        <v>14</v>
      </c>
      <c r="K524" s="253" t="s">
        <v>174</v>
      </c>
    </row>
    <row r="525" spans="6:11" x14ac:dyDescent="0.3">
      <c r="F525" s="357">
        <v>521</v>
      </c>
      <c r="G525" s="173">
        <v>45945</v>
      </c>
      <c r="H525" s="3">
        <v>10</v>
      </c>
      <c r="I525" s="263">
        <v>6</v>
      </c>
      <c r="J525" s="249" t="s">
        <v>24</v>
      </c>
      <c r="K525" s="253" t="s">
        <v>174</v>
      </c>
    </row>
    <row r="526" spans="6:11" x14ac:dyDescent="0.3">
      <c r="F526" s="357">
        <v>522</v>
      </c>
      <c r="G526" s="173">
        <v>45945</v>
      </c>
      <c r="H526" s="3">
        <v>10</v>
      </c>
      <c r="I526" s="263">
        <v>7</v>
      </c>
      <c r="J526" s="249" t="s">
        <v>408</v>
      </c>
      <c r="K526" s="253" t="s">
        <v>174</v>
      </c>
    </row>
    <row r="527" spans="6:11" x14ac:dyDescent="0.3">
      <c r="F527" s="357">
        <v>523</v>
      </c>
      <c r="G527" s="173">
        <v>45945</v>
      </c>
      <c r="H527" s="3">
        <v>10</v>
      </c>
      <c r="I527" s="263">
        <v>8</v>
      </c>
      <c r="J527" s="249" t="s">
        <v>409</v>
      </c>
      <c r="K527" s="253" t="s">
        <v>174</v>
      </c>
    </row>
    <row r="528" spans="6:11" x14ac:dyDescent="0.3">
      <c r="F528" s="357">
        <v>524</v>
      </c>
      <c r="G528" s="173">
        <v>45945</v>
      </c>
      <c r="H528" s="3">
        <v>10</v>
      </c>
      <c r="I528" s="263">
        <v>16</v>
      </c>
      <c r="J528" s="249" t="s">
        <v>515</v>
      </c>
      <c r="K528" s="253" t="s">
        <v>174</v>
      </c>
    </row>
    <row r="529" spans="6:11" x14ac:dyDescent="0.3">
      <c r="F529" s="357">
        <v>525</v>
      </c>
      <c r="G529" s="173">
        <v>45945</v>
      </c>
      <c r="H529" s="3">
        <v>10</v>
      </c>
      <c r="I529" s="263">
        <v>12</v>
      </c>
      <c r="J529" s="249" t="s">
        <v>20</v>
      </c>
      <c r="K529" s="253" t="s">
        <v>174</v>
      </c>
    </row>
    <row r="530" spans="6:11" x14ac:dyDescent="0.3">
      <c r="F530" s="357">
        <v>526</v>
      </c>
      <c r="G530" s="173">
        <v>45945</v>
      </c>
      <c r="H530" s="3">
        <v>10</v>
      </c>
      <c r="I530" s="263">
        <v>13</v>
      </c>
      <c r="J530" s="249" t="s">
        <v>341</v>
      </c>
      <c r="K530" s="253" t="s">
        <v>174</v>
      </c>
    </row>
    <row r="531" spans="6:11" x14ac:dyDescent="0.3">
      <c r="F531" s="357">
        <v>527</v>
      </c>
      <c r="G531" s="173">
        <v>45945</v>
      </c>
      <c r="H531" s="3">
        <v>10</v>
      </c>
      <c r="I531" s="263">
        <v>14</v>
      </c>
      <c r="J531" s="249" t="s">
        <v>21</v>
      </c>
      <c r="K531" s="253" t="s">
        <v>174</v>
      </c>
    </row>
    <row r="532" spans="6:11" x14ac:dyDescent="0.3">
      <c r="F532" s="357">
        <v>528</v>
      </c>
      <c r="G532" s="173">
        <v>45945</v>
      </c>
      <c r="H532" s="3">
        <v>10</v>
      </c>
      <c r="I532" s="263">
        <v>15</v>
      </c>
      <c r="J532" s="249" t="s">
        <v>22</v>
      </c>
      <c r="K532" s="253" t="s">
        <v>174</v>
      </c>
    </row>
    <row r="533" spans="6:11" x14ac:dyDescent="0.3">
      <c r="F533" s="357">
        <v>529</v>
      </c>
      <c r="G533" s="173">
        <v>45945</v>
      </c>
      <c r="H533" s="3">
        <v>10</v>
      </c>
      <c r="I533" s="263">
        <v>17</v>
      </c>
      <c r="J533" s="249" t="s">
        <v>339</v>
      </c>
      <c r="K533" s="253"/>
    </row>
    <row r="534" spans="6:11" x14ac:dyDescent="0.3">
      <c r="F534" s="357">
        <v>530</v>
      </c>
      <c r="G534" s="173">
        <v>45945</v>
      </c>
      <c r="H534" s="3">
        <v>10</v>
      </c>
      <c r="I534" s="263">
        <v>18</v>
      </c>
      <c r="J534" s="249" t="s">
        <v>340</v>
      </c>
      <c r="K534" s="253" t="s">
        <v>174</v>
      </c>
    </row>
    <row r="535" spans="6:11" x14ac:dyDescent="0.3">
      <c r="F535" s="357">
        <v>531</v>
      </c>
      <c r="G535" s="173">
        <v>45945</v>
      </c>
      <c r="H535" s="3">
        <v>10</v>
      </c>
      <c r="I535" s="263">
        <v>9</v>
      </c>
      <c r="J535" s="249" t="s">
        <v>17</v>
      </c>
      <c r="K535" s="253" t="s">
        <v>432</v>
      </c>
    </row>
    <row r="536" spans="6:11" x14ac:dyDescent="0.3">
      <c r="F536" s="357">
        <v>532</v>
      </c>
      <c r="G536" s="173">
        <v>45945</v>
      </c>
      <c r="H536" s="3">
        <v>10</v>
      </c>
      <c r="I536" s="263">
        <v>10</v>
      </c>
      <c r="J536" s="249" t="s">
        <v>18</v>
      </c>
      <c r="K536" s="253" t="s">
        <v>432</v>
      </c>
    </row>
  </sheetData>
  <sheetProtection algorithmName="SHA-512" hashValue="jFUF1FGkx+P7qunjyE0OVGkQt8RPVjUVmQc7QwzwUbWkFSdEXJVQV0ikHV0pM6vlW2p2xmhLY4B6ThcQl0Q3+w==" saltValue="+O3H+8V4ZfU5FKCvbd1bO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0" t="s">
        <v>38</v>
      </c>
      <c r="C2" s="371"/>
      <c r="D2" s="371"/>
      <c r="E2" s="371"/>
      <c r="F2" s="371"/>
      <c r="G2" s="371"/>
      <c r="H2" s="372"/>
      <c r="I2" s="296"/>
      <c r="J2" s="373" t="s">
        <v>39</v>
      </c>
      <c r="K2" s="374"/>
      <c r="L2" s="374"/>
      <c r="M2" s="374"/>
      <c r="N2" s="374"/>
      <c r="O2" s="374"/>
      <c r="P2" s="374"/>
      <c r="Q2" s="37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93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98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 16380:16380" x14ac:dyDescent="0.3">
      <c r="B5" s="297"/>
      <c r="C5" s="298"/>
      <c r="D5" s="298"/>
      <c r="E5" s="298"/>
      <c r="F5" s="298"/>
      <c r="G5" s="298"/>
      <c r="H5" s="299"/>
      <c r="J5" s="297"/>
      <c r="K5" s="298"/>
      <c r="L5" s="298"/>
      <c r="M5" s="298"/>
      <c r="N5" s="298"/>
      <c r="O5" s="298"/>
      <c r="P5" s="298"/>
      <c r="Q5" s="299"/>
    </row>
    <row r="6" spans="2:19 16380:16380" x14ac:dyDescent="0.3">
      <c r="B6" s="297"/>
      <c r="C6" s="300" t="s">
        <v>33</v>
      </c>
      <c r="D6" s="300"/>
      <c r="E6" s="300" t="s">
        <v>50</v>
      </c>
      <c r="F6" s="298"/>
      <c r="G6" s="298"/>
      <c r="H6" s="299"/>
      <c r="J6" s="297"/>
      <c r="K6" s="300" t="s">
        <v>33</v>
      </c>
      <c r="L6" s="300"/>
      <c r="M6" s="301" t="s">
        <v>50</v>
      </c>
      <c r="N6" s="298"/>
      <c r="O6" s="300" t="s">
        <v>250</v>
      </c>
      <c r="P6" s="298"/>
      <c r="Q6" s="299"/>
    </row>
    <row r="7" spans="2:19 16380:16380" ht="15" thickBot="1" x14ac:dyDescent="0.35">
      <c r="B7" s="297"/>
      <c r="C7" s="300"/>
      <c r="D7" s="298"/>
      <c r="E7" s="300"/>
      <c r="F7" s="298"/>
      <c r="H7" s="299"/>
      <c r="J7" s="297"/>
      <c r="K7" s="298"/>
      <c r="L7" s="298"/>
      <c r="M7" s="298"/>
      <c r="N7" s="298"/>
      <c r="O7" s="298"/>
      <c r="P7" s="298"/>
      <c r="Q7" s="299"/>
    </row>
    <row r="8" spans="2:19 16380:16380" ht="15" thickBot="1" x14ac:dyDescent="0.35">
      <c r="B8" s="297"/>
      <c r="C8" s="267" t="str">
        <f>_xlfn.IFNA(IF(ISNUMBER(SEARCH("AYUDA",E4)),2,_xlfn.XLOOKUP(E8,LINEAMIENTOS!$B$3:$B$20,LINEAMIENTOS!$A$3:$A$20)),"")</f>
        <v/>
      </c>
      <c r="D8" s="298"/>
      <c r="E8" s="14"/>
      <c r="F8" s="298"/>
      <c r="G8" s="298"/>
      <c r="H8" s="299"/>
      <c r="J8" s="297"/>
      <c r="K8" s="267" t="str">
        <f>_xlfn.IFNA(IF(ISNUMBER(SEARCH("INGRESO",M4)),1,_xlfn.XLOOKUP(M8,LINEAMIENTOS!$B$3:$B$20,LINEAMIENTOS!$A$3:$A$20)),"")</f>
        <v/>
      </c>
      <c r="L8" s="298"/>
      <c r="M8" s="14"/>
      <c r="N8" s="298"/>
      <c r="O8" s="188"/>
      <c r="P8" s="298"/>
      <c r="Q8" s="299"/>
    </row>
    <row r="9" spans="2:19 16380:16380" x14ac:dyDescent="0.3">
      <c r="B9" s="297"/>
      <c r="C9" s="302"/>
      <c r="D9" s="298"/>
      <c r="E9" s="298"/>
      <c r="F9" s="298"/>
      <c r="G9" s="298"/>
      <c r="H9" s="299"/>
      <c r="J9" s="297"/>
      <c r="K9" s="302"/>
      <c r="L9" s="298"/>
      <c r="M9" s="298"/>
      <c r="N9" s="298"/>
      <c r="O9" s="298"/>
      <c r="P9" s="298"/>
      <c r="Q9" s="299"/>
    </row>
    <row r="10" spans="2:19 16380:16380" x14ac:dyDescent="0.3">
      <c r="B10" s="297"/>
      <c r="C10" s="303" t="s">
        <v>69</v>
      </c>
      <c r="D10" s="298"/>
      <c r="E10" s="303" t="s">
        <v>30</v>
      </c>
      <c r="F10" s="298"/>
      <c r="G10" s="298"/>
      <c r="H10" s="299"/>
      <c r="J10" s="297"/>
      <c r="K10" s="300" t="s">
        <v>28</v>
      </c>
      <c r="L10" s="298"/>
      <c r="M10" s="300" t="s">
        <v>35</v>
      </c>
      <c r="N10" s="298"/>
      <c r="O10" s="300" t="s">
        <v>41</v>
      </c>
      <c r="P10" s="300"/>
      <c r="Q10" s="299"/>
    </row>
    <row r="11" spans="2:19 16380:16380" ht="15" thickBot="1" x14ac:dyDescent="0.35">
      <c r="B11" s="297"/>
      <c r="C11" s="304" t="str">
        <f>IFERROR(C15*C16,"")</f>
        <v/>
      </c>
      <c r="D11" s="298"/>
      <c r="E11" s="303"/>
      <c r="F11" s="298"/>
      <c r="G11" s="298"/>
      <c r="H11" s="299"/>
      <c r="J11" s="297"/>
      <c r="K11" s="298"/>
      <c r="L11" s="298"/>
      <c r="M11" s="298"/>
      <c r="N11" s="298"/>
      <c r="O11" s="298"/>
      <c r="P11" s="298"/>
      <c r="Q11" s="299"/>
    </row>
    <row r="12" spans="2:19 16380:16380" ht="15" thickBot="1" x14ac:dyDescent="0.35">
      <c r="B12" s="297"/>
      <c r="C12" s="31"/>
      <c r="D12" s="298"/>
      <c r="E12" s="15">
        <f ca="1">+TODAY()</f>
        <v>45968</v>
      </c>
      <c r="F12" s="298"/>
      <c r="G12" s="298"/>
      <c r="H12" s="299"/>
      <c r="J12" s="297"/>
      <c r="K12" s="30"/>
      <c r="L12" s="298"/>
      <c r="M12" s="15">
        <f ca="1">+TODAY()</f>
        <v>45968</v>
      </c>
      <c r="N12" s="298"/>
      <c r="O12" s="28"/>
      <c r="P12" s="298"/>
      <c r="Q12" s="299"/>
    </row>
    <row r="13" spans="2:19 16380:16380" x14ac:dyDescent="0.3">
      <c r="B13" s="297"/>
      <c r="C13" s="305" t="str">
        <f>IFERROR(C12/C16,"")</f>
        <v/>
      </c>
      <c r="D13" s="298"/>
      <c r="E13" s="306"/>
      <c r="F13" s="298"/>
      <c r="G13" s="298"/>
      <c r="H13" s="299"/>
      <c r="J13" s="297"/>
      <c r="K13" s="298"/>
      <c r="L13" s="298"/>
      <c r="M13" s="306"/>
      <c r="N13" s="298"/>
      <c r="O13" s="298"/>
      <c r="P13" s="298"/>
      <c r="Q13" s="299"/>
      <c r="S13" s="307"/>
    </row>
    <row r="14" spans="2:19 16380:16380" x14ac:dyDescent="0.3">
      <c r="B14" s="297"/>
      <c r="C14" s="300" t="s">
        <v>55</v>
      </c>
      <c r="D14" s="298"/>
      <c r="E14" s="300" t="s">
        <v>32</v>
      </c>
      <c r="F14" s="298"/>
      <c r="G14" s="298"/>
      <c r="H14" s="299"/>
      <c r="J14" s="297"/>
      <c r="K14" s="300" t="s">
        <v>29</v>
      </c>
      <c r="L14" s="298"/>
      <c r="M14" s="300" t="s">
        <v>36</v>
      </c>
      <c r="N14" s="298"/>
      <c r="O14" s="300" t="s">
        <v>40</v>
      </c>
      <c r="P14" s="300"/>
      <c r="Q14" s="299"/>
    </row>
    <row r="15" spans="2:19 16380:16380" ht="15" thickBot="1" x14ac:dyDescent="0.35">
      <c r="B15" s="297"/>
      <c r="C15" s="305" t="str">
        <f>IFERROR(C13+E17,"")</f>
        <v/>
      </c>
      <c r="D15" s="298"/>
      <c r="E15" s="300"/>
      <c r="F15" s="298"/>
      <c r="G15" s="298"/>
      <c r="H15" s="299"/>
      <c r="J15" s="297"/>
      <c r="K15" s="300"/>
      <c r="L15" s="298"/>
      <c r="M15" s="300"/>
      <c r="N15" s="298"/>
      <c r="O15" s="298"/>
      <c r="P15" s="298"/>
      <c r="Q15" s="299"/>
    </row>
    <row r="16" spans="2:19 16380:16380" ht="15" thickBot="1" x14ac:dyDescent="0.35">
      <c r="B16" s="297"/>
      <c r="C16" s="32"/>
      <c r="D16" s="298"/>
      <c r="E16" s="168"/>
      <c r="F16" s="298"/>
      <c r="G16" s="298"/>
      <c r="H16" s="299"/>
      <c r="J16" s="297"/>
      <c r="K16" s="30"/>
      <c r="L16" s="298"/>
      <c r="M16" s="15">
        <f ca="1">+TODAY()</f>
        <v>45968</v>
      </c>
      <c r="N16" s="298"/>
      <c r="O16" s="29"/>
      <c r="P16" s="298"/>
      <c r="Q16" s="299"/>
    </row>
    <row r="17" spans="2:17" x14ac:dyDescent="0.3">
      <c r="B17" s="297"/>
      <c r="C17" s="308"/>
      <c r="D17" s="298"/>
      <c r="E17" s="305" t="str">
        <f>IF(C12="","",C12*E16)</f>
        <v/>
      </c>
      <c r="F17" s="298"/>
      <c r="G17" s="298"/>
      <c r="H17" s="299"/>
      <c r="J17" s="297"/>
      <c r="K17" s="298"/>
      <c r="L17" s="298"/>
      <c r="M17" s="306"/>
      <c r="N17" s="298"/>
      <c r="O17" s="298"/>
      <c r="P17" s="298"/>
      <c r="Q17" s="299"/>
    </row>
    <row r="18" spans="2:17" x14ac:dyDescent="0.3">
      <c r="B18" s="297"/>
      <c r="C18" s="300" t="s">
        <v>37</v>
      </c>
      <c r="D18" s="298"/>
      <c r="E18" s="298" t="str">
        <f>IF($E$13&lt;&gt;"","LETRA NUMERO: "&amp;MAX(0,MIN(DATEDIF($E$13,$E$12,"m"), $C$16)),"")</f>
        <v/>
      </c>
      <c r="F18" s="298"/>
      <c r="G18" s="298"/>
      <c r="H18" s="299"/>
      <c r="I18" s="309"/>
      <c r="J18" s="297"/>
      <c r="K18" s="300" t="s">
        <v>37</v>
      </c>
      <c r="L18" s="298"/>
      <c r="M18" s="298"/>
      <c r="N18" s="298"/>
      <c r="O18" s="298"/>
      <c r="P18" s="298"/>
      <c r="Q18" s="299"/>
    </row>
    <row r="19" spans="2:17" ht="15" thickBot="1" x14ac:dyDescent="0.35">
      <c r="B19" s="297"/>
      <c r="C19" s="298"/>
      <c r="D19" s="298"/>
      <c r="E19" s="298" t="str">
        <f>IF($E$13&lt;&gt;"","LETRAS FALTANTES: "&amp;$C$16-MAX(0,MIN(DATEDIF($E$13,$E$12,"m"), $C$16)),"")</f>
        <v/>
      </c>
      <c r="F19" s="298"/>
      <c r="G19" s="298"/>
      <c r="H19" s="299"/>
      <c r="I19" s="309"/>
      <c r="J19" s="297"/>
      <c r="K19" s="298"/>
      <c r="L19" s="298"/>
      <c r="M19" s="298"/>
      <c r="N19" s="298"/>
      <c r="O19" s="298"/>
      <c r="P19" s="298"/>
      <c r="Q19" s="299"/>
    </row>
    <row r="20" spans="2:17" x14ac:dyDescent="0.3">
      <c r="B20" s="297"/>
      <c r="C20" s="376"/>
      <c r="D20" s="377"/>
      <c r="E20" s="378"/>
      <c r="F20" s="297"/>
      <c r="G20" s="298"/>
      <c r="H20" s="299"/>
      <c r="J20" s="297"/>
      <c r="K20" s="382"/>
      <c r="L20" s="383"/>
      <c r="M20" s="383"/>
      <c r="N20" s="383"/>
      <c r="O20" s="384"/>
      <c r="P20" s="297"/>
      <c r="Q20" s="299"/>
    </row>
    <row r="21" spans="2:17" ht="15" thickBot="1" x14ac:dyDescent="0.35">
      <c r="B21" s="297"/>
      <c r="C21" s="379"/>
      <c r="D21" s="380"/>
      <c r="E21" s="381"/>
      <c r="F21" s="297"/>
      <c r="G21" s="298"/>
      <c r="H21" s="299"/>
      <c r="J21" s="297"/>
      <c r="K21" s="385"/>
      <c r="L21" s="386"/>
      <c r="M21" s="386"/>
      <c r="N21" s="386"/>
      <c r="O21" s="387"/>
      <c r="P21" s="297"/>
      <c r="Q21" s="299"/>
    </row>
    <row r="22" spans="2:17" ht="15" thickBot="1" x14ac:dyDescent="0.35">
      <c r="B22" s="310"/>
      <c r="C22" s="311"/>
      <c r="D22" s="311"/>
      <c r="E22" s="311"/>
      <c r="F22" s="311"/>
      <c r="G22" s="311"/>
      <c r="H22" s="312"/>
      <c r="J22" s="310"/>
      <c r="K22" s="311"/>
      <c r="L22" s="311"/>
      <c r="M22" s="311"/>
      <c r="N22" s="311"/>
      <c r="O22" s="311"/>
      <c r="P22" s="311"/>
      <c r="Q22" s="312"/>
    </row>
    <row r="23" spans="2:17" ht="15" thickBot="1" x14ac:dyDescent="0.35"/>
    <row r="24" spans="2:17" x14ac:dyDescent="0.3">
      <c r="B24" s="358"/>
      <c r="C24" s="359"/>
      <c r="D24" s="359"/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  <c r="P24" s="359"/>
      <c r="Q24" s="360"/>
    </row>
    <row r="25" spans="2:17" x14ac:dyDescent="0.3">
      <c r="B25" s="361"/>
      <c r="C25" s="362"/>
      <c r="D25" s="362"/>
      <c r="E25" s="362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3"/>
    </row>
    <row r="26" spans="2:17" ht="15" thickBot="1" x14ac:dyDescent="0.35">
      <c r="B26" s="364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6"/>
    </row>
  </sheetData>
  <sheetProtection algorithmName="SHA-512" hashValue="MLPnS36faDQ+1rkQ+dJHGVdxOU6oRcqM3n7GnMUSE9OcS7MMThx76/S+214ihUvvlMR0V+mih/7jYkc7E1tyTw==" saltValue="03nvbxsBRc2JN5nDudnE0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4"/>
  <sheetViews>
    <sheetView zoomScaleNormal="115" workbookViewId="0">
      <pane ySplit="2" topLeftCell="A82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49" bestFit="1" customWidth="1"/>
    <col min="2" max="2" width="8.33203125" style="262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8" t="s">
        <v>44</v>
      </c>
      <c r="B1" s="388"/>
      <c r="C1" s="388"/>
      <c r="D1" s="388"/>
      <c r="E1" s="388"/>
      <c r="F1" s="388"/>
      <c r="G1" s="388"/>
      <c r="H1" s="388"/>
      <c r="I1" s="388"/>
      <c r="J1" s="388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5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6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7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7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7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7" t="s">
        <v>479</v>
      </c>
      <c r="B8" s="46">
        <v>2</v>
      </c>
      <c r="C8" s="37" t="s">
        <v>20</v>
      </c>
      <c r="D8" s="47">
        <v>100</v>
      </c>
      <c r="E8" s="258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7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7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7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7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93-JEFFERSON TOAQUIZA</v>
      </c>
    </row>
    <row r="13" spans="1:14" x14ac:dyDescent="0.3">
      <c r="A13" s="347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7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7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7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7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7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7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7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7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7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7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7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7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7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7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8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7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7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7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7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7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7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7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7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7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7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7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7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7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7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7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7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7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7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7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7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7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7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7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7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7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7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7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7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7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7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7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7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7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7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7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7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7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7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7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7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7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7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7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7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7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7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7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7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7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7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7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0" spans="1:12" x14ac:dyDescent="0.3">
      <c r="A80" s="347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1" spans="1:12" x14ac:dyDescent="0.3">
      <c r="A81" s="347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7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7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6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4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6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4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6" spans="1:12" x14ac:dyDescent="0.3">
      <c r="A86" s="346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4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6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4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6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4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6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4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90" spans="1:12" x14ac:dyDescent="0.3">
      <c r="A90" s="346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4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6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4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6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4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6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4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6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4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6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4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6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4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6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4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6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4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99" spans="1:12" x14ac:dyDescent="0.3">
      <c r="A99" s="346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4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6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4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46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4" t="s">
        <v>532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2" spans="1:12" x14ac:dyDescent="0.3">
      <c r="A102" s="346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4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6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4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6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4" t="s">
        <v>529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8NLQWeCp+edIn3xCaXspYpwGoZK3mlgE/Oz2Sqnw6E/RWlzwgy+QEad66uInpCa+7y8A1ejlnwnQXQD0UIpLpg==" saltValue="jLjH08So+217sVsTXyAuc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6"/>
  <sheetViews>
    <sheetView zoomScale="107" zoomScaleNormal="99" workbookViewId="0">
      <pane ySplit="2" topLeftCell="A362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44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89" t="s">
        <v>39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5">
        <v>1</v>
      </c>
      <c r="B3" s="71">
        <v>5</v>
      </c>
      <c r="C3" s="54" t="s">
        <v>14</v>
      </c>
      <c r="D3" s="286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19" t="b">
        <f>+ISNUMBER(PAGOS[[#This Row],[REG]])</f>
        <v>1</v>
      </c>
    </row>
    <row r="4" spans="1:12" x14ac:dyDescent="0.3">
      <c r="A4" s="336">
        <v>2</v>
      </c>
      <c r="B4" s="72">
        <v>9</v>
      </c>
      <c r="C4" s="56" t="s">
        <v>17</v>
      </c>
      <c r="D4" s="287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19" t="b">
        <f>+ISNUMBER(PAGOS[[#This Row],[REG]])</f>
        <v>1</v>
      </c>
    </row>
    <row r="5" spans="1:12" x14ac:dyDescent="0.3">
      <c r="A5" s="336">
        <v>3</v>
      </c>
      <c r="B5" s="71">
        <v>5</v>
      </c>
      <c r="C5" s="54" t="s">
        <v>14</v>
      </c>
      <c r="D5" s="286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19" t="b">
        <f>+ISNUMBER(PAGOS[[#This Row],[REG]])</f>
        <v>1</v>
      </c>
    </row>
    <row r="6" spans="1:12" x14ac:dyDescent="0.3">
      <c r="A6" s="336">
        <v>4</v>
      </c>
      <c r="B6" s="72">
        <v>9</v>
      </c>
      <c r="C6" s="56" t="s">
        <v>17</v>
      </c>
      <c r="D6" s="287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19" t="b">
        <f>+ISNUMBER(PAGOS[[#This Row],[REG]])</f>
        <v>1</v>
      </c>
    </row>
    <row r="7" spans="1:12" x14ac:dyDescent="0.3">
      <c r="A7" s="335">
        <v>5</v>
      </c>
      <c r="B7" s="72">
        <v>7</v>
      </c>
      <c r="C7" s="56" t="s">
        <v>15</v>
      </c>
      <c r="D7" s="287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19" t="b">
        <f>+ISNUMBER(PAGOS[[#This Row],[REG]])</f>
        <v>1</v>
      </c>
    </row>
    <row r="8" spans="1:12" x14ac:dyDescent="0.3">
      <c r="A8" s="335">
        <v>6</v>
      </c>
      <c r="B8" s="72">
        <v>16</v>
      </c>
      <c r="C8" s="56" t="s">
        <v>23</v>
      </c>
      <c r="D8" s="288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19" t="b">
        <f>+ISNUMBER(PAGOS[[#This Row],[REG]])</f>
        <v>1</v>
      </c>
    </row>
    <row r="9" spans="1:12" s="17" customFormat="1" x14ac:dyDescent="0.3">
      <c r="A9" s="335">
        <v>7</v>
      </c>
      <c r="B9" s="72">
        <v>11</v>
      </c>
      <c r="C9" s="56" t="s">
        <v>19</v>
      </c>
      <c r="D9" s="287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19" t="b">
        <f>+ISNUMBER(PAGOS[[#This Row],[REG]])</f>
        <v>1</v>
      </c>
    </row>
    <row r="10" spans="1:12" s="17" customFormat="1" x14ac:dyDescent="0.3">
      <c r="A10" s="337" t="s">
        <v>89</v>
      </c>
      <c r="B10" s="73">
        <v>1</v>
      </c>
      <c r="C10" s="59" t="s">
        <v>70</v>
      </c>
      <c r="D10" s="288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19" t="b">
        <f>+ISNUMBER(PAGOS[[#This Row],[REG]])</f>
        <v>0</v>
      </c>
    </row>
    <row r="11" spans="1:12" s="17" customFormat="1" x14ac:dyDescent="0.3">
      <c r="A11" s="335">
        <v>8</v>
      </c>
      <c r="B11" s="72">
        <v>4</v>
      </c>
      <c r="C11" s="56" t="s">
        <v>12</v>
      </c>
      <c r="D11" s="287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19" t="b">
        <f>+ISNUMBER(PAGOS[[#This Row],[REG]])</f>
        <v>1</v>
      </c>
    </row>
    <row r="12" spans="1:12" s="17" customFormat="1" x14ac:dyDescent="0.3">
      <c r="A12" s="335">
        <v>9</v>
      </c>
      <c r="B12" s="72">
        <v>12</v>
      </c>
      <c r="C12" s="56" t="s">
        <v>20</v>
      </c>
      <c r="D12" s="287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19" t="b">
        <f>+ISNUMBER(PAGOS[[#This Row],[REG]])</f>
        <v>1</v>
      </c>
    </row>
    <row r="13" spans="1:12" s="17" customFormat="1" x14ac:dyDescent="0.3">
      <c r="A13" s="335">
        <v>10</v>
      </c>
      <c r="B13" s="72">
        <v>14</v>
      </c>
      <c r="C13" s="56" t="s">
        <v>21</v>
      </c>
      <c r="D13" s="287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19" t="b">
        <f>+ISNUMBER(PAGOS[[#This Row],[REG]])</f>
        <v>1</v>
      </c>
    </row>
    <row r="14" spans="1:12" s="17" customFormat="1" x14ac:dyDescent="0.3">
      <c r="A14" s="335">
        <v>11</v>
      </c>
      <c r="B14" s="72">
        <v>16</v>
      </c>
      <c r="C14" s="56" t="s">
        <v>23</v>
      </c>
      <c r="D14" s="287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19" t="b">
        <f>+ISNUMBER(PAGOS[[#This Row],[REG]])</f>
        <v>1</v>
      </c>
    </row>
    <row r="15" spans="1:12" s="17" customFormat="1" x14ac:dyDescent="0.3">
      <c r="A15" s="335">
        <v>12</v>
      </c>
      <c r="B15" s="72">
        <v>4</v>
      </c>
      <c r="C15" s="56" t="s">
        <v>12</v>
      </c>
      <c r="D15" s="287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19" t="b">
        <f>+ISNUMBER(PAGOS[[#This Row],[REG]])</f>
        <v>1</v>
      </c>
    </row>
    <row r="16" spans="1:12" s="17" customFormat="1" x14ac:dyDescent="0.3">
      <c r="A16" s="335">
        <v>13</v>
      </c>
      <c r="B16" s="72">
        <v>12</v>
      </c>
      <c r="C16" s="56" t="s">
        <v>20</v>
      </c>
      <c r="D16" s="287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19" t="b">
        <f>+ISNUMBER(PAGOS[[#This Row],[REG]])</f>
        <v>1</v>
      </c>
    </row>
    <row r="17" spans="1:12" s="17" customFormat="1" x14ac:dyDescent="0.3">
      <c r="A17" s="335">
        <v>14</v>
      </c>
      <c r="B17" s="72">
        <v>9</v>
      </c>
      <c r="C17" s="56" t="s">
        <v>17</v>
      </c>
      <c r="D17" s="287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19" t="b">
        <f>+ISNUMBER(PAGOS[[#This Row],[REG]])</f>
        <v>1</v>
      </c>
    </row>
    <row r="18" spans="1:12" s="17" customFormat="1" x14ac:dyDescent="0.3">
      <c r="A18" s="335">
        <v>15</v>
      </c>
      <c r="B18" s="72">
        <v>15</v>
      </c>
      <c r="C18" s="56" t="s">
        <v>22</v>
      </c>
      <c r="D18" s="287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19" t="b">
        <f>+ISNUMBER(PAGOS[[#This Row],[REG]])</f>
        <v>1</v>
      </c>
    </row>
    <row r="19" spans="1:12" s="17" customFormat="1" x14ac:dyDescent="0.3">
      <c r="A19" s="335">
        <v>16</v>
      </c>
      <c r="B19" s="72">
        <v>14</v>
      </c>
      <c r="C19" s="56" t="s">
        <v>21</v>
      </c>
      <c r="D19" s="287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19" t="b">
        <f>+ISNUMBER(PAGOS[[#This Row],[REG]])</f>
        <v>1</v>
      </c>
    </row>
    <row r="20" spans="1:12" s="17" customFormat="1" x14ac:dyDescent="0.3">
      <c r="A20" s="335">
        <v>17</v>
      </c>
      <c r="B20" s="72">
        <v>4</v>
      </c>
      <c r="C20" s="56" t="s">
        <v>12</v>
      </c>
      <c r="D20" s="287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19" t="b">
        <f>+ISNUMBER(PAGOS[[#This Row],[REG]])</f>
        <v>1</v>
      </c>
    </row>
    <row r="21" spans="1:12" s="17" customFormat="1" x14ac:dyDescent="0.3">
      <c r="A21" s="335">
        <v>18</v>
      </c>
      <c r="B21" s="72">
        <v>12</v>
      </c>
      <c r="C21" s="56" t="s">
        <v>20</v>
      </c>
      <c r="D21" s="287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19" t="b">
        <f>+ISNUMBER(PAGOS[[#This Row],[REG]])</f>
        <v>1</v>
      </c>
    </row>
    <row r="22" spans="1:12" s="17" customFormat="1" x14ac:dyDescent="0.3">
      <c r="A22" s="335">
        <v>19</v>
      </c>
      <c r="B22" s="72">
        <v>10</v>
      </c>
      <c r="C22" s="56" t="s">
        <v>18</v>
      </c>
      <c r="D22" s="287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19" t="b">
        <f>+ISNUMBER(PAGOS[[#This Row],[REG]])</f>
        <v>1</v>
      </c>
    </row>
    <row r="23" spans="1:12" s="17" customFormat="1" x14ac:dyDescent="0.3">
      <c r="A23" s="335">
        <v>20</v>
      </c>
      <c r="B23" s="71">
        <v>5</v>
      </c>
      <c r="C23" s="56" t="s">
        <v>14</v>
      </c>
      <c r="D23" s="287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19" t="b">
        <f>+ISNUMBER(PAGOS[[#This Row],[REG]])</f>
        <v>1</v>
      </c>
    </row>
    <row r="24" spans="1:12" s="17" customFormat="1" x14ac:dyDescent="0.3">
      <c r="A24" s="335">
        <v>21</v>
      </c>
      <c r="B24" s="72">
        <v>9</v>
      </c>
      <c r="C24" s="56" t="s">
        <v>17</v>
      </c>
      <c r="D24" s="287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19" t="b">
        <f>+ISNUMBER(PAGOS[[#This Row],[REG]])</f>
        <v>1</v>
      </c>
    </row>
    <row r="25" spans="1:12" s="17" customFormat="1" x14ac:dyDescent="0.3">
      <c r="A25" s="335">
        <v>22</v>
      </c>
      <c r="B25" s="72">
        <v>15</v>
      </c>
      <c r="C25" s="56" t="s">
        <v>22</v>
      </c>
      <c r="D25" s="287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19" t="b">
        <f>+ISNUMBER(PAGOS[[#This Row],[REG]])</f>
        <v>1</v>
      </c>
    </row>
    <row r="26" spans="1:12" s="17" customFormat="1" x14ac:dyDescent="0.3">
      <c r="A26" s="335">
        <v>23</v>
      </c>
      <c r="B26" s="72">
        <v>14</v>
      </c>
      <c r="C26" s="56" t="s">
        <v>21</v>
      </c>
      <c r="D26" s="287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19" t="b">
        <f>+ISNUMBER(PAGOS[[#This Row],[REG]])</f>
        <v>1</v>
      </c>
    </row>
    <row r="27" spans="1:12" s="17" customFormat="1" x14ac:dyDescent="0.3">
      <c r="A27" s="335">
        <v>24</v>
      </c>
      <c r="B27" s="72">
        <v>4</v>
      </c>
      <c r="C27" s="56" t="s">
        <v>12</v>
      </c>
      <c r="D27" s="287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19" t="b">
        <f>+ISNUMBER(PAGOS[[#This Row],[REG]])</f>
        <v>1</v>
      </c>
    </row>
    <row r="28" spans="1:12" s="17" customFormat="1" x14ac:dyDescent="0.3">
      <c r="A28" s="335">
        <v>25</v>
      </c>
      <c r="B28" s="72">
        <v>12</v>
      </c>
      <c r="C28" s="56" t="s">
        <v>20</v>
      </c>
      <c r="D28" s="287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19" t="b">
        <f>+ISNUMBER(PAGOS[[#This Row],[REG]])</f>
        <v>1</v>
      </c>
    </row>
    <row r="29" spans="1:12" s="17" customFormat="1" x14ac:dyDescent="0.3">
      <c r="A29" s="335">
        <v>26</v>
      </c>
      <c r="B29" s="72">
        <v>6</v>
      </c>
      <c r="C29" s="56" t="s">
        <v>24</v>
      </c>
      <c r="D29" s="287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19" t="b">
        <f>+ISNUMBER(PAGOS[[#This Row],[REG]])</f>
        <v>1</v>
      </c>
    </row>
    <row r="30" spans="1:12" s="17" customFormat="1" x14ac:dyDescent="0.3">
      <c r="A30" s="335">
        <v>27</v>
      </c>
      <c r="B30" s="72">
        <v>7</v>
      </c>
      <c r="C30" s="56" t="s">
        <v>15</v>
      </c>
      <c r="D30" s="287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19" t="b">
        <f>+ISNUMBER(PAGOS[[#This Row],[REG]])</f>
        <v>1</v>
      </c>
    </row>
    <row r="31" spans="1:12" s="17" customFormat="1" x14ac:dyDescent="0.3">
      <c r="A31" s="335">
        <v>28</v>
      </c>
      <c r="B31" s="72">
        <v>10</v>
      </c>
      <c r="C31" s="56" t="s">
        <v>18</v>
      </c>
      <c r="D31" s="287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19" t="b">
        <f>+ISNUMBER(PAGOS[[#This Row],[REG]])</f>
        <v>1</v>
      </c>
    </row>
    <row r="32" spans="1:12" s="17" customFormat="1" x14ac:dyDescent="0.3">
      <c r="A32" s="335">
        <v>29</v>
      </c>
      <c r="B32" s="71">
        <v>5</v>
      </c>
      <c r="C32" s="56" t="s">
        <v>14</v>
      </c>
      <c r="D32" s="287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19" t="b">
        <f>+ISNUMBER(PAGOS[[#This Row],[REG]])</f>
        <v>1</v>
      </c>
    </row>
    <row r="33" spans="1:12" s="17" customFormat="1" x14ac:dyDescent="0.3">
      <c r="A33" s="335">
        <v>30</v>
      </c>
      <c r="B33" s="72">
        <v>9</v>
      </c>
      <c r="C33" s="56" t="s">
        <v>17</v>
      </c>
      <c r="D33" s="287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19" t="b">
        <f>+ISNUMBER(PAGOS[[#This Row],[REG]])</f>
        <v>1</v>
      </c>
    </row>
    <row r="34" spans="1:12" s="17" customFormat="1" x14ac:dyDescent="0.3">
      <c r="A34" s="335">
        <v>31</v>
      </c>
      <c r="B34" s="72">
        <v>15</v>
      </c>
      <c r="C34" s="56" t="s">
        <v>22</v>
      </c>
      <c r="D34" s="287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19" t="b">
        <f>+ISNUMBER(PAGOS[[#This Row],[REG]])</f>
        <v>1</v>
      </c>
    </row>
    <row r="35" spans="1:12" s="17" customFormat="1" x14ac:dyDescent="0.3">
      <c r="A35" s="335">
        <v>32</v>
      </c>
      <c r="B35" s="72">
        <v>14</v>
      </c>
      <c r="C35" s="56" t="s">
        <v>21</v>
      </c>
      <c r="D35" s="287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19" t="b">
        <f>+ISNUMBER(PAGOS[[#This Row],[REG]])</f>
        <v>1</v>
      </c>
    </row>
    <row r="36" spans="1:12" s="17" customFormat="1" x14ac:dyDescent="0.3">
      <c r="A36" s="335">
        <v>33</v>
      </c>
      <c r="B36" s="72">
        <v>4</v>
      </c>
      <c r="C36" s="56" t="s">
        <v>12</v>
      </c>
      <c r="D36" s="287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19" t="b">
        <f>+ISNUMBER(PAGOS[[#This Row],[REG]])</f>
        <v>1</v>
      </c>
    </row>
    <row r="37" spans="1:12" s="17" customFormat="1" x14ac:dyDescent="0.3">
      <c r="A37" s="335">
        <v>34</v>
      </c>
      <c r="B37" s="72">
        <v>12</v>
      </c>
      <c r="C37" s="56" t="s">
        <v>20</v>
      </c>
      <c r="D37" s="287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19" t="b">
        <f>+ISNUMBER(PAGOS[[#This Row],[REG]])</f>
        <v>1</v>
      </c>
    </row>
    <row r="38" spans="1:12" s="17" customFormat="1" x14ac:dyDescent="0.3">
      <c r="A38" s="335">
        <v>35</v>
      </c>
      <c r="B38" s="72">
        <v>7</v>
      </c>
      <c r="C38" s="56" t="s">
        <v>15</v>
      </c>
      <c r="D38" s="287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19" t="b">
        <f>+ISNUMBER(PAGOS[[#This Row],[REG]])</f>
        <v>1</v>
      </c>
    </row>
    <row r="39" spans="1:12" s="17" customFormat="1" x14ac:dyDescent="0.3">
      <c r="A39" s="335">
        <v>36</v>
      </c>
      <c r="B39" s="72">
        <v>10</v>
      </c>
      <c r="C39" s="56" t="s">
        <v>18</v>
      </c>
      <c r="D39" s="287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19" t="b">
        <f>+ISNUMBER(PAGOS[[#This Row],[REG]])</f>
        <v>1</v>
      </c>
    </row>
    <row r="40" spans="1:12" s="17" customFormat="1" x14ac:dyDescent="0.3">
      <c r="A40" s="335">
        <v>37</v>
      </c>
      <c r="B40" s="71">
        <v>5</v>
      </c>
      <c r="C40" s="56" t="s">
        <v>14</v>
      </c>
      <c r="D40" s="287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19" t="b">
        <f>+ISNUMBER(PAGOS[[#This Row],[REG]])</f>
        <v>1</v>
      </c>
    </row>
    <row r="41" spans="1:12" s="17" customFormat="1" x14ac:dyDescent="0.3">
      <c r="A41" s="335">
        <v>38</v>
      </c>
      <c r="B41" s="72">
        <v>9</v>
      </c>
      <c r="C41" s="56" t="s">
        <v>17</v>
      </c>
      <c r="D41" s="287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19" t="b">
        <f>+ISNUMBER(PAGOS[[#This Row],[REG]])</f>
        <v>1</v>
      </c>
    </row>
    <row r="42" spans="1:12" s="17" customFormat="1" x14ac:dyDescent="0.3">
      <c r="A42" s="335">
        <v>39</v>
      </c>
      <c r="B42" s="72">
        <v>14</v>
      </c>
      <c r="C42" s="56" t="s">
        <v>21</v>
      </c>
      <c r="D42" s="287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19" t="b">
        <f>+ISNUMBER(PAGOS[[#This Row],[REG]])</f>
        <v>1</v>
      </c>
    </row>
    <row r="43" spans="1:12" s="17" customFormat="1" x14ac:dyDescent="0.3">
      <c r="A43" s="335">
        <v>40</v>
      </c>
      <c r="B43" s="72">
        <v>9</v>
      </c>
      <c r="C43" s="56" t="s">
        <v>17</v>
      </c>
      <c r="D43" s="287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19" t="b">
        <f>+ISNUMBER(PAGOS[[#This Row],[REG]])</f>
        <v>1</v>
      </c>
    </row>
    <row r="44" spans="1:12" s="17" customFormat="1" x14ac:dyDescent="0.3">
      <c r="A44" s="335">
        <v>41</v>
      </c>
      <c r="B44" s="72">
        <v>8</v>
      </c>
      <c r="C44" s="56" t="s">
        <v>16</v>
      </c>
      <c r="D44" s="287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19" t="b">
        <f>+ISNUMBER(PAGOS[[#This Row],[REG]])</f>
        <v>1</v>
      </c>
    </row>
    <row r="45" spans="1:12" s="17" customFormat="1" x14ac:dyDescent="0.3">
      <c r="A45" s="335">
        <v>42</v>
      </c>
      <c r="B45" s="72">
        <v>4</v>
      </c>
      <c r="C45" s="56" t="s">
        <v>12</v>
      </c>
      <c r="D45" s="287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19" t="b">
        <f>+ISNUMBER(PAGOS[[#This Row],[REG]])</f>
        <v>1</v>
      </c>
    </row>
    <row r="46" spans="1:12" s="17" customFormat="1" x14ac:dyDescent="0.3">
      <c r="A46" s="335">
        <v>43</v>
      </c>
      <c r="B46" s="72">
        <v>12</v>
      </c>
      <c r="C46" s="56" t="s">
        <v>20</v>
      </c>
      <c r="D46" s="287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19" t="b">
        <f>+ISNUMBER(PAGOS[[#This Row],[REG]])</f>
        <v>1</v>
      </c>
    </row>
    <row r="47" spans="1:12" s="17" customFormat="1" x14ac:dyDescent="0.3">
      <c r="A47" s="335">
        <v>44</v>
      </c>
      <c r="B47" s="72">
        <v>7</v>
      </c>
      <c r="C47" s="56" t="s">
        <v>15</v>
      </c>
      <c r="D47" s="287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19" t="b">
        <f>+ISNUMBER(PAGOS[[#This Row],[REG]])</f>
        <v>1</v>
      </c>
    </row>
    <row r="48" spans="1:12" s="17" customFormat="1" x14ac:dyDescent="0.3">
      <c r="A48" s="335">
        <v>45</v>
      </c>
      <c r="B48" s="72">
        <v>10</v>
      </c>
      <c r="C48" s="56" t="s">
        <v>18</v>
      </c>
      <c r="D48" s="287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19" t="b">
        <f>+ISNUMBER(PAGOS[[#This Row],[REG]])</f>
        <v>1</v>
      </c>
    </row>
    <row r="49" spans="1:12" s="17" customFormat="1" x14ac:dyDescent="0.3">
      <c r="A49" s="335">
        <v>46</v>
      </c>
      <c r="B49" s="71">
        <v>5</v>
      </c>
      <c r="C49" s="56" t="s">
        <v>14</v>
      </c>
      <c r="D49" s="287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19" t="b">
        <f>+ISNUMBER(PAGOS[[#This Row],[REG]])</f>
        <v>1</v>
      </c>
    </row>
    <row r="50" spans="1:12" s="17" customFormat="1" x14ac:dyDescent="0.3">
      <c r="A50" s="335">
        <v>47</v>
      </c>
      <c r="B50" s="72">
        <v>15</v>
      </c>
      <c r="C50" s="56" t="s">
        <v>22</v>
      </c>
      <c r="D50" s="287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19" t="b">
        <f>+ISNUMBER(PAGOS[[#This Row],[REG]])</f>
        <v>1</v>
      </c>
    </row>
    <row r="51" spans="1:12" s="17" customFormat="1" x14ac:dyDescent="0.3">
      <c r="A51" s="335">
        <v>48</v>
      </c>
      <c r="B51" s="72">
        <v>14</v>
      </c>
      <c r="C51" s="56" t="s">
        <v>21</v>
      </c>
      <c r="D51" s="287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19" t="b">
        <f>+ISNUMBER(PAGOS[[#This Row],[REG]])</f>
        <v>1</v>
      </c>
    </row>
    <row r="52" spans="1:12" s="17" customFormat="1" x14ac:dyDescent="0.3">
      <c r="A52" s="335">
        <v>49</v>
      </c>
      <c r="B52" s="72">
        <v>9</v>
      </c>
      <c r="C52" s="56" t="s">
        <v>17</v>
      </c>
      <c r="D52" s="287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19" t="b">
        <f>+ISNUMBER(PAGOS[[#This Row],[REG]])</f>
        <v>1</v>
      </c>
    </row>
    <row r="53" spans="1:12" s="17" customFormat="1" x14ac:dyDescent="0.3">
      <c r="A53" s="335">
        <v>50</v>
      </c>
      <c r="B53" s="72">
        <v>8</v>
      </c>
      <c r="C53" s="56" t="s">
        <v>16</v>
      </c>
      <c r="D53" s="287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19" t="b">
        <f>+ISNUMBER(PAGOS[[#This Row],[REG]])</f>
        <v>1</v>
      </c>
    </row>
    <row r="54" spans="1:12" s="17" customFormat="1" x14ac:dyDescent="0.3">
      <c r="A54" s="335">
        <v>51</v>
      </c>
      <c r="B54" s="72">
        <v>4</v>
      </c>
      <c r="C54" s="56" t="s">
        <v>12</v>
      </c>
      <c r="D54" s="287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19" t="b">
        <f>+ISNUMBER(PAGOS[[#This Row],[REG]])</f>
        <v>1</v>
      </c>
    </row>
    <row r="55" spans="1:12" s="17" customFormat="1" x14ac:dyDescent="0.3">
      <c r="A55" s="335">
        <v>52</v>
      </c>
      <c r="B55" s="72">
        <v>12</v>
      </c>
      <c r="C55" s="56" t="s">
        <v>20</v>
      </c>
      <c r="D55" s="287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19" t="b">
        <f>+ISNUMBER(PAGOS[[#This Row],[REG]])</f>
        <v>1</v>
      </c>
    </row>
    <row r="56" spans="1:12" s="17" customFormat="1" x14ac:dyDescent="0.3">
      <c r="A56" s="335">
        <v>53</v>
      </c>
      <c r="B56" s="72">
        <v>7</v>
      </c>
      <c r="C56" s="56" t="s">
        <v>15</v>
      </c>
      <c r="D56" s="287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19" t="b">
        <f>+ISNUMBER(PAGOS[[#This Row],[REG]])</f>
        <v>1</v>
      </c>
    </row>
    <row r="57" spans="1:12" s="17" customFormat="1" x14ac:dyDescent="0.3">
      <c r="A57" s="338" t="s">
        <v>90</v>
      </c>
      <c r="B57" s="322">
        <v>2</v>
      </c>
      <c r="C57" s="56" t="s">
        <v>71</v>
      </c>
      <c r="D57" s="287" t="s">
        <v>360</v>
      </c>
      <c r="E57" s="74">
        <v>200</v>
      </c>
      <c r="F57" s="323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4" t="s">
        <v>72</v>
      </c>
      <c r="L57" s="319" t="b">
        <f>+ISNUMBER(PAGOS[[#This Row],[REG]])</f>
        <v>0</v>
      </c>
    </row>
    <row r="58" spans="1:12" s="17" customFormat="1" x14ac:dyDescent="0.3">
      <c r="A58" s="335">
        <v>54</v>
      </c>
      <c r="B58" s="71">
        <v>7</v>
      </c>
      <c r="C58" s="56" t="s">
        <v>15</v>
      </c>
      <c r="D58" s="287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19" t="b">
        <f>+ISNUMBER(PAGOS[[#This Row],[REG]])</f>
        <v>1</v>
      </c>
    </row>
    <row r="59" spans="1:12" s="17" customFormat="1" x14ac:dyDescent="0.3">
      <c r="A59" s="335">
        <v>55</v>
      </c>
      <c r="B59" s="72">
        <v>5</v>
      </c>
      <c r="C59" s="56" t="s">
        <v>14</v>
      </c>
      <c r="D59" s="287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19" t="b">
        <f>+ISNUMBER(PAGOS[[#This Row],[REG]])</f>
        <v>1</v>
      </c>
    </row>
    <row r="60" spans="1:12" s="17" customFormat="1" x14ac:dyDescent="0.3">
      <c r="A60" s="335">
        <v>56</v>
      </c>
      <c r="B60" s="72">
        <v>15</v>
      </c>
      <c r="C60" s="56" t="s">
        <v>22</v>
      </c>
      <c r="D60" s="287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19" t="b">
        <f>+ISNUMBER(PAGOS[[#This Row],[REG]])</f>
        <v>1</v>
      </c>
    </row>
    <row r="61" spans="1:12" x14ac:dyDescent="0.3">
      <c r="A61" s="335">
        <v>57</v>
      </c>
      <c r="B61" s="72">
        <v>14</v>
      </c>
      <c r="C61" s="56" t="s">
        <v>21</v>
      </c>
      <c r="D61" s="287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19" t="b">
        <f>+ISNUMBER(PAGOS[[#This Row],[REG]])</f>
        <v>1</v>
      </c>
    </row>
    <row r="62" spans="1:12" x14ac:dyDescent="0.3">
      <c r="A62" s="335">
        <v>58</v>
      </c>
      <c r="B62" s="72">
        <v>9</v>
      </c>
      <c r="C62" s="56" t="s">
        <v>17</v>
      </c>
      <c r="D62" s="287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19" t="b">
        <f>+ISNUMBER(PAGOS[[#This Row],[REG]])</f>
        <v>1</v>
      </c>
    </row>
    <row r="63" spans="1:12" x14ac:dyDescent="0.3">
      <c r="A63" s="335">
        <v>59</v>
      </c>
      <c r="B63" s="72">
        <v>4</v>
      </c>
      <c r="C63" s="56" t="s">
        <v>12</v>
      </c>
      <c r="D63" s="287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19" t="b">
        <f>+ISNUMBER(PAGOS[[#This Row],[REG]])</f>
        <v>1</v>
      </c>
    </row>
    <row r="64" spans="1:12" x14ac:dyDescent="0.3">
      <c r="A64" s="335">
        <v>60</v>
      </c>
      <c r="B64" s="71">
        <v>12</v>
      </c>
      <c r="C64" s="54" t="s">
        <v>20</v>
      </c>
      <c r="D64" s="286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19" t="b">
        <f>+ISNUMBER(PAGOS[[#This Row],[REG]])</f>
        <v>1</v>
      </c>
    </row>
    <row r="65" spans="1:12" x14ac:dyDescent="0.3">
      <c r="A65" s="339">
        <v>61</v>
      </c>
      <c r="B65" s="72">
        <v>4</v>
      </c>
      <c r="C65" s="59" t="s">
        <v>12</v>
      </c>
      <c r="D65" s="288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19" t="b">
        <f>+ISNUMBER(PAGOS[[#This Row],[REG]])</f>
        <v>1</v>
      </c>
    </row>
    <row r="66" spans="1:12" x14ac:dyDescent="0.3">
      <c r="A66" s="335" t="s">
        <v>344</v>
      </c>
      <c r="B66" s="72">
        <v>3</v>
      </c>
      <c r="C66" s="56" t="s">
        <v>13</v>
      </c>
      <c r="D66" s="287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19" t="b">
        <f>+ISNUMBER(PAGOS[[#This Row],[REG]])</f>
        <v>0</v>
      </c>
    </row>
    <row r="67" spans="1:12" x14ac:dyDescent="0.3">
      <c r="A67" s="335">
        <v>62</v>
      </c>
      <c r="B67" s="72">
        <v>8</v>
      </c>
      <c r="C67" s="59" t="s">
        <v>16</v>
      </c>
      <c r="D67" s="288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19" t="b">
        <f>+ISNUMBER(PAGOS[[#This Row],[REG]])</f>
        <v>1</v>
      </c>
    </row>
    <row r="68" spans="1:12" x14ac:dyDescent="0.3">
      <c r="A68" s="335">
        <v>63</v>
      </c>
      <c r="B68" s="72">
        <v>14</v>
      </c>
      <c r="C68" s="59" t="s">
        <v>21</v>
      </c>
      <c r="D68" s="288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19" t="b">
        <f>+ISNUMBER(PAGOS[[#This Row],[REG]])</f>
        <v>1</v>
      </c>
    </row>
    <row r="69" spans="1:12" x14ac:dyDescent="0.3">
      <c r="A69" s="335">
        <v>64</v>
      </c>
      <c r="B69" s="72">
        <v>9</v>
      </c>
      <c r="C69" s="59" t="s">
        <v>17</v>
      </c>
      <c r="D69" s="288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19" t="b">
        <f>+ISNUMBER(PAGOS[[#This Row],[REG]])</f>
        <v>1</v>
      </c>
    </row>
    <row r="70" spans="1:12" x14ac:dyDescent="0.3">
      <c r="A70" s="335">
        <v>65</v>
      </c>
      <c r="B70" s="72">
        <v>15</v>
      </c>
      <c r="C70" s="62" t="s">
        <v>22</v>
      </c>
      <c r="D70" s="289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19" t="b">
        <f>+ISNUMBER(PAGOS[[#This Row],[REG]])</f>
        <v>1</v>
      </c>
    </row>
    <row r="71" spans="1:12" x14ac:dyDescent="0.3">
      <c r="A71" s="335">
        <v>66</v>
      </c>
      <c r="B71" s="71">
        <v>5</v>
      </c>
      <c r="C71" s="237" t="s">
        <v>14</v>
      </c>
      <c r="D71" s="290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19" t="b">
        <f>+ISNUMBER(PAGOS[[#This Row],[REG]])</f>
        <v>1</v>
      </c>
    </row>
    <row r="72" spans="1:12" x14ac:dyDescent="0.3">
      <c r="A72" s="335">
        <v>67</v>
      </c>
      <c r="B72" s="71">
        <v>5</v>
      </c>
      <c r="C72" s="78" t="s">
        <v>14</v>
      </c>
      <c r="D72" s="291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19" t="b">
        <f>+ISNUMBER(PAGOS[[#This Row],[REG]])</f>
        <v>1</v>
      </c>
    </row>
    <row r="73" spans="1:12" x14ac:dyDescent="0.3">
      <c r="A73" s="335">
        <v>68</v>
      </c>
      <c r="B73" s="72">
        <v>6</v>
      </c>
      <c r="C73" s="78" t="s">
        <v>24</v>
      </c>
      <c r="D73" s="291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19" t="b">
        <f>+ISNUMBER(PAGOS[[#This Row],[REG]])</f>
        <v>1</v>
      </c>
    </row>
    <row r="74" spans="1:12" x14ac:dyDescent="0.3">
      <c r="A74" s="335">
        <v>69</v>
      </c>
      <c r="B74" s="72">
        <v>7</v>
      </c>
      <c r="C74" s="78" t="s">
        <v>15</v>
      </c>
      <c r="D74" s="291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19" t="b">
        <f>+ISNUMBER(PAGOS[[#This Row],[REG]])</f>
        <v>1</v>
      </c>
    </row>
    <row r="75" spans="1:12" x14ac:dyDescent="0.3">
      <c r="A75" s="335">
        <v>70</v>
      </c>
      <c r="B75" s="72">
        <v>14</v>
      </c>
      <c r="C75" s="78" t="s">
        <v>21</v>
      </c>
      <c r="D75" s="291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19" t="b">
        <f>+ISNUMBER(PAGOS[[#This Row],[REG]])</f>
        <v>1</v>
      </c>
    </row>
    <row r="76" spans="1:12" x14ac:dyDescent="0.3">
      <c r="A76" s="335">
        <v>71</v>
      </c>
      <c r="B76" s="72">
        <v>3</v>
      </c>
      <c r="C76" s="78" t="s">
        <v>13</v>
      </c>
      <c r="D76" s="291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19" t="b">
        <f>+ISNUMBER(PAGOS[[#This Row],[REG]])</f>
        <v>1</v>
      </c>
    </row>
    <row r="77" spans="1:12" x14ac:dyDescent="0.3">
      <c r="A77" s="335">
        <v>72</v>
      </c>
      <c r="B77" s="72">
        <v>15</v>
      </c>
      <c r="C77" s="78" t="s">
        <v>22</v>
      </c>
      <c r="D77" s="291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19" t="b">
        <f>+ISNUMBER(PAGOS[[#This Row],[REG]])</f>
        <v>1</v>
      </c>
    </row>
    <row r="78" spans="1:12" x14ac:dyDescent="0.3">
      <c r="A78" s="335">
        <v>73</v>
      </c>
      <c r="B78" s="72">
        <v>3</v>
      </c>
      <c r="C78" s="78" t="s">
        <v>13</v>
      </c>
      <c r="D78" s="291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19" t="b">
        <f>+ISNUMBER(PAGOS[[#This Row],[REG]])</f>
        <v>1</v>
      </c>
    </row>
    <row r="79" spans="1:12" x14ac:dyDescent="0.3">
      <c r="A79" s="335">
        <v>74</v>
      </c>
      <c r="B79" s="72">
        <v>9</v>
      </c>
      <c r="C79" s="78" t="s">
        <v>17</v>
      </c>
      <c r="D79" s="291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19" t="b">
        <f>+ISNUMBER(PAGOS[[#This Row],[REG]])</f>
        <v>1</v>
      </c>
    </row>
    <row r="80" spans="1:12" x14ac:dyDescent="0.3">
      <c r="A80" s="335">
        <v>75</v>
      </c>
      <c r="B80" s="72">
        <v>12</v>
      </c>
      <c r="C80" s="78" t="s">
        <v>20</v>
      </c>
      <c r="D80" s="291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19" t="b">
        <f>+ISNUMBER(PAGOS[[#This Row],[REG]])</f>
        <v>1</v>
      </c>
    </row>
    <row r="81" spans="1:12" x14ac:dyDescent="0.3">
      <c r="A81" s="335">
        <v>76</v>
      </c>
      <c r="B81" s="72">
        <v>16</v>
      </c>
      <c r="C81" s="78" t="s">
        <v>23</v>
      </c>
      <c r="D81" s="291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19" t="b">
        <f>+ISNUMBER(PAGOS[[#This Row],[REG]])</f>
        <v>1</v>
      </c>
    </row>
    <row r="82" spans="1:12" x14ac:dyDescent="0.3">
      <c r="A82" s="335">
        <v>77</v>
      </c>
      <c r="B82" s="72">
        <v>6</v>
      </c>
      <c r="C82" s="78" t="s">
        <v>24</v>
      </c>
      <c r="D82" s="291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19" t="b">
        <f>+ISNUMBER(PAGOS[[#This Row],[REG]])</f>
        <v>1</v>
      </c>
    </row>
    <row r="83" spans="1:12" x14ac:dyDescent="0.3">
      <c r="A83" s="340" t="s">
        <v>124</v>
      </c>
      <c r="B83" s="73">
        <v>1</v>
      </c>
      <c r="C83" s="78" t="s">
        <v>70</v>
      </c>
      <c r="D83" s="291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19" t="b">
        <f>+ISNUMBER(PAGOS[[#This Row],[REG]])</f>
        <v>0</v>
      </c>
    </row>
    <row r="84" spans="1:12" x14ac:dyDescent="0.3">
      <c r="A84" s="336">
        <v>78</v>
      </c>
      <c r="B84" s="71">
        <v>5</v>
      </c>
      <c r="C84" s="78" t="s">
        <v>14</v>
      </c>
      <c r="D84" s="291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19" t="b">
        <f>+ISNUMBER(PAGOS[[#This Row],[REG]])</f>
        <v>1</v>
      </c>
    </row>
    <row r="85" spans="1:12" x14ac:dyDescent="0.3">
      <c r="A85" s="336">
        <v>79</v>
      </c>
      <c r="B85" s="72">
        <v>6</v>
      </c>
      <c r="C85" s="78" t="s">
        <v>24</v>
      </c>
      <c r="D85" s="291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19" t="b">
        <f>+ISNUMBER(PAGOS[[#This Row],[REG]])</f>
        <v>1</v>
      </c>
    </row>
    <row r="86" spans="1:12" x14ac:dyDescent="0.3">
      <c r="A86" s="336">
        <v>80</v>
      </c>
      <c r="B86" s="72">
        <v>12</v>
      </c>
      <c r="C86" s="78" t="s">
        <v>20</v>
      </c>
      <c r="D86" s="291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19" t="b">
        <f>+ISNUMBER(PAGOS[[#This Row],[REG]])</f>
        <v>1</v>
      </c>
    </row>
    <row r="87" spans="1:12" x14ac:dyDescent="0.3">
      <c r="A87" s="336">
        <v>81</v>
      </c>
      <c r="B87" s="72">
        <v>16</v>
      </c>
      <c r="C87" s="78" t="s">
        <v>23</v>
      </c>
      <c r="D87" s="291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19" t="b">
        <f>+ISNUMBER(PAGOS[[#This Row],[REG]])</f>
        <v>1</v>
      </c>
    </row>
    <row r="88" spans="1:12" x14ac:dyDescent="0.3">
      <c r="A88" s="336">
        <v>82</v>
      </c>
      <c r="B88" s="72">
        <v>9</v>
      </c>
      <c r="C88" s="78" t="s">
        <v>17</v>
      </c>
      <c r="D88" s="291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19" t="b">
        <f>+ISNUMBER(PAGOS[[#This Row],[REG]])</f>
        <v>1</v>
      </c>
    </row>
    <row r="89" spans="1:12" x14ac:dyDescent="0.3">
      <c r="A89" s="336">
        <v>83</v>
      </c>
      <c r="B89" s="72">
        <v>14</v>
      </c>
      <c r="C89" s="78" t="s">
        <v>21</v>
      </c>
      <c r="D89" s="291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19" t="b">
        <f>+ISNUMBER(PAGOS[[#This Row],[REG]])</f>
        <v>1</v>
      </c>
    </row>
    <row r="90" spans="1:12" x14ac:dyDescent="0.3">
      <c r="A90" s="336">
        <v>84</v>
      </c>
      <c r="B90" s="72">
        <v>3</v>
      </c>
      <c r="C90" s="78" t="s">
        <v>13</v>
      </c>
      <c r="D90" s="291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19" t="b">
        <f>+ISNUMBER(PAGOS[[#This Row],[REG]])</f>
        <v>1</v>
      </c>
    </row>
    <row r="91" spans="1:12" x14ac:dyDescent="0.3">
      <c r="A91" s="341" t="s">
        <v>129</v>
      </c>
      <c r="B91" s="71">
        <v>14</v>
      </c>
      <c r="C91" s="78" t="s">
        <v>21</v>
      </c>
      <c r="D91" s="291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19" t="b">
        <f>+ISNUMBER(PAGOS[[#This Row],[REG]])</f>
        <v>0</v>
      </c>
    </row>
    <row r="92" spans="1:12" x14ac:dyDescent="0.3">
      <c r="A92" s="342">
        <v>85</v>
      </c>
      <c r="B92" s="72">
        <v>14</v>
      </c>
      <c r="C92" s="78" t="s">
        <v>21</v>
      </c>
      <c r="D92" s="291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19" t="b">
        <f>+ISNUMBER(PAGOS[[#This Row],[REG]])</f>
        <v>1</v>
      </c>
    </row>
    <row r="93" spans="1:12" x14ac:dyDescent="0.3">
      <c r="A93" s="336">
        <v>86</v>
      </c>
      <c r="B93" s="72">
        <v>5</v>
      </c>
      <c r="C93" s="78" t="s">
        <v>14</v>
      </c>
      <c r="D93" s="291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19" t="b">
        <f>+ISNUMBER(PAGOS[[#This Row],[REG]])</f>
        <v>1</v>
      </c>
    </row>
    <row r="94" spans="1:12" x14ac:dyDescent="0.3">
      <c r="A94" s="336">
        <v>87</v>
      </c>
      <c r="B94" s="72">
        <v>6</v>
      </c>
      <c r="C94" s="78" t="s">
        <v>24</v>
      </c>
      <c r="D94" s="291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19" t="b">
        <f>+ISNUMBER(PAGOS[[#This Row],[REG]])</f>
        <v>1</v>
      </c>
    </row>
    <row r="95" spans="1:12" x14ac:dyDescent="0.3">
      <c r="A95" s="336">
        <v>88</v>
      </c>
      <c r="B95" s="72">
        <v>12</v>
      </c>
      <c r="C95" s="78" t="s">
        <v>20</v>
      </c>
      <c r="D95" s="291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19" t="b">
        <f>+ISNUMBER(PAGOS[[#This Row],[REG]])</f>
        <v>1</v>
      </c>
    </row>
    <row r="96" spans="1:12" x14ac:dyDescent="0.3">
      <c r="A96" s="336">
        <v>89</v>
      </c>
      <c r="B96" s="72">
        <v>16</v>
      </c>
      <c r="C96" s="78" t="s">
        <v>23</v>
      </c>
      <c r="D96" s="291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19" t="b">
        <f>+ISNUMBER(PAGOS[[#This Row],[REG]])</f>
        <v>1</v>
      </c>
    </row>
    <row r="97" spans="1:12" x14ac:dyDescent="0.3">
      <c r="A97" s="336">
        <v>90</v>
      </c>
      <c r="B97" s="72">
        <v>9</v>
      </c>
      <c r="C97" s="78" t="s">
        <v>17</v>
      </c>
      <c r="D97" s="291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19" t="b">
        <f>+ISNUMBER(PAGOS[[#This Row],[REG]])</f>
        <v>1</v>
      </c>
    </row>
    <row r="98" spans="1:12" x14ac:dyDescent="0.3">
      <c r="A98" s="336">
        <v>91</v>
      </c>
      <c r="B98" s="72">
        <v>14</v>
      </c>
      <c r="C98" s="78" t="s">
        <v>21</v>
      </c>
      <c r="D98" s="291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19" t="b">
        <f>+ISNUMBER(PAGOS[[#This Row],[REG]])</f>
        <v>1</v>
      </c>
    </row>
    <row r="99" spans="1:12" x14ac:dyDescent="0.3">
      <c r="A99" s="336">
        <v>92</v>
      </c>
      <c r="B99" s="72">
        <v>3</v>
      </c>
      <c r="C99" s="54" t="s">
        <v>13</v>
      </c>
      <c r="D99" s="291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19" t="b">
        <f>+ISNUMBER(PAGOS[[#This Row],[REG]])</f>
        <v>1</v>
      </c>
    </row>
    <row r="100" spans="1:12" x14ac:dyDescent="0.3">
      <c r="A100" s="342">
        <v>93</v>
      </c>
      <c r="B100" s="71">
        <v>9</v>
      </c>
      <c r="C100" s="78" t="s">
        <v>17</v>
      </c>
      <c r="D100" s="291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19" t="b">
        <f>+ISNUMBER(PAGOS[[#This Row],[REG]])</f>
        <v>1</v>
      </c>
    </row>
    <row r="101" spans="1:12" x14ac:dyDescent="0.3">
      <c r="A101" s="336">
        <v>94</v>
      </c>
      <c r="B101" s="72">
        <v>5</v>
      </c>
      <c r="C101" s="78" t="s">
        <v>14</v>
      </c>
      <c r="D101" s="291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19" t="b">
        <f>+ISNUMBER(PAGOS[[#This Row],[REG]])</f>
        <v>1</v>
      </c>
    </row>
    <row r="102" spans="1:12" x14ac:dyDescent="0.3">
      <c r="A102" s="336">
        <v>95</v>
      </c>
      <c r="B102" s="72">
        <v>6</v>
      </c>
      <c r="C102" s="78" t="s">
        <v>24</v>
      </c>
      <c r="D102" s="291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19" t="b">
        <f>+ISNUMBER(PAGOS[[#This Row],[REG]])</f>
        <v>1</v>
      </c>
    </row>
    <row r="103" spans="1:12" x14ac:dyDescent="0.3">
      <c r="A103" s="336">
        <v>96</v>
      </c>
      <c r="B103" s="72">
        <v>12</v>
      </c>
      <c r="C103" s="78" t="s">
        <v>20</v>
      </c>
      <c r="D103" s="291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19" t="b">
        <f>+ISNUMBER(PAGOS[[#This Row],[REG]])</f>
        <v>1</v>
      </c>
    </row>
    <row r="104" spans="1:12" x14ac:dyDescent="0.3">
      <c r="A104" s="336">
        <v>97</v>
      </c>
      <c r="B104" s="72">
        <v>15</v>
      </c>
      <c r="C104" s="78" t="s">
        <v>22</v>
      </c>
      <c r="D104" s="291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19" t="b">
        <f>+ISNUMBER(PAGOS[[#This Row],[REG]])</f>
        <v>1</v>
      </c>
    </row>
    <row r="105" spans="1:12" x14ac:dyDescent="0.3">
      <c r="A105" s="336">
        <v>98</v>
      </c>
      <c r="B105" s="72">
        <v>9</v>
      </c>
      <c r="C105" s="78" t="s">
        <v>17</v>
      </c>
      <c r="D105" s="291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19" t="b">
        <f>+ISNUMBER(PAGOS[[#This Row],[REG]])</f>
        <v>1</v>
      </c>
    </row>
    <row r="106" spans="1:12" x14ac:dyDescent="0.3">
      <c r="A106" s="336">
        <v>99</v>
      </c>
      <c r="B106" s="72">
        <v>14</v>
      </c>
      <c r="C106" s="78" t="s">
        <v>21</v>
      </c>
      <c r="D106" s="291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19" t="b">
        <f>+ISNUMBER(PAGOS[[#This Row],[REG]])</f>
        <v>1</v>
      </c>
    </row>
    <row r="107" spans="1:12" x14ac:dyDescent="0.3">
      <c r="A107" s="340" t="s">
        <v>159</v>
      </c>
      <c r="B107" s="34">
        <v>1</v>
      </c>
      <c r="C107" s="78" t="s">
        <v>408</v>
      </c>
      <c r="D107" s="291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19" t="b">
        <f>+ISNUMBER(PAGOS[[#This Row],[REG]])</f>
        <v>0</v>
      </c>
    </row>
    <row r="108" spans="1:12" x14ac:dyDescent="0.3">
      <c r="A108" s="340" t="s">
        <v>161</v>
      </c>
      <c r="B108" s="34">
        <v>1</v>
      </c>
      <c r="C108" s="78" t="s">
        <v>409</v>
      </c>
      <c r="D108" s="291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19" t="b">
        <f>+ISNUMBER(PAGOS[[#This Row],[REG]])</f>
        <v>0</v>
      </c>
    </row>
    <row r="109" spans="1:12" x14ac:dyDescent="0.3">
      <c r="A109" s="336">
        <v>100</v>
      </c>
      <c r="B109" s="72">
        <v>6</v>
      </c>
      <c r="C109" s="78" t="s">
        <v>24</v>
      </c>
      <c r="D109" s="291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19" t="b">
        <f>+ISNUMBER(PAGOS[[#This Row],[REG]])</f>
        <v>1</v>
      </c>
    </row>
    <row r="110" spans="1:12" x14ac:dyDescent="0.3">
      <c r="A110" s="336">
        <v>101</v>
      </c>
      <c r="B110" s="71">
        <v>14</v>
      </c>
      <c r="C110" s="78" t="s">
        <v>21</v>
      </c>
      <c r="D110" s="291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19" t="b">
        <f>+ISNUMBER(PAGOS[[#This Row],[REG]])</f>
        <v>1</v>
      </c>
    </row>
    <row r="111" spans="1:12" x14ac:dyDescent="0.3">
      <c r="A111" s="341" t="s">
        <v>202</v>
      </c>
      <c r="B111" s="72">
        <v>15</v>
      </c>
      <c r="C111" s="78" t="s">
        <v>22</v>
      </c>
      <c r="D111" s="291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19" t="b">
        <f>+ISNUMBER(PAGOS[[#This Row],[REG]])</f>
        <v>0</v>
      </c>
    </row>
    <row r="112" spans="1:12" x14ac:dyDescent="0.3">
      <c r="A112" s="336">
        <v>102</v>
      </c>
      <c r="B112" s="72">
        <v>15</v>
      </c>
      <c r="C112" s="78" t="s">
        <v>22</v>
      </c>
      <c r="D112" s="291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19" t="b">
        <f>+ISNUMBER(PAGOS[[#This Row],[REG]])</f>
        <v>1</v>
      </c>
    </row>
    <row r="113" spans="1:12" x14ac:dyDescent="0.3">
      <c r="A113" s="336">
        <v>103</v>
      </c>
      <c r="B113" s="72">
        <v>12</v>
      </c>
      <c r="C113" s="78" t="s">
        <v>20</v>
      </c>
      <c r="D113" s="291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19" t="b">
        <f>+ISNUMBER(PAGOS[[#This Row],[REG]])</f>
        <v>1</v>
      </c>
    </row>
    <row r="114" spans="1:12" x14ac:dyDescent="0.3">
      <c r="A114" s="336">
        <v>104</v>
      </c>
      <c r="B114" s="72">
        <v>5</v>
      </c>
      <c r="C114" s="78" t="s">
        <v>14</v>
      </c>
      <c r="D114" s="291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19" t="b">
        <f>+ISNUMBER(PAGOS[[#This Row],[REG]])</f>
        <v>1</v>
      </c>
    </row>
    <row r="115" spans="1:12" x14ac:dyDescent="0.3">
      <c r="A115" s="336">
        <v>105</v>
      </c>
      <c r="B115" s="72">
        <v>6</v>
      </c>
      <c r="C115" s="78" t="s">
        <v>24</v>
      </c>
      <c r="D115" s="291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19" t="b">
        <f>+ISNUMBER(PAGOS[[#This Row],[REG]])</f>
        <v>1</v>
      </c>
    </row>
    <row r="116" spans="1:12" x14ac:dyDescent="0.3">
      <c r="A116" s="336">
        <v>106</v>
      </c>
      <c r="B116" s="72">
        <v>15</v>
      </c>
      <c r="C116" s="78" t="s">
        <v>22</v>
      </c>
      <c r="D116" s="291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19" t="b">
        <f>+ISNUMBER(PAGOS[[#This Row],[REG]])</f>
        <v>1</v>
      </c>
    </row>
    <row r="117" spans="1:12" x14ac:dyDescent="0.3">
      <c r="A117" s="336">
        <v>107</v>
      </c>
      <c r="B117" s="72">
        <v>9</v>
      </c>
      <c r="C117" s="78" t="s">
        <v>17</v>
      </c>
      <c r="D117" s="291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19" t="b">
        <f>+ISNUMBER(PAGOS[[#This Row],[REG]])</f>
        <v>1</v>
      </c>
    </row>
    <row r="118" spans="1:12" x14ac:dyDescent="0.3">
      <c r="A118" s="336">
        <v>108</v>
      </c>
      <c r="B118" s="72">
        <v>14</v>
      </c>
      <c r="C118" s="78" t="s">
        <v>21</v>
      </c>
      <c r="D118" s="291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19" t="b">
        <f>+ISNUMBER(PAGOS[[#This Row],[REG]])</f>
        <v>1</v>
      </c>
    </row>
    <row r="119" spans="1:12" x14ac:dyDescent="0.3">
      <c r="A119" s="336">
        <v>109</v>
      </c>
      <c r="B119" s="72">
        <v>4</v>
      </c>
      <c r="C119" s="78" t="s">
        <v>12</v>
      </c>
      <c r="D119" s="291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19" t="b">
        <f>+ISNUMBER(PAGOS[[#This Row],[REG]])</f>
        <v>1</v>
      </c>
    </row>
    <row r="120" spans="1:12" x14ac:dyDescent="0.3">
      <c r="A120" s="336">
        <v>110</v>
      </c>
      <c r="B120" s="72">
        <v>4</v>
      </c>
      <c r="C120" s="78" t="s">
        <v>12</v>
      </c>
      <c r="D120" s="291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19" t="b">
        <f>+ISNUMBER(PAGOS[[#This Row],[REG]])</f>
        <v>1</v>
      </c>
    </row>
    <row r="121" spans="1:12" x14ac:dyDescent="0.3">
      <c r="A121" s="336">
        <v>111</v>
      </c>
      <c r="B121" s="71">
        <v>5</v>
      </c>
      <c r="C121" s="78" t="s">
        <v>14</v>
      </c>
      <c r="D121" s="291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19" t="b">
        <f>+ISNUMBER(PAGOS[[#This Row],[REG]])</f>
        <v>1</v>
      </c>
    </row>
    <row r="122" spans="1:12" x14ac:dyDescent="0.3">
      <c r="A122" s="336">
        <v>112</v>
      </c>
      <c r="B122" s="72">
        <v>9</v>
      </c>
      <c r="C122" s="78" t="s">
        <v>17</v>
      </c>
      <c r="D122" s="291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19" t="b">
        <f>+ISNUMBER(PAGOS[[#This Row],[REG]])</f>
        <v>1</v>
      </c>
    </row>
    <row r="123" spans="1:12" x14ac:dyDescent="0.3">
      <c r="A123" s="336">
        <v>113</v>
      </c>
      <c r="B123" s="72">
        <v>10</v>
      </c>
      <c r="C123" s="78" t="s">
        <v>18</v>
      </c>
      <c r="D123" s="291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19" t="b">
        <f>+ISNUMBER(PAGOS[[#This Row],[REG]])</f>
        <v>1</v>
      </c>
    </row>
    <row r="124" spans="1:12" x14ac:dyDescent="0.3">
      <c r="A124" s="336">
        <v>114</v>
      </c>
      <c r="B124" s="72">
        <v>12</v>
      </c>
      <c r="C124" s="78" t="s">
        <v>20</v>
      </c>
      <c r="D124" s="291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19" t="b">
        <f>+ISNUMBER(PAGOS[[#This Row],[REG]])</f>
        <v>1</v>
      </c>
    </row>
    <row r="125" spans="1:12" x14ac:dyDescent="0.3">
      <c r="A125" s="336">
        <v>115</v>
      </c>
      <c r="B125" s="72">
        <v>14</v>
      </c>
      <c r="C125" s="78" t="s">
        <v>21</v>
      </c>
      <c r="D125" s="291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19" t="b">
        <f>+ISNUMBER(PAGOS[[#This Row],[REG]])</f>
        <v>1</v>
      </c>
    </row>
    <row r="126" spans="1:12" x14ac:dyDescent="0.3">
      <c r="A126" s="336">
        <v>116</v>
      </c>
      <c r="B126" s="72">
        <v>15</v>
      </c>
      <c r="C126" s="78" t="s">
        <v>22</v>
      </c>
      <c r="D126" s="291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19" t="b">
        <f>+ISNUMBER(PAGOS[[#This Row],[REG]])</f>
        <v>1</v>
      </c>
    </row>
    <row r="127" spans="1:12" x14ac:dyDescent="0.3">
      <c r="A127" s="336">
        <v>117</v>
      </c>
      <c r="B127" s="71">
        <v>5</v>
      </c>
      <c r="C127" s="78" t="s">
        <v>14</v>
      </c>
      <c r="D127" s="291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19" t="b">
        <f>+ISNUMBER(PAGOS[[#This Row],[REG]])</f>
        <v>1</v>
      </c>
    </row>
    <row r="128" spans="1:12" x14ac:dyDescent="0.3">
      <c r="A128" s="336">
        <v>118</v>
      </c>
      <c r="B128" s="72">
        <v>4</v>
      </c>
      <c r="C128" s="78" t="s">
        <v>12</v>
      </c>
      <c r="D128" s="291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19" t="b">
        <f>+ISNUMBER(PAGOS[[#This Row],[REG]])</f>
        <v>1</v>
      </c>
    </row>
    <row r="129" spans="1:12" x14ac:dyDescent="0.3">
      <c r="A129" s="336">
        <v>119</v>
      </c>
      <c r="B129" s="72">
        <v>12</v>
      </c>
      <c r="C129" s="78" t="s">
        <v>20</v>
      </c>
      <c r="D129" s="291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19" t="b">
        <f>+ISNUMBER(PAGOS[[#This Row],[REG]])</f>
        <v>1</v>
      </c>
    </row>
    <row r="130" spans="1:12" x14ac:dyDescent="0.3">
      <c r="A130" s="336">
        <v>120</v>
      </c>
      <c r="B130" s="72">
        <v>15</v>
      </c>
      <c r="C130" s="78" t="s">
        <v>22</v>
      </c>
      <c r="D130" s="291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19" t="b">
        <f>+ISNUMBER(PAGOS[[#This Row],[REG]])</f>
        <v>1</v>
      </c>
    </row>
    <row r="131" spans="1:12" x14ac:dyDescent="0.3">
      <c r="A131" s="336">
        <v>121</v>
      </c>
      <c r="B131" s="72">
        <v>10</v>
      </c>
      <c r="C131" s="78" t="s">
        <v>18</v>
      </c>
      <c r="D131" s="291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19" t="b">
        <f>+ISNUMBER(PAGOS[[#This Row],[REG]])</f>
        <v>1</v>
      </c>
    </row>
    <row r="132" spans="1:12" x14ac:dyDescent="0.3">
      <c r="A132" s="336">
        <v>122</v>
      </c>
      <c r="B132" s="72">
        <v>9</v>
      </c>
      <c r="C132" s="78" t="s">
        <v>17</v>
      </c>
      <c r="D132" s="291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19" t="b">
        <f>+ISNUMBER(PAGOS[[#This Row],[REG]])</f>
        <v>1</v>
      </c>
    </row>
    <row r="133" spans="1:12" x14ac:dyDescent="0.3">
      <c r="A133" s="336">
        <v>123</v>
      </c>
      <c r="B133" s="72">
        <v>14</v>
      </c>
      <c r="C133" s="78" t="s">
        <v>21</v>
      </c>
      <c r="D133" s="291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19" t="b">
        <f>+ISNUMBER(PAGOS[[#This Row],[REG]])</f>
        <v>1</v>
      </c>
    </row>
    <row r="134" spans="1:12" x14ac:dyDescent="0.3">
      <c r="A134" s="340" t="s">
        <v>211</v>
      </c>
      <c r="B134" s="71">
        <v>1</v>
      </c>
      <c r="C134" s="54" t="s">
        <v>19</v>
      </c>
      <c r="D134" s="286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19" t="b">
        <f>+ISNUMBER(PAGOS[[#This Row],[REG]])</f>
        <v>0</v>
      </c>
    </row>
    <row r="135" spans="1:12" x14ac:dyDescent="0.3">
      <c r="A135" s="336">
        <v>124</v>
      </c>
      <c r="B135" s="71">
        <v>14</v>
      </c>
      <c r="C135" s="78" t="s">
        <v>21</v>
      </c>
      <c r="D135" s="291">
        <v>39</v>
      </c>
      <c r="E135" s="35">
        <v>200</v>
      </c>
      <c r="F135" s="332">
        <v>45458</v>
      </c>
      <c r="G135" s="81">
        <v>4</v>
      </c>
      <c r="H135" s="35">
        <v>0</v>
      </c>
      <c r="I135" s="332">
        <v>45458</v>
      </c>
      <c r="J135" s="333">
        <v>4</v>
      </c>
      <c r="K135" s="37" t="s">
        <v>472</v>
      </c>
      <c r="L135" s="334" t="b">
        <f>+ISNUMBER(PAGOS[[#This Row],[REG]])</f>
        <v>1</v>
      </c>
    </row>
    <row r="136" spans="1:12" x14ac:dyDescent="0.3">
      <c r="A136" s="341" t="s">
        <v>213</v>
      </c>
      <c r="B136" s="71">
        <v>14</v>
      </c>
      <c r="C136" s="78" t="s">
        <v>21</v>
      </c>
      <c r="D136" s="291">
        <v>39</v>
      </c>
      <c r="E136" s="35">
        <v>0</v>
      </c>
      <c r="F136" s="332">
        <v>45458</v>
      </c>
      <c r="G136" s="81">
        <v>4</v>
      </c>
      <c r="H136" s="35">
        <v>8</v>
      </c>
      <c r="I136" s="332">
        <v>45458</v>
      </c>
      <c r="J136" s="333">
        <v>4</v>
      </c>
      <c r="K136" s="37" t="s">
        <v>473</v>
      </c>
      <c r="L136" s="334" t="b">
        <f>+ISNUMBER(PAGOS[[#This Row],[REG]])</f>
        <v>0</v>
      </c>
    </row>
    <row r="137" spans="1:12" x14ac:dyDescent="0.3">
      <c r="A137" s="336">
        <v>125</v>
      </c>
      <c r="B137" s="72">
        <v>5</v>
      </c>
      <c r="C137" s="78" t="s">
        <v>14</v>
      </c>
      <c r="D137" s="291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19" t="b">
        <f>+ISNUMBER(PAGOS[[#This Row],[REG]])</f>
        <v>1</v>
      </c>
    </row>
    <row r="138" spans="1:12" x14ac:dyDescent="0.3">
      <c r="A138" s="336">
        <v>126</v>
      </c>
      <c r="B138" s="72">
        <v>4</v>
      </c>
      <c r="C138" s="78" t="s">
        <v>12</v>
      </c>
      <c r="D138" s="291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19" t="b">
        <f>+ISNUMBER(PAGOS[[#This Row],[REG]])</f>
        <v>1</v>
      </c>
    </row>
    <row r="139" spans="1:12" x14ac:dyDescent="0.3">
      <c r="A139" s="336">
        <v>127</v>
      </c>
      <c r="B139" s="72">
        <v>12</v>
      </c>
      <c r="C139" s="78" t="s">
        <v>20</v>
      </c>
      <c r="D139" s="291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19" t="b">
        <f>+ISNUMBER(PAGOS[[#This Row],[REG]])</f>
        <v>1</v>
      </c>
    </row>
    <row r="140" spans="1:12" x14ac:dyDescent="0.3">
      <c r="A140" s="336">
        <v>128</v>
      </c>
      <c r="B140" s="72">
        <v>15</v>
      </c>
      <c r="C140" s="78" t="s">
        <v>22</v>
      </c>
      <c r="D140" s="291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19" t="b">
        <f>+ISNUMBER(PAGOS[[#This Row],[REG]])</f>
        <v>1</v>
      </c>
    </row>
    <row r="141" spans="1:12" x14ac:dyDescent="0.3">
      <c r="A141" s="336">
        <v>129</v>
      </c>
      <c r="B141" s="34">
        <v>10</v>
      </c>
      <c r="C141" s="78" t="s">
        <v>18</v>
      </c>
      <c r="D141" s="291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19" t="b">
        <f>+ISNUMBER(PAGOS[[#This Row],[REG]])</f>
        <v>1</v>
      </c>
    </row>
    <row r="142" spans="1:12" x14ac:dyDescent="0.3">
      <c r="A142" s="336">
        <v>130</v>
      </c>
      <c r="B142" s="72">
        <v>7</v>
      </c>
      <c r="C142" s="78" t="s">
        <v>15</v>
      </c>
      <c r="D142" s="291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19" t="b">
        <f>+ISNUMBER(PAGOS[[#This Row],[REG]])</f>
        <v>1</v>
      </c>
    </row>
    <row r="143" spans="1:12" x14ac:dyDescent="0.3">
      <c r="A143" s="336">
        <v>131</v>
      </c>
      <c r="B143" s="72">
        <v>9</v>
      </c>
      <c r="C143" s="78" t="s">
        <v>17</v>
      </c>
      <c r="D143" s="291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19" t="b">
        <f>+ISNUMBER(PAGOS[[#This Row],[REG]])</f>
        <v>1</v>
      </c>
    </row>
    <row r="144" spans="1:12" x14ac:dyDescent="0.3">
      <c r="A144" s="336">
        <v>132</v>
      </c>
      <c r="B144" s="72">
        <v>14</v>
      </c>
      <c r="C144" s="78" t="s">
        <v>21</v>
      </c>
      <c r="D144" s="291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19" t="b">
        <f>+ISNUMBER(PAGOS[[#This Row],[REG]])</f>
        <v>1</v>
      </c>
    </row>
    <row r="145" spans="1:12" x14ac:dyDescent="0.3">
      <c r="A145" s="336">
        <v>133</v>
      </c>
      <c r="B145" s="71">
        <v>5</v>
      </c>
      <c r="C145" s="78" t="s">
        <v>14</v>
      </c>
      <c r="D145" s="291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19" t="b">
        <f>+ISNUMBER(PAGOS[[#This Row],[REG]])</f>
        <v>1</v>
      </c>
    </row>
    <row r="146" spans="1:12" x14ac:dyDescent="0.3">
      <c r="A146" s="336">
        <v>134</v>
      </c>
      <c r="B146" s="72">
        <v>12</v>
      </c>
      <c r="C146" s="78" t="s">
        <v>20</v>
      </c>
      <c r="D146" s="291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19" t="b">
        <f>+ISNUMBER(PAGOS[[#This Row],[REG]])</f>
        <v>1</v>
      </c>
    </row>
    <row r="147" spans="1:12" x14ac:dyDescent="0.3">
      <c r="A147" s="336">
        <v>135</v>
      </c>
      <c r="B147" s="72">
        <v>15</v>
      </c>
      <c r="C147" s="78" t="s">
        <v>22</v>
      </c>
      <c r="D147" s="291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19" t="b">
        <f>+ISNUMBER(PAGOS[[#This Row],[REG]])</f>
        <v>1</v>
      </c>
    </row>
    <row r="148" spans="1:12" x14ac:dyDescent="0.3">
      <c r="A148" s="336">
        <v>136</v>
      </c>
      <c r="B148" s="72">
        <v>16</v>
      </c>
      <c r="C148" s="78" t="s">
        <v>23</v>
      </c>
      <c r="D148" s="291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19" t="b">
        <f>+ISNUMBER(PAGOS[[#This Row],[REG]])</f>
        <v>1</v>
      </c>
    </row>
    <row r="149" spans="1:12" x14ac:dyDescent="0.3">
      <c r="A149" s="336">
        <v>137</v>
      </c>
      <c r="B149" s="72">
        <v>10</v>
      </c>
      <c r="C149" s="78" t="s">
        <v>18</v>
      </c>
      <c r="D149" s="291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19" t="b">
        <f>+ISNUMBER(PAGOS[[#This Row],[REG]])</f>
        <v>1</v>
      </c>
    </row>
    <row r="150" spans="1:12" x14ac:dyDescent="0.3">
      <c r="A150" s="336">
        <v>138</v>
      </c>
      <c r="B150" s="34">
        <v>7</v>
      </c>
      <c r="C150" s="78" t="s">
        <v>15</v>
      </c>
      <c r="D150" s="291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19" t="b">
        <f>+ISNUMBER(PAGOS[[#This Row],[REG]])</f>
        <v>1</v>
      </c>
    </row>
    <row r="151" spans="1:12" x14ac:dyDescent="0.3">
      <c r="A151" s="336">
        <v>139</v>
      </c>
      <c r="B151" s="34">
        <v>8</v>
      </c>
      <c r="C151" s="78" t="s">
        <v>16</v>
      </c>
      <c r="D151" s="291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19" t="b">
        <f>+ISNUMBER(PAGOS[[#This Row],[REG]])</f>
        <v>1</v>
      </c>
    </row>
    <row r="152" spans="1:12" x14ac:dyDescent="0.3">
      <c r="A152" s="336">
        <v>140</v>
      </c>
      <c r="B152" s="72">
        <v>9</v>
      </c>
      <c r="C152" s="78" t="s">
        <v>17</v>
      </c>
      <c r="D152" s="291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19" t="b">
        <f>+ISNUMBER(PAGOS[[#This Row],[REG]])</f>
        <v>1</v>
      </c>
    </row>
    <row r="153" spans="1:12" x14ac:dyDescent="0.3">
      <c r="A153" s="336">
        <v>141</v>
      </c>
      <c r="B153" s="72">
        <v>14</v>
      </c>
      <c r="C153" s="78" t="s">
        <v>21</v>
      </c>
      <c r="D153" s="291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19" t="b">
        <f>+ISNUMBER(PAGOS[[#This Row],[REG]])</f>
        <v>1</v>
      </c>
    </row>
    <row r="154" spans="1:12" x14ac:dyDescent="0.3">
      <c r="A154" s="336">
        <v>142</v>
      </c>
      <c r="B154" s="71">
        <v>5</v>
      </c>
      <c r="C154" s="78" t="s">
        <v>14</v>
      </c>
      <c r="D154" s="291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19" t="b">
        <f>+ISNUMBER(PAGOS[[#This Row],[REG]])</f>
        <v>1</v>
      </c>
    </row>
    <row r="155" spans="1:12" x14ac:dyDescent="0.3">
      <c r="A155" s="336">
        <v>143</v>
      </c>
      <c r="B155" s="72">
        <v>6</v>
      </c>
      <c r="C155" s="78" t="s">
        <v>24</v>
      </c>
      <c r="D155" s="291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19" t="b">
        <f>+ISNUMBER(PAGOS[[#This Row],[REG]])</f>
        <v>1</v>
      </c>
    </row>
    <row r="156" spans="1:12" x14ac:dyDescent="0.3">
      <c r="A156" s="336">
        <v>144</v>
      </c>
      <c r="B156" s="72">
        <v>12</v>
      </c>
      <c r="C156" s="78" t="s">
        <v>20</v>
      </c>
      <c r="D156" s="291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19" t="b">
        <f>+ISNUMBER(PAGOS[[#This Row],[REG]])</f>
        <v>1</v>
      </c>
    </row>
    <row r="157" spans="1:12" x14ac:dyDescent="0.3">
      <c r="A157" s="336">
        <v>145</v>
      </c>
      <c r="B157" s="72">
        <v>15</v>
      </c>
      <c r="C157" s="78" t="s">
        <v>22</v>
      </c>
      <c r="D157" s="291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19" t="b">
        <f>+ISNUMBER(PAGOS[[#This Row],[REG]])</f>
        <v>1</v>
      </c>
    </row>
    <row r="158" spans="1:12" x14ac:dyDescent="0.3">
      <c r="A158" s="336">
        <v>146</v>
      </c>
      <c r="B158" s="72">
        <v>16</v>
      </c>
      <c r="C158" s="78" t="s">
        <v>23</v>
      </c>
      <c r="D158" s="291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19" t="b">
        <f>+ISNUMBER(PAGOS[[#This Row],[REG]])</f>
        <v>1</v>
      </c>
    </row>
    <row r="159" spans="1:12" x14ac:dyDescent="0.3">
      <c r="A159" s="336">
        <v>147</v>
      </c>
      <c r="B159" s="72">
        <v>10</v>
      </c>
      <c r="C159" s="78" t="s">
        <v>18</v>
      </c>
      <c r="D159" s="291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19" t="b">
        <f>+ISNUMBER(PAGOS[[#This Row],[REG]])</f>
        <v>1</v>
      </c>
    </row>
    <row r="160" spans="1:12" x14ac:dyDescent="0.3">
      <c r="A160" s="336">
        <v>148</v>
      </c>
      <c r="B160" s="34">
        <v>7</v>
      </c>
      <c r="C160" s="78" t="s">
        <v>15</v>
      </c>
      <c r="D160" s="291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19" t="b">
        <f>+ISNUMBER(PAGOS[[#This Row],[REG]])</f>
        <v>1</v>
      </c>
    </row>
    <row r="161" spans="1:12" x14ac:dyDescent="0.3">
      <c r="A161" s="336">
        <v>149</v>
      </c>
      <c r="B161" s="72">
        <v>14</v>
      </c>
      <c r="C161" s="78" t="s">
        <v>21</v>
      </c>
      <c r="D161" s="291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19" t="b">
        <f>+ISNUMBER(PAGOS[[#This Row],[REG]])</f>
        <v>1</v>
      </c>
    </row>
    <row r="162" spans="1:12" x14ac:dyDescent="0.3">
      <c r="A162" s="336">
        <v>150</v>
      </c>
      <c r="B162" s="34">
        <v>8</v>
      </c>
      <c r="C162" s="78" t="s">
        <v>16</v>
      </c>
      <c r="D162" s="291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19" t="b">
        <f>+ISNUMBER(PAGOS[[#This Row],[REG]])</f>
        <v>1</v>
      </c>
    </row>
    <row r="163" spans="1:12" x14ac:dyDescent="0.3">
      <c r="A163" s="336">
        <v>151</v>
      </c>
      <c r="B163" s="72">
        <v>4</v>
      </c>
      <c r="C163" s="78" t="s">
        <v>12</v>
      </c>
      <c r="D163" s="291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19" t="b">
        <f>+ISNUMBER(PAGOS[[#This Row],[REG]])</f>
        <v>1</v>
      </c>
    </row>
    <row r="164" spans="1:12" x14ac:dyDescent="0.3">
      <c r="A164" s="336">
        <v>152</v>
      </c>
      <c r="B164" s="71">
        <v>5</v>
      </c>
      <c r="C164" s="78" t="s">
        <v>14</v>
      </c>
      <c r="D164" s="291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19" t="b">
        <f>+ISNUMBER(PAGOS[[#This Row],[REG]])</f>
        <v>1</v>
      </c>
    </row>
    <row r="165" spans="1:12" x14ac:dyDescent="0.3">
      <c r="A165" s="336">
        <v>153</v>
      </c>
      <c r="B165" s="34">
        <v>7</v>
      </c>
      <c r="C165" s="78" t="s">
        <v>15</v>
      </c>
      <c r="D165" s="291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19" t="b">
        <f>+ISNUMBER(PAGOS[[#This Row],[REG]])</f>
        <v>1</v>
      </c>
    </row>
    <row r="166" spans="1:12" x14ac:dyDescent="0.3">
      <c r="A166" s="336">
        <v>154</v>
      </c>
      <c r="B166" s="34">
        <v>8</v>
      </c>
      <c r="C166" s="78" t="s">
        <v>16</v>
      </c>
      <c r="D166" s="291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19" t="b">
        <f>+ISNUMBER(PAGOS[[#This Row],[REG]])</f>
        <v>1</v>
      </c>
    </row>
    <row r="167" spans="1:12" x14ac:dyDescent="0.3">
      <c r="A167" s="336">
        <v>155</v>
      </c>
      <c r="B167" s="72">
        <v>9</v>
      </c>
      <c r="C167" s="78" t="s">
        <v>17</v>
      </c>
      <c r="D167" s="291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19" t="b">
        <f>+ISNUMBER(PAGOS[[#This Row],[REG]])</f>
        <v>1</v>
      </c>
    </row>
    <row r="168" spans="1:12" x14ac:dyDescent="0.3">
      <c r="A168" s="336">
        <v>156</v>
      </c>
      <c r="B168" s="72">
        <v>12</v>
      </c>
      <c r="C168" s="78" t="s">
        <v>20</v>
      </c>
      <c r="D168" s="291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19" t="b">
        <f>+ISNUMBER(PAGOS[[#This Row],[REG]])</f>
        <v>1</v>
      </c>
    </row>
    <row r="169" spans="1:12" x14ac:dyDescent="0.3">
      <c r="A169" s="336">
        <v>157</v>
      </c>
      <c r="B169" s="72">
        <v>14</v>
      </c>
      <c r="C169" s="78" t="s">
        <v>21</v>
      </c>
      <c r="D169" s="291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19" t="b">
        <f>+ISNUMBER(PAGOS[[#This Row],[REG]])</f>
        <v>1</v>
      </c>
    </row>
    <row r="170" spans="1:12" x14ac:dyDescent="0.3">
      <c r="A170" s="336">
        <v>158</v>
      </c>
      <c r="B170" s="72">
        <v>15</v>
      </c>
      <c r="C170" s="78" t="s">
        <v>22</v>
      </c>
      <c r="D170" s="291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19" t="b">
        <f>+ISNUMBER(PAGOS[[#This Row],[REG]])</f>
        <v>1</v>
      </c>
    </row>
    <row r="171" spans="1:12" x14ac:dyDescent="0.3">
      <c r="A171" s="336">
        <v>159</v>
      </c>
      <c r="B171" s="72">
        <v>16</v>
      </c>
      <c r="C171" s="78" t="s">
        <v>23</v>
      </c>
      <c r="D171" s="291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19" t="b">
        <f>+ISNUMBER(PAGOS[[#This Row],[REG]])</f>
        <v>1</v>
      </c>
    </row>
    <row r="172" spans="1:12" x14ac:dyDescent="0.3">
      <c r="A172" s="336">
        <v>160</v>
      </c>
      <c r="B172" s="72">
        <v>6</v>
      </c>
      <c r="C172" s="78" t="s">
        <v>24</v>
      </c>
      <c r="D172" s="291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19" t="b">
        <f>+ISNUMBER(PAGOS[[#This Row],[REG]])</f>
        <v>1</v>
      </c>
    </row>
    <row r="173" spans="1:12" x14ac:dyDescent="0.3">
      <c r="A173" s="341" t="s">
        <v>242</v>
      </c>
      <c r="B173" s="71">
        <v>14</v>
      </c>
      <c r="C173" s="78" t="s">
        <v>21</v>
      </c>
      <c r="D173" s="291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19" t="b">
        <f>+ISNUMBER(PAGOS[[#This Row],[REG]])</f>
        <v>0</v>
      </c>
    </row>
    <row r="174" spans="1:12" x14ac:dyDescent="0.3">
      <c r="A174" s="341" t="s">
        <v>246</v>
      </c>
      <c r="B174" s="72">
        <v>2</v>
      </c>
      <c r="C174" s="78" t="s">
        <v>71</v>
      </c>
      <c r="D174" s="291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19" t="b">
        <f>+ISNUMBER(PAGOS[[#This Row],[REG]])</f>
        <v>0</v>
      </c>
    </row>
    <row r="175" spans="1:12" x14ac:dyDescent="0.3">
      <c r="A175" s="336">
        <v>161</v>
      </c>
      <c r="B175" s="72">
        <v>5</v>
      </c>
      <c r="C175" s="78" t="s">
        <v>14</v>
      </c>
      <c r="D175" s="291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19" t="b">
        <f>+ISNUMBER(PAGOS[[#This Row],[REG]])</f>
        <v>1</v>
      </c>
    </row>
    <row r="176" spans="1:12" x14ac:dyDescent="0.3">
      <c r="A176" s="336">
        <v>162</v>
      </c>
      <c r="B176" s="72">
        <v>4</v>
      </c>
      <c r="C176" s="78" t="s">
        <v>12</v>
      </c>
      <c r="D176" s="291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19" t="b">
        <f>+ISNUMBER(PAGOS[[#This Row],[REG]])</f>
        <v>1</v>
      </c>
    </row>
    <row r="177" spans="1:12" x14ac:dyDescent="0.3">
      <c r="A177" s="336">
        <v>163</v>
      </c>
      <c r="B177" s="72">
        <v>6</v>
      </c>
      <c r="C177" s="78" t="s">
        <v>24</v>
      </c>
      <c r="D177" s="291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19" t="b">
        <f>+ISNUMBER(PAGOS[[#This Row],[REG]])</f>
        <v>1</v>
      </c>
    </row>
    <row r="178" spans="1:12" x14ac:dyDescent="0.3">
      <c r="A178" s="336">
        <v>164</v>
      </c>
      <c r="B178" s="72">
        <v>12</v>
      </c>
      <c r="C178" s="78" t="s">
        <v>20</v>
      </c>
      <c r="D178" s="291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19" t="b">
        <f>+ISNUMBER(PAGOS[[#This Row],[REG]])</f>
        <v>1</v>
      </c>
    </row>
    <row r="179" spans="1:12" x14ac:dyDescent="0.3">
      <c r="A179" s="336">
        <v>165</v>
      </c>
      <c r="B179" s="34">
        <v>15</v>
      </c>
      <c r="C179" s="78" t="s">
        <v>22</v>
      </c>
      <c r="D179" s="291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19" t="b">
        <f>+ISNUMBER(PAGOS[[#This Row],[REG]])</f>
        <v>1</v>
      </c>
    </row>
    <row r="180" spans="1:12" x14ac:dyDescent="0.3">
      <c r="A180" s="336">
        <v>166</v>
      </c>
      <c r="B180" s="72">
        <v>16</v>
      </c>
      <c r="C180" s="78" t="s">
        <v>23</v>
      </c>
      <c r="D180" s="291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19" t="b">
        <f>+ISNUMBER(PAGOS[[#This Row],[REG]])</f>
        <v>1</v>
      </c>
    </row>
    <row r="181" spans="1:12" x14ac:dyDescent="0.3">
      <c r="A181" s="336">
        <v>167</v>
      </c>
      <c r="B181" s="72">
        <v>11</v>
      </c>
      <c r="C181" s="78" t="s">
        <v>19</v>
      </c>
      <c r="D181" s="291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19" t="b">
        <f>+ISNUMBER(PAGOS[[#This Row],[REG]])</f>
        <v>1</v>
      </c>
    </row>
    <row r="182" spans="1:12" x14ac:dyDescent="0.3">
      <c r="A182" s="336">
        <v>168</v>
      </c>
      <c r="B182" s="34">
        <v>9</v>
      </c>
      <c r="C182" s="78" t="s">
        <v>17</v>
      </c>
      <c r="D182" s="291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19" t="b">
        <f>+ISNUMBER(PAGOS[[#This Row],[REG]])</f>
        <v>1</v>
      </c>
    </row>
    <row r="183" spans="1:12" x14ac:dyDescent="0.3">
      <c r="A183" s="336">
        <v>169</v>
      </c>
      <c r="B183" s="34">
        <v>14</v>
      </c>
      <c r="C183" s="78" t="s">
        <v>21</v>
      </c>
      <c r="D183" s="291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19" t="b">
        <f>+ISNUMBER(PAGOS[[#This Row],[REG]])</f>
        <v>1</v>
      </c>
    </row>
    <row r="184" spans="1:12" x14ac:dyDescent="0.3">
      <c r="A184" s="340" t="s">
        <v>272</v>
      </c>
      <c r="B184" s="72">
        <v>1</v>
      </c>
      <c r="C184" s="78" t="s">
        <v>14</v>
      </c>
      <c r="D184" s="291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19" t="b">
        <f>+ISNUMBER(PAGOS[[#This Row],[REG]])</f>
        <v>0</v>
      </c>
    </row>
    <row r="185" spans="1:12" x14ac:dyDescent="0.3">
      <c r="A185" s="340" t="s">
        <v>273</v>
      </c>
      <c r="B185" s="34">
        <v>1</v>
      </c>
      <c r="C185" s="78" t="s">
        <v>408</v>
      </c>
      <c r="D185" s="291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19" t="b">
        <f>+ISNUMBER(PAGOS[[#This Row],[REG]])</f>
        <v>0</v>
      </c>
    </row>
    <row r="186" spans="1:12" x14ac:dyDescent="0.3">
      <c r="A186" s="336">
        <v>170</v>
      </c>
      <c r="B186" s="72">
        <v>12</v>
      </c>
      <c r="C186" s="78" t="s">
        <v>20</v>
      </c>
      <c r="D186" s="291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19" t="b">
        <f>+ISNUMBER(PAGOS[[#This Row],[REG]])</f>
        <v>1</v>
      </c>
    </row>
    <row r="187" spans="1:12" x14ac:dyDescent="0.3">
      <c r="A187" s="341" t="s">
        <v>268</v>
      </c>
      <c r="B187" s="72">
        <v>12</v>
      </c>
      <c r="C187" s="78" t="s">
        <v>20</v>
      </c>
      <c r="D187" s="291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19" t="b">
        <f>+ISNUMBER(PAGOS[[#This Row],[REG]])</f>
        <v>0</v>
      </c>
    </row>
    <row r="188" spans="1:12" x14ac:dyDescent="0.3">
      <c r="A188" s="336">
        <v>171</v>
      </c>
      <c r="B188" s="72">
        <v>15</v>
      </c>
      <c r="C188" s="78" t="s">
        <v>22</v>
      </c>
      <c r="D188" s="291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19" t="b">
        <f>+ISNUMBER(PAGOS[[#This Row],[REG]])</f>
        <v>1</v>
      </c>
    </row>
    <row r="189" spans="1:12" x14ac:dyDescent="0.3">
      <c r="A189" s="336">
        <v>172</v>
      </c>
      <c r="B189" s="72">
        <v>12</v>
      </c>
      <c r="C189" s="78" t="s">
        <v>20</v>
      </c>
      <c r="D189" s="291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19" t="b">
        <f>+ISNUMBER(PAGOS[[#This Row],[REG]])</f>
        <v>1</v>
      </c>
    </row>
    <row r="190" spans="1:12" x14ac:dyDescent="0.3">
      <c r="A190" s="336">
        <v>173</v>
      </c>
      <c r="B190" s="34">
        <v>16</v>
      </c>
      <c r="C190" s="78" t="s">
        <v>23</v>
      </c>
      <c r="D190" s="291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19" t="b">
        <f>+ISNUMBER(PAGOS[[#This Row],[REG]])</f>
        <v>1</v>
      </c>
    </row>
    <row r="191" spans="1:12" x14ac:dyDescent="0.3">
      <c r="A191" s="336">
        <v>174</v>
      </c>
      <c r="B191" s="34">
        <v>4</v>
      </c>
      <c r="C191" s="78" t="s">
        <v>12</v>
      </c>
      <c r="D191" s="291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19" t="b">
        <f>+ISNUMBER(PAGOS[[#This Row],[REG]])</f>
        <v>1</v>
      </c>
    </row>
    <row r="192" spans="1:12" x14ac:dyDescent="0.3">
      <c r="A192" s="336">
        <v>175</v>
      </c>
      <c r="B192" s="34">
        <v>11</v>
      </c>
      <c r="C192" s="78" t="s">
        <v>19</v>
      </c>
      <c r="D192" s="291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19" t="b">
        <f>+ISNUMBER(PAGOS[[#This Row],[REG]])</f>
        <v>1</v>
      </c>
    </row>
    <row r="193" spans="1:12" x14ac:dyDescent="0.3">
      <c r="A193" s="336">
        <v>176</v>
      </c>
      <c r="B193" s="72">
        <v>7</v>
      </c>
      <c r="C193" s="78" t="s">
        <v>15</v>
      </c>
      <c r="D193" s="291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19" t="b">
        <f>+ISNUMBER(PAGOS[[#This Row],[REG]])</f>
        <v>1</v>
      </c>
    </row>
    <row r="194" spans="1:12" x14ac:dyDescent="0.3">
      <c r="A194" s="336">
        <v>177</v>
      </c>
      <c r="B194" s="34">
        <v>8</v>
      </c>
      <c r="C194" s="78" t="s">
        <v>16</v>
      </c>
      <c r="D194" s="291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19" t="b">
        <f>+ISNUMBER(PAGOS[[#This Row],[REG]])</f>
        <v>1</v>
      </c>
    </row>
    <row r="195" spans="1:12" x14ac:dyDescent="0.3">
      <c r="A195" s="336">
        <v>178</v>
      </c>
      <c r="B195" s="72">
        <v>14</v>
      </c>
      <c r="C195" s="78" t="s">
        <v>21</v>
      </c>
      <c r="D195" s="291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19" t="b">
        <f>+ISNUMBER(PAGOS[[#This Row],[REG]])</f>
        <v>1</v>
      </c>
    </row>
    <row r="196" spans="1:12" x14ac:dyDescent="0.3">
      <c r="A196" s="336">
        <v>179</v>
      </c>
      <c r="B196" s="72">
        <v>5</v>
      </c>
      <c r="C196" s="78" t="s">
        <v>14</v>
      </c>
      <c r="D196" s="291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19" t="b">
        <f>+ISNUMBER(PAGOS[[#This Row],[REG]])</f>
        <v>1</v>
      </c>
    </row>
    <row r="197" spans="1:12" x14ac:dyDescent="0.3">
      <c r="A197" s="336">
        <v>180</v>
      </c>
      <c r="B197" s="72">
        <v>6</v>
      </c>
      <c r="C197" s="78" t="s">
        <v>24</v>
      </c>
      <c r="D197" s="291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19" t="b">
        <f>+ISNUMBER(PAGOS[[#This Row],[REG]])</f>
        <v>1</v>
      </c>
    </row>
    <row r="198" spans="1:12" x14ac:dyDescent="0.3">
      <c r="A198" s="340" t="s">
        <v>274</v>
      </c>
      <c r="B198" s="72">
        <v>1</v>
      </c>
      <c r="C198" s="78" t="s">
        <v>13</v>
      </c>
      <c r="D198" s="286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19" t="b">
        <f>+ISNUMBER(PAGOS[[#This Row],[REG]])</f>
        <v>0</v>
      </c>
    </row>
    <row r="199" spans="1:12" x14ac:dyDescent="0.3">
      <c r="A199" s="340" t="s">
        <v>275</v>
      </c>
      <c r="B199" s="71">
        <v>1</v>
      </c>
      <c r="C199" s="54" t="s">
        <v>17</v>
      </c>
      <c r="D199" s="286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19" t="b">
        <f>+ISNUMBER(PAGOS[[#This Row],[REG]])</f>
        <v>0</v>
      </c>
    </row>
    <row r="200" spans="1:12" x14ac:dyDescent="0.3">
      <c r="A200" s="340" t="s">
        <v>276</v>
      </c>
      <c r="B200" s="71">
        <v>1</v>
      </c>
      <c r="C200" s="54" t="s">
        <v>18</v>
      </c>
      <c r="D200" s="286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19" t="b">
        <f>+ISNUMBER(PAGOS[[#This Row],[REG]])</f>
        <v>0</v>
      </c>
    </row>
    <row r="201" spans="1:12" x14ac:dyDescent="0.3">
      <c r="A201" s="340" t="s">
        <v>277</v>
      </c>
      <c r="B201" s="71">
        <v>1</v>
      </c>
      <c r="C201" s="54" t="s">
        <v>19</v>
      </c>
      <c r="D201" s="286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19" t="b">
        <f>+ISNUMBER(PAGOS[[#This Row],[REG]])</f>
        <v>0</v>
      </c>
    </row>
    <row r="202" spans="1:12" x14ac:dyDescent="0.3">
      <c r="A202" s="340" t="s">
        <v>278</v>
      </c>
      <c r="B202" s="71">
        <v>1</v>
      </c>
      <c r="C202" s="54" t="s">
        <v>20</v>
      </c>
      <c r="D202" s="286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19" t="b">
        <f>+ISNUMBER(PAGOS[[#This Row],[REG]])</f>
        <v>0</v>
      </c>
    </row>
    <row r="203" spans="1:12" x14ac:dyDescent="0.3">
      <c r="A203" s="340" t="s">
        <v>279</v>
      </c>
      <c r="B203" s="71">
        <v>1</v>
      </c>
      <c r="C203" s="54" t="s">
        <v>21</v>
      </c>
      <c r="D203" s="286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19" t="b">
        <f>+ISNUMBER(PAGOS[[#This Row],[REG]])</f>
        <v>0</v>
      </c>
    </row>
    <row r="204" spans="1:12" x14ac:dyDescent="0.3">
      <c r="A204" s="340" t="s">
        <v>280</v>
      </c>
      <c r="B204" s="71">
        <v>1</v>
      </c>
      <c r="C204" s="54" t="s">
        <v>22</v>
      </c>
      <c r="D204" s="286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19" t="b">
        <f>+ISNUMBER(PAGOS[[#This Row],[REG]])</f>
        <v>0</v>
      </c>
    </row>
    <row r="205" spans="1:12" x14ac:dyDescent="0.3">
      <c r="A205" s="340" t="s">
        <v>281</v>
      </c>
      <c r="B205" s="71">
        <v>1</v>
      </c>
      <c r="C205" s="54" t="s">
        <v>23</v>
      </c>
      <c r="D205" s="286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19" t="b">
        <f>+ISNUMBER(PAGOS[[#This Row],[REG]])</f>
        <v>0</v>
      </c>
    </row>
    <row r="206" spans="1:12" x14ac:dyDescent="0.3">
      <c r="A206" s="336">
        <v>181</v>
      </c>
      <c r="B206" s="34">
        <v>9</v>
      </c>
      <c r="C206" s="78" t="s">
        <v>17</v>
      </c>
      <c r="D206" s="291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19" t="b">
        <f>+ISNUMBER(PAGOS[[#This Row],[REG]])</f>
        <v>1</v>
      </c>
    </row>
    <row r="207" spans="1:12" x14ac:dyDescent="0.3">
      <c r="A207" s="336">
        <v>182</v>
      </c>
      <c r="B207" s="34">
        <v>6</v>
      </c>
      <c r="C207" s="78" t="s">
        <v>24</v>
      </c>
      <c r="D207" s="291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19" t="b">
        <f>+ISNUMBER(PAGOS[[#This Row],[REG]])</f>
        <v>1</v>
      </c>
    </row>
    <row r="208" spans="1:12" x14ac:dyDescent="0.3">
      <c r="A208" s="341" t="s">
        <v>303</v>
      </c>
      <c r="B208" s="34">
        <v>6</v>
      </c>
      <c r="C208" s="78" t="s">
        <v>24</v>
      </c>
      <c r="D208" s="291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19" t="b">
        <f>+ISNUMBER(PAGOS[[#This Row],[REG]])</f>
        <v>0</v>
      </c>
    </row>
    <row r="209" spans="1:12" x14ac:dyDescent="0.3">
      <c r="A209" s="336">
        <v>183</v>
      </c>
      <c r="B209" s="34">
        <v>11</v>
      </c>
      <c r="C209" s="78" t="s">
        <v>19</v>
      </c>
      <c r="D209" s="291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19" t="b">
        <f>+ISNUMBER(PAGOS[[#This Row],[REG]])</f>
        <v>1</v>
      </c>
    </row>
    <row r="210" spans="1:12" x14ac:dyDescent="0.3">
      <c r="A210" s="341" t="s">
        <v>307</v>
      </c>
      <c r="B210" s="34">
        <v>11</v>
      </c>
      <c r="C210" s="78" t="s">
        <v>19</v>
      </c>
      <c r="D210" s="291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19" t="b">
        <f>+ISNUMBER(PAGOS[[#This Row],[REG]])</f>
        <v>0</v>
      </c>
    </row>
    <row r="211" spans="1:12" x14ac:dyDescent="0.3">
      <c r="A211" s="336">
        <v>184</v>
      </c>
      <c r="B211" s="34">
        <v>15</v>
      </c>
      <c r="C211" s="78" t="s">
        <v>22</v>
      </c>
      <c r="D211" s="291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19" t="b">
        <f>+ISNUMBER(PAGOS[[#This Row],[REG]])</f>
        <v>1</v>
      </c>
    </row>
    <row r="212" spans="1:12" x14ac:dyDescent="0.3">
      <c r="A212" s="336">
        <v>185</v>
      </c>
      <c r="B212" s="72">
        <v>5</v>
      </c>
      <c r="C212" s="78" t="s">
        <v>14</v>
      </c>
      <c r="D212" s="291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19" t="b">
        <f>+ISNUMBER(PAGOS[[#This Row],[REG]])</f>
        <v>1</v>
      </c>
    </row>
    <row r="213" spans="1:12" x14ac:dyDescent="0.3">
      <c r="A213" s="336">
        <v>186</v>
      </c>
      <c r="B213" s="34">
        <v>12</v>
      </c>
      <c r="C213" s="78" t="s">
        <v>20</v>
      </c>
      <c r="D213" s="291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19" t="b">
        <f>+ISNUMBER(PAGOS[[#This Row],[REG]])</f>
        <v>1</v>
      </c>
    </row>
    <row r="214" spans="1:12" x14ac:dyDescent="0.3">
      <c r="A214" s="336">
        <v>187</v>
      </c>
      <c r="B214" s="34">
        <v>16</v>
      </c>
      <c r="C214" s="78" t="s">
        <v>23</v>
      </c>
      <c r="D214" s="291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19" t="b">
        <f>+ISNUMBER(PAGOS[[#This Row],[REG]])</f>
        <v>1</v>
      </c>
    </row>
    <row r="215" spans="1:12" x14ac:dyDescent="0.3">
      <c r="A215" s="336">
        <v>188</v>
      </c>
      <c r="B215" s="34">
        <v>9</v>
      </c>
      <c r="C215" s="78" t="s">
        <v>17</v>
      </c>
      <c r="D215" s="291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19" t="b">
        <f>+ISNUMBER(PAGOS[[#This Row],[REG]])</f>
        <v>1</v>
      </c>
    </row>
    <row r="216" spans="1:12" x14ac:dyDescent="0.3">
      <c r="A216" s="336">
        <v>189</v>
      </c>
      <c r="B216" s="34">
        <v>4</v>
      </c>
      <c r="C216" s="78" t="s">
        <v>12</v>
      </c>
      <c r="D216" s="291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19" t="b">
        <f>+ISNUMBER(PAGOS[[#This Row],[REG]])</f>
        <v>1</v>
      </c>
    </row>
    <row r="217" spans="1:12" x14ac:dyDescent="0.3">
      <c r="A217" s="336">
        <v>190</v>
      </c>
      <c r="B217" s="34">
        <v>11</v>
      </c>
      <c r="C217" s="78" t="s">
        <v>19</v>
      </c>
      <c r="D217" s="291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19" t="b">
        <f>+ISNUMBER(PAGOS[[#This Row],[REG]])</f>
        <v>1</v>
      </c>
    </row>
    <row r="218" spans="1:12" x14ac:dyDescent="0.3">
      <c r="A218" s="336">
        <v>191</v>
      </c>
      <c r="B218" s="34">
        <v>7</v>
      </c>
      <c r="C218" s="78" t="s">
        <v>15</v>
      </c>
      <c r="D218" s="291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19" t="b">
        <f>+ISNUMBER(PAGOS[[#This Row],[REG]])</f>
        <v>1</v>
      </c>
    </row>
    <row r="219" spans="1:12" x14ac:dyDescent="0.3">
      <c r="A219" s="336">
        <v>192</v>
      </c>
      <c r="B219" s="34">
        <v>8</v>
      </c>
      <c r="C219" s="78" t="s">
        <v>16</v>
      </c>
      <c r="D219" s="291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19" t="b">
        <f>+ISNUMBER(PAGOS[[#This Row],[REG]])</f>
        <v>1</v>
      </c>
    </row>
    <row r="220" spans="1:12" x14ac:dyDescent="0.3">
      <c r="A220" s="336">
        <v>193</v>
      </c>
      <c r="B220" s="72">
        <v>14</v>
      </c>
      <c r="C220" s="78" t="s">
        <v>21</v>
      </c>
      <c r="D220" s="291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19" t="b">
        <f>+ISNUMBER(PAGOS[[#This Row],[REG]])</f>
        <v>1</v>
      </c>
    </row>
    <row r="221" spans="1:12" x14ac:dyDescent="0.3">
      <c r="A221" s="336">
        <v>194</v>
      </c>
      <c r="B221" s="34">
        <v>10</v>
      </c>
      <c r="C221" s="78" t="s">
        <v>18</v>
      </c>
      <c r="D221" s="291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19" t="b">
        <f>+ISNUMBER(PAGOS[[#This Row],[REG]])</f>
        <v>1</v>
      </c>
    </row>
    <row r="222" spans="1:12" x14ac:dyDescent="0.3">
      <c r="A222" s="340" t="s">
        <v>283</v>
      </c>
      <c r="B222" s="34">
        <v>1</v>
      </c>
      <c r="C222" s="78" t="s">
        <v>24</v>
      </c>
      <c r="D222" s="291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19" t="b">
        <f>+ISNUMBER(PAGOS[[#This Row],[REG]])</f>
        <v>0</v>
      </c>
    </row>
    <row r="223" spans="1:12" x14ac:dyDescent="0.3">
      <c r="A223" s="340" t="s">
        <v>284</v>
      </c>
      <c r="B223" s="34">
        <v>1</v>
      </c>
      <c r="C223" s="78" t="s">
        <v>409</v>
      </c>
      <c r="D223" s="291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19" t="b">
        <f>+ISNUMBER(PAGOS[[#This Row],[REG]])</f>
        <v>0</v>
      </c>
    </row>
    <row r="224" spans="1:12" x14ac:dyDescent="0.3">
      <c r="A224" s="336">
        <v>195</v>
      </c>
      <c r="B224" s="34">
        <v>3</v>
      </c>
      <c r="C224" s="78" t="s">
        <v>13</v>
      </c>
      <c r="D224" s="291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19" t="b">
        <f>+ISNUMBER(PAGOS[[#This Row],[REG]])</f>
        <v>1</v>
      </c>
    </row>
    <row r="225" spans="1:12" x14ac:dyDescent="0.3">
      <c r="A225" s="336">
        <v>196</v>
      </c>
      <c r="B225" s="34">
        <v>10</v>
      </c>
      <c r="C225" s="78" t="s">
        <v>18</v>
      </c>
      <c r="D225" s="291">
        <v>56</v>
      </c>
      <c r="E225" s="35">
        <v>40</v>
      </c>
      <c r="F225" s="332">
        <v>45672</v>
      </c>
      <c r="G225" s="81">
        <v>2</v>
      </c>
      <c r="H225" s="35">
        <v>0</v>
      </c>
      <c r="I225" s="332">
        <v>45672</v>
      </c>
      <c r="J225" s="333">
        <v>2</v>
      </c>
      <c r="K225" s="37" t="s">
        <v>461</v>
      </c>
      <c r="L225" s="331" t="b">
        <f>+ISNUMBER(PAGOS[[#This Row],[REG]])</f>
        <v>1</v>
      </c>
    </row>
    <row r="226" spans="1:12" x14ac:dyDescent="0.3">
      <c r="A226" s="343" t="s">
        <v>288</v>
      </c>
      <c r="B226" s="34">
        <v>10</v>
      </c>
      <c r="C226" s="78" t="s">
        <v>18</v>
      </c>
      <c r="D226" s="291">
        <v>56</v>
      </c>
      <c r="E226" s="35">
        <v>0</v>
      </c>
      <c r="F226" s="332">
        <v>45672</v>
      </c>
      <c r="G226" s="81">
        <v>2</v>
      </c>
      <c r="H226" s="35">
        <v>4</v>
      </c>
      <c r="I226" s="332">
        <v>45672</v>
      </c>
      <c r="J226" s="333">
        <v>2</v>
      </c>
      <c r="K226" s="37" t="s">
        <v>462</v>
      </c>
      <c r="L226" s="331" t="b">
        <f>+ISNUMBER(PAGOS[[#This Row],[REG]])</f>
        <v>0</v>
      </c>
    </row>
    <row r="227" spans="1:12" x14ac:dyDescent="0.3">
      <c r="A227" s="336">
        <v>197</v>
      </c>
      <c r="B227" s="34">
        <v>9</v>
      </c>
      <c r="C227" s="78" t="s">
        <v>17</v>
      </c>
      <c r="D227" s="291">
        <v>48</v>
      </c>
      <c r="E227" s="35">
        <v>100</v>
      </c>
      <c r="F227" s="332">
        <v>45672</v>
      </c>
      <c r="G227" s="81">
        <v>5</v>
      </c>
      <c r="H227" s="35">
        <v>0</v>
      </c>
      <c r="I227" s="332">
        <v>45672</v>
      </c>
      <c r="J227" s="333">
        <v>5</v>
      </c>
      <c r="K227" s="37" t="s">
        <v>335</v>
      </c>
      <c r="L227" s="331" t="b">
        <f>+ISNUMBER(PAGOS[[#This Row],[REG]])</f>
        <v>1</v>
      </c>
    </row>
    <row r="228" spans="1:12" x14ac:dyDescent="0.3">
      <c r="A228" s="341" t="s">
        <v>400</v>
      </c>
      <c r="B228" s="34">
        <v>9</v>
      </c>
      <c r="C228" s="78" t="s">
        <v>17</v>
      </c>
      <c r="D228" s="291">
        <v>48</v>
      </c>
      <c r="E228" s="35">
        <v>0</v>
      </c>
      <c r="F228" s="332">
        <v>45672</v>
      </c>
      <c r="G228" s="81">
        <v>5</v>
      </c>
      <c r="H228" s="35">
        <v>12</v>
      </c>
      <c r="I228" s="332">
        <v>45672</v>
      </c>
      <c r="J228" s="333">
        <v>5</v>
      </c>
      <c r="K228" s="37" t="s">
        <v>463</v>
      </c>
      <c r="L228" s="331" t="b">
        <f>+ISNUMBER(PAGOS[[#This Row],[REG]])</f>
        <v>0</v>
      </c>
    </row>
    <row r="229" spans="1:12" x14ac:dyDescent="0.3">
      <c r="A229" s="336">
        <v>198</v>
      </c>
      <c r="B229" s="72">
        <v>9</v>
      </c>
      <c r="C229" s="78" t="s">
        <v>17</v>
      </c>
      <c r="D229" s="291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19" t="b">
        <f>+ISNUMBER(PAGOS[[#This Row],[REG]])</f>
        <v>1</v>
      </c>
    </row>
    <row r="230" spans="1:12" x14ac:dyDescent="0.3">
      <c r="A230" s="341" t="s">
        <v>337</v>
      </c>
      <c r="B230" s="34">
        <v>9</v>
      </c>
      <c r="C230" s="78" t="s">
        <v>17</v>
      </c>
      <c r="D230" s="291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19" t="b">
        <f>+ISNUMBER(PAGOS[[#This Row],[REG]])</f>
        <v>0</v>
      </c>
    </row>
    <row r="231" spans="1:12" x14ac:dyDescent="0.3">
      <c r="A231" s="336">
        <v>199</v>
      </c>
      <c r="B231" s="34">
        <v>3</v>
      </c>
      <c r="C231" s="78" t="s">
        <v>13</v>
      </c>
      <c r="D231" s="291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19" t="b">
        <f>+ISNUMBER(PAGOS[[#This Row],[REG]])</f>
        <v>1</v>
      </c>
    </row>
    <row r="232" spans="1:12" x14ac:dyDescent="0.3">
      <c r="A232" s="336">
        <v>200</v>
      </c>
      <c r="B232" s="34">
        <v>14</v>
      </c>
      <c r="C232" s="78" t="s">
        <v>21</v>
      </c>
      <c r="D232" s="291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19" t="b">
        <f>+ISNUMBER(PAGOS[[#This Row],[REG]])</f>
        <v>1</v>
      </c>
    </row>
    <row r="233" spans="1:12" x14ac:dyDescent="0.3">
      <c r="A233" s="341" t="s">
        <v>353</v>
      </c>
      <c r="B233" s="34">
        <v>14</v>
      </c>
      <c r="C233" s="78" t="s">
        <v>21</v>
      </c>
      <c r="D233" s="291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19" t="b">
        <f>+ISNUMBER(PAGOS[[#This Row],[REG]])</f>
        <v>0</v>
      </c>
    </row>
    <row r="234" spans="1:12" x14ac:dyDescent="0.3">
      <c r="A234" s="336">
        <v>201</v>
      </c>
      <c r="B234" s="34">
        <v>15</v>
      </c>
      <c r="C234" s="78" t="s">
        <v>22</v>
      </c>
      <c r="D234" s="291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19" t="b">
        <f>+ISNUMBER(PAGOS[[#This Row],[REG]])</f>
        <v>1</v>
      </c>
    </row>
    <row r="235" spans="1:12" x14ac:dyDescent="0.3">
      <c r="A235" s="336">
        <v>202</v>
      </c>
      <c r="B235" s="34">
        <v>16</v>
      </c>
      <c r="C235" s="78" t="s">
        <v>23</v>
      </c>
      <c r="D235" s="291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19" t="b">
        <f>+ISNUMBER(PAGOS[[#This Row],[REG]])</f>
        <v>1</v>
      </c>
    </row>
    <row r="236" spans="1:12" x14ac:dyDescent="0.3">
      <c r="A236" s="336">
        <v>203</v>
      </c>
      <c r="B236" s="34">
        <v>4</v>
      </c>
      <c r="C236" s="78" t="s">
        <v>12</v>
      </c>
      <c r="D236" s="291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19" t="b">
        <f>+ISNUMBER(PAGOS[[#This Row],[REG]])</f>
        <v>1</v>
      </c>
    </row>
    <row r="237" spans="1:12" x14ac:dyDescent="0.3">
      <c r="A237" s="336">
        <v>204</v>
      </c>
      <c r="B237" s="34">
        <v>7</v>
      </c>
      <c r="C237" s="78" t="s">
        <v>15</v>
      </c>
      <c r="D237" s="291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19" t="b">
        <f>+ISNUMBER(PAGOS[[#This Row],[REG]])</f>
        <v>1</v>
      </c>
    </row>
    <row r="238" spans="1:12" x14ac:dyDescent="0.3">
      <c r="A238" s="336">
        <v>205</v>
      </c>
      <c r="B238" s="34">
        <v>8</v>
      </c>
      <c r="C238" s="78" t="s">
        <v>16</v>
      </c>
      <c r="D238" s="291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19" t="b">
        <f>+ISNUMBER(PAGOS[[#This Row],[REG]])</f>
        <v>1</v>
      </c>
    </row>
    <row r="239" spans="1:12" x14ac:dyDescent="0.3">
      <c r="A239" s="336">
        <v>206</v>
      </c>
      <c r="B239" s="34">
        <v>14</v>
      </c>
      <c r="C239" s="78" t="s">
        <v>21</v>
      </c>
      <c r="D239" s="291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19" t="b">
        <f>+ISNUMBER(PAGOS[[#This Row],[REG]])</f>
        <v>1</v>
      </c>
    </row>
    <row r="240" spans="1:12" x14ac:dyDescent="0.3">
      <c r="A240" s="336">
        <v>207</v>
      </c>
      <c r="B240" s="34">
        <v>12</v>
      </c>
      <c r="C240" s="78" t="s">
        <v>20</v>
      </c>
      <c r="D240" s="291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19" t="b">
        <f>+ISNUMBER(PAGOS[[#This Row],[REG]])</f>
        <v>1</v>
      </c>
    </row>
    <row r="241" spans="1:12" x14ac:dyDescent="0.3">
      <c r="A241" s="336">
        <v>208</v>
      </c>
      <c r="B241" s="72">
        <v>6</v>
      </c>
      <c r="C241" s="78" t="s">
        <v>24</v>
      </c>
      <c r="D241" s="291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19" t="b">
        <f>+ISNUMBER(PAGOS[[#This Row],[REG]])</f>
        <v>1</v>
      </c>
    </row>
    <row r="242" spans="1:12" x14ac:dyDescent="0.3">
      <c r="A242" s="336">
        <v>209</v>
      </c>
      <c r="B242" s="72">
        <v>11</v>
      </c>
      <c r="C242" s="78" t="s">
        <v>19</v>
      </c>
      <c r="D242" s="291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19" t="b">
        <f>+ISNUMBER(PAGOS[[#This Row],[REG]])</f>
        <v>1</v>
      </c>
    </row>
    <row r="243" spans="1:12" x14ac:dyDescent="0.3">
      <c r="A243" s="336">
        <v>210</v>
      </c>
      <c r="B243" s="34">
        <v>5</v>
      </c>
      <c r="C243" s="78" t="s">
        <v>14</v>
      </c>
      <c r="D243" s="291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19" t="b">
        <f>+ISNUMBER(PAGOS[[#This Row],[REG]])</f>
        <v>1</v>
      </c>
    </row>
    <row r="244" spans="1:12" x14ac:dyDescent="0.3">
      <c r="A244" s="336">
        <v>211</v>
      </c>
      <c r="B244" s="34">
        <v>3</v>
      </c>
      <c r="C244" s="78" t="s">
        <v>13</v>
      </c>
      <c r="D244" s="291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19" t="b">
        <f>+ISNUMBER(PAGOS[[#This Row],[REG]])</f>
        <v>1</v>
      </c>
    </row>
    <row r="245" spans="1:12" x14ac:dyDescent="0.3">
      <c r="A245" s="335">
        <v>212</v>
      </c>
      <c r="B245" s="34">
        <v>16</v>
      </c>
      <c r="C245" s="54" t="s">
        <v>23</v>
      </c>
      <c r="D245" s="286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19" t="b">
        <f>+ISNUMBER(PAGOS[[#This Row],[REG]])</f>
        <v>1</v>
      </c>
    </row>
    <row r="246" spans="1:12" x14ac:dyDescent="0.3">
      <c r="A246" s="335">
        <v>213</v>
      </c>
      <c r="B246" s="34">
        <v>15</v>
      </c>
      <c r="C246" s="78" t="s">
        <v>22</v>
      </c>
      <c r="D246" s="291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19" t="b">
        <f>+ISNUMBER(PAGOS[[#This Row],[REG]])</f>
        <v>1</v>
      </c>
    </row>
    <row r="247" spans="1:12" x14ac:dyDescent="0.3">
      <c r="A247" s="335">
        <v>214</v>
      </c>
      <c r="B247" s="34">
        <v>16</v>
      </c>
      <c r="C247" s="78" t="s">
        <v>23</v>
      </c>
      <c r="D247" s="291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19" t="b">
        <f>+ISNUMBER(PAGOS[[#This Row],[REG]])</f>
        <v>1</v>
      </c>
    </row>
    <row r="248" spans="1:12" x14ac:dyDescent="0.3">
      <c r="A248" s="335">
        <v>215</v>
      </c>
      <c r="B248" s="72">
        <v>4</v>
      </c>
      <c r="C248" s="78" t="s">
        <v>12</v>
      </c>
      <c r="D248" s="291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19" t="b">
        <f>+ISNUMBER(PAGOS[[#This Row],[REG]])</f>
        <v>1</v>
      </c>
    </row>
    <row r="249" spans="1:12" x14ac:dyDescent="0.3">
      <c r="A249" s="335">
        <v>216</v>
      </c>
      <c r="B249" s="34">
        <v>7</v>
      </c>
      <c r="C249" s="78" t="s">
        <v>15</v>
      </c>
      <c r="D249" s="291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19" t="b">
        <f>+ISNUMBER(PAGOS[[#This Row],[REG]])</f>
        <v>1</v>
      </c>
    </row>
    <row r="250" spans="1:12" x14ac:dyDescent="0.3">
      <c r="A250" s="335">
        <v>217</v>
      </c>
      <c r="B250" s="34">
        <v>8</v>
      </c>
      <c r="C250" s="78" t="s">
        <v>16</v>
      </c>
      <c r="D250" s="291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19" t="b">
        <f>+ISNUMBER(PAGOS[[#This Row],[REG]])</f>
        <v>1</v>
      </c>
    </row>
    <row r="251" spans="1:12" x14ac:dyDescent="0.3">
      <c r="A251" s="335">
        <v>218</v>
      </c>
      <c r="B251" s="72">
        <v>3</v>
      </c>
      <c r="C251" s="78" t="s">
        <v>13</v>
      </c>
      <c r="D251" s="291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19" t="b">
        <f>+ISNUMBER(PAGOS[[#This Row],[REG]])</f>
        <v>1</v>
      </c>
    </row>
    <row r="252" spans="1:12" x14ac:dyDescent="0.3">
      <c r="A252" s="335">
        <v>219</v>
      </c>
      <c r="B252" s="34">
        <v>12</v>
      </c>
      <c r="C252" s="78" t="s">
        <v>20</v>
      </c>
      <c r="D252" s="291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19" t="b">
        <f>+ISNUMBER(PAGOS[[#This Row],[REG]])</f>
        <v>1</v>
      </c>
    </row>
    <row r="253" spans="1:12" x14ac:dyDescent="0.3">
      <c r="A253" s="335">
        <v>220</v>
      </c>
      <c r="B253" s="34">
        <v>10</v>
      </c>
      <c r="C253" s="78" t="s">
        <v>18</v>
      </c>
      <c r="D253" s="291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19" t="b">
        <f>+ISNUMBER(PAGOS[[#This Row],[REG]])</f>
        <v>1</v>
      </c>
    </row>
    <row r="254" spans="1:12" x14ac:dyDescent="0.3">
      <c r="A254" s="335">
        <v>221</v>
      </c>
      <c r="B254" s="34">
        <v>6</v>
      </c>
      <c r="C254" s="78" t="s">
        <v>24</v>
      </c>
      <c r="D254" s="291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19" t="b">
        <f>+ISNUMBER(PAGOS[[#This Row],[REG]])</f>
        <v>1</v>
      </c>
    </row>
    <row r="255" spans="1:12" x14ac:dyDescent="0.3">
      <c r="A255" s="335">
        <v>222</v>
      </c>
      <c r="B255" s="34">
        <v>11</v>
      </c>
      <c r="C255" s="78" t="s">
        <v>19</v>
      </c>
      <c r="D255" s="291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19" t="b">
        <f>+ISNUMBER(PAGOS[[#This Row],[REG]])</f>
        <v>1</v>
      </c>
    </row>
    <row r="256" spans="1:12" x14ac:dyDescent="0.3">
      <c r="A256" s="335">
        <v>223</v>
      </c>
      <c r="B256" s="34">
        <v>9</v>
      </c>
      <c r="C256" s="78" t="s">
        <v>17</v>
      </c>
      <c r="D256" s="291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19" t="b">
        <f>+ISNUMBER(PAGOS[[#This Row],[REG]])</f>
        <v>1</v>
      </c>
    </row>
    <row r="257" spans="1:12" x14ac:dyDescent="0.3">
      <c r="A257" s="335">
        <v>224</v>
      </c>
      <c r="B257" s="34">
        <v>14</v>
      </c>
      <c r="C257" s="78" t="s">
        <v>21</v>
      </c>
      <c r="D257" s="291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19" t="b">
        <f>+ISNUMBER(PAGOS[[#This Row],[REG]])</f>
        <v>1</v>
      </c>
    </row>
    <row r="258" spans="1:12" x14ac:dyDescent="0.3">
      <c r="A258" s="340" t="s">
        <v>317</v>
      </c>
      <c r="B258" s="351">
        <v>1</v>
      </c>
      <c r="C258" s="78" t="s">
        <v>70</v>
      </c>
      <c r="D258" s="291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19" t="b">
        <f>+ISNUMBER(PAGOS[[#This Row],[REG]])</f>
        <v>0</v>
      </c>
    </row>
    <row r="259" spans="1:12" x14ac:dyDescent="0.3">
      <c r="A259" s="336">
        <v>225</v>
      </c>
      <c r="B259" s="34">
        <v>16</v>
      </c>
      <c r="C259" s="78" t="s">
        <v>23</v>
      </c>
      <c r="D259" s="291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19" t="b">
        <f>+ISNUMBER(PAGOS[[#This Row],[REG]])</f>
        <v>1</v>
      </c>
    </row>
    <row r="260" spans="1:12" x14ac:dyDescent="0.3">
      <c r="A260" s="336">
        <v>226</v>
      </c>
      <c r="B260" s="34">
        <v>15</v>
      </c>
      <c r="C260" s="78" t="s">
        <v>22</v>
      </c>
      <c r="D260" s="291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19" t="b">
        <f>+ISNUMBER(PAGOS[[#This Row],[REG]])</f>
        <v>1</v>
      </c>
    </row>
    <row r="261" spans="1:12" x14ac:dyDescent="0.3">
      <c r="A261" s="336">
        <v>227</v>
      </c>
      <c r="B261" s="34">
        <v>16</v>
      </c>
      <c r="C261" s="78" t="s">
        <v>23</v>
      </c>
      <c r="D261" s="291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19" t="b">
        <f>+ISNUMBER(PAGOS[[#This Row],[REG]])</f>
        <v>1</v>
      </c>
    </row>
    <row r="262" spans="1:12" x14ac:dyDescent="0.3">
      <c r="A262" s="336">
        <v>228</v>
      </c>
      <c r="B262" s="34">
        <v>12</v>
      </c>
      <c r="C262" s="78" t="s">
        <v>20</v>
      </c>
      <c r="D262" s="291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19" t="b">
        <f>+ISNUMBER(PAGOS[[#This Row],[REG]])</f>
        <v>1</v>
      </c>
    </row>
    <row r="263" spans="1:12" x14ac:dyDescent="0.3">
      <c r="A263" s="336">
        <v>229</v>
      </c>
      <c r="B263" s="34">
        <v>6</v>
      </c>
      <c r="C263" s="78" t="s">
        <v>24</v>
      </c>
      <c r="D263" s="291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19" t="b">
        <f>+ISNUMBER(PAGOS[[#This Row],[REG]])</f>
        <v>1</v>
      </c>
    </row>
    <row r="264" spans="1:12" x14ac:dyDescent="0.3">
      <c r="A264" s="336">
        <v>230</v>
      </c>
      <c r="B264" s="34">
        <v>11</v>
      </c>
      <c r="C264" s="78" t="s">
        <v>19</v>
      </c>
      <c r="D264" s="291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19" t="b">
        <f>+ISNUMBER(PAGOS[[#This Row],[REG]])</f>
        <v>1</v>
      </c>
    </row>
    <row r="265" spans="1:12" x14ac:dyDescent="0.3">
      <c r="A265" s="336">
        <v>231</v>
      </c>
      <c r="B265" s="34">
        <v>14</v>
      </c>
      <c r="C265" s="78" t="s">
        <v>21</v>
      </c>
      <c r="D265" s="291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19" t="b">
        <f>+ISNUMBER(PAGOS[[#This Row],[REG]])</f>
        <v>1</v>
      </c>
    </row>
    <row r="266" spans="1:12" x14ac:dyDescent="0.3">
      <c r="A266" s="336">
        <v>232</v>
      </c>
      <c r="B266" s="34">
        <v>5</v>
      </c>
      <c r="C266" s="78" t="s">
        <v>14</v>
      </c>
      <c r="D266" s="291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19" t="b">
        <f>+ISNUMBER(PAGOS[[#This Row],[REG]])</f>
        <v>1</v>
      </c>
    </row>
    <row r="267" spans="1:12" x14ac:dyDescent="0.3">
      <c r="A267" s="336">
        <v>233</v>
      </c>
      <c r="B267" s="34">
        <v>8</v>
      </c>
      <c r="C267" s="78" t="s">
        <v>16</v>
      </c>
      <c r="D267" s="291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19" t="b">
        <f>+ISNUMBER(PAGOS[[#This Row],[REG]])</f>
        <v>1</v>
      </c>
    </row>
    <row r="268" spans="1:12" x14ac:dyDescent="0.3">
      <c r="A268" s="336">
        <v>234</v>
      </c>
      <c r="B268" s="34">
        <v>16</v>
      </c>
      <c r="C268" s="78" t="s">
        <v>23</v>
      </c>
      <c r="D268" s="291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19" t="b">
        <f>+ISNUMBER(PAGOS[[#This Row],[REG]])</f>
        <v>1</v>
      </c>
    </row>
    <row r="269" spans="1:12" x14ac:dyDescent="0.3">
      <c r="A269" s="336">
        <v>235</v>
      </c>
      <c r="B269" s="34">
        <v>16</v>
      </c>
      <c r="C269" s="78" t="s">
        <v>23</v>
      </c>
      <c r="D269" s="291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19" t="b">
        <f>+ISNUMBER(PAGOS[[#This Row],[REG]])</f>
        <v>1</v>
      </c>
    </row>
    <row r="270" spans="1:12" x14ac:dyDescent="0.3">
      <c r="A270" s="336">
        <v>236</v>
      </c>
      <c r="B270" s="34">
        <v>10</v>
      </c>
      <c r="C270" s="78" t="s">
        <v>18</v>
      </c>
      <c r="D270" s="291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19" t="b">
        <f>+ISNUMBER(PAGOS[[#This Row],[REG]])</f>
        <v>1</v>
      </c>
    </row>
    <row r="271" spans="1:12" x14ac:dyDescent="0.3">
      <c r="A271" s="336">
        <v>237</v>
      </c>
      <c r="B271" s="34">
        <v>9</v>
      </c>
      <c r="C271" s="78" t="s">
        <v>17</v>
      </c>
      <c r="D271" s="291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19" t="b">
        <f>+ISNUMBER(PAGOS[[#This Row],[REG]])</f>
        <v>1</v>
      </c>
    </row>
    <row r="272" spans="1:12" x14ac:dyDescent="0.3">
      <c r="A272" s="336">
        <v>238</v>
      </c>
      <c r="B272" s="34">
        <v>10</v>
      </c>
      <c r="C272" s="78" t="s">
        <v>18</v>
      </c>
      <c r="D272" s="291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19" t="b">
        <f>+ISNUMBER(PAGOS[[#This Row],[REG]])</f>
        <v>1</v>
      </c>
    </row>
    <row r="273" spans="1:12" x14ac:dyDescent="0.3">
      <c r="A273" s="341" t="s">
        <v>392</v>
      </c>
      <c r="B273" s="34">
        <v>10</v>
      </c>
      <c r="C273" s="78" t="s">
        <v>18</v>
      </c>
      <c r="D273" s="291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19" t="b">
        <f>+ISNUMBER(PAGOS[[#This Row],[REG]])</f>
        <v>0</v>
      </c>
    </row>
    <row r="274" spans="1:12" x14ac:dyDescent="0.3">
      <c r="A274" s="336">
        <v>239</v>
      </c>
      <c r="B274" s="34">
        <v>12</v>
      </c>
      <c r="C274" s="78" t="s">
        <v>20</v>
      </c>
      <c r="D274" s="291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19" t="b">
        <f>+ISNUMBER(PAGOS[[#This Row],[REG]])</f>
        <v>1</v>
      </c>
    </row>
    <row r="275" spans="1:12" x14ac:dyDescent="0.3">
      <c r="A275" s="336">
        <v>240</v>
      </c>
      <c r="B275" s="34">
        <v>6</v>
      </c>
      <c r="C275" s="78" t="s">
        <v>24</v>
      </c>
      <c r="D275" s="291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19" t="b">
        <f>+ISNUMBER(PAGOS[[#This Row],[REG]])</f>
        <v>1</v>
      </c>
    </row>
    <row r="276" spans="1:12" x14ac:dyDescent="0.3">
      <c r="A276" s="336">
        <v>241</v>
      </c>
      <c r="B276" s="34">
        <v>11</v>
      </c>
      <c r="C276" s="78" t="s">
        <v>19</v>
      </c>
      <c r="D276" s="291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19" t="b">
        <f>+ISNUMBER(PAGOS[[#This Row],[REG]])</f>
        <v>1</v>
      </c>
    </row>
    <row r="277" spans="1:12" x14ac:dyDescent="0.3">
      <c r="A277" s="336">
        <v>242</v>
      </c>
      <c r="B277" s="34">
        <v>14</v>
      </c>
      <c r="C277" s="78" t="s">
        <v>21</v>
      </c>
      <c r="D277" s="291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19" t="b">
        <f>+ISNUMBER(PAGOS[[#This Row],[REG]])</f>
        <v>1</v>
      </c>
    </row>
    <row r="278" spans="1:12" x14ac:dyDescent="0.3">
      <c r="A278" s="336">
        <v>243</v>
      </c>
      <c r="B278" s="34">
        <v>5</v>
      </c>
      <c r="C278" s="78" t="s">
        <v>14</v>
      </c>
      <c r="D278" s="291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19" t="b">
        <f>+ISNUMBER(PAGOS[[#This Row],[REG]])</f>
        <v>1</v>
      </c>
    </row>
    <row r="279" spans="1:12" x14ac:dyDescent="0.3">
      <c r="A279" s="336">
        <v>244</v>
      </c>
      <c r="B279" s="34">
        <v>8</v>
      </c>
      <c r="C279" s="78" t="s">
        <v>16</v>
      </c>
      <c r="D279" s="291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19" t="b">
        <f>+ISNUMBER(PAGOS[[#This Row],[REG]])</f>
        <v>1</v>
      </c>
    </row>
    <row r="280" spans="1:12" x14ac:dyDescent="0.3">
      <c r="A280" s="336">
        <v>245</v>
      </c>
      <c r="B280" s="34">
        <v>8</v>
      </c>
      <c r="C280" s="78" t="s">
        <v>16</v>
      </c>
      <c r="D280" s="291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19" t="b">
        <f>+ISNUMBER(PAGOS[[#This Row],[REG]])</f>
        <v>1</v>
      </c>
    </row>
    <row r="281" spans="1:12" x14ac:dyDescent="0.3">
      <c r="A281" s="341" t="s">
        <v>393</v>
      </c>
      <c r="B281" s="34">
        <v>8</v>
      </c>
      <c r="C281" s="78" t="s">
        <v>16</v>
      </c>
      <c r="D281" s="291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19" t="b">
        <f>+ISNUMBER(PAGOS[[#This Row],[REG]])</f>
        <v>0</v>
      </c>
    </row>
    <row r="282" spans="1:12" x14ac:dyDescent="0.3">
      <c r="A282" s="336">
        <v>246</v>
      </c>
      <c r="B282" s="34">
        <v>16</v>
      </c>
      <c r="C282" s="78" t="s">
        <v>23</v>
      </c>
      <c r="D282" s="291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19" t="b">
        <f>+ISNUMBER(PAGOS[[#This Row],[REG]])</f>
        <v>1</v>
      </c>
    </row>
    <row r="283" spans="1:12" x14ac:dyDescent="0.3">
      <c r="A283" s="336">
        <v>247</v>
      </c>
      <c r="B283" s="34">
        <v>9</v>
      </c>
      <c r="C283" s="78" t="s">
        <v>17</v>
      </c>
      <c r="D283" s="291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19" t="b">
        <f>+ISNUMBER(PAGOS[[#This Row],[REG]])</f>
        <v>1</v>
      </c>
    </row>
    <row r="284" spans="1:12" x14ac:dyDescent="0.3">
      <c r="A284" s="336" t="s">
        <v>346</v>
      </c>
      <c r="B284" s="46">
        <v>17</v>
      </c>
      <c r="C284" s="78" t="s">
        <v>339</v>
      </c>
      <c r="D284" s="291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19" t="b">
        <f>+ISNUMBER(PAGOS[[#This Row],[REG]])</f>
        <v>0</v>
      </c>
    </row>
    <row r="285" spans="1:12" x14ac:dyDescent="0.3">
      <c r="A285" s="335" t="s">
        <v>348</v>
      </c>
      <c r="B285" s="46">
        <v>18</v>
      </c>
      <c r="C285" s="78" t="s">
        <v>340</v>
      </c>
      <c r="D285" s="291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19" t="b">
        <f>+ISNUMBER(PAGOS[[#This Row],[REG]])</f>
        <v>0</v>
      </c>
    </row>
    <row r="286" spans="1:12" x14ac:dyDescent="0.3">
      <c r="A286" s="335" t="s">
        <v>361</v>
      </c>
      <c r="B286" s="46">
        <v>13</v>
      </c>
      <c r="C286" s="78" t="s">
        <v>341</v>
      </c>
      <c r="D286" s="291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19" t="b">
        <f>+ISNUMBER(PAGOS[[#This Row],[REG]])</f>
        <v>0</v>
      </c>
    </row>
    <row r="287" spans="1:12" x14ac:dyDescent="0.3">
      <c r="A287" s="336">
        <v>248</v>
      </c>
      <c r="B287" s="34">
        <v>7</v>
      </c>
      <c r="C287" s="78" t="s">
        <v>15</v>
      </c>
      <c r="D287" s="291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19" t="b">
        <f>+ISNUMBER(PAGOS[[#This Row],[REG]])</f>
        <v>1</v>
      </c>
    </row>
    <row r="288" spans="1:12" x14ac:dyDescent="0.3">
      <c r="A288" s="336">
        <v>249</v>
      </c>
      <c r="B288" s="34">
        <v>5</v>
      </c>
      <c r="C288" s="78" t="s">
        <v>14</v>
      </c>
      <c r="D288" s="291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19" t="b">
        <f>+ISNUMBER(PAGOS[[#This Row],[REG]])</f>
        <v>1</v>
      </c>
    </row>
    <row r="289" spans="1:12" x14ac:dyDescent="0.3">
      <c r="A289" s="336">
        <v>250</v>
      </c>
      <c r="B289" s="34">
        <v>5</v>
      </c>
      <c r="C289" s="78" t="s">
        <v>14</v>
      </c>
      <c r="D289" s="291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19" t="b">
        <f>+ISNUMBER(PAGOS[[#This Row],[REG]])</f>
        <v>1</v>
      </c>
    </row>
    <row r="290" spans="1:12" x14ac:dyDescent="0.3">
      <c r="A290" s="341" t="s">
        <v>394</v>
      </c>
      <c r="B290" s="34">
        <v>5</v>
      </c>
      <c r="C290" s="78" t="s">
        <v>14</v>
      </c>
      <c r="D290" s="291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19" t="b">
        <f>+ISNUMBER(PAGOS[[#This Row],[REG]])</f>
        <v>0</v>
      </c>
    </row>
    <row r="291" spans="1:12" x14ac:dyDescent="0.3">
      <c r="A291" s="341" t="s">
        <v>395</v>
      </c>
      <c r="B291" s="34">
        <v>5</v>
      </c>
      <c r="C291" s="78" t="s">
        <v>14</v>
      </c>
      <c r="D291" s="291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19" t="b">
        <f>+ISNUMBER(PAGOS[[#This Row],[REG]])</f>
        <v>0</v>
      </c>
    </row>
    <row r="292" spans="1:12" x14ac:dyDescent="0.3">
      <c r="A292" s="336">
        <v>251</v>
      </c>
      <c r="B292" s="34">
        <v>16</v>
      </c>
      <c r="C292" s="78" t="s">
        <v>23</v>
      </c>
      <c r="D292" s="291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19" t="b">
        <f>+ISNUMBER(PAGOS[[#This Row],[REG]])</f>
        <v>1</v>
      </c>
    </row>
    <row r="293" spans="1:12" x14ac:dyDescent="0.3">
      <c r="A293" s="336">
        <v>252</v>
      </c>
      <c r="B293" s="34">
        <v>6</v>
      </c>
      <c r="C293" s="78" t="s">
        <v>24</v>
      </c>
      <c r="D293" s="291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19" t="b">
        <f>+ISNUMBER(PAGOS[[#This Row],[REG]])</f>
        <v>1</v>
      </c>
    </row>
    <row r="294" spans="1:12" x14ac:dyDescent="0.3">
      <c r="A294" s="336">
        <v>253</v>
      </c>
      <c r="B294" s="34">
        <v>11</v>
      </c>
      <c r="C294" s="78" t="s">
        <v>19</v>
      </c>
      <c r="D294" s="291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19" t="b">
        <f>+ISNUMBER(PAGOS[[#This Row],[REG]])</f>
        <v>1</v>
      </c>
    </row>
    <row r="295" spans="1:12" x14ac:dyDescent="0.3">
      <c r="A295" s="336">
        <v>254</v>
      </c>
      <c r="B295" s="34">
        <v>9</v>
      </c>
      <c r="C295" s="78" t="s">
        <v>17</v>
      </c>
      <c r="D295" s="291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19" t="b">
        <f>+ISNUMBER(PAGOS[[#This Row],[REG]])</f>
        <v>1</v>
      </c>
    </row>
    <row r="296" spans="1:12" x14ac:dyDescent="0.3">
      <c r="A296" s="336">
        <v>255</v>
      </c>
      <c r="B296" s="34">
        <v>14</v>
      </c>
      <c r="C296" s="78" t="s">
        <v>21</v>
      </c>
      <c r="D296" s="291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19" t="b">
        <f>+ISNUMBER(PAGOS[[#This Row],[REG]])</f>
        <v>1</v>
      </c>
    </row>
    <row r="297" spans="1:12" x14ac:dyDescent="0.3">
      <c r="A297" s="336">
        <v>256</v>
      </c>
      <c r="B297" s="72">
        <v>5</v>
      </c>
      <c r="C297" s="78" t="s">
        <v>14</v>
      </c>
      <c r="D297" s="291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19" t="b">
        <f>+ISNUMBER(PAGOS[[#This Row],[REG]])</f>
        <v>1</v>
      </c>
    </row>
    <row r="298" spans="1:12" x14ac:dyDescent="0.3">
      <c r="A298" s="336">
        <v>257</v>
      </c>
      <c r="B298" s="72">
        <v>10</v>
      </c>
      <c r="C298" s="78" t="s">
        <v>18</v>
      </c>
      <c r="D298" s="291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19" t="b">
        <f>+ISNUMBER(PAGOS[[#This Row],[REG]])</f>
        <v>1</v>
      </c>
    </row>
    <row r="299" spans="1:12" x14ac:dyDescent="0.3">
      <c r="A299" s="336">
        <v>258</v>
      </c>
      <c r="B299" s="34">
        <v>8</v>
      </c>
      <c r="C299" s="78" t="s">
        <v>16</v>
      </c>
      <c r="D299" s="291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19" t="b">
        <f>+ISNUMBER(PAGOS[[#This Row],[REG]])</f>
        <v>1</v>
      </c>
    </row>
    <row r="300" spans="1:12" x14ac:dyDescent="0.3">
      <c r="A300" s="336">
        <v>259</v>
      </c>
      <c r="B300" s="34">
        <v>12</v>
      </c>
      <c r="C300" s="78" t="s">
        <v>20</v>
      </c>
      <c r="D300" s="291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19" t="b">
        <f>+ISNUMBER(PAGOS[[#This Row],[REG]])</f>
        <v>1</v>
      </c>
    </row>
    <row r="301" spans="1:12" x14ac:dyDescent="0.3">
      <c r="A301" s="336">
        <v>260</v>
      </c>
      <c r="B301" s="34">
        <v>4</v>
      </c>
      <c r="C301" s="78" t="s">
        <v>12</v>
      </c>
      <c r="D301" s="291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19" t="b">
        <f>+ISNUMBER(PAGOS[[#This Row],[REG]])</f>
        <v>1</v>
      </c>
    </row>
    <row r="302" spans="1:12" x14ac:dyDescent="0.3">
      <c r="A302" s="336">
        <v>261</v>
      </c>
      <c r="B302" s="34">
        <v>3</v>
      </c>
      <c r="C302" s="78" t="s">
        <v>13</v>
      </c>
      <c r="D302" s="291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19" t="b">
        <f>+ISNUMBER(PAGOS[[#This Row],[REG]])</f>
        <v>1</v>
      </c>
    </row>
    <row r="303" spans="1:12" x14ac:dyDescent="0.3">
      <c r="A303" s="336">
        <v>262</v>
      </c>
      <c r="B303" s="34">
        <v>16</v>
      </c>
      <c r="C303" s="78" t="s">
        <v>23</v>
      </c>
      <c r="D303" s="291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19" t="b">
        <f>+ISNUMBER(PAGOS[[#This Row],[REG]])</f>
        <v>1</v>
      </c>
    </row>
    <row r="304" spans="1:12" x14ac:dyDescent="0.3">
      <c r="A304" s="336">
        <v>263</v>
      </c>
      <c r="B304" s="34">
        <v>12</v>
      </c>
      <c r="C304" s="78" t="s">
        <v>20</v>
      </c>
      <c r="D304" s="291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19" t="b">
        <f>+ISNUMBER(PAGOS[[#This Row],[REG]])</f>
        <v>1</v>
      </c>
    </row>
    <row r="305" spans="1:12" x14ac:dyDescent="0.3">
      <c r="A305" s="336">
        <v>264</v>
      </c>
      <c r="B305" s="34">
        <v>6</v>
      </c>
      <c r="C305" s="78" t="s">
        <v>24</v>
      </c>
      <c r="D305" s="291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19" t="b">
        <f>+ISNUMBER(PAGOS[[#This Row],[REG]])</f>
        <v>1</v>
      </c>
    </row>
    <row r="306" spans="1:12" x14ac:dyDescent="0.3">
      <c r="A306" s="336">
        <v>265</v>
      </c>
      <c r="B306" s="34">
        <v>9</v>
      </c>
      <c r="C306" s="78" t="s">
        <v>17</v>
      </c>
      <c r="D306" s="291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19" t="b">
        <f>+ISNUMBER(PAGOS[[#This Row],[REG]])</f>
        <v>1</v>
      </c>
    </row>
    <row r="307" spans="1:12" x14ac:dyDescent="0.3">
      <c r="A307" s="336">
        <v>266</v>
      </c>
      <c r="B307" s="34">
        <v>14</v>
      </c>
      <c r="C307" s="78" t="s">
        <v>21</v>
      </c>
      <c r="D307" s="291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19" t="b">
        <f>+ISNUMBER(PAGOS[[#This Row],[REG]])</f>
        <v>1</v>
      </c>
    </row>
    <row r="308" spans="1:12" x14ac:dyDescent="0.3">
      <c r="A308" s="336">
        <v>267</v>
      </c>
      <c r="B308" s="34">
        <v>10</v>
      </c>
      <c r="C308" s="78" t="s">
        <v>18</v>
      </c>
      <c r="D308" s="291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19" t="b">
        <f>+ISNUMBER(PAGOS[[#This Row],[REG]])</f>
        <v>1</v>
      </c>
    </row>
    <row r="309" spans="1:12" x14ac:dyDescent="0.3">
      <c r="A309" s="336">
        <v>268</v>
      </c>
      <c r="B309" s="34">
        <v>8</v>
      </c>
      <c r="C309" s="78" t="s">
        <v>16</v>
      </c>
      <c r="D309" s="291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19" t="b">
        <f>+ISNUMBER(PAGOS[[#This Row],[REG]])</f>
        <v>1</v>
      </c>
    </row>
    <row r="310" spans="1:12" x14ac:dyDescent="0.3">
      <c r="A310" s="336">
        <v>269</v>
      </c>
      <c r="B310" s="34">
        <v>5</v>
      </c>
      <c r="C310" s="78" t="s">
        <v>14</v>
      </c>
      <c r="D310" s="291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19" t="b">
        <f>+ISNUMBER(PAGOS[[#This Row],[REG]])</f>
        <v>1</v>
      </c>
    </row>
    <row r="311" spans="1:12" x14ac:dyDescent="0.3">
      <c r="A311" s="336">
        <v>270</v>
      </c>
      <c r="B311" s="46">
        <v>17</v>
      </c>
      <c r="C311" s="78" t="s">
        <v>339</v>
      </c>
      <c r="D311" s="291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19" t="b">
        <f>+ISNUMBER(PAGOS[[#This Row],[REG]])</f>
        <v>1</v>
      </c>
    </row>
    <row r="312" spans="1:12" x14ac:dyDescent="0.3">
      <c r="A312" s="336">
        <v>271</v>
      </c>
      <c r="B312" s="72">
        <v>3</v>
      </c>
      <c r="C312" s="78" t="s">
        <v>13</v>
      </c>
      <c r="D312" s="291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19" t="b">
        <f>+ISNUMBER(PAGOS[[#This Row],[REG]])</f>
        <v>1</v>
      </c>
    </row>
    <row r="313" spans="1:12" x14ac:dyDescent="0.3">
      <c r="A313" s="336">
        <v>272</v>
      </c>
      <c r="B313" s="72">
        <v>4</v>
      </c>
      <c r="C313" s="78" t="s">
        <v>12</v>
      </c>
      <c r="D313" s="291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19" t="b">
        <f>+ISNUMBER(PAGOS[[#This Row],[REG]])</f>
        <v>1</v>
      </c>
    </row>
    <row r="314" spans="1:12" x14ac:dyDescent="0.3">
      <c r="A314" s="336">
        <v>273</v>
      </c>
      <c r="B314" s="34">
        <v>16</v>
      </c>
      <c r="C314" s="78" t="s">
        <v>23</v>
      </c>
      <c r="D314" s="291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19" t="b">
        <f>+ISNUMBER(PAGOS[[#This Row],[REG]])</f>
        <v>1</v>
      </c>
    </row>
    <row r="315" spans="1:12" x14ac:dyDescent="0.3">
      <c r="A315" s="336">
        <v>274</v>
      </c>
      <c r="B315" s="34">
        <v>11</v>
      </c>
      <c r="C315" s="78" t="s">
        <v>19</v>
      </c>
      <c r="D315" s="291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19" t="b">
        <f>+ISNUMBER(PAGOS[[#This Row],[REG]])</f>
        <v>1</v>
      </c>
    </row>
    <row r="316" spans="1:12" x14ac:dyDescent="0.3">
      <c r="A316" s="336">
        <v>275</v>
      </c>
      <c r="B316" s="34">
        <v>12</v>
      </c>
      <c r="C316" s="78" t="s">
        <v>20</v>
      </c>
      <c r="D316" s="291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19" t="b">
        <f>+ISNUMBER(PAGOS[[#This Row],[REG]])</f>
        <v>1</v>
      </c>
    </row>
    <row r="317" spans="1:12" x14ac:dyDescent="0.3">
      <c r="A317" s="336">
        <v>276</v>
      </c>
      <c r="B317" s="34">
        <v>6</v>
      </c>
      <c r="C317" s="78" t="s">
        <v>24</v>
      </c>
      <c r="D317" s="291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19" t="b">
        <f>+ISNUMBER(PAGOS[[#This Row],[REG]])</f>
        <v>1</v>
      </c>
    </row>
    <row r="318" spans="1:12" x14ac:dyDescent="0.3">
      <c r="A318" s="336">
        <v>277</v>
      </c>
      <c r="B318" s="34">
        <v>9</v>
      </c>
      <c r="C318" s="78" t="s">
        <v>17</v>
      </c>
      <c r="D318" s="291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19" t="b">
        <f>+ISNUMBER(PAGOS[[#This Row],[REG]])</f>
        <v>1</v>
      </c>
    </row>
    <row r="319" spans="1:12" x14ac:dyDescent="0.3">
      <c r="A319" s="336">
        <v>278</v>
      </c>
      <c r="B319" s="34">
        <v>14</v>
      </c>
      <c r="C319" s="78" t="s">
        <v>21</v>
      </c>
      <c r="D319" s="291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19" t="b">
        <f>+ISNUMBER(PAGOS[[#This Row],[REG]])</f>
        <v>1</v>
      </c>
    </row>
    <row r="320" spans="1:12" x14ac:dyDescent="0.3">
      <c r="A320" s="336">
        <v>279</v>
      </c>
      <c r="B320" s="34">
        <v>10</v>
      </c>
      <c r="C320" s="78" t="s">
        <v>18</v>
      </c>
      <c r="D320" s="291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19" t="b">
        <f>+ISNUMBER(PAGOS[[#This Row],[REG]])</f>
        <v>1</v>
      </c>
    </row>
    <row r="321" spans="1:12" x14ac:dyDescent="0.3">
      <c r="A321" s="336">
        <v>280</v>
      </c>
      <c r="B321" s="34">
        <v>8</v>
      </c>
      <c r="C321" s="78" t="s">
        <v>16</v>
      </c>
      <c r="D321" s="291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19" t="b">
        <f>+ISNUMBER(PAGOS[[#This Row],[REG]])</f>
        <v>1</v>
      </c>
    </row>
    <row r="322" spans="1:12" x14ac:dyDescent="0.3">
      <c r="A322" s="336">
        <v>281</v>
      </c>
      <c r="B322" s="34">
        <v>5</v>
      </c>
      <c r="C322" s="78" t="s">
        <v>14</v>
      </c>
      <c r="D322" s="291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19" t="b">
        <f>+ISNUMBER(PAGOS[[#This Row],[REG]])</f>
        <v>1</v>
      </c>
    </row>
    <row r="323" spans="1:12" x14ac:dyDescent="0.3">
      <c r="A323" s="336">
        <v>282</v>
      </c>
      <c r="B323" s="46">
        <v>17</v>
      </c>
      <c r="C323" s="78" t="s">
        <v>339</v>
      </c>
      <c r="D323" s="291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19" t="b">
        <f>+ISNUMBER(PAGOS[[#This Row],[REG]])</f>
        <v>1</v>
      </c>
    </row>
    <row r="324" spans="1:12" x14ac:dyDescent="0.3">
      <c r="A324" s="336">
        <v>283</v>
      </c>
      <c r="B324" s="72">
        <v>4</v>
      </c>
      <c r="C324" s="78" t="s">
        <v>12</v>
      </c>
      <c r="D324" s="291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19" t="b">
        <f>+ISNUMBER(PAGOS[[#This Row],[REG]])</f>
        <v>1</v>
      </c>
    </row>
    <row r="325" spans="1:12" x14ac:dyDescent="0.3">
      <c r="A325" s="336">
        <v>284</v>
      </c>
      <c r="B325" s="72">
        <v>3</v>
      </c>
      <c r="C325" s="78" t="s">
        <v>13</v>
      </c>
      <c r="D325" s="291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19" t="b">
        <f>+ISNUMBER(PAGOS[[#This Row],[REG]])</f>
        <v>1</v>
      </c>
    </row>
    <row r="326" spans="1:12" x14ac:dyDescent="0.3">
      <c r="A326" s="336">
        <v>285</v>
      </c>
      <c r="B326" s="34">
        <v>16</v>
      </c>
      <c r="C326" s="78" t="s">
        <v>23</v>
      </c>
      <c r="D326" s="291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19" t="b">
        <f>+ISNUMBER(PAGOS[[#This Row],[REG]])</f>
        <v>1</v>
      </c>
    </row>
    <row r="327" spans="1:12" x14ac:dyDescent="0.3">
      <c r="A327" s="336">
        <v>286</v>
      </c>
      <c r="B327" s="34">
        <v>11</v>
      </c>
      <c r="C327" s="78" t="s">
        <v>19</v>
      </c>
      <c r="D327" s="291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19" t="b">
        <f>+ISNUMBER(PAGOS[[#This Row],[REG]])</f>
        <v>1</v>
      </c>
    </row>
    <row r="328" spans="1:12" x14ac:dyDescent="0.3">
      <c r="A328" s="335">
        <v>287</v>
      </c>
      <c r="B328" s="71">
        <v>16</v>
      </c>
      <c r="C328" s="54" t="s">
        <v>23</v>
      </c>
      <c r="D328" s="291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19" t="b">
        <f>+ISNUMBER(PAGOS[[#This Row],[REG]])</f>
        <v>1</v>
      </c>
    </row>
    <row r="329" spans="1:12" x14ac:dyDescent="0.3">
      <c r="A329" s="340" t="s">
        <v>430</v>
      </c>
      <c r="B329" s="71">
        <v>1</v>
      </c>
      <c r="C329" s="54" t="s">
        <v>70</v>
      </c>
      <c r="D329" s="291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19" t="b">
        <f>+ISNUMBER(PAGOS[[#This Row],[REG]])</f>
        <v>0</v>
      </c>
    </row>
    <row r="330" spans="1:12" x14ac:dyDescent="0.3">
      <c r="A330" s="335">
        <v>288</v>
      </c>
      <c r="B330" s="71">
        <v>12</v>
      </c>
      <c r="C330" s="54" t="s">
        <v>20</v>
      </c>
      <c r="D330" s="291">
        <v>55</v>
      </c>
      <c r="E330" s="33">
        <v>100</v>
      </c>
      <c r="F330" s="55">
        <v>45884</v>
      </c>
      <c r="G330" s="63">
        <v>9</v>
      </c>
      <c r="H330" s="350">
        <v>20</v>
      </c>
      <c r="I330" s="55">
        <v>45884</v>
      </c>
      <c r="J330" s="67">
        <v>9</v>
      </c>
      <c r="K330" s="39" t="s">
        <v>433</v>
      </c>
      <c r="L330" s="319" t="b">
        <f>+ISNUMBER(PAGOS[[#This Row],[REG]])</f>
        <v>1</v>
      </c>
    </row>
    <row r="331" spans="1:12" x14ac:dyDescent="0.3">
      <c r="A331" s="335">
        <v>289</v>
      </c>
      <c r="B331" s="71">
        <v>6</v>
      </c>
      <c r="C331" s="54" t="s">
        <v>24</v>
      </c>
      <c r="D331" s="291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19" t="b">
        <f>+ISNUMBER(PAGOS[[#This Row],[REG]])</f>
        <v>1</v>
      </c>
    </row>
    <row r="332" spans="1:12" x14ac:dyDescent="0.3">
      <c r="A332" s="335">
        <v>290</v>
      </c>
      <c r="B332" s="71">
        <v>9</v>
      </c>
      <c r="C332" s="54" t="s">
        <v>17</v>
      </c>
      <c r="D332" s="291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19" t="b">
        <f>+ISNUMBER(PAGOS[[#This Row],[REG]])</f>
        <v>1</v>
      </c>
    </row>
    <row r="333" spans="1:12" x14ac:dyDescent="0.3">
      <c r="A333" s="335">
        <v>291</v>
      </c>
      <c r="B333" s="71">
        <v>14</v>
      </c>
      <c r="C333" s="54" t="s">
        <v>21</v>
      </c>
      <c r="D333" s="291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19" t="b">
        <f>+ISNUMBER(PAGOS[[#This Row],[REG]])</f>
        <v>1</v>
      </c>
    </row>
    <row r="334" spans="1:12" x14ac:dyDescent="0.3">
      <c r="A334" s="335">
        <v>292</v>
      </c>
      <c r="B334" s="71">
        <v>10</v>
      </c>
      <c r="C334" s="54" t="s">
        <v>18</v>
      </c>
      <c r="D334" s="291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19" t="b">
        <f>+ISNUMBER(PAGOS[[#This Row],[REG]])</f>
        <v>1</v>
      </c>
    </row>
    <row r="335" spans="1:12" x14ac:dyDescent="0.3">
      <c r="A335" s="335">
        <v>293</v>
      </c>
      <c r="B335" s="71">
        <v>8</v>
      </c>
      <c r="C335" s="54" t="s">
        <v>16</v>
      </c>
      <c r="D335" s="291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19" t="b">
        <f>+ISNUMBER(PAGOS[[#This Row],[REG]])</f>
        <v>1</v>
      </c>
    </row>
    <row r="336" spans="1:12" x14ac:dyDescent="0.3">
      <c r="A336" s="335">
        <v>294</v>
      </c>
      <c r="B336" s="71">
        <v>5</v>
      </c>
      <c r="C336" s="54" t="s">
        <v>14</v>
      </c>
      <c r="D336" s="291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19" t="b">
        <f>+ISNUMBER(PAGOS[[#This Row],[REG]])</f>
        <v>1</v>
      </c>
    </row>
    <row r="337" spans="1:12" x14ac:dyDescent="0.3">
      <c r="A337" s="335">
        <v>295</v>
      </c>
      <c r="B337" s="71">
        <v>11</v>
      </c>
      <c r="C337" s="54" t="s">
        <v>19</v>
      </c>
      <c r="D337" s="291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19" t="b">
        <f>+ISNUMBER(PAGOS[[#This Row],[REG]])</f>
        <v>1</v>
      </c>
    </row>
    <row r="338" spans="1:12" x14ac:dyDescent="0.3">
      <c r="A338" s="335">
        <v>296</v>
      </c>
      <c r="B338" s="71">
        <v>6</v>
      </c>
      <c r="C338" s="54" t="s">
        <v>24</v>
      </c>
      <c r="D338" s="291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19" t="b">
        <f>+ISNUMBER(PAGOS[[#This Row],[REG]])</f>
        <v>1</v>
      </c>
    </row>
    <row r="339" spans="1:12" x14ac:dyDescent="0.3">
      <c r="A339" s="338" t="s">
        <v>464</v>
      </c>
      <c r="B339" s="71">
        <v>6</v>
      </c>
      <c r="C339" s="54" t="s">
        <v>24</v>
      </c>
      <c r="D339" s="291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19" t="b">
        <f>+ISNUMBER(PAGOS[[#This Row],[REG]])</f>
        <v>0</v>
      </c>
    </row>
    <row r="340" spans="1:12" x14ac:dyDescent="0.3">
      <c r="A340" s="335">
        <v>297</v>
      </c>
      <c r="B340" s="71">
        <v>6</v>
      </c>
      <c r="C340" s="54" t="s">
        <v>24</v>
      </c>
      <c r="D340" s="291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19" t="b">
        <f>+ISNUMBER(PAGOS[[#This Row],[REG]])</f>
        <v>1</v>
      </c>
    </row>
    <row r="341" spans="1:12" x14ac:dyDescent="0.3">
      <c r="A341" s="338" t="s">
        <v>465</v>
      </c>
      <c r="B341" s="71">
        <v>6</v>
      </c>
      <c r="C341" s="54" t="s">
        <v>24</v>
      </c>
      <c r="D341" s="291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19" t="b">
        <f>+ISNUMBER(PAGOS[[#This Row],[REG]])</f>
        <v>0</v>
      </c>
    </row>
    <row r="342" spans="1:12" x14ac:dyDescent="0.3">
      <c r="A342" s="335">
        <v>298</v>
      </c>
      <c r="B342" s="71">
        <v>17</v>
      </c>
      <c r="C342" s="54" t="s">
        <v>339</v>
      </c>
      <c r="D342" s="291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19" t="b">
        <f>+ISNUMBER(PAGOS[[#This Row],[REG]])</f>
        <v>1</v>
      </c>
    </row>
    <row r="343" spans="1:12" x14ac:dyDescent="0.3">
      <c r="A343" s="335">
        <v>299</v>
      </c>
      <c r="B343" s="71">
        <v>12</v>
      </c>
      <c r="C343" s="54" t="s">
        <v>20</v>
      </c>
      <c r="D343" s="291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19" t="b">
        <f>+ISNUMBER(PAGOS[[#This Row],[REG]])</f>
        <v>1</v>
      </c>
    </row>
    <row r="344" spans="1:12" x14ac:dyDescent="0.3">
      <c r="A344" s="341" t="s">
        <v>466</v>
      </c>
      <c r="B344" s="71">
        <v>12</v>
      </c>
      <c r="C344" s="54" t="s">
        <v>20</v>
      </c>
      <c r="D344" s="291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19" t="b">
        <f>+ISNUMBER(PAGOS[[#This Row],[REG]])</f>
        <v>0</v>
      </c>
    </row>
    <row r="345" spans="1:12" x14ac:dyDescent="0.3">
      <c r="A345" s="335">
        <v>300</v>
      </c>
      <c r="B345" s="71">
        <v>16</v>
      </c>
      <c r="C345" s="54" t="s">
        <v>23</v>
      </c>
      <c r="D345" s="291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19" t="b">
        <f>+ISNUMBER(PAGOS[[#This Row],[REG]])</f>
        <v>1</v>
      </c>
    </row>
    <row r="346" spans="1:12" x14ac:dyDescent="0.3">
      <c r="A346" s="335">
        <v>301</v>
      </c>
      <c r="B346" s="71">
        <v>7</v>
      </c>
      <c r="C346" s="54" t="s">
        <v>408</v>
      </c>
      <c r="D346" s="291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19" t="b">
        <f>+ISNUMBER(PAGOS[[#This Row],[REG]])</f>
        <v>1</v>
      </c>
    </row>
    <row r="347" spans="1:12" x14ac:dyDescent="0.3">
      <c r="A347" s="335">
        <v>302</v>
      </c>
      <c r="B347" s="71">
        <v>7</v>
      </c>
      <c r="C347" s="54" t="s">
        <v>408</v>
      </c>
      <c r="D347" s="291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19" t="b">
        <f>+ISNUMBER(PAGOS[[#This Row],[REG]])</f>
        <v>1</v>
      </c>
    </row>
    <row r="348" spans="1:12" x14ac:dyDescent="0.3">
      <c r="A348" s="335">
        <v>303</v>
      </c>
      <c r="B348" s="71">
        <v>16</v>
      </c>
      <c r="C348" s="54" t="s">
        <v>23</v>
      </c>
      <c r="D348" s="291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19" t="b">
        <f>+ISNUMBER(PAGOS[[#This Row],[REG]])</f>
        <v>1</v>
      </c>
    </row>
    <row r="349" spans="1:12" x14ac:dyDescent="0.3">
      <c r="A349" s="335" t="s">
        <v>499</v>
      </c>
      <c r="B349" s="71">
        <v>1</v>
      </c>
      <c r="C349" s="54" t="s">
        <v>24</v>
      </c>
      <c r="D349" s="291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19" t="b">
        <f>+ISNUMBER(PAGOS[[#This Row],[REG]])</f>
        <v>0</v>
      </c>
    </row>
    <row r="350" spans="1:12" x14ac:dyDescent="0.3">
      <c r="A350" s="335">
        <v>304</v>
      </c>
      <c r="B350" s="71">
        <v>5</v>
      </c>
      <c r="C350" s="54" t="s">
        <v>14</v>
      </c>
      <c r="D350" s="291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19" t="b">
        <f>+ISNUMBER(PAGOS[[#This Row],[REG]])</f>
        <v>1</v>
      </c>
    </row>
    <row r="351" spans="1:12" x14ac:dyDescent="0.3">
      <c r="A351" s="335">
        <v>305</v>
      </c>
      <c r="B351" s="71">
        <v>17</v>
      </c>
      <c r="C351" s="54" t="s">
        <v>339</v>
      </c>
      <c r="D351" s="291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19" t="b">
        <f>+ISNUMBER(PAGOS[[#This Row],[REG]])</f>
        <v>1</v>
      </c>
    </row>
    <row r="352" spans="1:12" x14ac:dyDescent="0.3">
      <c r="A352" s="335">
        <v>306</v>
      </c>
      <c r="B352" s="71">
        <v>6</v>
      </c>
      <c r="C352" s="54" t="s">
        <v>24</v>
      </c>
      <c r="D352" s="291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19" t="b">
        <f>+ISNUMBER(PAGOS[[#This Row],[REG]])</f>
        <v>1</v>
      </c>
    </row>
    <row r="353" spans="1:12" x14ac:dyDescent="0.3">
      <c r="A353" s="335">
        <v>307</v>
      </c>
      <c r="B353" s="71">
        <v>15</v>
      </c>
      <c r="C353" s="54" t="s">
        <v>22</v>
      </c>
      <c r="D353" s="291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19" t="b">
        <f>+ISNUMBER(PAGOS[[#This Row],[REG]])</f>
        <v>1</v>
      </c>
    </row>
    <row r="354" spans="1:12" x14ac:dyDescent="0.3">
      <c r="A354" s="335">
        <v>308</v>
      </c>
      <c r="B354" s="71">
        <v>18</v>
      </c>
      <c r="C354" s="54" t="s">
        <v>340</v>
      </c>
      <c r="D354" s="291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19" t="b">
        <f>+ISNUMBER(PAGOS[[#This Row],[REG]])</f>
        <v>1</v>
      </c>
    </row>
    <row r="355" spans="1:12" x14ac:dyDescent="0.3">
      <c r="A355" s="335">
        <v>309</v>
      </c>
      <c r="B355" s="71">
        <v>12</v>
      </c>
      <c r="C355" s="54" t="s">
        <v>20</v>
      </c>
      <c r="D355" s="291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19" t="b">
        <f>+ISNUMBER(PAGOS[[#This Row],[REG]])</f>
        <v>1</v>
      </c>
    </row>
    <row r="356" spans="1:12" x14ac:dyDescent="0.3">
      <c r="A356" s="335">
        <v>310</v>
      </c>
      <c r="B356" s="71">
        <v>4</v>
      </c>
      <c r="C356" s="54" t="s">
        <v>12</v>
      </c>
      <c r="D356" s="291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19" t="b">
        <f>+ISNUMBER(PAGOS[[#This Row],[REG]])</f>
        <v>1</v>
      </c>
    </row>
    <row r="357" spans="1:12" x14ac:dyDescent="0.3">
      <c r="A357" s="335">
        <v>311</v>
      </c>
      <c r="B357" s="71">
        <v>12</v>
      </c>
      <c r="C357" s="54" t="s">
        <v>20</v>
      </c>
      <c r="D357" s="291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19" t="b">
        <f>+ISNUMBER(PAGOS[[#This Row],[REG]])</f>
        <v>1</v>
      </c>
    </row>
    <row r="358" spans="1:12" x14ac:dyDescent="0.3">
      <c r="A358" s="335">
        <v>312</v>
      </c>
      <c r="B358" s="71">
        <v>3</v>
      </c>
      <c r="C358" s="54" t="s">
        <v>13</v>
      </c>
      <c r="D358" s="291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19" t="b">
        <f>+ISNUMBER(PAGOS[[#This Row],[REG]])</f>
        <v>1</v>
      </c>
    </row>
    <row r="359" spans="1:12" x14ac:dyDescent="0.3">
      <c r="A359" s="335">
        <v>313</v>
      </c>
      <c r="B359" s="71">
        <v>7</v>
      </c>
      <c r="C359" s="54" t="s">
        <v>408</v>
      </c>
      <c r="D359" s="291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19" t="b">
        <f>+ISNUMBER(PAGOS[[#This Row],[REG]])</f>
        <v>1</v>
      </c>
    </row>
    <row r="360" spans="1:12" x14ac:dyDescent="0.3">
      <c r="A360" s="335">
        <v>314</v>
      </c>
      <c r="B360" s="71">
        <v>7</v>
      </c>
      <c r="C360" s="54" t="s">
        <v>408</v>
      </c>
      <c r="D360" s="291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19" t="b">
        <f>+ISNUMBER(PAGOS[[#This Row],[REG]])</f>
        <v>1</v>
      </c>
    </row>
    <row r="361" spans="1:12" x14ac:dyDescent="0.3">
      <c r="A361" s="335">
        <v>315</v>
      </c>
      <c r="B361" s="71">
        <v>8</v>
      </c>
      <c r="C361" s="54" t="s">
        <v>16</v>
      </c>
      <c r="D361" s="291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19" t="b">
        <f>+ISNUMBER(PAGOS[[#This Row],[REG]])</f>
        <v>1</v>
      </c>
    </row>
    <row r="362" spans="1:12" x14ac:dyDescent="0.3">
      <c r="A362" s="335" t="s">
        <v>505</v>
      </c>
      <c r="B362" s="71">
        <v>8</v>
      </c>
      <c r="C362" s="54" t="s">
        <v>16</v>
      </c>
      <c r="D362" s="291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19" t="b">
        <f>+ISNUMBER(PAGOS[[#This Row],[REG]])</f>
        <v>0</v>
      </c>
    </row>
    <row r="363" spans="1:12" x14ac:dyDescent="0.3">
      <c r="A363" s="335">
        <v>316</v>
      </c>
      <c r="B363" s="71">
        <v>7</v>
      </c>
      <c r="C363" s="54" t="s">
        <v>408</v>
      </c>
      <c r="D363" s="291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19" t="b">
        <f>+ISNUMBER(PAGOS[[#This Row],[REG]])</f>
        <v>1</v>
      </c>
    </row>
    <row r="364" spans="1:12" x14ac:dyDescent="0.3">
      <c r="A364" s="335">
        <v>317</v>
      </c>
      <c r="B364" s="71">
        <v>10</v>
      </c>
      <c r="C364" s="54" t="s">
        <v>18</v>
      </c>
      <c r="D364" s="291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19" t="b">
        <f>+ISNUMBER(PAGOS[[#This Row],[REG]])</f>
        <v>1</v>
      </c>
    </row>
    <row r="365" spans="1:12" x14ac:dyDescent="0.3">
      <c r="A365" s="335">
        <v>318</v>
      </c>
      <c r="B365" s="71">
        <v>9</v>
      </c>
      <c r="C365" s="54" t="s">
        <v>17</v>
      </c>
      <c r="D365" s="291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19" t="b">
        <f>+ISNUMBER(PAGOS[[#This Row],[REG]])</f>
        <v>1</v>
      </c>
    </row>
    <row r="366" spans="1:12" x14ac:dyDescent="0.3">
      <c r="A366" s="335">
        <v>319</v>
      </c>
      <c r="B366" s="71">
        <v>16</v>
      </c>
      <c r="C366" s="54" t="s">
        <v>23</v>
      </c>
      <c r="D366" s="291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19" t="b">
        <f>+ISNUMBER(PAGOS[[#This Row],[REG]])</f>
        <v>1</v>
      </c>
    </row>
    <row r="367" spans="1:12" x14ac:dyDescent="0.3">
      <c r="A367" s="335" t="s">
        <v>516</v>
      </c>
      <c r="B367" s="71">
        <v>1</v>
      </c>
      <c r="C367" s="54" t="s">
        <v>70</v>
      </c>
      <c r="D367" s="291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517</v>
      </c>
      <c r="L367" s="319" t="b">
        <f>+ISNUMBER(PAGOS[[#This Row],[REG]])</f>
        <v>0</v>
      </c>
    </row>
    <row r="368" spans="1:12" x14ac:dyDescent="0.3">
      <c r="A368" s="335">
        <v>320</v>
      </c>
      <c r="B368" s="71">
        <v>5</v>
      </c>
      <c r="C368" s="54" t="s">
        <v>14</v>
      </c>
      <c r="D368" s="291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19" t="b">
        <f>+ISNUMBER(PAGOS[[#This Row],[REG]])</f>
        <v>1</v>
      </c>
    </row>
    <row r="369" spans="1:12" x14ac:dyDescent="0.3">
      <c r="A369" s="335">
        <v>321</v>
      </c>
      <c r="B369" s="71">
        <v>17</v>
      </c>
      <c r="C369" s="54" t="s">
        <v>339</v>
      </c>
      <c r="D369" s="291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19" t="b">
        <f>+ISNUMBER(PAGOS[[#This Row],[REG]])</f>
        <v>1</v>
      </c>
    </row>
    <row r="370" spans="1:12" x14ac:dyDescent="0.3">
      <c r="A370" s="335">
        <v>322</v>
      </c>
      <c r="B370" s="71">
        <v>6</v>
      </c>
      <c r="C370" s="54" t="s">
        <v>24</v>
      </c>
      <c r="D370" s="291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518</v>
      </c>
      <c r="L370" s="319" t="b">
        <f>+ISNUMBER(PAGOS[[#This Row],[REG]])</f>
        <v>1</v>
      </c>
    </row>
    <row r="371" spans="1:12" x14ac:dyDescent="0.3">
      <c r="A371" s="335">
        <v>323</v>
      </c>
      <c r="B371" s="71">
        <v>15</v>
      </c>
      <c r="C371" s="54" t="s">
        <v>22</v>
      </c>
      <c r="D371" s="291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518</v>
      </c>
      <c r="L371" s="319" t="b">
        <f>+ISNUMBER(PAGOS[[#This Row],[REG]])</f>
        <v>1</v>
      </c>
    </row>
    <row r="372" spans="1:12" x14ac:dyDescent="0.3">
      <c r="A372" s="335">
        <v>324</v>
      </c>
      <c r="B372" s="71">
        <v>18</v>
      </c>
      <c r="C372" s="54" t="s">
        <v>340</v>
      </c>
      <c r="D372" s="291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518</v>
      </c>
      <c r="L372" s="319" t="b">
        <f>+ISNUMBER(PAGOS[[#This Row],[REG]])</f>
        <v>1</v>
      </c>
    </row>
    <row r="373" spans="1:12" x14ac:dyDescent="0.3">
      <c r="A373" s="335">
        <v>325</v>
      </c>
      <c r="B373" s="71">
        <v>7</v>
      </c>
      <c r="C373" s="54" t="s">
        <v>408</v>
      </c>
      <c r="D373" s="291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518</v>
      </c>
      <c r="L373" s="319" t="b">
        <f>+ISNUMBER(PAGOS[[#This Row],[REG]])</f>
        <v>1</v>
      </c>
    </row>
    <row r="374" spans="1:12" x14ac:dyDescent="0.3">
      <c r="A374" s="335">
        <v>326</v>
      </c>
      <c r="B374" s="71">
        <v>12</v>
      </c>
      <c r="C374" s="54" t="s">
        <v>20</v>
      </c>
      <c r="D374" s="291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518</v>
      </c>
      <c r="L374" s="319" t="b">
        <f>+ISNUMBER(PAGOS[[#This Row],[REG]])</f>
        <v>1</v>
      </c>
    </row>
    <row r="375" spans="1:12" x14ac:dyDescent="0.3">
      <c r="A375" s="335">
        <v>327</v>
      </c>
      <c r="B375" s="71">
        <v>4</v>
      </c>
      <c r="C375" s="54" t="s">
        <v>12</v>
      </c>
      <c r="D375" s="291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518</v>
      </c>
      <c r="L375" s="319" t="b">
        <f>+ISNUMBER(PAGOS[[#This Row],[REG]])</f>
        <v>1</v>
      </c>
    </row>
    <row r="376" spans="1:12" x14ac:dyDescent="0.3">
      <c r="A376" s="335">
        <v>328</v>
      </c>
      <c r="B376" s="71">
        <v>12</v>
      </c>
      <c r="C376" s="54" t="s">
        <v>20</v>
      </c>
      <c r="D376" s="291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518</v>
      </c>
      <c r="L376" s="319" t="b">
        <f>+ISNUMBER(PAGOS[[#This Row],[REG]])</f>
        <v>1</v>
      </c>
    </row>
    <row r="377" spans="1:12" x14ac:dyDescent="0.3">
      <c r="A377" s="335">
        <v>329</v>
      </c>
      <c r="B377" s="71">
        <v>5</v>
      </c>
      <c r="C377" s="54" t="s">
        <v>14</v>
      </c>
      <c r="D377" s="291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519</v>
      </c>
      <c r="L377" s="319" t="b">
        <f>+ISNUMBER(PAGOS[[#This Row],[REG]])</f>
        <v>1</v>
      </c>
    </row>
    <row r="378" spans="1:12" x14ac:dyDescent="0.3">
      <c r="A378" s="335">
        <v>330</v>
      </c>
      <c r="B378" s="71">
        <v>3</v>
      </c>
      <c r="C378" s="54" t="s">
        <v>13</v>
      </c>
      <c r="D378" s="291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518</v>
      </c>
      <c r="L378" s="319" t="b">
        <f>+ISNUMBER(PAGOS[[#This Row],[REG]])</f>
        <v>1</v>
      </c>
    </row>
    <row r="379" spans="1:12" x14ac:dyDescent="0.3">
      <c r="A379" s="335">
        <v>331</v>
      </c>
      <c r="B379" s="71">
        <v>8</v>
      </c>
      <c r="C379" s="54" t="s">
        <v>409</v>
      </c>
      <c r="D379" s="291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19" t="b">
        <f>+ISNUMBER(PAGOS[[#This Row],[REG]])</f>
        <v>1</v>
      </c>
    </row>
    <row r="380" spans="1:12" x14ac:dyDescent="0.3">
      <c r="A380" s="335">
        <v>332</v>
      </c>
      <c r="B380" s="71">
        <v>7</v>
      </c>
      <c r="C380" s="54" t="s">
        <v>408</v>
      </c>
      <c r="D380" s="291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19" t="b">
        <f>+ISNUMBER(PAGOS[[#This Row],[REG]])</f>
        <v>1</v>
      </c>
    </row>
    <row r="381" spans="1:12" x14ac:dyDescent="0.3">
      <c r="A381" s="335">
        <v>333</v>
      </c>
      <c r="B381" s="71">
        <v>9</v>
      </c>
      <c r="C381" s="54" t="s">
        <v>17</v>
      </c>
      <c r="D381" s="291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521</v>
      </c>
      <c r="L381" s="319" t="b">
        <f>+ISNUMBER(PAGOS[[#This Row],[REG]])</f>
        <v>1</v>
      </c>
    </row>
    <row r="382" spans="1:12" x14ac:dyDescent="0.3">
      <c r="A382" s="335">
        <v>334</v>
      </c>
      <c r="B382" s="71">
        <v>18</v>
      </c>
      <c r="C382" s="54" t="s">
        <v>340</v>
      </c>
      <c r="D382" s="291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523</v>
      </c>
      <c r="L382" s="319" t="b">
        <f>+ISNUMBER(PAGOS[[#This Row],[REG]])</f>
        <v>1</v>
      </c>
    </row>
    <row r="383" spans="1:12" x14ac:dyDescent="0.3">
      <c r="A383" s="335">
        <v>335</v>
      </c>
      <c r="B383" s="71">
        <v>18</v>
      </c>
      <c r="C383" s="54" t="s">
        <v>340</v>
      </c>
      <c r="D383" s="291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524</v>
      </c>
      <c r="L383" s="319" t="b">
        <f>+ISNUMBER(PAGOS[[#This Row],[REG]])</f>
        <v>1</v>
      </c>
    </row>
    <row r="384" spans="1:12" x14ac:dyDescent="0.3">
      <c r="A384" s="335" t="s">
        <v>525</v>
      </c>
      <c r="B384" s="71">
        <v>18</v>
      </c>
      <c r="C384" s="54" t="s">
        <v>340</v>
      </c>
      <c r="D384" s="291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526</v>
      </c>
      <c r="L384" s="319" t="b">
        <f>+ISNUMBER(PAGOS[[#This Row],[REG]])</f>
        <v>0</v>
      </c>
    </row>
    <row r="385" spans="1:12" x14ac:dyDescent="0.3">
      <c r="A385" s="335" t="s">
        <v>530</v>
      </c>
      <c r="B385" s="71">
        <v>2</v>
      </c>
      <c r="C385" s="54" t="s">
        <v>71</v>
      </c>
      <c r="D385" s="291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531</v>
      </c>
      <c r="L385" s="319" t="b">
        <f>+ISNUMBER(PAGOS[[#This Row],[REG]])</f>
        <v>0</v>
      </c>
    </row>
    <row r="386" spans="1:12" x14ac:dyDescent="0.3">
      <c r="A386" s="335">
        <v>336</v>
      </c>
      <c r="B386" s="71">
        <v>16</v>
      </c>
      <c r="C386" s="54" t="s">
        <v>23</v>
      </c>
      <c r="D386" s="291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518</v>
      </c>
      <c r="L386" s="319" t="b">
        <f>+ISNUMBER(PAGOS[[#This Row],[REG]])</f>
        <v>1</v>
      </c>
    </row>
  </sheetData>
  <sheetProtection algorithmName="SHA-512" hashValue="erNQf7145u9b+1eDcCVYK8sBMjXkaTfthRRyinJ3agx5ENmWhViwg4zXucwHWbD3xDH+pQ3HyA5OHDU2/fUm2g==" saltValue="Ux14pmAzso9eRmTi2I/NPg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2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5"/>
    </row>
    <row r="3" spans="1:6" x14ac:dyDescent="0.3">
      <c r="A3" s="352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5"/>
    </row>
    <row r="4" spans="1:6" x14ac:dyDescent="0.3">
      <c r="A4" s="352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5"/>
    </row>
    <row r="5" spans="1:6" x14ac:dyDescent="0.3">
      <c r="A5" s="352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5"/>
    </row>
    <row r="6" spans="1:6" x14ac:dyDescent="0.3">
      <c r="A6" s="352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5"/>
    </row>
    <row r="7" spans="1:6" x14ac:dyDescent="0.3">
      <c r="A7" s="352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5"/>
    </row>
    <row r="8" spans="1:6" x14ac:dyDescent="0.3">
      <c r="A8" s="352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5"/>
    </row>
    <row r="9" spans="1:6" x14ac:dyDescent="0.3">
      <c r="A9" s="353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5"/>
    </row>
    <row r="10" spans="1:6" x14ac:dyDescent="0.3">
      <c r="A10" s="353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5"/>
    </row>
    <row r="11" spans="1:6" x14ac:dyDescent="0.3">
      <c r="A11" s="353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5"/>
    </row>
    <row r="12" spans="1:6" x14ac:dyDescent="0.3">
      <c r="A12" s="353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5"/>
    </row>
    <row r="13" spans="1:6" x14ac:dyDescent="0.3">
      <c r="A13" s="353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5"/>
    </row>
    <row r="14" spans="1:6" x14ac:dyDescent="0.3">
      <c r="A14" s="353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5"/>
    </row>
    <row r="15" spans="1:6" x14ac:dyDescent="0.3">
      <c r="A15" s="353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5"/>
    </row>
    <row r="16" spans="1:6" x14ac:dyDescent="0.3">
      <c r="A16" s="353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5"/>
    </row>
    <row r="17" spans="1:6" x14ac:dyDescent="0.3">
      <c r="A17" s="353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5"/>
    </row>
    <row r="18" spans="1:6" x14ac:dyDescent="0.3">
      <c r="A18" s="353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5"/>
    </row>
    <row r="19" spans="1:6" x14ac:dyDescent="0.3">
      <c r="A19" s="353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5"/>
    </row>
    <row r="20" spans="1:6" x14ac:dyDescent="0.3">
      <c r="A20" s="353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5"/>
    </row>
    <row r="21" spans="1:6" x14ac:dyDescent="0.3">
      <c r="A21" s="353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5"/>
    </row>
    <row r="22" spans="1:6" x14ac:dyDescent="0.3">
      <c r="A22" s="353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5"/>
    </row>
    <row r="23" spans="1:6" x14ac:dyDescent="0.3">
      <c r="A23" s="353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5"/>
    </row>
    <row r="24" spans="1:6" x14ac:dyDescent="0.3">
      <c r="A24" s="353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5"/>
    </row>
    <row r="25" spans="1:6" x14ac:dyDescent="0.3">
      <c r="A25" s="353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5"/>
    </row>
    <row r="26" spans="1:6" x14ac:dyDescent="0.3">
      <c r="A26" s="353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5"/>
    </row>
    <row r="27" spans="1:6" x14ac:dyDescent="0.3">
      <c r="A27" s="353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5"/>
    </row>
    <row r="28" spans="1:6" x14ac:dyDescent="0.3">
      <c r="A28" s="353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5"/>
    </row>
    <row r="29" spans="1:6" x14ac:dyDescent="0.3">
      <c r="A29" s="353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5"/>
    </row>
    <row r="30" spans="1:6" x14ac:dyDescent="0.3">
      <c r="A30" s="353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5"/>
    </row>
    <row r="31" spans="1:6" x14ac:dyDescent="0.3">
      <c r="A31" s="353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5"/>
    </row>
    <row r="32" spans="1:6" x14ac:dyDescent="0.3">
      <c r="A32" s="353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5"/>
    </row>
    <row r="33" spans="1:6" x14ac:dyDescent="0.3">
      <c r="A33" s="353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5"/>
    </row>
    <row r="34" spans="1:6" x14ac:dyDescent="0.3">
      <c r="A34" s="353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5"/>
    </row>
    <row r="35" spans="1:6" x14ac:dyDescent="0.3">
      <c r="A35" s="353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5"/>
    </row>
    <row r="36" spans="1:6" x14ac:dyDescent="0.3">
      <c r="A36" s="353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5"/>
    </row>
    <row r="37" spans="1:6" x14ac:dyDescent="0.3">
      <c r="A37" s="353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5"/>
    </row>
    <row r="38" spans="1:6" x14ac:dyDescent="0.3">
      <c r="A38" s="353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3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3">
        <v>39</v>
      </c>
      <c r="B40" s="41">
        <v>45945</v>
      </c>
      <c r="C40" s="45">
        <v>2230.7800000000002</v>
      </c>
      <c r="D40" s="236" t="s">
        <v>533</v>
      </c>
    </row>
  </sheetData>
  <sheetProtection algorithmName="SHA-512" hashValue="L9XkCmhkkngICl0fols/il2JC60R23FVNYjpKKruaN/vr3YWd/OU+1PGSb5NHjuv2vI6GqSOmvos+BsA/2YVmA==" saltValue="FYCP+tE1JHzRo7Kgzst7/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4" t="s">
        <v>424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</row>
    <row r="4" spans="2:18" x14ac:dyDescent="0.3">
      <c r="D4" s="200" t="s">
        <v>410</v>
      </c>
      <c r="F4" s="272"/>
      <c r="G4" s="283" t="s">
        <v>414</v>
      </c>
      <c r="H4" s="283" t="s">
        <v>415</v>
      </c>
      <c r="I4" s="272" t="s">
        <v>417</v>
      </c>
      <c r="J4" s="272" t="s">
        <v>415</v>
      </c>
      <c r="K4" s="277" t="s">
        <v>415</v>
      </c>
      <c r="L4" s="280" t="s">
        <v>414</v>
      </c>
      <c r="M4" s="280" t="s">
        <v>32</v>
      </c>
      <c r="N4" s="272"/>
      <c r="O4" s="272"/>
      <c r="P4" s="272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2" t="s">
        <v>413</v>
      </c>
      <c r="G5" s="283" t="s">
        <v>116</v>
      </c>
      <c r="H5" s="283" t="s">
        <v>116</v>
      </c>
      <c r="I5" s="272" t="s">
        <v>416</v>
      </c>
      <c r="J5" s="272" t="s">
        <v>416</v>
      </c>
      <c r="K5" s="277" t="s">
        <v>418</v>
      </c>
      <c r="L5" s="280" t="s">
        <v>419</v>
      </c>
      <c r="M5" s="280" t="s">
        <v>419</v>
      </c>
      <c r="N5" s="272" t="s">
        <v>420</v>
      </c>
      <c r="O5" s="272" t="s">
        <v>421</v>
      </c>
      <c r="P5" s="272" t="s">
        <v>423</v>
      </c>
    </row>
    <row r="6" spans="2:18" x14ac:dyDescent="0.3">
      <c r="B6" s="274">
        <v>1</v>
      </c>
      <c r="C6" s="274" t="s">
        <v>70</v>
      </c>
      <c r="D6" s="274">
        <v>1</v>
      </c>
      <c r="E6" s="275">
        <v>0</v>
      </c>
      <c r="F6" s="275">
        <f>+SUMIFS(PRESTAMOS[MONTO AMORTIZACION],PRESTAMOS[NOMBRE CLIENTE],C6,PRESTAMOS[REG],"AYUDA")</f>
        <v>0</v>
      </c>
      <c r="G6" s="284">
        <f>+SUMIFS(PRESTAMOS[MONTO AMORTIZACION],PRESTAMOS[CODIGO CLIENTE],B6,PRESTAMOS[REG],"&lt;&gt;AYUDA*")</f>
        <v>0</v>
      </c>
      <c r="H6" s="284">
        <f>+SUMIFS(PRESTAMOS[T. INT],PRESTAMOS[CODIGO CLIENTE],B6,PRESTAMOS[REG],"&lt;&gt;AYUDA*")</f>
        <v>0</v>
      </c>
      <c r="I6" s="275">
        <v>0</v>
      </c>
      <c r="J6" s="275">
        <v>0</v>
      </c>
      <c r="K6" s="278">
        <v>0</v>
      </c>
      <c r="L6" s="281">
        <f>+G6-(I6)</f>
        <v>0</v>
      </c>
      <c r="M6" s="281">
        <f t="shared" ref="M6:M23" si="0">+H6-(J6+K6)</f>
        <v>0</v>
      </c>
      <c r="N6" s="276">
        <f>+(SUMIFS(PAGOS[PAGO DEL MONTO],PAGOS[NOMBRE CLIENTE],C6,PAGOS[REG],"INGRESO*"))+(SUMIFS(PAGOS[PAGO DEL INTERES],PAGOS[NOMBRE CLIENTE],C6,PAGOS[REG],"INGRESO*"))</f>
        <v>23.5</v>
      </c>
      <c r="O6" s="276">
        <f>IF(C6="SOCIOS GASTOS",SUMIFS(PAGOS[PAGO DEL MONTO],PAGOS[NOMBRE CLIENTE],"SOCIOS GASTOS",PAGOS[REG],"EGRESO*")+(SUMIFS(PAGOS[PAGO DEL INTERES],PAGOS[NOMBRE CLIENTE],"SOCIOS GASTOS",PAGOS[REG],"EGRESO*")),0)+F6</f>
        <v>0</v>
      </c>
      <c r="P6" s="292">
        <f t="shared" ref="P6:P23" si="1">IF(OR(B6=1,B6=2),0,GETPIVOTDATA("[Measures].[Suma de APORTE]",$B$4)+($H$24+$N$24-$O$24-$K$24))/16</f>
        <v>0</v>
      </c>
    </row>
    <row r="7" spans="2:18" x14ac:dyDescent="0.3">
      <c r="B7" s="274">
        <v>2</v>
      </c>
      <c r="C7" s="274" t="s">
        <v>71</v>
      </c>
      <c r="D7" s="274">
        <v>1</v>
      </c>
      <c r="E7" s="275">
        <v>0</v>
      </c>
      <c r="F7" s="275">
        <f>+SUMIFS(PRESTAMOS[MONTO AMORTIZACION],PRESTAMOS[NOMBRE CLIENTE],C7,PRESTAMOS[REG],"AYUDA*")</f>
        <v>0</v>
      </c>
      <c r="G7" s="284">
        <f>+SUMIFS(PRESTAMOS[MONTO AMORTIZACION],PRESTAMOS[CODIGO CLIENTE],B7,PRESTAMOS[REG],"&lt;&gt;AYUDA*")</f>
        <v>0</v>
      </c>
      <c r="H7" s="284">
        <f>+SUMIFS(PRESTAMOS[T. INT],PRESTAMOS[CODIGO CLIENTE],B7,PRESTAMOS[REG],"&lt;&gt;AYUDA*")</f>
        <v>0</v>
      </c>
      <c r="I7" s="275">
        <v>0</v>
      </c>
      <c r="J7" s="275">
        <v>0</v>
      </c>
      <c r="K7" s="278">
        <v>0</v>
      </c>
      <c r="L7" s="281">
        <f t="shared" ref="L7:L23" si="2">+G7-(I7)</f>
        <v>0</v>
      </c>
      <c r="M7" s="281">
        <f t="shared" si="0"/>
        <v>0</v>
      </c>
      <c r="N7" s="276">
        <f>+(SUMIFS(PAGOS[PAGO DEL MONTO],PAGOS[NOMBRE CLIENTE],C7,PAGOS[REG],"INGRESO*"))+(SUMIFS(PAGOS[PAGO DEL INTERES],PAGOS[NOMBRE CLIENTE],C7,PAGOS[REG],"INGRESO*"))</f>
        <v>0</v>
      </c>
      <c r="O7" s="276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2">
        <f t="shared" si="1"/>
        <v>0</v>
      </c>
    </row>
    <row r="8" spans="2:18" x14ac:dyDescent="0.3">
      <c r="B8" s="274">
        <v>3</v>
      </c>
      <c r="C8" s="274" t="s">
        <v>13</v>
      </c>
      <c r="D8" s="274">
        <v>39</v>
      </c>
      <c r="E8" s="275">
        <v>390</v>
      </c>
      <c r="F8" s="275">
        <f>+SUMIFS(PRESTAMOS[MONTO AMORTIZACION],PRESTAMOS[NOMBRE CLIENTE],C8,PRESTAMOS[REG],"AYUDA*")</f>
        <v>0</v>
      </c>
      <c r="G8" s="284">
        <f>+SUMIFS(PRESTAMOS[MONTO AMORTIZACION],PRESTAMOS[CODIGO CLIENTE],B8,PRESTAMOS[REG],"&lt;&gt;AYUDA*")</f>
        <v>1260</v>
      </c>
      <c r="H8" s="284">
        <f>+SUMIFS(PRESTAMOS[T. INT],PRESTAMOS[CODIGO CLIENTE],B8,PRESTAMOS[REG],"&lt;&gt;AYUDA*")</f>
        <v>76.400000000000006</v>
      </c>
      <c r="I8" s="275">
        <f>+SUMIFS(PAGOS[PAGO DEL MONTO],PAGOS[CODIGO CLIENTE],B8,PAGOS[REG],"&lt;&gt;EGRESO*")</f>
        <v>1260.01</v>
      </c>
      <c r="J8" s="275">
        <f>+SUMIFS(PAGOS[PAGO DEL INTERES],PAGOS[CODIGO CLIENTE],B8,PAGOS[REG],"&lt;&gt;EGRESO*")</f>
        <v>76.400000000000006</v>
      </c>
      <c r="K8" s="278">
        <f>+SUMIFS(PAGOS[PAGO DEL INTERES],PAGOS[CODIGO CLIENTE],B8,PAGOS[REG],"EGRESO*")</f>
        <v>0</v>
      </c>
      <c r="L8" s="281">
        <f t="shared" si="2"/>
        <v>-9.9999999999909051E-3</v>
      </c>
      <c r="M8" s="281">
        <f t="shared" si="0"/>
        <v>0</v>
      </c>
      <c r="N8" s="276">
        <f>+(SUMIFS(PAGOS[PAGO DEL MONTO],PAGOS[NOMBRE CLIENTE],C8,PAGOS[REG],"INGRESO*"))+(SUMIFS(PAGOS[PAGO DEL INTERES],PAGOS[NOMBRE CLIENTE],C8,PAGOS[REG],"INGRESO*"))</f>
        <v>13.35</v>
      </c>
      <c r="O8" s="276">
        <f>IF(C8="SOCIOS GASTOS",SUMIFS(PAGOS[PAGO DEL MONTO],PAGOS[NOMBRE CLIENTE],"SOCIOS GASTOS",PAGOS[REG],"EGRESO*")+(SUMIFS(PAGOS[PAGO DEL INTERES],PAGOS[NOMBRE CLIENTE],"SOCIOS GASTOS",PAGOS[REG],"EGRESO*")),0)+F8</f>
        <v>0</v>
      </c>
      <c r="P8" s="292">
        <f t="shared" si="1"/>
        <v>594.27375000000006</v>
      </c>
      <c r="R8" s="110"/>
    </row>
    <row r="9" spans="2:18" x14ac:dyDescent="0.3">
      <c r="B9" s="274">
        <v>4</v>
      </c>
      <c r="C9" s="274" t="s">
        <v>12</v>
      </c>
      <c r="D9" s="274">
        <v>39</v>
      </c>
      <c r="E9" s="275">
        <v>390</v>
      </c>
      <c r="F9" s="275">
        <f>+SUMIFS(PRESTAMOS[MONTO AMORTIZACION],PRESTAMOS[NOMBRE CLIENTE],C9,PRESTAMOS[REG],"AYUDA*")</f>
        <v>260</v>
      </c>
      <c r="G9" s="284">
        <f>+SUMIFS(PRESTAMOS[MONTO AMORTIZACION],PRESTAMOS[CODIGO CLIENTE],B9,PRESTAMOS[REG],"&lt;&gt;AYUDA*")</f>
        <v>1500</v>
      </c>
      <c r="H9" s="284">
        <f>+SUMIFS(PRESTAMOS[T. INT],PRESTAMOS[CODIGO CLIENTE],B9,PRESTAMOS[REG],"&lt;&gt;AYUDA*")</f>
        <v>108</v>
      </c>
      <c r="I9" s="275">
        <f>+SUMIFS(PAGOS[PAGO DEL MONTO],PAGOS[CODIGO CLIENTE],B9,PAGOS[REG],"&lt;&gt;EGRESO*")</f>
        <v>1500</v>
      </c>
      <c r="J9" s="275">
        <f>+SUMIFS(PAGOS[PAGO DEL INTERES],PAGOS[CODIGO CLIENTE],B9,PAGOS[REG],"&lt;&gt;EGRESO*")</f>
        <v>108</v>
      </c>
      <c r="K9" s="278">
        <f>+SUMIFS(PAGOS[PAGO DEL INTERES],PAGOS[CODIGO CLIENTE],B9,PAGOS[REG],"EGRESO*")</f>
        <v>0</v>
      </c>
      <c r="L9" s="281">
        <f t="shared" si="2"/>
        <v>0</v>
      </c>
      <c r="M9" s="281">
        <f t="shared" si="0"/>
        <v>0</v>
      </c>
      <c r="N9" s="276">
        <f>+(SUMIFS(PAGOS[PAGO DEL MONTO],PAGOS[NOMBRE CLIENTE],C9,PAGOS[REG],"INGRESO*"))+(SUMIFS(PAGOS[PAGO DEL INTERES],PAGOS[NOMBRE CLIENTE],C9,PAGOS[REG],"INGRESO*"))</f>
        <v>0</v>
      </c>
      <c r="O9" s="276">
        <f>IF(C9="SOCIOS GASTOS",SUMIFS(PAGOS[PAGO DEL MONTO],PAGOS[NOMBRE CLIENTE],"SOCIOS GASTOS",PAGOS[REG],"EGRESO*")+(SUMIFS(PAGOS[PAGO DEL INTERES],PAGOS[NOMBRE CLIENTE],"SOCIOS GASTOS",PAGOS[REG],"EGRESO*")),0)+F9</f>
        <v>260</v>
      </c>
      <c r="P9" s="292">
        <f t="shared" si="1"/>
        <v>594.27375000000006</v>
      </c>
      <c r="R9" s="110"/>
    </row>
    <row r="10" spans="2:18" x14ac:dyDescent="0.3">
      <c r="B10" s="274">
        <v>5</v>
      </c>
      <c r="C10" s="274" t="s">
        <v>14</v>
      </c>
      <c r="D10" s="274">
        <v>39</v>
      </c>
      <c r="E10" s="275">
        <v>390</v>
      </c>
      <c r="F10" s="275">
        <f>+SUMIFS(PRESTAMOS[MONTO AMORTIZACION],PRESTAMOS[NOMBRE CLIENTE],C10,PRESTAMOS[REG],"AYUDA*")</f>
        <v>0</v>
      </c>
      <c r="G10" s="284">
        <f>+SUMIFS(PRESTAMOS[MONTO AMORTIZACION],PRESTAMOS[CODIGO CLIENTE],B10,PRESTAMOS[REG],"&lt;&gt;AYUDA*")</f>
        <v>3800</v>
      </c>
      <c r="H10" s="284">
        <f>+SUMIFS(PRESTAMOS[T. INT],PRESTAMOS[CODIGO CLIENTE],B10,PRESTAMOS[REG],"&lt;&gt;AYUDA*")</f>
        <v>612</v>
      </c>
      <c r="I10" s="275">
        <f>+SUMIFS(PAGOS[PAGO DEL MONTO],PAGOS[CODIGO CLIENTE],B10,PAGOS[REG],"&lt;&gt;EGRESO*")</f>
        <v>3100</v>
      </c>
      <c r="J10" s="275">
        <f>+SUMIFS(PAGOS[PAGO DEL INTERES],PAGOS[CODIGO CLIENTE],B10,PAGOS[REG],"&lt;&gt;EGRESO*")</f>
        <v>424</v>
      </c>
      <c r="K10" s="278">
        <f>+SUMIFS(PAGOS[PAGO DEL INTERES],PAGOS[CODIGO CLIENTE],B10,PAGOS[REG],"EGRESO*")</f>
        <v>20</v>
      </c>
      <c r="L10" s="281">
        <f t="shared" si="2"/>
        <v>700</v>
      </c>
      <c r="M10" s="281">
        <f t="shared" si="0"/>
        <v>168</v>
      </c>
      <c r="N10" s="276">
        <f>+(SUMIFS(PAGOS[PAGO DEL MONTO],PAGOS[NOMBRE CLIENTE],C10,PAGOS[REG],"INGRESO*"))+(SUMIFS(PAGOS[PAGO DEL INTERES],PAGOS[NOMBRE CLIENTE],C10,PAGOS[REG],"INGRESO*"))</f>
        <v>13.35</v>
      </c>
      <c r="O10" s="276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2">
        <f t="shared" si="1"/>
        <v>594.27375000000006</v>
      </c>
    </row>
    <row r="11" spans="2:18" x14ac:dyDescent="0.3">
      <c r="B11" s="274">
        <v>6</v>
      </c>
      <c r="C11" s="274" t="s">
        <v>24</v>
      </c>
      <c r="D11" s="274">
        <v>39</v>
      </c>
      <c r="E11" s="275">
        <v>390</v>
      </c>
      <c r="F11" s="275">
        <f>+SUMIFS(PRESTAMOS[MONTO AMORTIZACION],PRESTAMOS[NOMBRE CLIENTE],C11,PRESTAMOS[REG],"AYUDA*")</f>
        <v>0</v>
      </c>
      <c r="G11" s="284">
        <f>+SUMIFS(PRESTAMOS[MONTO AMORTIZACION],PRESTAMOS[CODIGO CLIENTE],B11,PRESTAMOS[REG],"&lt;&gt;AYUDA*")</f>
        <v>3280</v>
      </c>
      <c r="H11" s="284">
        <f>+SUMIFS(PRESTAMOS[T. INT],PRESTAMOS[CODIGO CLIENTE],B11,PRESTAMOS[REG],"&lt;&gt;AYUDA*")</f>
        <v>599.6</v>
      </c>
      <c r="I11" s="275">
        <f>+SUMIFS(PAGOS[PAGO DEL MONTO],PAGOS[CODIGO CLIENTE],B11,PAGOS[REG],"&lt;&gt;EGRESO*")</f>
        <v>2280</v>
      </c>
      <c r="J11" s="275">
        <f>+SUMIFS(PAGOS[PAGO DEL INTERES],PAGOS[CODIGO CLIENTE],B11,PAGOS[REG],"&lt;&gt;EGRESO*")</f>
        <v>309.60000000000002</v>
      </c>
      <c r="K11" s="278">
        <f>+SUMIFS(PAGOS[PAGO DEL INTERES],PAGOS[CODIGO CLIENTE],B11,PAGOS[REG],"EGRESO*")</f>
        <v>50</v>
      </c>
      <c r="L11" s="281">
        <f t="shared" si="2"/>
        <v>1000</v>
      </c>
      <c r="M11" s="281">
        <f t="shared" si="0"/>
        <v>240</v>
      </c>
      <c r="N11" s="276">
        <f>+(SUMIFS(PAGOS[PAGO DEL MONTO],PAGOS[NOMBRE CLIENTE],C11,PAGOS[REG],"INGRESO*"))+(SUMIFS(PAGOS[PAGO DEL INTERES],PAGOS[NOMBRE CLIENTE],C11,PAGOS[REG],"INGRESO*"))</f>
        <v>18.350000000000001</v>
      </c>
      <c r="O11" s="276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2">
        <f t="shared" si="1"/>
        <v>594.27375000000006</v>
      </c>
    </row>
    <row r="12" spans="2:18" x14ac:dyDescent="0.3">
      <c r="B12" s="274">
        <v>7</v>
      </c>
      <c r="C12" s="274" t="s">
        <v>408</v>
      </c>
      <c r="D12" s="274">
        <v>39</v>
      </c>
      <c r="E12" s="275">
        <v>390</v>
      </c>
      <c r="F12" s="275">
        <f>+SUMIFS(PRESTAMOS[MONTO AMORTIZACION],PRESTAMOS[NOMBRE CLIENTE],C12,PRESTAMOS[REG],"AYUDA*")</f>
        <v>0</v>
      </c>
      <c r="G12" s="284">
        <f>+SUMIFS(PRESTAMOS[MONTO AMORTIZACION],PRESTAMOS[CODIGO CLIENTE],B12,PRESTAMOS[REG],"&lt;&gt;AYUDA*")</f>
        <v>3750</v>
      </c>
      <c r="H12" s="284">
        <f>+SUMIFS(PRESTAMOS[T. INT],PRESTAMOS[CODIGO CLIENTE],B12,PRESTAMOS[REG],"&lt;&gt;AYUDA*")</f>
        <v>162</v>
      </c>
      <c r="I12" s="275">
        <f>+SUMIFS(PAGOS[PAGO DEL MONTO],PAGOS[CODIGO CLIENTE],B12,PAGOS[REG],"&lt;&gt;EGRESO*")</f>
        <v>3550</v>
      </c>
      <c r="J12" s="275">
        <f>+SUMIFS(PAGOS[PAGO DEL INTERES],PAGOS[CODIGO CLIENTE],B12,PAGOS[REG],"&lt;&gt;EGRESO*")</f>
        <v>146</v>
      </c>
      <c r="K12" s="278">
        <f>+SUMIFS(PAGOS[PAGO DEL INTERES],PAGOS[CODIGO CLIENTE],B12,PAGOS[REG],"EGRESO*")</f>
        <v>0</v>
      </c>
      <c r="L12" s="281">
        <f t="shared" si="2"/>
        <v>200</v>
      </c>
      <c r="M12" s="281">
        <f t="shared" si="0"/>
        <v>16</v>
      </c>
      <c r="N12" s="276">
        <f>+(SUMIFS(PAGOS[PAGO DEL MONTO],PAGOS[NOMBRE CLIENTE],C12,PAGOS[REG],"INGRESO*"))+(SUMIFS(PAGOS[PAGO DEL INTERES],PAGOS[NOMBRE CLIENTE],C12,PAGOS[REG],"INGRESO*"))</f>
        <v>17.350000000000001</v>
      </c>
      <c r="O12" s="276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2">
        <f t="shared" si="1"/>
        <v>594.27375000000006</v>
      </c>
    </row>
    <row r="13" spans="2:18" x14ac:dyDescent="0.3">
      <c r="B13" s="274">
        <v>8</v>
      </c>
      <c r="C13" s="274" t="s">
        <v>409</v>
      </c>
      <c r="D13" s="274">
        <v>39</v>
      </c>
      <c r="E13" s="275">
        <v>390</v>
      </c>
      <c r="F13" s="275">
        <f>+SUMIFS(PRESTAMOS[MONTO AMORTIZACION],PRESTAMOS[NOMBRE CLIENTE],C13,PRESTAMOS[REG],"AYUDA*")</f>
        <v>0</v>
      </c>
      <c r="G13" s="284">
        <f>+SUMIFS(PRESTAMOS[MONTO AMORTIZACION],PRESTAMOS[CODIGO CLIENTE],B13,PRESTAMOS[REG],"&lt;&gt;AYUDA*")</f>
        <v>2450</v>
      </c>
      <c r="H13" s="284">
        <f>+SUMIFS(PRESTAMOS[T. INT],PRESTAMOS[CODIGO CLIENTE],B13,PRESTAMOS[REG],"&lt;&gt;AYUDA*")</f>
        <v>188</v>
      </c>
      <c r="I13" s="275">
        <f>+SUMIFS(PAGOS[PAGO DEL MONTO],PAGOS[CODIGO CLIENTE],B13,PAGOS[REG],"&lt;&gt;EGRESO*")</f>
        <v>1750</v>
      </c>
      <c r="J13" s="275">
        <f>+SUMIFS(PAGOS[PAGO DEL INTERES],PAGOS[CODIGO CLIENTE],B13,PAGOS[REG],"&lt;&gt;EGRESO*")</f>
        <v>116</v>
      </c>
      <c r="K13" s="278">
        <f>+SUMIFS(PAGOS[PAGO DEL INTERES],PAGOS[CODIGO CLIENTE],B13,PAGOS[REG],"EGRESO*")</f>
        <v>16</v>
      </c>
      <c r="L13" s="281">
        <f t="shared" si="2"/>
        <v>700</v>
      </c>
      <c r="M13" s="281">
        <f t="shared" si="0"/>
        <v>56</v>
      </c>
      <c r="N13" s="276">
        <f>+(SUMIFS(PAGOS[PAGO DEL MONTO],PAGOS[NOMBRE CLIENTE],C13,PAGOS[REG],"INGRESO*"))+(SUMIFS(PAGOS[PAGO DEL INTERES],PAGOS[NOMBRE CLIENTE],C13,PAGOS[REG],"INGRESO*"))</f>
        <v>17.350000000000001</v>
      </c>
      <c r="O13" s="276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2">
        <f t="shared" si="1"/>
        <v>594.27375000000006</v>
      </c>
    </row>
    <row r="14" spans="2:18" x14ac:dyDescent="0.3">
      <c r="B14" s="274">
        <v>9</v>
      </c>
      <c r="C14" s="274" t="s">
        <v>17</v>
      </c>
      <c r="D14" s="274">
        <v>40</v>
      </c>
      <c r="E14" s="275">
        <v>390</v>
      </c>
      <c r="F14" s="275">
        <f>+SUMIFS(PRESTAMOS[MONTO AMORTIZACION],PRESTAMOS[NOMBRE CLIENTE],C14,PRESTAMOS[REG],"AYUDA*")</f>
        <v>0</v>
      </c>
      <c r="G14" s="284">
        <f>+SUMIFS(PRESTAMOS[MONTO AMORTIZACION],PRESTAMOS[CODIGO CLIENTE],B14,PRESTAMOS[REG],"&lt;&gt;AYUDA*")</f>
        <v>2860</v>
      </c>
      <c r="H14" s="284">
        <f>+SUMIFS(PRESTAMOS[T. INT],PRESTAMOS[CODIGO CLIENTE],B14,PRESTAMOS[REG],"&lt;&gt;AYUDA*")</f>
        <v>300.39999999999998</v>
      </c>
      <c r="I14" s="275">
        <f>+SUMIFS(PAGOS[PAGO DEL MONTO],PAGOS[CODIGO CLIENTE],B14,PAGOS[REG],"&lt;&gt;EGRESO*")</f>
        <v>2860</v>
      </c>
      <c r="J14" s="275">
        <f>+SUMIFS(PAGOS[PAGO DEL INTERES],PAGOS[CODIGO CLIENTE],B14,PAGOS[REG],"&lt;&gt;EGRESO*")</f>
        <v>276.39999999999998</v>
      </c>
      <c r="K14" s="278">
        <f>+SUMIFS(PAGOS[PAGO DEL INTERES],PAGOS[CODIGO CLIENTE],B14,PAGOS[REG],"EGRESO*")</f>
        <v>24</v>
      </c>
      <c r="L14" s="281">
        <f t="shared" si="2"/>
        <v>0</v>
      </c>
      <c r="M14" s="281">
        <f t="shared" si="0"/>
        <v>0</v>
      </c>
      <c r="N14" s="276">
        <f>+(SUMIFS(PAGOS[PAGO DEL MONTO],PAGOS[NOMBRE CLIENTE],C14,PAGOS[REG],"INGRESO*"))+(SUMIFS(PAGOS[PAGO DEL INTERES],PAGOS[NOMBRE CLIENTE],C14,PAGOS[REG],"INGRESO*"))</f>
        <v>13.35</v>
      </c>
      <c r="O14" s="276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2">
        <f t="shared" si="1"/>
        <v>594.27375000000006</v>
      </c>
    </row>
    <row r="15" spans="2:18" x14ac:dyDescent="0.3">
      <c r="B15" s="274">
        <v>10</v>
      </c>
      <c r="C15" s="274" t="s">
        <v>18</v>
      </c>
      <c r="D15" s="274">
        <v>40</v>
      </c>
      <c r="E15" s="275">
        <v>390</v>
      </c>
      <c r="F15" s="275">
        <f>+SUMIFS(PRESTAMOS[MONTO AMORTIZACION],PRESTAMOS[NOMBRE CLIENTE],C15,PRESTAMOS[REG],"AYUDA*")</f>
        <v>0</v>
      </c>
      <c r="G15" s="284">
        <f>+SUMIFS(PRESTAMOS[MONTO AMORTIZACION],PRESTAMOS[CODIGO CLIENTE],B15,PRESTAMOS[REG],"&lt;&gt;AYUDA*")</f>
        <v>750</v>
      </c>
      <c r="H15" s="284">
        <f>+SUMIFS(PRESTAMOS[T. INT],PRESTAMOS[CODIGO CLIENTE],B15,PRESTAMOS[REG],"&lt;&gt;AYUDA*")</f>
        <v>67</v>
      </c>
      <c r="I15" s="275">
        <f>+SUMIFS(PAGOS[PAGO DEL MONTO],PAGOS[CODIGO CLIENTE],B15,PAGOS[REG],"&lt;&gt;EGRESO*")</f>
        <v>600</v>
      </c>
      <c r="J15" s="275">
        <f>+SUMIFS(PAGOS[PAGO DEL INTERES],PAGOS[CODIGO CLIENTE],B15,PAGOS[REG],"&lt;&gt;EGRESO*")</f>
        <v>50</v>
      </c>
      <c r="K15" s="278">
        <f>+SUMIFS(PAGOS[PAGO DEL INTERES],PAGOS[CODIGO CLIENTE],B15,PAGOS[REG],"EGRESO*")</f>
        <v>8</v>
      </c>
      <c r="L15" s="281">
        <f t="shared" si="2"/>
        <v>150</v>
      </c>
      <c r="M15" s="281">
        <f t="shared" si="0"/>
        <v>9</v>
      </c>
      <c r="N15" s="276">
        <f>+(SUMIFS(PAGOS[PAGO DEL MONTO],PAGOS[NOMBRE CLIENTE],C15,PAGOS[REG],"INGRESO*"))+(SUMIFS(PAGOS[PAGO DEL INTERES],PAGOS[NOMBRE CLIENTE],C15,PAGOS[REG],"INGRESO*"))</f>
        <v>13.35</v>
      </c>
      <c r="O15" s="276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2">
        <f t="shared" si="1"/>
        <v>594.27375000000006</v>
      </c>
    </row>
    <row r="16" spans="2:18" x14ac:dyDescent="0.3">
      <c r="B16" s="274">
        <v>11</v>
      </c>
      <c r="C16" s="274" t="s">
        <v>19</v>
      </c>
      <c r="D16" s="274">
        <v>39</v>
      </c>
      <c r="E16" s="275">
        <v>390</v>
      </c>
      <c r="F16" s="275">
        <f>+SUMIFS(PRESTAMOS[MONTO AMORTIZACION],PRESTAMOS[NOMBRE CLIENTE],C16,PRESTAMOS[REG],"AYUDA*")</f>
        <v>0</v>
      </c>
      <c r="G16" s="284">
        <f>+SUMIFS(PRESTAMOS[MONTO AMORTIZACION],PRESTAMOS[CODIGO CLIENTE],B16,PRESTAMOS[REG],"&lt;&gt;AYUDA*")</f>
        <v>1400</v>
      </c>
      <c r="H16" s="284">
        <f>+SUMIFS(PRESTAMOS[T. INT],PRESTAMOS[CODIGO CLIENTE],B16,PRESTAMOS[REG],"&lt;&gt;AYUDA*")</f>
        <v>104</v>
      </c>
      <c r="I16" s="275">
        <f>+SUMIFS(PAGOS[PAGO DEL MONTO],PAGOS[CODIGO CLIENTE],B16,PAGOS[REG],"&lt;&gt;EGRESO*")</f>
        <v>1400</v>
      </c>
      <c r="J16" s="275">
        <f>+SUMIFS(PAGOS[PAGO DEL INTERES],PAGOS[CODIGO CLIENTE],B16,PAGOS[REG],"&lt;&gt;EGRESO*")</f>
        <v>96</v>
      </c>
      <c r="K16" s="278">
        <f>+SUMIFS(PAGOS[PAGO DEL INTERES],PAGOS[CODIGO CLIENTE],B16,PAGOS[REG],"EGRESO*")</f>
        <v>8</v>
      </c>
      <c r="L16" s="281">
        <f t="shared" si="2"/>
        <v>0</v>
      </c>
      <c r="M16" s="281">
        <f t="shared" si="0"/>
        <v>0</v>
      </c>
      <c r="N16" s="276">
        <f>+(SUMIFS(PAGOS[PAGO DEL MONTO],PAGOS[NOMBRE CLIENTE],C16,PAGOS[REG],"INGRESO*"))+(SUMIFS(PAGOS[PAGO DEL INTERES],PAGOS[NOMBRE CLIENTE],C16,PAGOS[REG],"INGRESO*"))</f>
        <v>17.350000000000001</v>
      </c>
      <c r="O16" s="276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2">
        <f t="shared" si="1"/>
        <v>594.27375000000006</v>
      </c>
    </row>
    <row r="17" spans="2:16" x14ac:dyDescent="0.3">
      <c r="B17" s="274">
        <v>12</v>
      </c>
      <c r="C17" s="274" t="s">
        <v>20</v>
      </c>
      <c r="D17" s="274">
        <v>39</v>
      </c>
      <c r="E17" s="275">
        <v>390</v>
      </c>
      <c r="F17" s="275">
        <f>+SUMIFS(PRESTAMOS[MONTO AMORTIZACION],PRESTAMOS[NOMBRE CLIENTE],C17,PRESTAMOS[REG],"AYUDA*")</f>
        <v>100</v>
      </c>
      <c r="G17" s="284">
        <f>+SUMIFS(PRESTAMOS[MONTO AMORTIZACION],PRESTAMOS[CODIGO CLIENTE],B17,PRESTAMOS[REG],"&lt;&gt;AYUDA*")</f>
        <v>3500</v>
      </c>
      <c r="H17" s="284">
        <f>+SUMIFS(PRESTAMOS[T. INT],PRESTAMOS[CODIGO CLIENTE],B17,PRESTAMOS[REG],"&lt;&gt;AYUDA*")</f>
        <v>588</v>
      </c>
      <c r="I17" s="275">
        <f>+SUMIFS(PAGOS[PAGO DEL MONTO],PAGOS[CODIGO CLIENTE],B17,PAGOS[REG],"&lt;&gt;EGRESO*")</f>
        <v>2620</v>
      </c>
      <c r="J17" s="275">
        <f>+SUMIFS(PAGOS[PAGO DEL INTERES],PAGOS[CODIGO CLIENTE],B17,PAGOS[REG],"&lt;&gt;EGRESO*")</f>
        <v>380</v>
      </c>
      <c r="K17" s="278">
        <f>+SUMIFS(PAGOS[PAGO DEL INTERES],PAGOS[CODIGO CLIENTE],B17,PAGOS[REG],"EGRESO*")</f>
        <v>32</v>
      </c>
      <c r="L17" s="281">
        <f t="shared" si="2"/>
        <v>880</v>
      </c>
      <c r="M17" s="281">
        <f t="shared" si="0"/>
        <v>176</v>
      </c>
      <c r="N17" s="276">
        <f>+(SUMIFS(PAGOS[PAGO DEL MONTO],PAGOS[NOMBRE CLIENTE],C17,PAGOS[REG],"INGRESO*"))+(SUMIFS(PAGOS[PAGO DEL INTERES],PAGOS[NOMBRE CLIENTE],C17,PAGOS[REG],"INGRESO*"))</f>
        <v>13.35</v>
      </c>
      <c r="O17" s="276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2">
        <f t="shared" si="1"/>
        <v>594.27375000000006</v>
      </c>
    </row>
    <row r="18" spans="2:16" x14ac:dyDescent="0.3">
      <c r="B18" s="274">
        <v>13</v>
      </c>
      <c r="C18" s="274" t="s">
        <v>341</v>
      </c>
      <c r="D18" s="274">
        <v>7</v>
      </c>
      <c r="E18" s="275">
        <v>390</v>
      </c>
      <c r="F18" s="275">
        <f>+SUMIFS(PRESTAMOS[MONTO AMORTIZACION],PRESTAMOS[NOMBRE CLIENTE],C18,PRESTAMOS[REG],"AYUDA*")</f>
        <v>0</v>
      </c>
      <c r="G18" s="284">
        <f>+SUMIFS(PRESTAMOS[MONTO AMORTIZACION],PRESTAMOS[CODIGO CLIENTE],B18,PRESTAMOS[REG],"&lt;&gt;AYUDA*")</f>
        <v>0</v>
      </c>
      <c r="H18" s="284">
        <f>+SUMIFS(PRESTAMOS[T. INT],PRESTAMOS[CODIGO CLIENTE],B18,PRESTAMOS[REG],"&lt;&gt;AYUDA*")</f>
        <v>0</v>
      </c>
      <c r="I18" s="275">
        <f>+SUMIFS(PAGOS[PAGO DEL MONTO],PAGOS[CODIGO CLIENTE],B18,PAGOS[REG],"&lt;&gt;EGRESO*")</f>
        <v>0</v>
      </c>
      <c r="J18" s="275">
        <f>+SUMIFS(PAGOS[PAGO DEL INTERES],PAGOS[CODIGO CLIENTE],B18,PAGOS[REG],"&lt;&gt;EGRESO*")</f>
        <v>0</v>
      </c>
      <c r="K18" s="278">
        <f>+SUMIFS(PAGOS[PAGO DEL INTERES],PAGOS[CODIGO CLIENTE],B18,PAGOS[REG],"EGRESO*")</f>
        <v>0</v>
      </c>
      <c r="L18" s="281">
        <f t="shared" si="2"/>
        <v>0</v>
      </c>
      <c r="M18" s="281">
        <f t="shared" si="0"/>
        <v>0</v>
      </c>
      <c r="N18" s="276">
        <f>+(SUMIFS(PAGOS[PAGO DEL MONTO],PAGOS[NOMBRE CLIENTE],C18,PAGOS[REG],"INGRESO*"))+(SUMIFS(PAGOS[PAGO DEL INTERES],PAGOS[NOMBRE CLIENTE],C18,PAGOS[REG],"INGRESO*"))</f>
        <v>0</v>
      </c>
      <c r="O18" s="276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2">
        <f t="shared" si="1"/>
        <v>594.27375000000006</v>
      </c>
    </row>
    <row r="19" spans="2:16" x14ac:dyDescent="0.3">
      <c r="B19" s="274">
        <v>14</v>
      </c>
      <c r="C19" s="274" t="s">
        <v>21</v>
      </c>
      <c r="D19" s="274">
        <v>39</v>
      </c>
      <c r="E19" s="275">
        <v>390</v>
      </c>
      <c r="F19" s="275">
        <f>+SUMIFS(PRESTAMOS[MONTO AMORTIZACION],PRESTAMOS[NOMBRE CLIENTE],C19,PRESTAMOS[REG],"AYUDA*")</f>
        <v>100</v>
      </c>
      <c r="G19" s="284">
        <f>+SUMIFS(PRESTAMOS[MONTO AMORTIZACION],PRESTAMOS[CODIGO CLIENTE],B19,PRESTAMOS[REG],"&lt;&gt;AYUDA*")</f>
        <v>3620</v>
      </c>
      <c r="H19" s="284">
        <f>+SUMIFS(PRESTAMOS[T. INT],PRESTAMOS[CODIGO CLIENTE],B19,PRESTAMOS[REG],"&lt;&gt;AYUDA*")</f>
        <v>329</v>
      </c>
      <c r="I19" s="275">
        <f>+SUMIFS(PAGOS[PAGO DEL MONTO],PAGOS[CODIGO CLIENTE],B19,PAGOS[REG],"&lt;&gt;EGRESO*")</f>
        <v>3620</v>
      </c>
      <c r="J19" s="275">
        <f>+SUMIFS(PAGOS[PAGO DEL INTERES],PAGOS[CODIGO CLIENTE],B19,PAGOS[REG],"&lt;&gt;EGRESO*")</f>
        <v>287</v>
      </c>
      <c r="K19" s="278">
        <f>+SUMIFS(PAGOS[PAGO DEL INTERES],PAGOS[CODIGO CLIENTE],B19,PAGOS[REG],"EGRESO*")</f>
        <v>42</v>
      </c>
      <c r="L19" s="281">
        <f t="shared" si="2"/>
        <v>0</v>
      </c>
      <c r="M19" s="281">
        <f t="shared" si="0"/>
        <v>0</v>
      </c>
      <c r="N19" s="276">
        <f>+(SUMIFS(PAGOS[PAGO DEL MONTO],PAGOS[NOMBRE CLIENTE],C19,PAGOS[REG],"INGRESO*"))+(SUMIFS(PAGOS[PAGO DEL INTERES],PAGOS[NOMBRE CLIENTE],C19,PAGOS[REG],"INGRESO*"))</f>
        <v>13.35</v>
      </c>
      <c r="O19" s="276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2">
        <f t="shared" si="1"/>
        <v>594.27375000000006</v>
      </c>
    </row>
    <row r="20" spans="2:16" x14ac:dyDescent="0.3">
      <c r="B20" s="274">
        <v>15</v>
      </c>
      <c r="C20" s="274" t="s">
        <v>22</v>
      </c>
      <c r="D20" s="274">
        <v>39</v>
      </c>
      <c r="E20" s="275">
        <v>390</v>
      </c>
      <c r="F20" s="275">
        <f>+SUMIFS(PRESTAMOS[MONTO AMORTIZACION],PRESTAMOS[NOMBRE CLIENTE],C20,PRESTAMOS[REG],"AYUDA*")</f>
        <v>0</v>
      </c>
      <c r="G20" s="284">
        <f>+SUMIFS(PRESTAMOS[MONTO AMORTIZACION],PRESTAMOS[CODIGO CLIENTE],B20,PRESTAMOS[REG],"&lt;&gt;AYUDA*")</f>
        <v>1800</v>
      </c>
      <c r="H20" s="284">
        <f>+SUMIFS(PRESTAMOS[T. INT],PRESTAMOS[CODIGO CLIENTE],B20,PRESTAMOS[REG],"&lt;&gt;AYUDA*")</f>
        <v>280</v>
      </c>
      <c r="I20" s="275">
        <f>+SUMIFS(PAGOS[PAGO DEL MONTO],PAGOS[CODIGO CLIENTE],B20,PAGOS[REG],"&lt;&gt;EGRESO*")</f>
        <v>1300</v>
      </c>
      <c r="J20" s="275">
        <f>+SUMIFS(PAGOS[PAGO DEL INTERES],PAGOS[CODIGO CLIENTE],B20,PAGOS[REG],"&lt;&gt;EGRESO*")</f>
        <v>204</v>
      </c>
      <c r="K20" s="278">
        <f>+SUMIFS(PAGOS[PAGO DEL INTERES],PAGOS[CODIGO CLIENTE],B20,PAGOS[REG],"EGRESO*")</f>
        <v>6</v>
      </c>
      <c r="L20" s="281">
        <f t="shared" si="2"/>
        <v>500</v>
      </c>
      <c r="M20" s="281">
        <f t="shared" si="0"/>
        <v>70</v>
      </c>
      <c r="N20" s="276">
        <f>+(SUMIFS(PAGOS[PAGO DEL MONTO],PAGOS[NOMBRE CLIENTE],C20,PAGOS[REG],"INGRESO*"))+(SUMIFS(PAGOS[PAGO DEL INTERES],PAGOS[NOMBRE CLIENTE],C20,PAGOS[REG],"INGRESO*"))</f>
        <v>13.35</v>
      </c>
      <c r="O20" s="276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2">
        <f t="shared" si="1"/>
        <v>594.27375000000006</v>
      </c>
    </row>
    <row r="21" spans="2:16" x14ac:dyDescent="0.3">
      <c r="B21" s="274">
        <v>16</v>
      </c>
      <c r="C21" s="274" t="s">
        <v>23</v>
      </c>
      <c r="D21" s="274">
        <v>39</v>
      </c>
      <c r="E21" s="275">
        <v>390</v>
      </c>
      <c r="F21" s="275">
        <f>+SUMIFS(PRESTAMOS[MONTO AMORTIZACION],PRESTAMOS[NOMBRE CLIENTE],C21,PRESTAMOS[REG],"AYUDA*")</f>
        <v>0</v>
      </c>
      <c r="G21" s="284">
        <f>+SUMIFS(PRESTAMOS[MONTO AMORTIZACION],PRESTAMOS[CODIGO CLIENTE],B21,PRESTAMOS[REG],"&lt;&gt;AYUDA*")</f>
        <v>2610</v>
      </c>
      <c r="H21" s="284">
        <f>+SUMIFS(PRESTAMOS[T. INT],PRESTAMOS[CODIGO CLIENTE],B21,PRESTAMOS[REG],"&lt;&gt;AYUDA*")</f>
        <v>213.20000000000002</v>
      </c>
      <c r="I21" s="275">
        <f>+SUMIFS(PAGOS[PAGO DEL MONTO],PAGOS[CODIGO CLIENTE],B21,PAGOS[REG],"&lt;&gt;EGRESO*")</f>
        <v>2160.04</v>
      </c>
      <c r="J21" s="275">
        <f>+SUMIFS(PAGOS[PAGO DEL INTERES],PAGOS[CODIGO CLIENTE],B21,PAGOS[REG],"&lt;&gt;EGRESO*")</f>
        <v>182.20000000000002</v>
      </c>
      <c r="K21" s="278">
        <f>+SUMIFS(PAGOS[PAGO DEL INTERES],PAGOS[CODIGO CLIENTE],B21,PAGOS[REG],"EGRESO*")</f>
        <v>0</v>
      </c>
      <c r="L21" s="281">
        <f t="shared" si="2"/>
        <v>449.96000000000004</v>
      </c>
      <c r="M21" s="281">
        <f t="shared" si="0"/>
        <v>31</v>
      </c>
      <c r="N21" s="276">
        <f>+(SUMIFS(PAGOS[PAGO DEL MONTO],PAGOS[NOMBRE CLIENTE],C21,PAGOS[REG],"INGRESO*"))+(SUMIFS(PAGOS[PAGO DEL INTERES],PAGOS[NOMBRE CLIENTE],C21,PAGOS[REG],"INGRESO*"))</f>
        <v>13.35</v>
      </c>
      <c r="O21" s="276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2">
        <f t="shared" si="1"/>
        <v>594.27375000000006</v>
      </c>
    </row>
    <row r="22" spans="2:16" x14ac:dyDescent="0.3">
      <c r="B22" s="274">
        <v>17</v>
      </c>
      <c r="C22" s="274" t="s">
        <v>339</v>
      </c>
      <c r="D22" s="274">
        <v>7</v>
      </c>
      <c r="E22" s="275">
        <v>390</v>
      </c>
      <c r="F22" s="275">
        <f>+SUMIFS(PRESTAMOS[MONTO AMORTIZACION],PRESTAMOS[NOMBRE CLIENTE],C22,PRESTAMOS[REG],"AYUDA*")</f>
        <v>0</v>
      </c>
      <c r="G22" s="284">
        <f>+SUMIFS(PRESTAMOS[MONTO AMORTIZACION],PRESTAMOS[CODIGO CLIENTE],B22,PRESTAMOS[REG],"&lt;&gt;AYUDA*")</f>
        <v>2000</v>
      </c>
      <c r="H22" s="284">
        <f>+SUMIFS(PRESTAMOS[T. INT],PRESTAMOS[CODIGO CLIENTE],B22,PRESTAMOS[REG],"&lt;&gt;AYUDA*")</f>
        <v>480</v>
      </c>
      <c r="I22" s="275">
        <f>+SUMIFS(PAGOS[PAGO DEL MONTO],PAGOS[CODIGO CLIENTE],B22,PAGOS[REG],"&lt;&gt;EGRESO*")</f>
        <v>833.34999999999991</v>
      </c>
      <c r="J22" s="275">
        <f>+SUMIFS(PAGOS[PAGO DEL INTERES],PAGOS[CODIGO CLIENTE],B22,PAGOS[REG],"&lt;&gt;EGRESO*")</f>
        <v>200</v>
      </c>
      <c r="K22" s="278">
        <f>+SUMIFS(PAGOS[PAGO DEL INTERES],PAGOS[CODIGO CLIENTE],B22,PAGOS[REG],"EGRESO*")</f>
        <v>0</v>
      </c>
      <c r="L22" s="281">
        <f t="shared" si="2"/>
        <v>1166.6500000000001</v>
      </c>
      <c r="M22" s="281">
        <f t="shared" si="0"/>
        <v>280</v>
      </c>
      <c r="N22" s="276">
        <f>+(SUMIFS(PAGOS[PAGO DEL MONTO],PAGOS[NOMBRE CLIENTE],C22,PAGOS[REG],"INGRESO*"))+(SUMIFS(PAGOS[PAGO DEL INTERES],PAGOS[NOMBRE CLIENTE],C22,PAGOS[REG],"INGRESO*"))</f>
        <v>0</v>
      </c>
      <c r="O22" s="276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2">
        <f t="shared" si="1"/>
        <v>594.27375000000006</v>
      </c>
    </row>
    <row r="23" spans="2:16" x14ac:dyDescent="0.3">
      <c r="B23" s="274">
        <v>18</v>
      </c>
      <c r="C23" s="274" t="s">
        <v>340</v>
      </c>
      <c r="D23" s="274">
        <v>7</v>
      </c>
      <c r="E23" s="275">
        <v>390</v>
      </c>
      <c r="F23" s="275">
        <f>+SUMIFS(PRESTAMOS[MONTO AMORTIZACION],PRESTAMOS[NOMBRE CLIENTE],C23,PRESTAMOS[REG],"AYUDA*")</f>
        <v>0</v>
      </c>
      <c r="G23" s="284">
        <f>+SUMIFS(PRESTAMOS[MONTO AMORTIZACION],PRESTAMOS[CODIGO CLIENTE],B23,PRESTAMOS[REG],"&lt;&gt;AYUDA*")</f>
        <v>600</v>
      </c>
      <c r="H23" s="284">
        <f>+SUMIFS(PRESTAMOS[T. INT],PRESTAMOS[CODIGO CLIENTE],B23,PRESTAMOS[REG],"&lt;&gt;AYUDA*")</f>
        <v>48</v>
      </c>
      <c r="I23" s="275">
        <f>+SUMIFS(PAGOS[PAGO DEL MONTO],PAGOS[CODIGO CLIENTE],B23,PAGOS[REG],"&lt;&gt;EGRESO*")</f>
        <v>200</v>
      </c>
      <c r="J23" s="275">
        <f>+SUMIFS(PAGOS[PAGO DEL INTERES],PAGOS[CODIGO CLIENTE],B23,PAGOS[REG],"&lt;&gt;EGRESO*")</f>
        <v>12</v>
      </c>
      <c r="K23" s="278">
        <f>+SUMIFS(PAGOS[PAGO DEL INTERES],PAGOS[CODIGO CLIENTE],B23,PAGOS[REG],"EGRESO*")</f>
        <v>4</v>
      </c>
      <c r="L23" s="281">
        <f t="shared" si="2"/>
        <v>400</v>
      </c>
      <c r="M23" s="281">
        <f t="shared" si="0"/>
        <v>32</v>
      </c>
      <c r="N23" s="276">
        <f>+(SUMIFS(PAGOS[PAGO DEL MONTO],PAGOS[NOMBRE CLIENTE],C23,PAGOS[REG],"INGRESO*"))+(SUMIFS(PAGOS[PAGO DEL INTERES],PAGOS[NOMBRE CLIENTE],C23,PAGOS[REG],"INGRESO*"))</f>
        <v>0</v>
      </c>
      <c r="O23" s="276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2">
        <f t="shared" si="1"/>
        <v>594.27375000000006</v>
      </c>
    </row>
    <row r="24" spans="2:16" x14ac:dyDescent="0.3">
      <c r="B24" t="s">
        <v>261</v>
      </c>
      <c r="D24">
        <v>532</v>
      </c>
      <c r="E24" s="110">
        <v>6240</v>
      </c>
      <c r="F24" s="273">
        <f>+SUM(F6:F23)</f>
        <v>460</v>
      </c>
      <c r="G24" s="285">
        <f t="shared" ref="G24:K24" si="3">+SUM(G6:G23)</f>
        <v>35180</v>
      </c>
      <c r="H24" s="285">
        <f t="shared" si="3"/>
        <v>4155.6000000000004</v>
      </c>
      <c r="I24" s="273">
        <f t="shared" si="3"/>
        <v>29033.4</v>
      </c>
      <c r="J24" s="273">
        <f t="shared" si="3"/>
        <v>2867.6</v>
      </c>
      <c r="K24" s="279">
        <f t="shared" si="3"/>
        <v>210</v>
      </c>
      <c r="L24" s="282">
        <f t="shared" ref="L24" si="4">+SUM(L6:L23)</f>
        <v>6146.6</v>
      </c>
      <c r="M24" s="282">
        <f t="shared" ref="M24:P24" si="5">+SUM(M6:M23)</f>
        <v>1078</v>
      </c>
      <c r="N24" s="273">
        <f t="shared" si="5"/>
        <v>200.69999999999996</v>
      </c>
      <c r="O24" s="273">
        <f t="shared" si="5"/>
        <v>877.92000000000007</v>
      </c>
      <c r="P24" s="273">
        <f t="shared" si="5"/>
        <v>9508.3800000000028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pL17UjNtl5M6EuhDRK5kjdU8htxg4fyDs7X0OFAqajNB2iMUxppSdD6PmXsK2DiIi3IswLI4DCJBRMvK1ue7Rw==" saltValue="kiIJjFy7U1Si/enEvw3dLQ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>
      <selection activeCell="K4" sqref="K4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0" t="s">
        <v>92</v>
      </c>
      <c r="C2" s="391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2"/>
      <c r="C3" s="393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4"/>
      <c r="C4" s="395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750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0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1307.67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35180</v>
      </c>
      <c r="G7" s="88" t="s">
        <v>450</v>
      </c>
      <c r="H7" s="2"/>
      <c r="I7" s="2"/>
      <c r="J7" s="330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750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168.2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4155.6000000000004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57</v>
      </c>
      <c r="G11" s="105" t="s">
        <v>115</v>
      </c>
      <c r="H11" s="85"/>
      <c r="I11" s="85"/>
      <c r="J11" s="107">
        <f>J4+J6+J9+J10+J7</f>
        <v>3033.7799999999997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750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0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29033.399999999983</v>
      </c>
      <c r="G13" s="86" t="s">
        <v>128</v>
      </c>
      <c r="H13" s="87"/>
      <c r="I13" s="87"/>
      <c r="J13" s="109">
        <f>J11-J12</f>
        <v>2283.7799999999997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1463.67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6146.6000000000167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0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3077.5999999999995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174.2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6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1078.0000000000009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8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6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1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1"/>
      <c r="Q24" s="104"/>
    </row>
    <row r="25" spans="2:20" x14ac:dyDescent="0.3">
      <c r="B25" s="88" t="s">
        <v>358</v>
      </c>
      <c r="C25" s="2"/>
      <c r="D25" s="2"/>
      <c r="E25" s="96">
        <f>E10-E21-E22+E20</f>
        <v>3268.38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1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9508.380000000001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9455.3800000000174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52.999999999983629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topLeftCell="D1" zoomScaleNormal="100" workbookViewId="0">
      <pane ySplit="3" topLeftCell="A338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6" t="s">
        <v>296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</row>
    <row r="2" spans="2:17" x14ac:dyDescent="0.3"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Q2" s="24"/>
    </row>
    <row r="3" spans="2:17" ht="15" thickBot="1" x14ac:dyDescent="0.35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ht="15.6" thickTop="1" thickBot="1" x14ac:dyDescent="0.35">
      <c r="B4" s="390" t="s">
        <v>92</v>
      </c>
      <c r="C4" s="391"/>
      <c r="D4" s="244" t="s">
        <v>397</v>
      </c>
      <c r="E4" s="111">
        <v>44788</v>
      </c>
      <c r="G4" s="390" t="s">
        <v>92</v>
      </c>
      <c r="H4" s="391"/>
      <c r="I4" s="244" t="s">
        <v>397</v>
      </c>
      <c r="J4" s="111">
        <v>44819</v>
      </c>
      <c r="L4" s="390" t="s">
        <v>92</v>
      </c>
      <c r="M4" s="391"/>
      <c r="N4" s="244" t="s">
        <v>397</v>
      </c>
      <c r="O4" s="111">
        <v>44849</v>
      </c>
      <c r="Q4" s="24"/>
    </row>
    <row r="5" spans="2:17" ht="15.6" thickTop="1" thickBot="1" x14ac:dyDescent="0.35">
      <c r="B5" s="392"/>
      <c r="C5" s="393"/>
      <c r="D5" s="244" t="s">
        <v>398</v>
      </c>
      <c r="E5" s="111">
        <v>44788</v>
      </c>
      <c r="G5" s="392"/>
      <c r="H5" s="393"/>
      <c r="I5" s="244" t="s">
        <v>398</v>
      </c>
      <c r="J5" s="111">
        <v>44788</v>
      </c>
      <c r="L5" s="392"/>
      <c r="M5" s="393"/>
      <c r="N5" s="244" t="s">
        <v>398</v>
      </c>
      <c r="O5" s="111">
        <v>44788</v>
      </c>
    </row>
    <row r="6" spans="2:17" ht="15.6" thickTop="1" thickBot="1" x14ac:dyDescent="0.35">
      <c r="B6" s="394"/>
      <c r="C6" s="395"/>
      <c r="D6" s="244" t="s">
        <v>396</v>
      </c>
      <c r="E6" s="111">
        <v>44818</v>
      </c>
      <c r="G6" s="394"/>
      <c r="H6" s="395"/>
      <c r="I6" s="244" t="s">
        <v>396</v>
      </c>
      <c r="J6" s="111">
        <v>44848</v>
      </c>
      <c r="L6" s="394"/>
      <c r="M6" s="395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8"/>
      <c r="J31" s="268"/>
      <c r="O31" s="268"/>
    </row>
    <row r="32" spans="2:15" ht="15.6" thickTop="1" thickBot="1" x14ac:dyDescent="0.35">
      <c r="B32" s="390" t="s">
        <v>92</v>
      </c>
      <c r="C32" s="391"/>
      <c r="D32" s="244" t="s">
        <v>397</v>
      </c>
      <c r="E32" s="111">
        <v>44880</v>
      </c>
      <c r="G32" s="390" t="s">
        <v>92</v>
      </c>
      <c r="H32" s="391"/>
      <c r="I32" s="244" t="s">
        <v>397</v>
      </c>
      <c r="J32" s="111">
        <v>44910</v>
      </c>
      <c r="L32" s="390" t="s">
        <v>92</v>
      </c>
      <c r="M32" s="391"/>
      <c r="N32" s="244" t="s">
        <v>397</v>
      </c>
      <c r="O32" s="111">
        <v>44941</v>
      </c>
    </row>
    <row r="33" spans="2:15" ht="15.6" thickTop="1" thickBot="1" x14ac:dyDescent="0.35">
      <c r="B33" s="392"/>
      <c r="C33" s="393"/>
      <c r="D33" s="244" t="s">
        <v>398</v>
      </c>
      <c r="E33" s="111">
        <v>44788</v>
      </c>
      <c r="G33" s="392"/>
      <c r="H33" s="393"/>
      <c r="I33" s="244" t="s">
        <v>398</v>
      </c>
      <c r="J33" s="111">
        <v>44788</v>
      </c>
      <c r="L33" s="392"/>
      <c r="M33" s="393"/>
      <c r="N33" s="244" t="s">
        <v>398</v>
      </c>
      <c r="O33" s="111">
        <v>44788</v>
      </c>
    </row>
    <row r="34" spans="2:15" ht="15.6" thickTop="1" thickBot="1" x14ac:dyDescent="0.35">
      <c r="B34" s="394"/>
      <c r="C34" s="395"/>
      <c r="D34" s="244" t="s">
        <v>396</v>
      </c>
      <c r="E34" s="111">
        <v>44909</v>
      </c>
      <c r="G34" s="394"/>
      <c r="H34" s="395"/>
      <c r="I34" s="244" t="s">
        <v>396</v>
      </c>
      <c r="J34" s="111">
        <v>44940</v>
      </c>
      <c r="L34" s="394"/>
      <c r="M34" s="395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8"/>
      <c r="J59" s="268"/>
      <c r="O59" s="268"/>
    </row>
    <row r="60" spans="2:15" ht="15.6" thickTop="1" thickBot="1" x14ac:dyDescent="0.35">
      <c r="B60" s="390" t="s">
        <v>92</v>
      </c>
      <c r="C60" s="391"/>
      <c r="D60" s="244" t="s">
        <v>397</v>
      </c>
      <c r="E60" s="111">
        <v>44972</v>
      </c>
      <c r="G60" s="390" t="s">
        <v>92</v>
      </c>
      <c r="H60" s="391"/>
      <c r="I60" s="244" t="s">
        <v>397</v>
      </c>
      <c r="J60" s="111">
        <v>45000</v>
      </c>
      <c r="L60" s="390" t="s">
        <v>92</v>
      </c>
      <c r="M60" s="391"/>
      <c r="N60" s="244" t="s">
        <v>397</v>
      </c>
      <c r="O60" s="111">
        <v>45031</v>
      </c>
    </row>
    <row r="61" spans="2:15" ht="15.6" thickTop="1" thickBot="1" x14ac:dyDescent="0.35">
      <c r="B61" s="392"/>
      <c r="C61" s="393"/>
      <c r="D61" s="244" t="s">
        <v>398</v>
      </c>
      <c r="E61" s="111">
        <v>44788</v>
      </c>
      <c r="G61" s="392"/>
      <c r="H61" s="393"/>
      <c r="I61" s="244" t="s">
        <v>398</v>
      </c>
      <c r="J61" s="111">
        <v>44788</v>
      </c>
      <c r="L61" s="392"/>
      <c r="M61" s="393"/>
      <c r="N61" s="244" t="s">
        <v>398</v>
      </c>
      <c r="O61" s="111">
        <v>44788</v>
      </c>
    </row>
    <row r="62" spans="2:15" ht="15.6" thickTop="1" thickBot="1" x14ac:dyDescent="0.35">
      <c r="B62" s="394"/>
      <c r="C62" s="395"/>
      <c r="D62" s="244" t="s">
        <v>396</v>
      </c>
      <c r="E62" s="111">
        <v>44999</v>
      </c>
      <c r="G62" s="394"/>
      <c r="H62" s="395"/>
      <c r="I62" s="244" t="s">
        <v>396</v>
      </c>
      <c r="J62" s="111">
        <v>45030</v>
      </c>
      <c r="L62" s="394"/>
      <c r="M62" s="395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8"/>
      <c r="J87" s="268"/>
      <c r="O87" s="268"/>
    </row>
    <row r="88" spans="2:15" ht="15.6" thickTop="1" thickBot="1" x14ac:dyDescent="0.35">
      <c r="B88" s="390" t="s">
        <v>92</v>
      </c>
      <c r="C88" s="391"/>
      <c r="D88" s="244" t="s">
        <v>397</v>
      </c>
      <c r="E88" s="111">
        <v>45061</v>
      </c>
      <c r="G88" s="390" t="s">
        <v>92</v>
      </c>
      <c r="H88" s="391"/>
      <c r="I88" s="244" t="s">
        <v>397</v>
      </c>
      <c r="J88" s="111">
        <v>45092</v>
      </c>
      <c r="L88" s="390" t="s">
        <v>92</v>
      </c>
      <c r="M88" s="391"/>
      <c r="N88" s="244" t="s">
        <v>397</v>
      </c>
      <c r="O88" s="111">
        <v>45122</v>
      </c>
    </row>
    <row r="89" spans="2:15" ht="15.6" thickTop="1" thickBot="1" x14ac:dyDescent="0.35">
      <c r="B89" s="392"/>
      <c r="C89" s="393"/>
      <c r="D89" s="244" t="s">
        <v>398</v>
      </c>
      <c r="E89" s="111">
        <v>44788</v>
      </c>
      <c r="G89" s="392"/>
      <c r="H89" s="393"/>
      <c r="I89" s="244" t="s">
        <v>398</v>
      </c>
      <c r="J89" s="111">
        <v>44788</v>
      </c>
      <c r="L89" s="392"/>
      <c r="M89" s="393"/>
      <c r="N89" s="244" t="s">
        <v>398</v>
      </c>
      <c r="O89" s="111">
        <v>44788</v>
      </c>
    </row>
    <row r="90" spans="2:15" ht="15.6" thickTop="1" thickBot="1" x14ac:dyDescent="0.35">
      <c r="B90" s="394"/>
      <c r="C90" s="395"/>
      <c r="D90" s="244" t="s">
        <v>396</v>
      </c>
      <c r="E90" s="111">
        <v>45091</v>
      </c>
      <c r="G90" s="394"/>
      <c r="H90" s="395"/>
      <c r="I90" s="244" t="s">
        <v>396</v>
      </c>
      <c r="J90" s="111">
        <v>45121</v>
      </c>
      <c r="L90" s="394"/>
      <c r="M90" s="395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8"/>
      <c r="J115" s="268"/>
      <c r="O115" s="268"/>
    </row>
    <row r="116" spans="2:15" ht="15" thickBot="1" x14ac:dyDescent="0.35">
      <c r="E116" s="268"/>
      <c r="J116" s="268"/>
      <c r="O116" s="268"/>
    </row>
    <row r="117" spans="2:15" ht="15.6" thickTop="1" thickBot="1" x14ac:dyDescent="0.35">
      <c r="B117" s="390" t="s">
        <v>92</v>
      </c>
      <c r="C117" s="391"/>
      <c r="D117" s="244" t="s">
        <v>397</v>
      </c>
      <c r="E117" s="111">
        <v>45153</v>
      </c>
      <c r="G117" s="390" t="s">
        <v>92</v>
      </c>
      <c r="H117" s="391"/>
      <c r="I117" s="244" t="s">
        <v>397</v>
      </c>
      <c r="J117" s="111">
        <v>45184</v>
      </c>
      <c r="L117" s="390" t="s">
        <v>92</v>
      </c>
      <c r="M117" s="391"/>
      <c r="N117" s="244" t="s">
        <v>397</v>
      </c>
      <c r="O117" s="111">
        <v>45214</v>
      </c>
    </row>
    <row r="118" spans="2:15" ht="15.6" thickTop="1" thickBot="1" x14ac:dyDescent="0.35">
      <c r="B118" s="392"/>
      <c r="C118" s="393"/>
      <c r="D118" s="244" t="s">
        <v>398</v>
      </c>
      <c r="E118" s="111">
        <v>44788</v>
      </c>
      <c r="G118" s="392"/>
      <c r="H118" s="393"/>
      <c r="I118" s="244" t="s">
        <v>398</v>
      </c>
      <c r="J118" s="111">
        <v>44788</v>
      </c>
      <c r="L118" s="392"/>
      <c r="M118" s="393"/>
      <c r="N118" s="244" t="s">
        <v>398</v>
      </c>
      <c r="O118" s="111">
        <v>44788</v>
      </c>
    </row>
    <row r="119" spans="2:15" ht="15.6" thickTop="1" thickBot="1" x14ac:dyDescent="0.35">
      <c r="B119" s="394"/>
      <c r="C119" s="395"/>
      <c r="D119" s="244" t="s">
        <v>396</v>
      </c>
      <c r="E119" s="111">
        <v>45183</v>
      </c>
      <c r="G119" s="394"/>
      <c r="H119" s="395"/>
      <c r="I119" s="244" t="s">
        <v>396</v>
      </c>
      <c r="J119" s="111">
        <v>45213</v>
      </c>
      <c r="L119" s="394"/>
      <c r="M119" s="395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8"/>
      <c r="J144" s="268"/>
      <c r="O144" s="268"/>
    </row>
    <row r="145" spans="2:15" ht="15.6" thickTop="1" thickBot="1" x14ac:dyDescent="0.35">
      <c r="B145" s="390" t="s">
        <v>92</v>
      </c>
      <c r="C145" s="391"/>
      <c r="D145" s="244" t="s">
        <v>397</v>
      </c>
      <c r="E145" s="111">
        <v>45245</v>
      </c>
      <c r="G145" s="390" t="s">
        <v>92</v>
      </c>
      <c r="H145" s="391"/>
      <c r="I145" s="244" t="s">
        <v>397</v>
      </c>
      <c r="J145" s="111">
        <v>45275</v>
      </c>
      <c r="L145" s="390" t="s">
        <v>92</v>
      </c>
      <c r="M145" s="391"/>
      <c r="N145" s="244" t="s">
        <v>397</v>
      </c>
      <c r="O145" s="111">
        <v>45306</v>
      </c>
    </row>
    <row r="146" spans="2:15" ht="15.6" thickTop="1" thickBot="1" x14ac:dyDescent="0.35">
      <c r="B146" s="392"/>
      <c r="C146" s="393"/>
      <c r="D146" s="244" t="s">
        <v>398</v>
      </c>
      <c r="E146" s="111">
        <v>44788</v>
      </c>
      <c r="G146" s="392"/>
      <c r="H146" s="393"/>
      <c r="I146" s="244" t="s">
        <v>398</v>
      </c>
      <c r="J146" s="111">
        <v>44788</v>
      </c>
      <c r="L146" s="392"/>
      <c r="M146" s="393"/>
      <c r="N146" s="244" t="s">
        <v>398</v>
      </c>
      <c r="O146" s="111">
        <v>44788</v>
      </c>
    </row>
    <row r="147" spans="2:15" ht="15.6" thickTop="1" thickBot="1" x14ac:dyDescent="0.35">
      <c r="B147" s="394"/>
      <c r="C147" s="395"/>
      <c r="D147" s="244" t="s">
        <v>396</v>
      </c>
      <c r="E147" s="111">
        <v>45274</v>
      </c>
      <c r="G147" s="394"/>
      <c r="H147" s="395"/>
      <c r="I147" s="244" t="s">
        <v>396</v>
      </c>
      <c r="J147" s="111">
        <v>45305</v>
      </c>
      <c r="L147" s="394"/>
      <c r="M147" s="395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8"/>
      <c r="J172" s="268"/>
      <c r="O172" s="268"/>
    </row>
    <row r="173" spans="2:15" ht="15.6" thickTop="1" thickBot="1" x14ac:dyDescent="0.35">
      <c r="B173" s="390" t="s">
        <v>92</v>
      </c>
      <c r="C173" s="391"/>
      <c r="D173" s="244" t="s">
        <v>397</v>
      </c>
      <c r="E173" s="111">
        <v>45337</v>
      </c>
      <c r="G173" s="390" t="s">
        <v>92</v>
      </c>
      <c r="H173" s="391"/>
      <c r="I173" s="244" t="s">
        <v>397</v>
      </c>
      <c r="J173" s="111">
        <v>45366</v>
      </c>
      <c r="L173" s="390" t="s">
        <v>92</v>
      </c>
      <c r="M173" s="391"/>
      <c r="N173" s="244" t="s">
        <v>397</v>
      </c>
      <c r="O173" s="111">
        <v>45397</v>
      </c>
    </row>
    <row r="174" spans="2:15" ht="15.6" thickTop="1" thickBot="1" x14ac:dyDescent="0.35">
      <c r="B174" s="392"/>
      <c r="C174" s="393"/>
      <c r="D174" s="244" t="s">
        <v>398</v>
      </c>
      <c r="E174" s="111">
        <v>44788</v>
      </c>
      <c r="G174" s="392"/>
      <c r="H174" s="393"/>
      <c r="I174" s="244" t="s">
        <v>398</v>
      </c>
      <c r="J174" s="111">
        <v>44788</v>
      </c>
      <c r="L174" s="392"/>
      <c r="M174" s="393"/>
      <c r="N174" s="244" t="s">
        <v>398</v>
      </c>
      <c r="O174" s="111">
        <v>44788</v>
      </c>
    </row>
    <row r="175" spans="2:15" ht="15.6" thickTop="1" thickBot="1" x14ac:dyDescent="0.35">
      <c r="B175" s="394"/>
      <c r="C175" s="395"/>
      <c r="D175" s="244" t="s">
        <v>396</v>
      </c>
      <c r="E175" s="111">
        <v>45365</v>
      </c>
      <c r="G175" s="394"/>
      <c r="H175" s="395"/>
      <c r="I175" s="244" t="s">
        <v>396</v>
      </c>
      <c r="J175" s="111">
        <v>45396</v>
      </c>
      <c r="L175" s="394"/>
      <c r="M175" s="395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8"/>
      <c r="J200" s="268"/>
      <c r="O200" s="268"/>
    </row>
    <row r="201" spans="2:15" ht="15.6" thickTop="1" thickBot="1" x14ac:dyDescent="0.35">
      <c r="B201" s="390" t="s">
        <v>92</v>
      </c>
      <c r="C201" s="391"/>
      <c r="D201" s="244" t="s">
        <v>397</v>
      </c>
      <c r="E201" s="111">
        <v>45427</v>
      </c>
      <c r="G201" s="390" t="s">
        <v>92</v>
      </c>
      <c r="H201" s="391"/>
      <c r="I201" s="244" t="s">
        <v>397</v>
      </c>
      <c r="J201" s="111">
        <v>45458</v>
      </c>
      <c r="L201" s="390" t="s">
        <v>92</v>
      </c>
      <c r="M201" s="391"/>
      <c r="N201" s="244" t="s">
        <v>397</v>
      </c>
      <c r="O201" s="111">
        <v>45488</v>
      </c>
    </row>
    <row r="202" spans="2:15" ht="15.6" thickTop="1" thickBot="1" x14ac:dyDescent="0.35">
      <c r="B202" s="392"/>
      <c r="C202" s="393"/>
      <c r="D202" s="244" t="s">
        <v>398</v>
      </c>
      <c r="E202" s="111">
        <v>44788</v>
      </c>
      <c r="G202" s="392"/>
      <c r="H202" s="393"/>
      <c r="I202" s="244" t="s">
        <v>398</v>
      </c>
      <c r="J202" s="111">
        <v>44788</v>
      </c>
      <c r="L202" s="392"/>
      <c r="M202" s="393"/>
      <c r="N202" s="244" t="s">
        <v>398</v>
      </c>
      <c r="O202" s="111">
        <v>44788</v>
      </c>
    </row>
    <row r="203" spans="2:15" ht="15.6" thickTop="1" thickBot="1" x14ac:dyDescent="0.35">
      <c r="B203" s="394"/>
      <c r="C203" s="395"/>
      <c r="D203" s="244" t="s">
        <v>396</v>
      </c>
      <c r="E203" s="111">
        <v>45457</v>
      </c>
      <c r="G203" s="394"/>
      <c r="H203" s="395"/>
      <c r="I203" s="244" t="s">
        <v>396</v>
      </c>
      <c r="J203" s="111">
        <v>45487</v>
      </c>
      <c r="L203" s="394"/>
      <c r="M203" s="395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8"/>
      <c r="J228" s="268"/>
      <c r="O228" s="268"/>
    </row>
    <row r="229" spans="2:15" ht="15.6" thickTop="1" thickBot="1" x14ac:dyDescent="0.35">
      <c r="B229" s="390" t="s">
        <v>92</v>
      </c>
      <c r="C229" s="391"/>
      <c r="D229" s="244" t="s">
        <v>397</v>
      </c>
      <c r="E229" s="111">
        <v>45519</v>
      </c>
      <c r="G229" s="390" t="s">
        <v>92</v>
      </c>
      <c r="H229" s="391"/>
      <c r="I229" s="244" t="s">
        <v>397</v>
      </c>
      <c r="J229" s="111">
        <v>45550</v>
      </c>
      <c r="L229" s="390" t="s">
        <v>92</v>
      </c>
      <c r="M229" s="391"/>
      <c r="N229" s="244" t="s">
        <v>397</v>
      </c>
      <c r="O229" s="111">
        <v>45580</v>
      </c>
    </row>
    <row r="230" spans="2:15" ht="15.6" thickTop="1" thickBot="1" x14ac:dyDescent="0.35">
      <c r="B230" s="392"/>
      <c r="C230" s="393"/>
      <c r="D230" s="244" t="s">
        <v>398</v>
      </c>
      <c r="E230" s="111">
        <v>44788</v>
      </c>
      <c r="G230" s="392"/>
      <c r="H230" s="393"/>
      <c r="I230" s="244" t="s">
        <v>398</v>
      </c>
      <c r="J230" s="111">
        <v>44788</v>
      </c>
      <c r="L230" s="392"/>
      <c r="M230" s="393"/>
      <c r="N230" s="244" t="s">
        <v>398</v>
      </c>
      <c r="O230" s="111">
        <v>44788</v>
      </c>
    </row>
    <row r="231" spans="2:15" ht="15.6" thickTop="1" thickBot="1" x14ac:dyDescent="0.35">
      <c r="B231" s="394"/>
      <c r="C231" s="395"/>
      <c r="D231" s="244" t="s">
        <v>396</v>
      </c>
      <c r="E231" s="111">
        <v>45549</v>
      </c>
      <c r="G231" s="394"/>
      <c r="H231" s="395"/>
      <c r="I231" s="244" t="s">
        <v>396</v>
      </c>
      <c r="J231" s="111">
        <v>45579</v>
      </c>
      <c r="L231" s="394"/>
      <c r="M231" s="395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8"/>
      <c r="J256" s="268"/>
      <c r="O256" s="268"/>
    </row>
    <row r="257" spans="2:15" ht="15.6" thickTop="1" thickBot="1" x14ac:dyDescent="0.35">
      <c r="B257" s="390" t="s">
        <v>92</v>
      </c>
      <c r="C257" s="391"/>
      <c r="D257" s="244" t="s">
        <v>397</v>
      </c>
      <c r="E257" s="111">
        <v>45611</v>
      </c>
      <c r="G257" s="390" t="s">
        <v>92</v>
      </c>
      <c r="H257" s="391"/>
      <c r="I257" s="244" t="s">
        <v>397</v>
      </c>
      <c r="J257" s="111">
        <v>45641</v>
      </c>
      <c r="L257" s="390" t="s">
        <v>92</v>
      </c>
      <c r="M257" s="391"/>
      <c r="N257" s="244" t="s">
        <v>397</v>
      </c>
      <c r="O257" s="111">
        <v>45672</v>
      </c>
    </row>
    <row r="258" spans="2:15" ht="15.6" thickTop="1" thickBot="1" x14ac:dyDescent="0.35">
      <c r="B258" s="392"/>
      <c r="C258" s="393"/>
      <c r="D258" s="244" t="s">
        <v>398</v>
      </c>
      <c r="E258" s="111">
        <v>44788</v>
      </c>
      <c r="G258" s="392"/>
      <c r="H258" s="393"/>
      <c r="I258" s="244" t="s">
        <v>398</v>
      </c>
      <c r="J258" s="111">
        <v>44788</v>
      </c>
      <c r="L258" s="392"/>
      <c r="M258" s="393"/>
      <c r="N258" s="244" t="s">
        <v>398</v>
      </c>
      <c r="O258" s="111">
        <v>44788</v>
      </c>
    </row>
    <row r="259" spans="2:15" ht="15.6" thickTop="1" thickBot="1" x14ac:dyDescent="0.35">
      <c r="B259" s="394"/>
      <c r="C259" s="395"/>
      <c r="D259" s="244" t="s">
        <v>396</v>
      </c>
      <c r="E259" s="111">
        <v>45640</v>
      </c>
      <c r="G259" s="394"/>
      <c r="H259" s="395"/>
      <c r="I259" s="244" t="s">
        <v>396</v>
      </c>
      <c r="J259" s="111">
        <v>45671</v>
      </c>
      <c r="L259" s="394"/>
      <c r="M259" s="395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8"/>
      <c r="J284" s="268"/>
      <c r="O284" s="268"/>
    </row>
    <row r="285" spans="2:15" ht="15.6" thickTop="1" thickBot="1" x14ac:dyDescent="0.35">
      <c r="B285" s="390" t="s">
        <v>92</v>
      </c>
      <c r="C285" s="391"/>
      <c r="D285" s="244" t="s">
        <v>397</v>
      </c>
      <c r="E285" s="111">
        <v>45703</v>
      </c>
      <c r="G285" s="390" t="s">
        <v>92</v>
      </c>
      <c r="H285" s="391"/>
      <c r="I285" s="244" t="s">
        <v>397</v>
      </c>
      <c r="J285" s="111">
        <v>45731</v>
      </c>
      <c r="L285" s="390" t="s">
        <v>92</v>
      </c>
      <c r="M285" s="391"/>
      <c r="N285" s="244" t="s">
        <v>397</v>
      </c>
      <c r="O285" s="111">
        <v>45762</v>
      </c>
    </row>
    <row r="286" spans="2:15" ht="15.6" thickTop="1" thickBot="1" x14ac:dyDescent="0.35">
      <c r="B286" s="392"/>
      <c r="C286" s="393"/>
      <c r="D286" s="244" t="s">
        <v>398</v>
      </c>
      <c r="E286" s="111">
        <v>44788</v>
      </c>
      <c r="G286" s="392"/>
      <c r="H286" s="393"/>
      <c r="I286" s="244" t="s">
        <v>398</v>
      </c>
      <c r="J286" s="111">
        <v>44788</v>
      </c>
      <c r="L286" s="392"/>
      <c r="M286" s="393"/>
      <c r="N286" s="244" t="s">
        <v>398</v>
      </c>
      <c r="O286" s="111">
        <v>44788</v>
      </c>
    </row>
    <row r="287" spans="2:15" ht="15.6" thickTop="1" thickBot="1" x14ac:dyDescent="0.35">
      <c r="B287" s="394"/>
      <c r="C287" s="395"/>
      <c r="D287" s="244" t="s">
        <v>396</v>
      </c>
      <c r="E287" s="111">
        <v>45730</v>
      </c>
      <c r="G287" s="394"/>
      <c r="H287" s="395"/>
      <c r="I287" s="244" t="s">
        <v>396</v>
      </c>
      <c r="J287" s="111">
        <v>45761</v>
      </c>
      <c r="L287" s="394"/>
      <c r="M287" s="395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8"/>
      <c r="J312" s="268"/>
      <c r="O312" s="268"/>
    </row>
    <row r="313" spans="2:15" ht="15.6" thickTop="1" thickBot="1" x14ac:dyDescent="0.35">
      <c r="B313" s="390" t="s">
        <v>92</v>
      </c>
      <c r="C313" s="391"/>
      <c r="D313" s="244" t="s">
        <v>397</v>
      </c>
      <c r="E313" s="111">
        <v>45792</v>
      </c>
      <c r="G313" s="390" t="s">
        <v>92</v>
      </c>
      <c r="H313" s="391"/>
      <c r="I313" s="244" t="s">
        <v>397</v>
      </c>
      <c r="J313" s="111">
        <v>45823</v>
      </c>
      <c r="L313" s="390" t="s">
        <v>92</v>
      </c>
      <c r="M313" s="391"/>
      <c r="N313" s="244" t="s">
        <v>397</v>
      </c>
      <c r="O313" s="111">
        <v>45853</v>
      </c>
    </row>
    <row r="314" spans="2:15" ht="15.6" thickTop="1" thickBot="1" x14ac:dyDescent="0.35">
      <c r="B314" s="392"/>
      <c r="C314" s="393"/>
      <c r="D314" s="244" t="s">
        <v>398</v>
      </c>
      <c r="E314" s="111">
        <v>44788</v>
      </c>
      <c r="G314" s="392"/>
      <c r="H314" s="393"/>
      <c r="I314" s="244" t="s">
        <v>398</v>
      </c>
      <c r="J314" s="111">
        <v>44788</v>
      </c>
      <c r="L314" s="392"/>
      <c r="M314" s="393"/>
      <c r="N314" s="244" t="s">
        <v>398</v>
      </c>
      <c r="O314" s="111">
        <v>44788</v>
      </c>
    </row>
    <row r="315" spans="2:15" ht="15.6" thickTop="1" thickBot="1" x14ac:dyDescent="0.35">
      <c r="B315" s="394"/>
      <c r="C315" s="395"/>
      <c r="D315" s="244" t="s">
        <v>396</v>
      </c>
      <c r="E315" s="111">
        <v>45822</v>
      </c>
      <c r="G315" s="394"/>
      <c r="H315" s="395"/>
      <c r="I315" s="244" t="s">
        <v>396</v>
      </c>
      <c r="J315" s="111">
        <v>45852</v>
      </c>
      <c r="L315" s="394"/>
      <c r="M315" s="395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8"/>
      <c r="J340" s="268"/>
      <c r="O340" s="268"/>
    </row>
    <row r="341" spans="2:15" ht="15.6" thickTop="1" thickBot="1" x14ac:dyDescent="0.35">
      <c r="B341" s="390" t="s">
        <v>92</v>
      </c>
      <c r="C341" s="391"/>
      <c r="D341" s="244" t="s">
        <v>397</v>
      </c>
      <c r="E341" s="111">
        <v>45884</v>
      </c>
      <c r="G341" s="390" t="s">
        <v>92</v>
      </c>
      <c r="H341" s="391"/>
      <c r="I341" s="244" t="s">
        <v>397</v>
      </c>
      <c r="J341" s="111">
        <v>45915</v>
      </c>
      <c r="L341" s="390" t="s">
        <v>92</v>
      </c>
      <c r="M341" s="391"/>
      <c r="N341" s="244" t="s">
        <v>397</v>
      </c>
      <c r="O341" s="111"/>
    </row>
    <row r="342" spans="2:15" ht="15.6" thickTop="1" thickBot="1" x14ac:dyDescent="0.35">
      <c r="B342" s="392"/>
      <c r="C342" s="393"/>
      <c r="D342" s="244" t="s">
        <v>398</v>
      </c>
      <c r="E342" s="111">
        <v>44788</v>
      </c>
      <c r="G342" s="392"/>
      <c r="H342" s="393"/>
      <c r="I342" s="244" t="s">
        <v>398</v>
      </c>
      <c r="J342" s="111">
        <v>44788</v>
      </c>
      <c r="L342" s="392"/>
      <c r="M342" s="393"/>
      <c r="N342" s="244" t="s">
        <v>398</v>
      </c>
      <c r="O342" s="111"/>
    </row>
    <row r="343" spans="2:15" ht="15.6" thickTop="1" thickBot="1" x14ac:dyDescent="0.35">
      <c r="B343" s="394"/>
      <c r="C343" s="395"/>
      <c r="D343" s="244" t="s">
        <v>396</v>
      </c>
      <c r="E343" s="111">
        <v>45914</v>
      </c>
      <c r="G343" s="394"/>
      <c r="H343" s="395"/>
      <c r="I343" s="244" t="s">
        <v>396</v>
      </c>
      <c r="J343" s="111">
        <v>45944</v>
      </c>
      <c r="L343" s="394"/>
      <c r="M343" s="395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0">
        <v>27570.729999999985</v>
      </c>
      <c r="L352" s="88" t="s">
        <v>101</v>
      </c>
      <c r="M352" s="2"/>
      <c r="N352" s="2"/>
      <c r="O352" s="320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0">
        <v>2899.3999999999996</v>
      </c>
      <c r="L355" s="88" t="s">
        <v>102</v>
      </c>
      <c r="M355" s="2"/>
      <c r="N355" s="2"/>
      <c r="O355" s="320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8"/>
      <c r="L358" s="89" t="s">
        <v>228</v>
      </c>
      <c r="M358" s="179"/>
      <c r="N358" s="90"/>
      <c r="O358" s="318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B341:C343"/>
    <mergeCell ref="L285:M287"/>
    <mergeCell ref="B313:C315"/>
    <mergeCell ref="G313:H315"/>
    <mergeCell ref="L313:M315"/>
    <mergeCell ref="G341:H343"/>
    <mergeCell ref="L341:M343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6" t="s">
        <v>296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</row>
    <row r="3" spans="2:17" x14ac:dyDescent="0.3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x14ac:dyDescent="0.3"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Q4" s="24"/>
    </row>
    <row r="5" spans="2:17" ht="15" thickBot="1" x14ac:dyDescent="0.35">
      <c r="Q5" s="24"/>
    </row>
    <row r="6" spans="2:17" ht="15.6" thickTop="1" thickBot="1" x14ac:dyDescent="0.35">
      <c r="B6" s="390" t="s">
        <v>92</v>
      </c>
      <c r="C6" s="397"/>
      <c r="D6" s="391"/>
      <c r="E6" s="111">
        <v>44788</v>
      </c>
      <c r="G6" s="390" t="s">
        <v>92</v>
      </c>
      <c r="H6" s="397"/>
      <c r="I6" s="391"/>
      <c r="J6" s="111">
        <v>44788</v>
      </c>
      <c r="L6" s="390" t="s">
        <v>92</v>
      </c>
      <c r="M6" s="397"/>
      <c r="N6" s="391"/>
      <c r="O6" s="111">
        <v>44788</v>
      </c>
      <c r="Q6" s="24"/>
    </row>
    <row r="7" spans="2:17" ht="15.6" thickTop="1" thickBot="1" x14ac:dyDescent="0.35">
      <c r="B7" s="394"/>
      <c r="C7" s="398"/>
      <c r="D7" s="395"/>
      <c r="E7" s="111">
        <v>44788</v>
      </c>
      <c r="G7" s="394"/>
      <c r="H7" s="398"/>
      <c r="I7" s="395"/>
      <c r="J7" s="111">
        <v>44819</v>
      </c>
      <c r="L7" s="394"/>
      <c r="M7" s="398"/>
      <c r="N7" s="395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0" t="s">
        <v>92</v>
      </c>
      <c r="C33" s="397"/>
      <c r="D33" s="391"/>
      <c r="E33" s="111">
        <v>44788</v>
      </c>
      <c r="G33" s="390" t="s">
        <v>92</v>
      </c>
      <c r="H33" s="397"/>
      <c r="I33" s="391"/>
      <c r="J33" s="111">
        <v>44788</v>
      </c>
      <c r="L33" s="390" t="s">
        <v>92</v>
      </c>
      <c r="M33" s="397"/>
      <c r="N33" s="391"/>
      <c r="O33" s="111">
        <v>44788</v>
      </c>
    </row>
    <row r="34" spans="2:15" ht="15.6" thickTop="1" thickBot="1" x14ac:dyDescent="0.35">
      <c r="B34" s="394"/>
      <c r="C34" s="398"/>
      <c r="D34" s="395"/>
      <c r="E34" s="111">
        <v>44880</v>
      </c>
      <c r="G34" s="394"/>
      <c r="H34" s="398"/>
      <c r="I34" s="395"/>
      <c r="J34" s="111">
        <v>44910</v>
      </c>
      <c r="L34" s="394"/>
      <c r="M34" s="398"/>
      <c r="N34" s="395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0" t="s">
        <v>92</v>
      </c>
      <c r="C60" s="397"/>
      <c r="D60" s="391"/>
      <c r="E60" s="111">
        <v>44788</v>
      </c>
      <c r="G60" s="390" t="s">
        <v>92</v>
      </c>
      <c r="H60" s="397"/>
      <c r="I60" s="391"/>
      <c r="J60" s="111">
        <v>44788</v>
      </c>
      <c r="L60" s="390" t="s">
        <v>92</v>
      </c>
      <c r="M60" s="397"/>
      <c r="N60" s="391"/>
      <c r="O60" s="111">
        <v>44788</v>
      </c>
    </row>
    <row r="61" spans="2:15" ht="15.6" thickTop="1" thickBot="1" x14ac:dyDescent="0.35">
      <c r="B61" s="394"/>
      <c r="C61" s="398"/>
      <c r="D61" s="395"/>
      <c r="E61" s="111">
        <v>44972</v>
      </c>
      <c r="G61" s="394"/>
      <c r="H61" s="398"/>
      <c r="I61" s="395"/>
      <c r="J61" s="111">
        <v>45000</v>
      </c>
      <c r="L61" s="394"/>
      <c r="M61" s="398"/>
      <c r="N61" s="395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0" t="s">
        <v>92</v>
      </c>
      <c r="C87" s="397"/>
      <c r="D87" s="391"/>
      <c r="E87" s="111">
        <v>44788</v>
      </c>
      <c r="G87" s="390" t="s">
        <v>92</v>
      </c>
      <c r="H87" s="397"/>
      <c r="I87" s="391"/>
      <c r="J87" s="111">
        <v>44788</v>
      </c>
      <c r="L87" s="390" t="s">
        <v>92</v>
      </c>
      <c r="M87" s="397"/>
      <c r="N87" s="391"/>
      <c r="O87" s="111">
        <v>44788</v>
      </c>
    </row>
    <row r="88" spans="2:15" ht="15.6" thickTop="1" thickBot="1" x14ac:dyDescent="0.35">
      <c r="B88" s="394"/>
      <c r="C88" s="398"/>
      <c r="D88" s="395"/>
      <c r="E88" s="111">
        <v>45061</v>
      </c>
      <c r="G88" s="394"/>
      <c r="H88" s="398"/>
      <c r="I88" s="395"/>
      <c r="J88" s="111">
        <v>45092</v>
      </c>
      <c r="L88" s="394"/>
      <c r="M88" s="398"/>
      <c r="N88" s="395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0" t="s">
        <v>92</v>
      </c>
      <c r="C114" s="397"/>
      <c r="D114" s="391"/>
      <c r="E114" s="111">
        <v>44788</v>
      </c>
      <c r="G114" s="390" t="s">
        <v>92</v>
      </c>
      <c r="H114" s="397"/>
      <c r="I114" s="391"/>
      <c r="J114" s="111">
        <v>44788</v>
      </c>
      <c r="L114" s="390" t="s">
        <v>92</v>
      </c>
      <c r="M114" s="397"/>
      <c r="N114" s="391"/>
      <c r="O114" s="111">
        <v>44788</v>
      </c>
    </row>
    <row r="115" spans="2:15" ht="15.6" thickTop="1" thickBot="1" x14ac:dyDescent="0.35">
      <c r="B115" s="394"/>
      <c r="C115" s="398"/>
      <c r="D115" s="395"/>
      <c r="E115" s="111">
        <v>45153</v>
      </c>
      <c r="G115" s="394"/>
      <c r="H115" s="398"/>
      <c r="I115" s="395"/>
      <c r="J115" s="111">
        <v>45184</v>
      </c>
      <c r="L115" s="394"/>
      <c r="M115" s="398"/>
      <c r="N115" s="395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0" t="s">
        <v>92</v>
      </c>
      <c r="C141" s="397"/>
      <c r="D141" s="391"/>
      <c r="E141" s="111">
        <v>44788</v>
      </c>
      <c r="G141" s="390" t="s">
        <v>92</v>
      </c>
      <c r="H141" s="397"/>
      <c r="I141" s="391"/>
      <c r="J141" s="111">
        <v>44788</v>
      </c>
      <c r="L141" s="390" t="s">
        <v>92</v>
      </c>
      <c r="M141" s="397"/>
      <c r="N141" s="391"/>
      <c r="O141" s="111">
        <v>44788</v>
      </c>
    </row>
    <row r="142" spans="2:15" ht="15.6" thickTop="1" thickBot="1" x14ac:dyDescent="0.35">
      <c r="B142" s="394"/>
      <c r="C142" s="398"/>
      <c r="D142" s="395"/>
      <c r="E142" s="111">
        <v>45245</v>
      </c>
      <c r="G142" s="394"/>
      <c r="H142" s="398"/>
      <c r="I142" s="395"/>
      <c r="J142" s="111">
        <v>45275</v>
      </c>
      <c r="L142" s="394"/>
      <c r="M142" s="398"/>
      <c r="N142" s="395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0" t="s">
        <v>92</v>
      </c>
      <c r="C168" s="397"/>
      <c r="D168" s="391"/>
      <c r="E168" s="111">
        <v>44788</v>
      </c>
      <c r="G168" s="390" t="s">
        <v>92</v>
      </c>
      <c r="H168" s="397"/>
      <c r="I168" s="391"/>
      <c r="J168" s="111">
        <v>44788</v>
      </c>
      <c r="L168" s="390" t="s">
        <v>92</v>
      </c>
      <c r="M168" s="397"/>
      <c r="N168" s="391"/>
      <c r="O168" s="111">
        <v>44788</v>
      </c>
    </row>
    <row r="169" spans="2:15" ht="15.6" thickTop="1" thickBot="1" x14ac:dyDescent="0.35">
      <c r="B169" s="394"/>
      <c r="C169" s="398"/>
      <c r="D169" s="395"/>
      <c r="E169" s="111">
        <v>45337</v>
      </c>
      <c r="G169" s="394"/>
      <c r="H169" s="398"/>
      <c r="I169" s="395"/>
      <c r="J169" s="111">
        <v>45366</v>
      </c>
      <c r="L169" s="394"/>
      <c r="M169" s="398"/>
      <c r="N169" s="395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0" t="s">
        <v>92</v>
      </c>
      <c r="C195" s="397"/>
      <c r="D195" s="391"/>
      <c r="E195" s="111">
        <v>44788</v>
      </c>
      <c r="G195" s="390" t="s">
        <v>92</v>
      </c>
      <c r="H195" s="397"/>
      <c r="I195" s="391"/>
      <c r="J195" s="111">
        <v>44788</v>
      </c>
      <c r="L195" s="390" t="s">
        <v>92</v>
      </c>
      <c r="M195" s="397"/>
      <c r="N195" s="391"/>
      <c r="O195" s="111">
        <v>44788</v>
      </c>
    </row>
    <row r="196" spans="2:15" ht="15.6" thickTop="1" thickBot="1" x14ac:dyDescent="0.35">
      <c r="B196" s="394"/>
      <c r="C196" s="398"/>
      <c r="D196" s="395"/>
      <c r="E196" s="111">
        <v>45427</v>
      </c>
      <c r="G196" s="394"/>
      <c r="H196" s="398"/>
      <c r="I196" s="395"/>
      <c r="J196" s="111">
        <v>45458</v>
      </c>
      <c r="L196" s="394"/>
      <c r="M196" s="398"/>
      <c r="N196" s="395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0" t="s">
        <v>92</v>
      </c>
      <c r="C222" s="397"/>
      <c r="D222" s="391"/>
      <c r="E222" s="111">
        <v>44788</v>
      </c>
      <c r="G222" s="390" t="s">
        <v>92</v>
      </c>
      <c r="H222" s="397"/>
      <c r="I222" s="391"/>
      <c r="J222" s="111">
        <v>44788</v>
      </c>
      <c r="L222" s="390" t="s">
        <v>92</v>
      </c>
      <c r="M222" s="397"/>
      <c r="N222" s="391"/>
      <c r="O222" s="111">
        <v>44788</v>
      </c>
    </row>
    <row r="223" spans="2:15" ht="15.6" thickTop="1" thickBot="1" x14ac:dyDescent="0.35">
      <c r="B223" s="394"/>
      <c r="C223" s="398"/>
      <c r="D223" s="395"/>
      <c r="E223" s="111">
        <v>45519</v>
      </c>
      <c r="G223" s="394"/>
      <c r="H223" s="398"/>
      <c r="I223" s="395"/>
      <c r="J223" s="111">
        <v>45550</v>
      </c>
      <c r="L223" s="394"/>
      <c r="M223" s="398"/>
      <c r="N223" s="395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0" t="s">
        <v>92</v>
      </c>
      <c r="C249" s="397"/>
      <c r="D249" s="391"/>
      <c r="E249" s="111">
        <v>44788</v>
      </c>
      <c r="G249" s="390" t="s">
        <v>92</v>
      </c>
      <c r="H249" s="397"/>
      <c r="I249" s="391"/>
      <c r="J249" s="111">
        <v>44788</v>
      </c>
      <c r="L249" s="390" t="s">
        <v>92</v>
      </c>
      <c r="M249" s="397"/>
      <c r="N249" s="391"/>
      <c r="O249" s="111">
        <v>44788</v>
      </c>
    </row>
    <row r="250" spans="2:15" ht="15.6" thickTop="1" thickBot="1" x14ac:dyDescent="0.35">
      <c r="B250" s="394"/>
      <c r="C250" s="398"/>
      <c r="D250" s="395"/>
      <c r="E250" s="111">
        <v>45611</v>
      </c>
      <c r="G250" s="394"/>
      <c r="H250" s="398"/>
      <c r="I250" s="395"/>
      <c r="J250" s="111">
        <v>45656</v>
      </c>
      <c r="L250" s="394"/>
      <c r="M250" s="398"/>
      <c r="N250" s="395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0" t="s">
        <v>92</v>
      </c>
      <c r="C276" s="397"/>
      <c r="D276" s="391"/>
      <c r="E276" s="111">
        <v>44788</v>
      </c>
      <c r="G276" s="390" t="s">
        <v>92</v>
      </c>
      <c r="H276" s="397"/>
      <c r="I276" s="391"/>
      <c r="J276" s="111">
        <v>44788</v>
      </c>
      <c r="L276" s="390" t="s">
        <v>92</v>
      </c>
      <c r="M276" s="397"/>
      <c r="N276" s="391"/>
      <c r="O276" s="111">
        <v>44788</v>
      </c>
    </row>
    <row r="277" spans="2:15" ht="15.6" thickTop="1" thickBot="1" x14ac:dyDescent="0.35">
      <c r="B277" s="394"/>
      <c r="C277" s="398"/>
      <c r="D277" s="395"/>
      <c r="E277" s="111">
        <v>45703</v>
      </c>
      <c r="G277" s="394"/>
      <c r="H277" s="398"/>
      <c r="I277" s="395"/>
      <c r="J277" s="111">
        <v>45732</v>
      </c>
      <c r="L277" s="394"/>
      <c r="M277" s="398"/>
      <c r="N277" s="395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0" t="s">
        <v>92</v>
      </c>
      <c r="C303" s="397"/>
      <c r="D303" s="391"/>
      <c r="E303" s="111">
        <v>44788</v>
      </c>
      <c r="G303" s="390" t="s">
        <v>92</v>
      </c>
      <c r="H303" s="397"/>
      <c r="I303" s="391"/>
      <c r="J303" s="111">
        <v>44788</v>
      </c>
    </row>
    <row r="304" spans="2:15" ht="15.6" thickTop="1" thickBot="1" x14ac:dyDescent="0.35">
      <c r="B304" s="394"/>
      <c r="C304" s="398"/>
      <c r="D304" s="395"/>
      <c r="E304" s="111">
        <v>45791</v>
      </c>
      <c r="G304" s="394"/>
      <c r="H304" s="398"/>
      <c r="I304" s="395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P12" sqref="P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9" width="8.332031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522</v>
      </c>
      <c r="C9" s="45" t="s">
        <v>340</v>
      </c>
      <c r="D9" s="41">
        <v>45945</v>
      </c>
      <c r="E9" s="11">
        <v>400</v>
      </c>
      <c r="F9" s="11">
        <v>4</v>
      </c>
      <c r="G9" s="248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0</v>
      </c>
      <c r="O9" s="110">
        <f t="shared" ref="O9" si="4">E9-N9</f>
        <v>400</v>
      </c>
      <c r="P9" s="110">
        <f>SUMIFS(PAGOS!$H$3:$H$1048576,PAGOS!$A$3:$A$1048576,"&lt;&gt;INGRESO*",PAGOS!$A$3:$A$1048576,"&lt;&gt;EGRESO*",PAGOS!$D$3:$D$1048576,+MID('18'!B9,6,3)*1)</f>
        <v>0</v>
      </c>
      <c r="Q9" s="110">
        <f t="shared" ref="Q9" si="5">K9-P9</f>
        <v>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11"/>
  <sheetViews>
    <sheetView workbookViewId="0">
      <selection activeCell="D26" sqref="D26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45968</v>
      </c>
      <c r="D3" s="132" t="s">
        <v>143</v>
      </c>
      <c r="E3" s="134">
        <v>0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0</v>
      </c>
      <c r="F4" s="137"/>
    </row>
    <row r="5" spans="2:6" x14ac:dyDescent="0.3">
      <c r="B5" s="132" t="s">
        <v>170</v>
      </c>
      <c r="C5" s="313" t="s">
        <v>535</v>
      </c>
      <c r="D5" s="132" t="s">
        <v>147</v>
      </c>
      <c r="E5" s="138" t="e">
        <f>C6/C7</f>
        <v>#DIV/0!</v>
      </c>
      <c r="F5" s="139"/>
    </row>
    <row r="6" spans="2:6" x14ac:dyDescent="0.3">
      <c r="B6" s="132" t="s">
        <v>146</v>
      </c>
      <c r="C6" s="145">
        <v>0</v>
      </c>
      <c r="D6" s="132" t="s">
        <v>149</v>
      </c>
      <c r="E6" s="141" t="e">
        <f>E4+E5</f>
        <v>#DIV/0!</v>
      </c>
      <c r="F6" s="142"/>
    </row>
    <row r="7" spans="2:6" x14ac:dyDescent="0.3">
      <c r="B7" s="132" t="s">
        <v>148</v>
      </c>
      <c r="C7" s="140">
        <v>0</v>
      </c>
      <c r="D7" s="132" t="s">
        <v>150</v>
      </c>
      <c r="E7" s="146" t="e">
        <f>(E6)*C7</f>
        <v>#DIV/0!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534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1</v>
      </c>
      <c r="I5" s="32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6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7" t="s">
        <v>46</v>
      </c>
      <c r="B6" s="367" t="s">
        <v>179</v>
      </c>
      <c r="C6" s="367" t="s">
        <v>11</v>
      </c>
      <c r="D6" s="367" t="s">
        <v>48</v>
      </c>
      <c r="E6" s="367" t="s">
        <v>56</v>
      </c>
      <c r="F6" s="367" t="s">
        <v>57</v>
      </c>
      <c r="G6" s="367" t="s">
        <v>49</v>
      </c>
      <c r="H6" s="367" t="s">
        <v>32</v>
      </c>
      <c r="I6" s="368" t="s">
        <v>58</v>
      </c>
      <c r="J6" s="367" t="s">
        <v>59</v>
      </c>
      <c r="K6" s="367" t="s">
        <v>52</v>
      </c>
      <c r="L6" s="36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D14" sqref="D14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M12" sqref="M12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520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0</v>
      </c>
      <c r="O11" s="110">
        <f>E11-N11</f>
        <v>150</v>
      </c>
      <c r="P11" s="110">
        <f>SUMIFS(PAGOS!$H$3:$H$1048576,PAGOS!$A$3:$A$1048576,"&lt;&gt;INGRESO*",PAGOS!$A$3:$A$1048576,"&lt;&gt;EGRESO*",PAGOS!$D$3:$D$1048576,+MID('10'!B11,6,3)*1)</f>
        <v>0</v>
      </c>
      <c r="Q11" s="110">
        <f>K11-P11</f>
        <v>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182.20000000000002</v>
      </c>
      <c r="J3" s="132" t="s">
        <v>178</v>
      </c>
      <c r="K3" s="151">
        <f>G3+I3</f>
        <v>2792.2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100</v>
      </c>
      <c r="O18" s="110">
        <f t="shared" si="4"/>
        <v>50</v>
      </c>
      <c r="P18" s="110">
        <f>SUMIFS(PAGOS!$H$3:$H$1048576,PAGOS!$A$3:$A$1048576,"&lt;&gt;INGRESO*",PAGOS!$A$3:$A$1048576,"&lt;&gt;EGRESO*",PAGOS!$D$3:$D$1048576,+MID('16'!B18,6,3)*1)</f>
        <v>6</v>
      </c>
      <c r="Q18" s="110">
        <f t="shared" si="5"/>
        <v>3</v>
      </c>
    </row>
    <row r="19" spans="1:17" x14ac:dyDescent="0.3">
      <c r="A19" s="45">
        <v>13</v>
      </c>
      <c r="B19" s="39" t="s">
        <v>514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528</v>
      </c>
      <c r="C20" s="45" t="s">
        <v>527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A8ECFC1-1041-46A5-AC72-47EFFDA40917}">
  <ds:schemaRefs/>
</ds:datastoreItem>
</file>

<file path=customXml/itemProps2.xml><?xml version="1.0" encoding="utf-8"?>
<ds:datastoreItem xmlns:ds="http://schemas.openxmlformats.org/officeDocument/2006/customXml" ds:itemID="{340873D7-D046-4561-83BB-0AF814B7A895}">
  <ds:schemaRefs/>
</ds:datastoreItem>
</file>

<file path=customXml/itemProps3.xml><?xml version="1.0" encoding="utf-8"?>
<ds:datastoreItem xmlns:ds="http://schemas.openxmlformats.org/officeDocument/2006/customXml" ds:itemID="{0AF9AE0E-3BD4-4E99-AEF5-94B0341FFF37}">
  <ds:schemaRefs/>
</ds:datastoreItem>
</file>

<file path=customXml/itemProps4.xml><?xml version="1.0" encoding="utf-8"?>
<ds:datastoreItem xmlns:ds="http://schemas.openxmlformats.org/officeDocument/2006/customXml" ds:itemID="{B41D8EFD-3A32-4151-9111-9D1B3D59D808}">
  <ds:schemaRefs/>
</ds:datastoreItem>
</file>

<file path=customXml/itemProps5.xml><?xml version="1.0" encoding="utf-8"?>
<ds:datastoreItem xmlns:ds="http://schemas.openxmlformats.org/officeDocument/2006/customXml" ds:itemID="{56977713-5519-4DDE-A98E-ED694EEEE002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F4B64C65-FDE9-48C7-BFC1-1F5E0CA796BC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504DB1F8-1600-4022-BDB4-8099180D3EF9}">
  <ds:schemaRefs/>
</ds:datastoreItem>
</file>

<file path=customXml/itemProps11.xml><?xml version="1.0" encoding="utf-8"?>
<ds:datastoreItem xmlns:ds="http://schemas.openxmlformats.org/officeDocument/2006/customXml" ds:itemID="{CCC2BFEA-1C63-45CB-998F-867C60539D8E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12E6C9B4-C406-4DBA-BDA9-CB28F7BA0F27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5E32B214-C004-4100-B819-CAD753BF0EAD}">
  <ds:schemaRefs/>
</ds:datastoreItem>
</file>

<file path=customXml/itemProps17.xml><?xml version="1.0" encoding="utf-8"?>
<ds:datastoreItem xmlns:ds="http://schemas.openxmlformats.org/officeDocument/2006/customXml" ds:itemID="{A28830D5-EA88-4415-8641-5FA92227B1CF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467B89DC-45DC-45DB-AE14-EBE12F6CF689}">
  <ds:schemaRefs/>
</ds:datastoreItem>
</file>

<file path=customXml/itemProps20.xml><?xml version="1.0" encoding="utf-8"?>
<ds:datastoreItem xmlns:ds="http://schemas.openxmlformats.org/officeDocument/2006/customXml" ds:itemID="{7CBDD84F-1825-4B1B-88D4-457D3880B628}">
  <ds:schemaRefs/>
</ds:datastoreItem>
</file>

<file path=customXml/itemProps21.xml><?xml version="1.0" encoding="utf-8"?>
<ds:datastoreItem xmlns:ds="http://schemas.openxmlformats.org/officeDocument/2006/customXml" ds:itemID="{54414082-E515-4251-B822-C9A98D18339A}">
  <ds:schemaRefs/>
</ds:datastoreItem>
</file>

<file path=customXml/itemProps22.xml><?xml version="1.0" encoding="utf-8"?>
<ds:datastoreItem xmlns:ds="http://schemas.openxmlformats.org/officeDocument/2006/customXml" ds:itemID="{1D573793-9A2A-40BB-ACDF-EDBB95B096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2025-11-07T08:44:36Z</cp:lastPrinted>
  <dcterms:created xsi:type="dcterms:W3CDTF">2023-09-09T22:17:43Z</dcterms:created>
  <dcterms:modified xsi:type="dcterms:W3CDTF">2025-11-08T02:18:32Z</dcterms:modified>
</cp:coreProperties>
</file>