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rmatisation_AnimaParc" sheetId="1" r:id="rId4"/>
  </sheets>
</workbook>
</file>

<file path=xl/comments1.xml><?xml version="1.0" encoding="utf-8"?>
<comments xmlns="http://schemas.openxmlformats.org/spreadsheetml/2006/main">
  <authors>
    <author>Hallo</author>
  </authors>
  <commentList>
    <comment ref="C8" authorId="0">
      <text>
        <r>
          <rPr>
            <sz val="11"/>
            <color indexed="8"/>
            <rFont val="Helvetica Neue"/>
          </rPr>
          <t>Hallo:
Bloques application qui communiquent entre eux</t>
        </r>
      </text>
    </comment>
    <comment ref="G8" authorId="0">
      <text>
        <r>
          <rPr>
            <sz val="11"/>
            <color indexed="8"/>
            <rFont val="Helvetica Neue"/>
          </rPr>
          <t xml:space="preserve">Hallo:
Je pense que le système est distribué parce que </t>
        </r>
      </text>
    </comment>
    <comment ref="C9" authorId="0">
      <text>
        <r>
          <rPr>
            <sz val="11"/>
            <color indexed="8"/>
            <rFont val="Helvetica Neue"/>
          </rPr>
          <t xml:space="preserve">Hallo:
Qu’est ce que le client exige de vous. Savoir mesurer les écarts de performance, en rapidité. </t>
        </r>
      </text>
    </comment>
    <comment ref="C10" authorId="0">
      <text>
        <r>
          <rPr>
            <sz val="11"/>
            <color indexed="8"/>
            <rFont val="Helvetica Neue"/>
          </rPr>
          <t>Hallo:
Est ce qu’on doit faire une application qui doit mettre en confiance une partie de la population (critère d’accessibilité, mal voyant…)</t>
        </r>
      </text>
    </comment>
    <comment ref="C11" authorId="0">
      <text>
        <r>
          <rPr>
            <sz val="11"/>
            <color indexed="8"/>
            <rFont val="Helvetica Neue"/>
          </rPr>
          <t xml:space="preserve">Hallo:
par exemple, Qu’elle sont les règles de gestion pour valider la création d’un client ? </t>
        </r>
      </text>
    </comment>
    <comment ref="C12" authorId="0">
      <text>
        <r>
          <rPr>
            <sz val="11"/>
            <color indexed="8"/>
            <rFont val="Helvetica Neue"/>
          </rPr>
          <t xml:space="preserve">Hallo:
Vocation à vendre le produit ? </t>
        </r>
      </text>
    </comment>
    <comment ref="C15" authorId="0">
      <text>
        <r>
          <rPr>
            <sz val="11"/>
            <color indexed="8"/>
            <rFont val="Helvetica Neue"/>
          </rPr>
          <t>Hallo:
ce qui touche aux plateformes : Est ce que mon application web tourne sur androïd ou iOS</t>
        </r>
      </text>
    </comment>
    <comment ref="C16" authorId="0">
      <text>
        <r>
          <rPr>
            <sz val="11"/>
            <color indexed="8"/>
            <rFont val="Helvetica Neue"/>
          </rPr>
          <t xml:space="preserve">Hallo:
Ce qui est autour de l’intégration de correctif, de bug, ou de demande d’évolution faite par le client, cette facilité de changement va conditionner le fait de pourvoir donner le code à quelqu’un d’autre </t>
        </r>
      </text>
    </comment>
    <comment ref="C18" authorId="0">
      <text>
        <r>
          <rPr>
            <sz val="11"/>
            <color indexed="8"/>
            <rFont val="Helvetica Neue"/>
          </rPr>
          <t>Hallo:
Traiter la sécurité basique sur une page web, non injection de code -&gt; basique 
Mais on peut demander des choses plus complexes : non duplication de session, le cryptage</t>
        </r>
      </text>
    </comment>
    <comment ref="C19" authorId="0">
      <text>
        <r>
          <rPr>
            <sz val="11"/>
            <color indexed="8"/>
            <rFont val="Helvetica Neue"/>
          </rPr>
          <t xml:space="preserve">Hallo:
Est ce que mon application a vocation à être utilisé par d’autres ? </t>
        </r>
      </text>
    </comment>
    <comment ref="C20" authorId="0">
      <text>
        <r>
          <rPr>
            <sz val="11"/>
            <color indexed="8"/>
            <rFont val="Helvetica Neue"/>
          </rPr>
          <t xml:space="preserve">Hallo:
Est ce qu’on inclue dans logiciel des parties entreprenante, didactiques , l’aide? Ex quand on tape quelque  chose ça propose des mots </t>
        </r>
      </text>
    </comment>
    <comment ref="C31" authorId="0">
      <text>
        <r>
          <rPr>
            <sz val="11"/>
            <color indexed="8"/>
            <rFont val="Helvetica Neue"/>
          </rPr>
          <t xml:space="preserve">Hallo:
Est ce que responsable de projet ou responsable d’analyse sont des personnes expérimentés </t>
        </r>
      </text>
    </comment>
    <comment ref="C33" authorId="0">
      <text>
        <r>
          <rPr>
            <sz val="11"/>
            <color indexed="8"/>
            <rFont val="Helvetica Neue"/>
          </rPr>
          <t xml:space="preserve">Hallo:
Mon client ne change jamais d’avis </t>
        </r>
      </text>
    </comment>
  </commentList>
</comments>
</file>

<file path=xl/sharedStrings.xml><?xml version="1.0" encoding="utf-8"?>
<sst xmlns="http://schemas.openxmlformats.org/spreadsheetml/2006/main" uniqueCount="116">
  <si>
    <t>ESTIMATION DE PROJET UCP</t>
  </si>
  <si>
    <t>Nom du projet : Informatisation_AnimaParc</t>
  </si>
  <si>
    <t>INSCRIPTION</t>
  </si>
  <si>
    <t>Matrice de facteurs de complexité du projet : TCF</t>
  </si>
  <si>
    <t>facteur technique</t>
  </si>
  <si>
    <t>description</t>
  </si>
  <si>
    <t>poids</t>
  </si>
  <si>
    <t>complexité perçue</t>
  </si>
  <si>
    <t>facteur calculé</t>
  </si>
  <si>
    <t>Justification</t>
  </si>
  <si>
    <t>T1</t>
  </si>
  <si>
    <t>Système distribué</t>
  </si>
  <si>
    <t xml:space="preserve">Interactions entre la page html, la base de données, le progiciel de paye, de restauration…entre les tiers. Ces bloques communiquent entre eux assez facilement par des mécanismes simples de requêtes. </t>
  </si>
  <si>
    <t>T2</t>
  </si>
  <si>
    <t>performance</t>
  </si>
  <si>
    <t xml:space="preserve">Multiplicité et rapidité des actions </t>
  </si>
  <si>
    <t>T3</t>
  </si>
  <si>
    <t>efficacité utilisateur final</t>
  </si>
  <si>
    <t>Important car les utilisateurs (employers) ne sont pas familiarisé avec les outils numériques</t>
  </si>
  <si>
    <t>T4</t>
  </si>
  <si>
    <t>traitement interne complexe</t>
  </si>
  <si>
    <t>La gestion des clients, des commandes, des horaires… peut s’avérer plus ou moins  complexe.</t>
  </si>
  <si>
    <t>T5</t>
  </si>
  <si>
    <t>réutilisabilité</t>
  </si>
  <si>
    <t xml:space="preserve">Le logiciel n’est pas à vocation à être diffusé largement                                            </t>
  </si>
  <si>
    <t>T6</t>
  </si>
  <si>
    <t>facilité d'installation</t>
  </si>
  <si>
    <t>Adaptation au personnel</t>
  </si>
  <si>
    <t>T7</t>
  </si>
  <si>
    <t>facilité d'utilisation</t>
  </si>
  <si>
    <t>T8</t>
  </si>
  <si>
    <t>portabilité</t>
  </si>
  <si>
    <t xml:space="preserve">Utilisation seulement sur ordinateur </t>
  </si>
  <si>
    <t>T9</t>
  </si>
  <si>
    <t>facilité de changement</t>
  </si>
  <si>
    <t xml:space="preserve">On doit faciliter l’intégration correctifs par des développeurs autres ou faciliter la demande d’évolution demandé par le client. </t>
  </si>
  <si>
    <t>T10</t>
  </si>
  <si>
    <t>concurrent</t>
  </si>
  <si>
    <t>Pas de concurrence/Pas d’accès partagés aux autres prestataires</t>
  </si>
  <si>
    <t>T11</t>
  </si>
  <si>
    <t>caractéristiques de sécurité particulières</t>
  </si>
  <si>
    <t>Sécurité primordiale, pas de fuite de données, non injection, non duplication de session, cryptage des données…</t>
  </si>
  <si>
    <t>T12</t>
  </si>
  <si>
    <t>fournit un accès direct à des parties tierce</t>
  </si>
  <si>
    <t>Accès facile et rapide aux factures et transactions (documents annexes)</t>
  </si>
  <si>
    <t>T13</t>
  </si>
  <si>
    <t>des facilités d'apprentissage utilisateur particulières sont requises</t>
  </si>
  <si>
    <t>Pré-saisie, propositions de saisis des fournisseurs…</t>
  </si>
  <si>
    <t>TCF</t>
  </si>
  <si>
    <t>Matrice de facteurs de complexité environnemental ECF</t>
  </si>
  <si>
    <t>Facteur environnemental</t>
  </si>
  <si>
    <t>Description</t>
  </si>
  <si>
    <t>Poids</t>
  </si>
  <si>
    <t>Impact percu</t>
  </si>
  <si>
    <t xml:space="preserve">E1 </t>
  </si>
  <si>
    <t>familiarité avec UML</t>
  </si>
  <si>
    <t>Peu d’utilisation de l’UML</t>
  </si>
  <si>
    <t>E2</t>
  </si>
  <si>
    <t>expérience de l'application</t>
  </si>
  <si>
    <t xml:space="preserve">Pas de connaissances </t>
  </si>
  <si>
    <t>E3</t>
  </si>
  <si>
    <t>expérience orientée objet</t>
  </si>
  <si>
    <t>Connaissances débutantes</t>
  </si>
  <si>
    <t>E4</t>
  </si>
  <si>
    <t>capacité du responsable de l'analyse</t>
  </si>
  <si>
    <t>Il s’agit de notre première expérience de gestion de projet</t>
  </si>
  <si>
    <t>E5</t>
  </si>
  <si>
    <t>motivation</t>
  </si>
  <si>
    <t>Nous sommes motivés</t>
  </si>
  <si>
    <t>E6</t>
  </si>
  <si>
    <t>spécifications stables</t>
  </si>
  <si>
    <t>Le client ne change pas tout le temps d’avis</t>
  </si>
  <si>
    <t>E7</t>
  </si>
  <si>
    <t>travailleurs à temps partagé</t>
  </si>
  <si>
    <t>Tous les membres de l’équipe sont à temps plein</t>
  </si>
  <si>
    <t>E8</t>
  </si>
  <si>
    <t>difficulté du langage de programmation</t>
  </si>
  <si>
    <t>Langage simple (html, SQL,PhP…)</t>
  </si>
  <si>
    <t>EF</t>
  </si>
  <si>
    <t>ANALYSE DES USE CASE</t>
  </si>
  <si>
    <t>Pour chaque use case déterminer UUCW (Unadjusted Use case Weight) et UAW (Unadajusted Actor weight)</t>
  </si>
  <si>
    <t>Règles d'évaluation UAW</t>
  </si>
  <si>
    <t>Classification</t>
  </si>
  <si>
    <t>commentaire</t>
  </si>
  <si>
    <t>Valeur/Facteur</t>
  </si>
  <si>
    <t>Règles d'évaluation UUCW</t>
  </si>
  <si>
    <t>Acteur Simple</t>
  </si>
  <si>
    <t>Un acteur simple communique avec le systeme à travers une API.</t>
  </si>
  <si>
    <t xml:space="preserve">Type Use Case </t>
  </si>
  <si>
    <t>Acteur Moyen</t>
  </si>
  <si>
    <t>Simple</t>
  </si>
  <si>
    <t>&lt;= 3 transactions</t>
  </si>
  <si>
    <t xml:space="preserve">- Acteurs qui interagissent avec le systeme à travers un protocole (HTTP, FTP,ou protocole défini par l'utilisateur). </t>
  </si>
  <si>
    <t>Moyen</t>
  </si>
  <si>
    <t>entre 4 et 7 transactions</t>
  </si>
  <si>
    <r>
      <rPr>
        <sz val="9"/>
        <color indexed="8"/>
        <rFont val="Courier New"/>
      </rPr>
      <t xml:space="preserve">- </t>
    </r>
    <r>
      <rPr>
        <sz val="9"/>
        <color indexed="8"/>
        <rFont val="Verdana"/>
      </rPr>
      <t xml:space="preserve">Acteurs qui sont des stockages de données(Fichiers, RDBMS). </t>
    </r>
  </si>
  <si>
    <t>Complexe</t>
  </si>
  <si>
    <t>&gt; 7 transactions</t>
  </si>
  <si>
    <t>Interagit à travers un GUI</t>
  </si>
  <si>
    <t>Nom Use Case</t>
  </si>
  <si>
    <t>UAW</t>
  </si>
  <si>
    <t>UUCW</t>
  </si>
  <si>
    <t>Total (UUCP)</t>
  </si>
  <si>
    <r>
      <rPr>
        <sz val="11"/>
        <color indexed="12"/>
        <rFont val="Avenir Next"/>
      </rPr>
      <t>Acheter des billets</t>
    </r>
  </si>
  <si>
    <r>
      <rPr>
        <sz val="11"/>
        <color indexed="12"/>
        <rFont val="Avenir Next"/>
      </rPr>
      <t>Mettre à jour les stocks</t>
    </r>
  </si>
  <si>
    <r>
      <rPr>
        <sz val="11"/>
        <color indexed="12"/>
        <rFont val="Avenir Next"/>
      </rPr>
      <t>Enregistrer les horaires</t>
    </r>
  </si>
  <si>
    <t>TOTAL UUCP</t>
  </si>
  <si>
    <t>Determination de l'estimation de charges théorique AUCP (Adjusted Use Case Points)</t>
  </si>
  <si>
    <t>AUCP</t>
  </si>
  <si>
    <t>Evaluation du temps de développement</t>
  </si>
  <si>
    <t>en h/h</t>
  </si>
  <si>
    <t>en j/h</t>
  </si>
  <si>
    <t>en m/h</t>
  </si>
  <si>
    <t>ETP</t>
  </si>
  <si>
    <t>Facteur de Productivité</t>
  </si>
  <si>
    <t>(Rappel basé sur ECF)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</si>
</sst>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10"/>
      <color indexed="8"/>
      <name val="Verdana"/>
    </font>
    <font>
      <sz val="11"/>
      <color indexed="8"/>
      <name val="Helvetica Neue"/>
    </font>
    <font>
      <b val="1"/>
      <sz val="9"/>
      <color indexed="8"/>
      <name val="Verdana"/>
    </font>
    <font>
      <sz val="9"/>
      <color indexed="8"/>
      <name val="Arial"/>
    </font>
    <font>
      <sz val="9"/>
      <color indexed="8"/>
      <name val="Verdana"/>
    </font>
    <font>
      <sz val="9"/>
      <color indexed="8"/>
      <name val="Courier New"/>
    </font>
    <font>
      <sz val="10"/>
      <color indexed="8"/>
      <name val="Verdana"/>
    </font>
    <font>
      <sz val="11"/>
      <color indexed="8"/>
      <name val="Avenir Next"/>
    </font>
    <font>
      <sz val="11"/>
      <color indexed="12"/>
      <name val="Avenir Next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bottom" wrapText="1"/>
    </xf>
    <xf numFmtId="49" fontId="3" borderId="4" applyNumberFormat="1" applyFont="1" applyFill="0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3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49" fontId="4" fillId="2" borderId="4" applyNumberFormat="1" applyFont="1" applyFill="1" applyBorder="1" applyAlignment="1" applyProtection="0">
      <alignment vertical="bottom" wrapText="1"/>
    </xf>
    <xf numFmtId="49" fontId="3" borderId="4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borderId="12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 wrapText="1"/>
    </xf>
    <xf numFmtId="0" fontId="7" borderId="5" applyNumberFormat="0" applyFont="1" applyFill="0" applyBorder="1" applyAlignment="1" applyProtection="0">
      <alignment vertical="bottom"/>
    </xf>
    <xf numFmtId="49" fontId="7" borderId="2" applyNumberFormat="1" applyFont="1" applyFill="0" applyBorder="1" applyAlignment="1" applyProtection="0">
      <alignment vertical="bottom"/>
    </xf>
    <xf numFmtId="0" fontId="7" borderId="2" applyNumberFormat="0" applyFont="1" applyFill="0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vertical="top" wrapText="1"/>
    </xf>
    <xf numFmtId="49" fontId="8" fillId="2" borderId="4" applyNumberFormat="1" applyFont="1" applyFill="1" applyBorder="1" applyAlignment="1" applyProtection="0">
      <alignment vertical="bottom" wrapText="1"/>
    </xf>
    <xf numFmtId="0" fontId="8" fillId="2" borderId="4" applyNumberFormat="1" applyFont="1" applyFill="1" applyBorder="1" applyAlignment="1" applyProtection="0">
      <alignment vertical="top" wrapText="1"/>
    </xf>
    <xf numFmtId="0" fontId="7" borderId="14" applyNumberFormat="0" applyFont="1" applyFill="0" applyBorder="1" applyAlignment="1" applyProtection="0">
      <alignment vertical="bottom"/>
    </xf>
    <xf numFmtId="49" fontId="8" fillId="2" borderId="15" applyNumberFormat="1" applyFont="1" applyFill="1" applyBorder="1" applyAlignment="1" applyProtection="0">
      <alignment vertical="top" wrapText="1"/>
    </xf>
    <xf numFmtId="0" fontId="8" fillId="2" borderId="15" applyNumberFormat="0" applyFont="1" applyFill="1" applyBorder="1" applyAlignment="1" applyProtection="0">
      <alignment vertical="bottom" wrapText="1"/>
    </xf>
    <xf numFmtId="0" fontId="8" fillId="2" borderId="15" applyNumberFormat="1" applyFont="1" applyFill="1" applyBorder="1" applyAlignment="1" applyProtection="0">
      <alignment vertical="top" wrapText="1"/>
    </xf>
    <xf numFmtId="0" fontId="8" fillId="2" borderId="14" applyNumberFormat="0" applyFont="1" applyFill="1" applyBorder="1" applyAlignment="1" applyProtection="0">
      <alignment vertical="top" wrapText="1"/>
    </xf>
    <xf numFmtId="49" fontId="8" fillId="2" borderId="14" applyNumberFormat="1" applyFont="1" applyFill="1" applyBorder="1" applyAlignment="1" applyProtection="0">
      <alignment horizontal="left" vertical="bottom" wrapText="1"/>
    </xf>
    <xf numFmtId="0" fontId="8" fillId="2" borderId="16" applyNumberFormat="0" applyFont="1" applyFill="1" applyBorder="1" applyAlignment="1" applyProtection="0">
      <alignment vertical="top" wrapText="1"/>
    </xf>
    <xf numFmtId="49" fontId="9" fillId="2" borderId="16" applyNumberFormat="1" applyFont="1" applyFill="1" applyBorder="1" applyAlignment="1" applyProtection="0">
      <alignment horizontal="left" vertical="bottom" indent="3" wrapText="1"/>
    </xf>
    <xf numFmtId="49" fontId="10" fillId="2" borderId="4" applyNumberFormat="1" applyFont="1" applyFill="1" applyBorder="1" applyAlignment="1" applyProtection="0">
      <alignment vertical="top" wrapText="1"/>
    </xf>
    <xf numFmtId="49" fontId="10" fillId="2" borderId="4" applyNumberFormat="1" applyFont="1" applyFill="1" applyBorder="1" applyAlignment="1" applyProtection="0">
      <alignment vertical="bottom" wrapText="1"/>
    </xf>
    <xf numFmtId="0" fontId="10" fillId="2" borderId="4" applyNumberFormat="1" applyFont="1" applyFill="1" applyBorder="1" applyAlignment="1" applyProtection="0">
      <alignment vertical="top" wrapText="1"/>
    </xf>
    <xf numFmtId="49" fontId="11" borderId="4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horizontal="center" vertical="bottom"/>
    </xf>
    <xf numFmtId="0" fontId="3" borderId="9" applyNumberFormat="0" applyFont="1" applyFill="0" applyBorder="1" applyAlignment="1" applyProtection="0">
      <alignment horizontal="center" vertical="bottom"/>
    </xf>
    <xf numFmtId="0" fontId="3" borderId="4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3" borderId="19" applyNumberFormat="1" applyFont="1" applyFill="0" applyBorder="1" applyAlignment="1" applyProtection="0">
      <alignment vertical="bottom"/>
    </xf>
    <xf numFmtId="0" fontId="3" borderId="20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3" borderId="22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3" borderId="23" applyNumberFormat="1" applyFont="1" applyFill="0" applyBorder="1" applyAlignment="1" applyProtection="0">
      <alignment vertical="bottom"/>
    </xf>
    <xf numFmtId="0" fontId="3" borderId="17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1" fontId="0" borderId="4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58c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71"/>
  <sheetViews>
    <sheetView workbookViewId="0" showGridLines="0" defaultGridColor="1"/>
  </sheetViews>
  <sheetFormatPr defaultColWidth="10.8333" defaultRowHeight="13.2" customHeight="1" outlineLevelRow="0" outlineLevelCol="0"/>
  <cols>
    <col min="1" max="1" width="35.5" style="1" customWidth="1"/>
    <col min="2" max="2" width="45.875" style="1" customWidth="1"/>
    <col min="3" max="3" width="56.3516" style="1" customWidth="1"/>
    <col min="4" max="6" width="10.8516" style="1" customWidth="1"/>
    <col min="7" max="7" width="18.7891" style="1" customWidth="1"/>
    <col min="8" max="13" width="10.8516" style="1" customWidth="1"/>
    <col min="14" max="256" width="10.851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3.65" customHeight="1">
      <c r="A2" t="s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3.65" customHeight="1">
      <c r="A3" t="s" s="4">
        <v>1</v>
      </c>
      <c r="B3" t="s" s="4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3.6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3.65" customHeight="1">
      <c r="A5" s="2"/>
      <c r="B5" t="s" s="4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3.65" customHeight="1">
      <c r="A6" s="2"/>
      <c r="B6" s="5"/>
      <c r="C6" s="5"/>
      <c r="D6" s="5"/>
      <c r="E6" s="5"/>
      <c r="F6" s="5"/>
      <c r="G6" s="5"/>
      <c r="H6" s="2"/>
      <c r="I6" s="2"/>
      <c r="J6" s="2"/>
      <c r="K6" s="2"/>
      <c r="L6" s="2"/>
      <c r="M6" s="2"/>
    </row>
    <row r="7" ht="26.4" customHeight="1">
      <c r="A7" s="6"/>
      <c r="B7" t="s" s="7">
        <v>4</v>
      </c>
      <c r="C7" t="s" s="8">
        <v>5</v>
      </c>
      <c r="D7" t="s" s="9">
        <v>6</v>
      </c>
      <c r="E7" t="s" s="10">
        <v>7</v>
      </c>
      <c r="F7" t="s" s="11">
        <v>8</v>
      </c>
      <c r="G7" t="s" s="9">
        <v>9</v>
      </c>
      <c r="H7" s="12"/>
      <c r="I7" s="2"/>
      <c r="J7" s="2"/>
      <c r="K7" s="2"/>
      <c r="L7" s="2"/>
      <c r="M7" s="2"/>
    </row>
    <row r="8" ht="112.65" customHeight="1">
      <c r="A8" s="6"/>
      <c r="B8" t="s" s="13">
        <v>10</v>
      </c>
      <c r="C8" t="s" s="13">
        <v>11</v>
      </c>
      <c r="D8" s="14">
        <v>2</v>
      </c>
      <c r="E8" s="14">
        <v>3</v>
      </c>
      <c r="F8" s="14">
        <f>E8*D8</f>
        <v>6</v>
      </c>
      <c r="G8" t="s" s="15">
        <v>12</v>
      </c>
      <c r="H8" s="12"/>
      <c r="I8" s="2"/>
      <c r="J8" s="16">
        <f>IF(E8&gt;3,1,0)</f>
        <v>0</v>
      </c>
      <c r="K8" s="2"/>
      <c r="L8" s="2"/>
      <c r="M8" s="2"/>
    </row>
    <row r="9" ht="24.65" customHeight="1">
      <c r="A9" s="6"/>
      <c r="B9" t="s" s="13">
        <v>13</v>
      </c>
      <c r="C9" t="s" s="13">
        <v>14</v>
      </c>
      <c r="D9" s="14">
        <v>1</v>
      </c>
      <c r="E9" s="14">
        <v>4</v>
      </c>
      <c r="F9" s="14">
        <f>E9*D9</f>
        <v>4</v>
      </c>
      <c r="G9" t="s" s="15">
        <v>15</v>
      </c>
      <c r="H9" s="12"/>
      <c r="I9" s="2"/>
      <c r="J9" s="2"/>
      <c r="K9" s="2"/>
      <c r="L9" s="2"/>
      <c r="M9" s="2"/>
    </row>
    <row r="10" ht="57.65" customHeight="1">
      <c r="A10" s="6"/>
      <c r="B10" t="s" s="13">
        <v>16</v>
      </c>
      <c r="C10" t="s" s="13">
        <v>17</v>
      </c>
      <c r="D10" s="14">
        <v>1</v>
      </c>
      <c r="E10" s="14">
        <v>5</v>
      </c>
      <c r="F10" s="14">
        <f>E10*D10</f>
        <v>5</v>
      </c>
      <c r="G10" t="s" s="15">
        <v>18</v>
      </c>
      <c r="H10" s="12"/>
      <c r="I10" s="2"/>
      <c r="J10" s="2"/>
      <c r="K10" s="2"/>
      <c r="L10" s="2"/>
      <c r="M10" s="2"/>
    </row>
    <row r="11" ht="57.65" customHeight="1">
      <c r="A11" s="6"/>
      <c r="B11" t="s" s="13">
        <v>19</v>
      </c>
      <c r="C11" t="s" s="13">
        <v>20</v>
      </c>
      <c r="D11" s="14">
        <v>1</v>
      </c>
      <c r="E11" s="14">
        <v>4</v>
      </c>
      <c r="F11" s="14">
        <f>E11*D11</f>
        <v>4</v>
      </c>
      <c r="G11" t="s" s="15">
        <v>21</v>
      </c>
      <c r="H11" s="12"/>
      <c r="I11" s="2"/>
      <c r="J11" s="2"/>
      <c r="K11" s="2"/>
      <c r="L11" s="2"/>
      <c r="M11" s="2"/>
    </row>
    <row r="12" ht="35.65" customHeight="1">
      <c r="A12" s="6"/>
      <c r="B12" t="s" s="13">
        <v>22</v>
      </c>
      <c r="C12" t="s" s="13">
        <v>23</v>
      </c>
      <c r="D12" s="14">
        <v>1</v>
      </c>
      <c r="E12" s="14">
        <v>2</v>
      </c>
      <c r="F12" s="14">
        <f>E12*D12</f>
        <v>2</v>
      </c>
      <c r="G12" t="s" s="15">
        <v>24</v>
      </c>
      <c r="H12" s="12"/>
      <c r="I12" s="2"/>
      <c r="J12" s="2"/>
      <c r="K12" s="2"/>
      <c r="L12" s="2"/>
      <c r="M12" s="2"/>
    </row>
    <row r="13" ht="24.65" customHeight="1">
      <c r="A13" s="6"/>
      <c r="B13" t="s" s="13">
        <v>25</v>
      </c>
      <c r="C13" t="s" s="13">
        <v>26</v>
      </c>
      <c r="D13" s="14">
        <v>0.5</v>
      </c>
      <c r="E13" s="14">
        <v>5</v>
      </c>
      <c r="F13" s="14">
        <f>E13*D13</f>
        <v>2.5</v>
      </c>
      <c r="G13" t="s" s="15">
        <v>27</v>
      </c>
      <c r="H13" s="12"/>
      <c r="I13" s="2"/>
      <c r="J13" s="2"/>
      <c r="K13" s="2"/>
      <c r="L13" s="2"/>
      <c r="M13" s="2"/>
    </row>
    <row r="14" ht="24.65" customHeight="1">
      <c r="A14" s="6"/>
      <c r="B14" t="s" s="13">
        <v>28</v>
      </c>
      <c r="C14" t="s" s="13">
        <v>29</v>
      </c>
      <c r="D14" s="14">
        <v>0.5</v>
      </c>
      <c r="E14" s="14">
        <v>5</v>
      </c>
      <c r="F14" s="14">
        <f>E14*D14</f>
        <v>2.5</v>
      </c>
      <c r="G14" t="s" s="15">
        <v>27</v>
      </c>
      <c r="H14" s="12"/>
      <c r="I14" s="2"/>
      <c r="J14" s="2"/>
      <c r="K14" s="2"/>
      <c r="L14" s="2"/>
      <c r="M14" s="2"/>
    </row>
    <row r="15" ht="24.65" customHeight="1">
      <c r="A15" s="6"/>
      <c r="B15" t="s" s="13">
        <v>30</v>
      </c>
      <c r="C15" t="s" s="13">
        <v>31</v>
      </c>
      <c r="D15" s="14">
        <v>2</v>
      </c>
      <c r="E15" s="14">
        <v>0</v>
      </c>
      <c r="F15" s="14">
        <f>E15*D15</f>
        <v>0</v>
      </c>
      <c r="G15" t="s" s="15">
        <v>32</v>
      </c>
      <c r="H15" s="12"/>
      <c r="I15" s="2"/>
      <c r="J15" s="2"/>
      <c r="K15" s="2"/>
      <c r="L15" s="2"/>
      <c r="M15" s="2"/>
    </row>
    <row r="16" ht="68.65" customHeight="1">
      <c r="A16" s="6"/>
      <c r="B16" t="s" s="13">
        <v>33</v>
      </c>
      <c r="C16" t="s" s="13">
        <v>34</v>
      </c>
      <c r="D16" s="14">
        <v>1</v>
      </c>
      <c r="E16" s="14">
        <v>3</v>
      </c>
      <c r="F16" s="14">
        <f>E16*D16</f>
        <v>3</v>
      </c>
      <c r="G16" t="s" s="15">
        <v>35</v>
      </c>
      <c r="H16" s="12"/>
      <c r="I16" s="2"/>
      <c r="J16" s="2"/>
      <c r="K16" s="2"/>
      <c r="L16" s="2"/>
      <c r="M16" s="2"/>
    </row>
    <row r="17" ht="35.65" customHeight="1">
      <c r="A17" s="6"/>
      <c r="B17" t="s" s="13">
        <v>36</v>
      </c>
      <c r="C17" t="s" s="13">
        <v>37</v>
      </c>
      <c r="D17" s="14">
        <v>1</v>
      </c>
      <c r="E17" s="14">
        <v>0</v>
      </c>
      <c r="F17" s="14">
        <f>E17*D17</f>
        <v>0</v>
      </c>
      <c r="G17" t="s" s="15">
        <v>38</v>
      </c>
      <c r="H17" s="12"/>
      <c r="I17" s="2"/>
      <c r="J17" s="2"/>
      <c r="K17" s="2"/>
      <c r="L17" s="2"/>
      <c r="M17" s="2"/>
    </row>
    <row r="18" ht="68.65" customHeight="1">
      <c r="A18" s="6"/>
      <c r="B18" t="s" s="13">
        <v>39</v>
      </c>
      <c r="C18" t="s" s="13">
        <v>40</v>
      </c>
      <c r="D18" s="14">
        <v>1</v>
      </c>
      <c r="E18" s="14">
        <v>4</v>
      </c>
      <c r="F18" s="14">
        <f>E18*D18</f>
        <v>4</v>
      </c>
      <c r="G18" t="s" s="15">
        <v>41</v>
      </c>
      <c r="H18" s="12"/>
      <c r="I18" s="2"/>
      <c r="J18" s="2"/>
      <c r="K18" s="2"/>
      <c r="L18" s="2"/>
      <c r="M18" s="2"/>
    </row>
    <row r="19" ht="46.65" customHeight="1">
      <c r="A19" s="6"/>
      <c r="B19" t="s" s="13">
        <v>42</v>
      </c>
      <c r="C19" t="s" s="13">
        <v>43</v>
      </c>
      <c r="D19" s="14">
        <v>1</v>
      </c>
      <c r="E19" s="14">
        <v>3</v>
      </c>
      <c r="F19" s="14">
        <f>E19*D19</f>
        <v>3</v>
      </c>
      <c r="G19" t="s" s="15">
        <v>44</v>
      </c>
      <c r="H19" s="12"/>
      <c r="I19" s="2"/>
      <c r="J19" s="2"/>
      <c r="K19" s="2"/>
      <c r="L19" s="2"/>
      <c r="M19" s="2"/>
    </row>
    <row r="20" ht="35.65" customHeight="1">
      <c r="A20" s="6"/>
      <c r="B20" t="s" s="13">
        <v>45</v>
      </c>
      <c r="C20" t="s" s="13">
        <v>46</v>
      </c>
      <c r="D20" s="14">
        <v>1</v>
      </c>
      <c r="E20" s="14">
        <v>4</v>
      </c>
      <c r="F20" s="14">
        <f>E20*D20</f>
        <v>4</v>
      </c>
      <c r="G20" t="s" s="15">
        <v>47</v>
      </c>
      <c r="H20" s="12"/>
      <c r="I20" s="2"/>
      <c r="J20" s="2"/>
      <c r="K20" s="2"/>
      <c r="L20" s="2"/>
      <c r="M20" s="2"/>
    </row>
    <row r="21" ht="13.65" customHeight="1">
      <c r="A21" s="6"/>
      <c r="B21" s="17"/>
      <c r="C21" s="17"/>
      <c r="D21" s="17"/>
      <c r="E21" s="17"/>
      <c r="F21" s="14">
        <f>SUM(F8:F20)</f>
        <v>40</v>
      </c>
      <c r="G21" s="18"/>
      <c r="H21" s="2"/>
      <c r="I21" s="2"/>
      <c r="J21" s="2"/>
      <c r="K21" s="2"/>
      <c r="L21" s="2"/>
      <c r="M21" s="2"/>
    </row>
    <row r="22" ht="13.65" customHeight="1">
      <c r="A22" s="6"/>
      <c r="B22" t="s" s="19">
        <v>48</v>
      </c>
      <c r="C22" s="20">
        <f>0.6+(0.01*F21)</f>
        <v>1</v>
      </c>
      <c r="D22" s="21"/>
      <c r="E22" s="21"/>
      <c r="F22" s="22"/>
      <c r="G22" s="12"/>
      <c r="H22" s="2"/>
      <c r="I22" s="2"/>
      <c r="J22" s="2"/>
      <c r="K22" s="2"/>
      <c r="L22" s="2"/>
      <c r="M22" s="2"/>
    </row>
    <row r="23" ht="13.65" customHeight="1">
      <c r="A23" s="2"/>
      <c r="B23" s="23"/>
      <c r="C23" s="23"/>
      <c r="D23" s="23"/>
      <c r="E23" s="23"/>
      <c r="F23" s="23"/>
      <c r="G23" s="2"/>
      <c r="H23" s="2"/>
      <c r="I23" s="2"/>
      <c r="J23" s="2"/>
      <c r="K23" s="2"/>
      <c r="L23" s="2"/>
      <c r="M23" s="2"/>
    </row>
    <row r="24" ht="13.6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3.65" customHeight="1">
      <c r="A25" s="2"/>
      <c r="B25" t="s" s="4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3.65" customHeight="1">
      <c r="A26" s="2"/>
      <c r="B26" s="5"/>
      <c r="C26" s="5"/>
      <c r="D26" s="5"/>
      <c r="E26" s="5"/>
      <c r="F26" s="5"/>
      <c r="G26" s="5"/>
      <c r="H26" s="2"/>
      <c r="I26" s="2"/>
      <c r="J26" s="2"/>
      <c r="K26" s="2"/>
      <c r="L26" s="2"/>
      <c r="M26" s="2"/>
    </row>
    <row r="27" ht="26.4" customHeight="1">
      <c r="A27" s="6"/>
      <c r="B27" t="s" s="24">
        <v>50</v>
      </c>
      <c r="C27" t="s" s="25">
        <v>51</v>
      </c>
      <c r="D27" t="s" s="26">
        <v>52</v>
      </c>
      <c r="E27" t="s" s="24">
        <v>53</v>
      </c>
      <c r="F27" t="s" s="7">
        <v>8</v>
      </c>
      <c r="G27" t="s" s="26">
        <v>9</v>
      </c>
      <c r="H27" s="12"/>
      <c r="I27" s="2"/>
      <c r="J27" s="2"/>
      <c r="K27" s="2"/>
      <c r="L27" s="2"/>
      <c r="M27" s="2"/>
    </row>
    <row r="28" ht="24.65" customHeight="1">
      <c r="A28" s="6"/>
      <c r="B28" t="s" s="13">
        <v>54</v>
      </c>
      <c r="C28" t="s" s="13">
        <v>55</v>
      </c>
      <c r="D28" s="14">
        <v>1.5</v>
      </c>
      <c r="E28" s="14">
        <v>3</v>
      </c>
      <c r="F28" s="14">
        <f>D28*E28</f>
        <v>4.5</v>
      </c>
      <c r="G28" t="s" s="15">
        <v>56</v>
      </c>
      <c r="H28" s="12"/>
      <c r="I28" s="2"/>
      <c r="J28" s="16">
        <f>IF(F28&gt;3,1,0)</f>
        <v>1</v>
      </c>
      <c r="K28" s="2"/>
      <c r="L28" s="2"/>
      <c r="M28" s="2"/>
    </row>
    <row r="29" ht="13.65" customHeight="1">
      <c r="A29" s="6"/>
      <c r="B29" t="s" s="13">
        <v>57</v>
      </c>
      <c r="C29" t="s" s="13">
        <v>58</v>
      </c>
      <c r="D29" s="14">
        <v>0.5</v>
      </c>
      <c r="E29" s="14">
        <v>0</v>
      </c>
      <c r="F29" s="14">
        <f>D29*E29</f>
        <v>0</v>
      </c>
      <c r="G29" t="s" s="15">
        <v>59</v>
      </c>
      <c r="H29" s="12"/>
      <c r="I29" s="2"/>
      <c r="J29" s="16">
        <f>IF(F29&gt;3,1,0)</f>
        <v>0</v>
      </c>
      <c r="K29" s="2"/>
      <c r="L29" s="16">
        <v>0</v>
      </c>
      <c r="M29" s="16">
        <v>20</v>
      </c>
    </row>
    <row r="30" ht="24.65" customHeight="1">
      <c r="A30" s="6"/>
      <c r="B30" t="s" s="13">
        <v>60</v>
      </c>
      <c r="C30" t="s" s="13">
        <v>61</v>
      </c>
      <c r="D30" s="14">
        <v>1</v>
      </c>
      <c r="E30" s="14">
        <v>2</v>
      </c>
      <c r="F30" s="14">
        <f>D30*E30</f>
        <v>2</v>
      </c>
      <c r="G30" t="s" s="15">
        <v>62</v>
      </c>
      <c r="H30" s="12"/>
      <c r="I30" s="2"/>
      <c r="J30" s="16">
        <f>IF(F30&gt;3,1,0)</f>
        <v>0</v>
      </c>
      <c r="K30" s="2"/>
      <c r="L30" s="16">
        <v>3</v>
      </c>
      <c r="M30" s="16">
        <v>28</v>
      </c>
    </row>
    <row r="31" ht="35.65" customHeight="1">
      <c r="A31" s="6"/>
      <c r="B31" t="s" s="13">
        <v>63</v>
      </c>
      <c r="C31" t="s" s="13">
        <v>64</v>
      </c>
      <c r="D31" s="14">
        <v>0.5</v>
      </c>
      <c r="E31" s="14">
        <v>0</v>
      </c>
      <c r="F31" s="14">
        <f>D31*E31</f>
        <v>0</v>
      </c>
      <c r="G31" t="s" s="15">
        <v>65</v>
      </c>
      <c r="H31" s="12"/>
      <c r="I31" s="2"/>
      <c r="J31" s="16">
        <f>IF(F31&gt;3,1,0)</f>
        <v>0</v>
      </c>
      <c r="K31" s="2"/>
      <c r="L31" s="16">
        <v>5</v>
      </c>
      <c r="M31" s="16">
        <v>36</v>
      </c>
    </row>
    <row r="32" ht="13.65" customHeight="1">
      <c r="A32" s="6"/>
      <c r="B32" t="s" s="13">
        <v>66</v>
      </c>
      <c r="C32" t="s" s="13">
        <v>67</v>
      </c>
      <c r="D32" s="14">
        <v>1</v>
      </c>
      <c r="E32" s="14">
        <v>5</v>
      </c>
      <c r="F32" s="14">
        <f>D32*E32</f>
        <v>5</v>
      </c>
      <c r="G32" t="s" s="15">
        <v>68</v>
      </c>
      <c r="H32" s="12"/>
      <c r="I32" s="2"/>
      <c r="J32" s="16">
        <f>IF(F32&gt;3,1,0)</f>
        <v>1</v>
      </c>
      <c r="K32" s="2"/>
      <c r="L32" s="2"/>
      <c r="M32" s="2"/>
    </row>
    <row r="33" ht="24.65" customHeight="1">
      <c r="A33" s="6"/>
      <c r="B33" t="s" s="13">
        <v>69</v>
      </c>
      <c r="C33" t="s" s="13">
        <v>70</v>
      </c>
      <c r="D33" s="14">
        <v>2</v>
      </c>
      <c r="E33" s="14">
        <v>2.5</v>
      </c>
      <c r="F33" s="14">
        <f>D33*E33</f>
        <v>5</v>
      </c>
      <c r="G33" t="s" s="15">
        <v>71</v>
      </c>
      <c r="H33" s="12"/>
      <c r="I33" s="2"/>
      <c r="J33" s="16">
        <f>IF(F33&gt;3,1,0)</f>
        <v>1</v>
      </c>
      <c r="K33" s="2"/>
      <c r="L33" s="2"/>
      <c r="M33" s="2"/>
    </row>
    <row r="34" ht="35.65" customHeight="1">
      <c r="A34" s="6"/>
      <c r="B34" t="s" s="13">
        <v>72</v>
      </c>
      <c r="C34" t="s" s="13">
        <v>73</v>
      </c>
      <c r="D34" s="14">
        <v>-1</v>
      </c>
      <c r="E34" s="14">
        <v>0</v>
      </c>
      <c r="F34" s="14">
        <f>D34*E34</f>
        <v>0</v>
      </c>
      <c r="G34" t="s" s="15">
        <v>74</v>
      </c>
      <c r="H34" s="12"/>
      <c r="I34" s="2"/>
      <c r="J34" s="16">
        <f>IF(F34&gt;3,1,0)</f>
        <v>0</v>
      </c>
      <c r="K34" s="2"/>
      <c r="L34" s="2"/>
      <c r="M34" s="2"/>
    </row>
    <row r="35" ht="24.65" customHeight="1">
      <c r="A35" s="6"/>
      <c r="B35" t="s" s="13">
        <v>75</v>
      </c>
      <c r="C35" t="s" s="13">
        <v>76</v>
      </c>
      <c r="D35" s="14">
        <v>-1</v>
      </c>
      <c r="E35" s="14">
        <v>0</v>
      </c>
      <c r="F35" s="14">
        <f>D35*E35</f>
        <v>0</v>
      </c>
      <c r="G35" t="s" s="15">
        <v>77</v>
      </c>
      <c r="H35" s="12"/>
      <c r="I35" s="2"/>
      <c r="J35" s="16">
        <f>IF(F35&gt;3,1,0)</f>
        <v>0</v>
      </c>
      <c r="K35" s="2"/>
      <c r="L35" s="2"/>
      <c r="M35" s="2"/>
    </row>
    <row r="36" ht="13.65" customHeight="1">
      <c r="A36" s="6"/>
      <c r="B36" s="17"/>
      <c r="C36" s="17"/>
      <c r="D36" s="17"/>
      <c r="E36" s="17"/>
      <c r="F36" s="14">
        <f>SUM(F28:F35)</f>
        <v>16.5</v>
      </c>
      <c r="G36" s="18"/>
      <c r="H36" s="2"/>
      <c r="I36" s="2"/>
      <c r="J36" s="16">
        <f>SUM(J28:J35)</f>
        <v>3</v>
      </c>
      <c r="K36" s="2"/>
      <c r="L36" s="2"/>
      <c r="M36" s="2"/>
    </row>
    <row r="37" ht="13.65" customHeight="1">
      <c r="A37" s="6"/>
      <c r="B37" s="18"/>
      <c r="C37" s="23"/>
      <c r="D37" s="23"/>
      <c r="E37" s="23"/>
      <c r="F37" s="27"/>
      <c r="G37" s="12"/>
      <c r="H37" s="2"/>
      <c r="I37" s="2"/>
      <c r="J37" s="2"/>
      <c r="K37" s="2"/>
      <c r="L37" s="2"/>
      <c r="M37" s="2"/>
    </row>
    <row r="38" ht="13.65" customHeight="1">
      <c r="A38" s="6"/>
      <c r="B38" t="s" s="28">
        <v>78</v>
      </c>
      <c r="C38" s="29">
        <f>(-0.03*F36)+1.4</f>
        <v>0.9049999999999999</v>
      </c>
      <c r="D38" s="5"/>
      <c r="E38" s="5"/>
      <c r="F38" s="30"/>
      <c r="G38" s="12"/>
      <c r="H38" s="2"/>
      <c r="I38" s="2"/>
      <c r="J38" s="2"/>
      <c r="K38" s="2"/>
      <c r="L38" s="2"/>
      <c r="M38" s="2"/>
    </row>
    <row r="39" ht="13.65" customHeight="1">
      <c r="A39" s="2"/>
      <c r="B39" s="23"/>
      <c r="C39" s="23"/>
      <c r="D39" s="23"/>
      <c r="E39" s="23"/>
      <c r="F39" s="23"/>
      <c r="G39" s="2"/>
      <c r="H39" s="2"/>
      <c r="I39" s="2"/>
      <c r="J39" s="2"/>
      <c r="K39" s="2"/>
      <c r="L39" s="2"/>
      <c r="M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3.65" customHeight="1">
      <c r="A41" s="2"/>
      <c r="B41" t="s" s="4">
        <v>79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3.65" customHeight="1">
      <c r="A43" s="2"/>
      <c r="B43" t="s" s="3">
        <v>80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3.65" customHeight="1">
      <c r="A44" s="2"/>
      <c r="B44" t="s" s="31">
        <v>81</v>
      </c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</row>
    <row r="45" ht="23.4" customHeight="1">
      <c r="A45" s="6"/>
      <c r="B45" t="s" s="32">
        <v>82</v>
      </c>
      <c r="C45" t="s" s="32">
        <v>83</v>
      </c>
      <c r="D45" t="s" s="32">
        <v>84</v>
      </c>
      <c r="E45" s="33"/>
      <c r="F45" t="s" s="34">
        <v>85</v>
      </c>
      <c r="G45" s="35"/>
      <c r="H45" s="35"/>
      <c r="I45" s="2"/>
      <c r="J45" s="2"/>
      <c r="K45" s="2"/>
      <c r="L45" s="2"/>
      <c r="M45" s="2"/>
    </row>
    <row r="46" ht="23.4" customHeight="1">
      <c r="A46" s="6"/>
      <c r="B46" t="s" s="36">
        <v>86</v>
      </c>
      <c r="C46" t="s" s="37">
        <v>87</v>
      </c>
      <c r="D46" s="38">
        <v>1</v>
      </c>
      <c r="E46" s="39"/>
      <c r="F46" t="s" s="32">
        <v>88</v>
      </c>
      <c r="G46" t="s" s="32">
        <v>83</v>
      </c>
      <c r="H46" t="s" s="32">
        <v>84</v>
      </c>
      <c r="I46" s="12"/>
      <c r="J46" s="2"/>
      <c r="K46" s="2"/>
      <c r="L46" s="2"/>
      <c r="M46" s="2"/>
    </row>
    <row r="47" ht="23.4" customHeight="1">
      <c r="A47" s="6"/>
      <c r="B47" t="s" s="40">
        <v>89</v>
      </c>
      <c r="C47" s="41"/>
      <c r="D47" s="42">
        <v>2</v>
      </c>
      <c r="E47" s="39"/>
      <c r="F47" t="s" s="36">
        <v>90</v>
      </c>
      <c r="G47" t="s" s="37">
        <v>91</v>
      </c>
      <c r="H47" s="38">
        <v>5</v>
      </c>
      <c r="I47" s="12"/>
      <c r="J47" s="2"/>
      <c r="K47" s="2"/>
      <c r="L47" s="2"/>
      <c r="M47" s="2"/>
    </row>
    <row r="48" ht="33" customHeight="1">
      <c r="A48" s="6"/>
      <c r="B48" s="43"/>
      <c r="C48" t="s" s="44">
        <v>92</v>
      </c>
      <c r="D48" s="43"/>
      <c r="E48" s="39"/>
      <c r="F48" t="s" s="36">
        <v>93</v>
      </c>
      <c r="G48" t="s" s="37">
        <v>94</v>
      </c>
      <c r="H48" s="38">
        <v>10</v>
      </c>
      <c r="I48" s="12"/>
      <c r="J48" s="2"/>
      <c r="K48" s="2"/>
      <c r="L48" s="2"/>
      <c r="M48" s="2"/>
    </row>
    <row r="49" ht="36.75" customHeight="1">
      <c r="A49" s="6"/>
      <c r="B49" s="45"/>
      <c r="C49" t="s" s="46">
        <v>95</v>
      </c>
      <c r="D49" s="45"/>
      <c r="E49" s="39"/>
      <c r="F49" t="s" s="36">
        <v>96</v>
      </c>
      <c r="G49" t="s" s="37">
        <v>97</v>
      </c>
      <c r="H49" s="38">
        <v>15</v>
      </c>
      <c r="I49" s="12"/>
      <c r="J49" s="2"/>
      <c r="K49" s="2"/>
      <c r="L49" s="2"/>
      <c r="M49" s="2"/>
    </row>
    <row r="50" ht="15" customHeight="1">
      <c r="A50" s="6"/>
      <c r="B50" t="s" s="47">
        <v>96</v>
      </c>
      <c r="C50" t="s" s="48">
        <v>98</v>
      </c>
      <c r="D50" s="49">
        <v>3</v>
      </c>
      <c r="E50" s="12"/>
      <c r="F50" s="23"/>
      <c r="G50" s="23"/>
      <c r="H50" s="23"/>
      <c r="I50" s="2"/>
      <c r="J50" s="2"/>
      <c r="K50" s="2"/>
      <c r="L50" s="2"/>
      <c r="M50" s="2"/>
    </row>
    <row r="51" ht="13.65" customHeight="1">
      <c r="A51" s="2"/>
      <c r="B51" s="23"/>
      <c r="C51" s="23"/>
      <c r="D51" s="23"/>
      <c r="E51" s="2"/>
      <c r="F51" s="2"/>
      <c r="G51" s="2"/>
      <c r="H51" s="2"/>
      <c r="I51" s="2"/>
      <c r="J51" s="2"/>
      <c r="K51" s="2"/>
      <c r="L51" s="2"/>
      <c r="M51" s="2"/>
    </row>
    <row r="52" ht="13.65" customHeight="1">
      <c r="A52" s="2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</row>
    <row r="53" ht="15" customHeight="1">
      <c r="A53" s="6"/>
      <c r="B53" t="s" s="7">
        <v>99</v>
      </c>
      <c r="C53" t="s" s="25">
        <v>100</v>
      </c>
      <c r="D53" t="s" s="26">
        <v>101</v>
      </c>
      <c r="E53" t="s" s="26">
        <v>102</v>
      </c>
      <c r="F53" s="12"/>
      <c r="G53" s="2"/>
      <c r="H53" s="2"/>
      <c r="I53" s="2"/>
      <c r="J53" s="2"/>
      <c r="K53" s="2"/>
      <c r="L53" s="2"/>
      <c r="M53" s="2"/>
    </row>
    <row r="54" ht="18" customHeight="1">
      <c r="A54" s="6"/>
      <c r="B54" t="s" s="50">
        <v>103</v>
      </c>
      <c r="C54" s="14">
        <v>3</v>
      </c>
      <c r="D54" s="14">
        <v>10</v>
      </c>
      <c r="E54" s="14">
        <f>C54+D54</f>
        <v>13</v>
      </c>
      <c r="F54" s="51">
        <f>C67/3</f>
        <v>39.21666666666666</v>
      </c>
      <c r="G54" s="2"/>
      <c r="H54" s="2"/>
      <c r="I54" s="2"/>
      <c r="J54" s="2"/>
      <c r="K54" s="2"/>
      <c r="L54" s="2"/>
      <c r="M54" s="2"/>
    </row>
    <row r="55" ht="18" customHeight="1">
      <c r="A55" s="6"/>
      <c r="B55" t="s" s="50">
        <v>104</v>
      </c>
      <c r="C55" s="14">
        <v>3</v>
      </c>
      <c r="D55" s="14">
        <v>10</v>
      </c>
      <c r="E55" s="14">
        <f>C55+D55</f>
        <v>13</v>
      </c>
      <c r="F55" s="51">
        <f>C67/3</f>
        <v>39.21666666666666</v>
      </c>
      <c r="G55" s="2"/>
      <c r="H55" s="2"/>
      <c r="I55" s="2"/>
      <c r="J55" s="2"/>
      <c r="K55" s="2"/>
      <c r="L55" s="2"/>
      <c r="M55" s="2"/>
    </row>
    <row r="56" ht="18" customHeight="1">
      <c r="A56" s="6"/>
      <c r="B56" t="s" s="50">
        <v>105</v>
      </c>
      <c r="C56" s="14">
        <v>3</v>
      </c>
      <c r="D56" s="14">
        <v>10</v>
      </c>
      <c r="E56" s="14">
        <f>C56+D56</f>
        <v>13</v>
      </c>
      <c r="F56" s="51">
        <f>C67/3</f>
        <v>39.21666666666666</v>
      </c>
      <c r="G56" s="2"/>
      <c r="H56" s="2"/>
      <c r="I56" s="2"/>
      <c r="J56" s="2"/>
      <c r="K56" s="2"/>
      <c r="L56" s="2"/>
      <c r="M56" s="2"/>
    </row>
    <row r="57" ht="13.65" customHeight="1">
      <c r="A57" s="6"/>
      <c r="B57" t="s" s="52">
        <v>106</v>
      </c>
      <c r="C57" s="53"/>
      <c r="D57" s="54"/>
      <c r="E57" s="55">
        <f>SUM(E54:E56)</f>
        <v>39</v>
      </c>
      <c r="F57" s="12"/>
      <c r="G57" s="2"/>
      <c r="H57" s="2"/>
      <c r="I57" s="2"/>
      <c r="J57" s="2"/>
      <c r="K57" s="2"/>
      <c r="L57" s="2"/>
      <c r="M57" s="2"/>
    </row>
    <row r="58" ht="13.65" customHeight="1">
      <c r="A58" s="2"/>
      <c r="B58" s="23"/>
      <c r="C58" s="23"/>
      <c r="D58" s="23"/>
      <c r="E58" s="23"/>
      <c r="F58" s="2"/>
      <c r="G58" s="2"/>
      <c r="H58" s="2"/>
      <c r="I58" s="2"/>
      <c r="J58" s="2"/>
      <c r="K58" s="2"/>
      <c r="L58" s="2"/>
      <c r="M58" s="2"/>
    </row>
    <row r="59" ht="14.15" customHeight="1">
      <c r="A59" s="2"/>
      <c r="B59" s="56"/>
      <c r="C59" s="56"/>
      <c r="D59" s="56"/>
      <c r="E59" s="56"/>
      <c r="F59" s="56"/>
      <c r="G59" s="2"/>
      <c r="H59" s="2"/>
      <c r="I59" s="2"/>
      <c r="J59" s="2"/>
      <c r="K59" s="2"/>
      <c r="L59" s="2"/>
      <c r="M59" s="2"/>
    </row>
    <row r="60" ht="14.15" customHeight="1">
      <c r="A60" s="57"/>
      <c r="B60" t="s" s="58">
        <v>107</v>
      </c>
      <c r="C60" s="59"/>
      <c r="D60" s="60"/>
      <c r="E60" s="60"/>
      <c r="F60" s="61"/>
      <c r="G60" s="62"/>
      <c r="H60" s="2"/>
      <c r="I60" s="2"/>
      <c r="J60" s="2"/>
      <c r="K60" s="2"/>
      <c r="L60" s="2"/>
      <c r="M60" s="2"/>
    </row>
    <row r="61" ht="13.65" customHeight="1">
      <c r="A61" s="57"/>
      <c r="B61" s="63"/>
      <c r="C61" s="64"/>
      <c r="D61" s="2"/>
      <c r="E61" s="2"/>
      <c r="F61" s="57"/>
      <c r="G61" s="62"/>
      <c r="H61" s="2"/>
      <c r="I61" s="2"/>
      <c r="J61" s="2"/>
      <c r="K61" s="2"/>
      <c r="L61" s="2"/>
      <c r="M61" s="2"/>
    </row>
    <row r="62" ht="14.15" customHeight="1">
      <c r="A62" s="57"/>
      <c r="B62" t="s" s="65">
        <v>108</v>
      </c>
      <c r="C62" s="66">
        <f>$E$57*$C$22*$C$38</f>
        <v>35.29499999999999</v>
      </c>
      <c r="D62" s="56"/>
      <c r="E62" s="56"/>
      <c r="F62" s="67"/>
      <c r="G62" s="62"/>
      <c r="H62" s="2"/>
      <c r="I62" s="2"/>
      <c r="J62" s="2"/>
      <c r="K62" s="2"/>
      <c r="L62" s="2"/>
      <c r="M62" s="2"/>
    </row>
    <row r="63" ht="14.15" customHeight="1">
      <c r="A63" s="2"/>
      <c r="B63" s="60"/>
      <c r="C63" s="60"/>
      <c r="D63" s="60"/>
      <c r="E63" s="60"/>
      <c r="F63" s="60"/>
      <c r="G63" s="2"/>
      <c r="H63" s="2"/>
      <c r="I63" s="2"/>
      <c r="J63" s="2"/>
      <c r="K63" s="2"/>
      <c r="L63" s="2"/>
      <c r="M63" s="2"/>
    </row>
    <row r="64" ht="13.65" customHeight="1">
      <c r="A64" s="2"/>
      <c r="B64" s="5"/>
      <c r="C64" s="5"/>
      <c r="D64" s="5"/>
      <c r="E64" s="5"/>
      <c r="F64" s="5"/>
      <c r="G64" s="2"/>
      <c r="H64" s="2"/>
      <c r="I64" s="2"/>
      <c r="J64" s="2"/>
      <c r="K64" s="2"/>
      <c r="L64" s="2"/>
      <c r="M64" s="2"/>
    </row>
    <row r="65" ht="13.65" customHeight="1">
      <c r="A65" s="6"/>
      <c r="B65" t="s" s="13">
        <v>109</v>
      </c>
      <c r="C65" s="17"/>
      <c r="D65" s="17"/>
      <c r="E65" s="17"/>
      <c r="F65" s="17"/>
      <c r="G65" s="12"/>
      <c r="H65" s="2"/>
      <c r="I65" s="2"/>
      <c r="J65" s="2"/>
      <c r="K65" s="2"/>
      <c r="L65" s="2"/>
      <c r="M65" s="2"/>
    </row>
    <row r="66" ht="13.65" customHeight="1">
      <c r="A66" s="6"/>
      <c r="B66" t="s" s="68">
        <v>110</v>
      </c>
      <c r="C66" t="s" s="68">
        <v>111</v>
      </c>
      <c r="D66" t="s" s="68">
        <v>112</v>
      </c>
      <c r="E66" t="s" s="13">
        <v>113</v>
      </c>
      <c r="F66" s="17"/>
      <c r="G66" s="12"/>
      <c r="H66" s="2"/>
      <c r="I66" s="2"/>
      <c r="J66" s="2"/>
      <c r="K66" s="2"/>
      <c r="L66" s="2"/>
      <c r="M66" s="2"/>
    </row>
    <row r="67" ht="13.65" customHeight="1">
      <c r="A67" s="6"/>
      <c r="B67" s="69">
        <f>C62*C70</f>
        <v>705.8999999999999</v>
      </c>
      <c r="C67" s="69">
        <f>B67/6</f>
        <v>117.65</v>
      </c>
      <c r="D67" s="69">
        <f>C67/12</f>
        <v>9.804166666666665</v>
      </c>
      <c r="E67" s="14">
        <f>C67/150</f>
        <v>0.7843333333333332</v>
      </c>
      <c r="F67" s="17"/>
      <c r="G67" s="12"/>
      <c r="H67" s="2"/>
      <c r="I67" s="2"/>
      <c r="J67" s="2"/>
      <c r="K67" s="2"/>
      <c r="L67" s="2"/>
      <c r="M67" s="2"/>
    </row>
    <row r="68" ht="13.65" customHeight="1">
      <c r="A68" s="2"/>
      <c r="B68" s="23"/>
      <c r="C68" s="23"/>
      <c r="D68" s="23"/>
      <c r="E68" s="23"/>
      <c r="F68" s="23"/>
      <c r="G68" s="2"/>
      <c r="H68" s="2"/>
      <c r="I68" s="2"/>
      <c r="J68" s="2"/>
      <c r="K68" s="2"/>
      <c r="L68" s="2"/>
      <c r="M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3.65" customHeight="1">
      <c r="A70" s="2"/>
      <c r="B70" t="s" s="3">
        <v>114</v>
      </c>
      <c r="C70" s="16">
        <v>20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3.65" customHeight="1">
      <c r="A71" s="2"/>
      <c r="B71" t="s" s="3">
        <v>115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