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guill\Documents\gitclone\TheParcProject\"/>
    </mc:Choice>
  </mc:AlternateContent>
  <xr:revisionPtr revIDLastSave="0" documentId="13_ncr:1_{8515E338-E90F-4C32-96EE-23FEDF4E4EF8}" xr6:coauthVersionLast="43" xr6:coauthVersionMax="43" xr10:uidLastSave="{00000000-0000-0000-0000-000000000000}"/>
  <bookViews>
    <workbookView xWindow="2340" yWindow="2340" windowWidth="21600" windowHeight="11385" xr2:uid="{00000000-000D-0000-FFFF-FFFF00000000}"/>
  </bookViews>
  <sheets>
    <sheet name="Informatisation_AnimaPa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0" i="1" l="1"/>
  <c r="B12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54" i="1"/>
  <c r="E116" i="1" l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F20" i="1"/>
  <c r="F19" i="1"/>
  <c r="F18" i="1"/>
  <c r="F17" i="1"/>
  <c r="F16" i="1"/>
  <c r="F15" i="1"/>
  <c r="F14" i="1"/>
  <c r="F13" i="1"/>
  <c r="F12" i="1"/>
  <c r="F11" i="1"/>
  <c r="F10" i="1"/>
  <c r="F9" i="1"/>
  <c r="J8" i="1"/>
  <c r="F8" i="1"/>
  <c r="F36" i="1" l="1"/>
  <c r="C38" i="1" s="1"/>
  <c r="J28" i="1"/>
  <c r="J36" i="1" s="1"/>
  <c r="F21" i="1"/>
  <c r="C22" i="1" s="1"/>
  <c r="C125" i="1" l="1"/>
  <c r="D125" i="1" l="1"/>
  <c r="E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Hallo</author>
  </authors>
  <commentList>
    <comment ref="C8" authorId="0" shapeId="0" xr:uid="{00000000-0006-0000-0000-000001000000}">
      <text>
        <r>
          <rPr>
            <sz val="11"/>
            <color indexed="8"/>
            <rFont val="Helvetica Neue"/>
          </rPr>
          <t>Hallo:
Bloques application qui communiquent entre eux</t>
        </r>
      </text>
    </comment>
    <comment ref="G8" authorId="0" shapeId="0" xr:uid="{00000000-0006-0000-0000-000002000000}">
      <text>
        <r>
          <rPr>
            <sz val="11"/>
            <color indexed="8"/>
            <rFont val="Helvetica Neue"/>
          </rPr>
          <t xml:space="preserve">Hallo:
Je pense que le système est distribué parce que </t>
        </r>
      </text>
    </comment>
    <comment ref="C9" authorId="0" shapeId="0" xr:uid="{00000000-0006-0000-0000-000003000000}">
      <text>
        <r>
          <rPr>
            <sz val="11"/>
            <color indexed="8"/>
            <rFont val="Helvetica Neue"/>
          </rPr>
          <t xml:space="preserve">Hallo:
Qu’est ce que le client exige de vous. Savoir mesurer les écarts de performance, en rapidité. </t>
        </r>
      </text>
    </comment>
    <comment ref="C10" authorId="0" shapeId="0" xr:uid="{00000000-0006-0000-0000-000004000000}">
      <text>
        <r>
          <rPr>
            <sz val="11"/>
            <color indexed="8"/>
            <rFont val="Helvetica Neue"/>
          </rPr>
          <t>Hallo:
Est ce qu’on doit faire une application qui doit mettre en confiance une partie de la population (critère d’accessibilité, mal voyant…)</t>
        </r>
      </text>
    </comment>
    <comment ref="C11" authorId="0" shapeId="0" xr:uid="{00000000-0006-0000-0000-000005000000}">
      <text>
        <r>
          <rPr>
            <sz val="11"/>
            <color indexed="8"/>
            <rFont val="Helvetica Neue"/>
          </rPr>
          <t xml:space="preserve">Hallo:
par exemple, Qu’elle sont les règles de gestion pour valider la création d’un client ? </t>
        </r>
      </text>
    </comment>
    <comment ref="C12" authorId="0" shapeId="0" xr:uid="{00000000-0006-0000-0000-000006000000}">
      <text>
        <r>
          <rPr>
            <sz val="11"/>
            <color indexed="8"/>
            <rFont val="Helvetica Neue"/>
          </rPr>
          <t xml:space="preserve">Hallo:
Vocation à vendre le produit ? </t>
        </r>
      </text>
    </comment>
    <comment ref="C15" authorId="0" shapeId="0" xr:uid="{00000000-0006-0000-0000-000007000000}">
      <text>
        <r>
          <rPr>
            <sz val="11"/>
            <color indexed="8"/>
            <rFont val="Helvetica Neue"/>
          </rPr>
          <t>Hallo:
ce qui touche aux plateformes : Est ce que mon application web tourne sur androïd ou iOS</t>
        </r>
      </text>
    </comment>
    <comment ref="C16" authorId="0" shapeId="0" xr:uid="{00000000-0006-0000-0000-000008000000}">
      <text>
        <r>
          <rPr>
            <sz val="11"/>
            <color indexed="8"/>
            <rFont val="Helvetica Neue"/>
          </rPr>
          <t xml:space="preserve">Hallo:
Ce qui est autour de l’intégration de correctif, de bug, ou de demande d’évolution faite par le client, cette facilité de changement va conditionner le fait de pourvoir donner le code à quelqu’un d’autre </t>
        </r>
      </text>
    </comment>
    <comment ref="C18" authorId="0" shapeId="0" xr:uid="{00000000-0006-0000-0000-000009000000}">
      <text>
        <r>
          <rPr>
            <sz val="11"/>
            <color indexed="8"/>
            <rFont val="Helvetica Neue"/>
          </rPr>
          <t>Hallo:
Traiter la sécurité basique sur une page web, non injection de code -&gt; basique 
Mais on peut demander des choses plus complexes : non duplication de session, le cryptage</t>
        </r>
      </text>
    </comment>
    <comment ref="C19" authorId="0" shapeId="0" xr:uid="{00000000-0006-0000-0000-00000A000000}">
      <text>
        <r>
          <rPr>
            <sz val="11"/>
            <color indexed="8"/>
            <rFont val="Helvetica Neue"/>
          </rPr>
          <t xml:space="preserve">Hallo:
Est ce que mon application a vocation à être utilisé par d’autres ? </t>
        </r>
      </text>
    </comment>
    <comment ref="C20" authorId="0" shapeId="0" xr:uid="{00000000-0006-0000-0000-00000B000000}">
      <text>
        <r>
          <rPr>
            <sz val="11"/>
            <color indexed="8"/>
            <rFont val="Helvetica Neue"/>
          </rPr>
          <t xml:space="preserve">Hallo:
Est ce qu’on inclue dans logiciel des parties entreprenante, didactiques , l’aide? Ex quand on tape quelque  chose ça propose des mots </t>
        </r>
      </text>
    </comment>
    <comment ref="C31" authorId="0" shapeId="0" xr:uid="{00000000-0006-0000-0000-00000C000000}">
      <text>
        <r>
          <rPr>
            <sz val="11"/>
            <color indexed="8"/>
            <rFont val="Helvetica Neue"/>
          </rPr>
          <t xml:space="preserve">Hallo:
Est ce que responsable de projet ou responsable d’analyse sont des personnes expérimentés </t>
        </r>
      </text>
    </comment>
    <comment ref="C33" authorId="0" shapeId="0" xr:uid="{00000000-0006-0000-0000-00000D000000}">
      <text>
        <r>
          <rPr>
            <sz val="11"/>
            <color indexed="8"/>
            <rFont val="Helvetica Neue"/>
          </rPr>
          <t xml:space="preserve">Hallo:
Mon client ne change jamais d’avis </t>
        </r>
      </text>
    </comment>
  </commentList>
</comments>
</file>

<file path=xl/sharedStrings.xml><?xml version="1.0" encoding="utf-8"?>
<sst xmlns="http://schemas.openxmlformats.org/spreadsheetml/2006/main" count="181" uniqueCount="175">
  <si>
    <t>ESTIMATION DE PROJET UCP</t>
  </si>
  <si>
    <t>Nom du projet : Informatisation_AnimaParc</t>
  </si>
  <si>
    <t>INSCRIPTION</t>
  </si>
  <si>
    <t>Matrice de facteurs de complexité du projet : TCF</t>
  </si>
  <si>
    <t>facteur technique</t>
  </si>
  <si>
    <t>description</t>
  </si>
  <si>
    <t>poids</t>
  </si>
  <si>
    <t>complexité perçue</t>
  </si>
  <si>
    <t>facteur calculé</t>
  </si>
  <si>
    <t>Justification</t>
  </si>
  <si>
    <t>T1</t>
  </si>
  <si>
    <t>Système distribué</t>
  </si>
  <si>
    <t xml:space="preserve">Interactions entre la page html, la base de données, le progiciel de paye, de restauration…entre les tiers. Ces bloques communiquent entre eux assez facilement par des mécanismes simples de requêtes. </t>
  </si>
  <si>
    <t>T2</t>
  </si>
  <si>
    <t>performance</t>
  </si>
  <si>
    <t xml:space="preserve">Multiplicité et rapidité des actions </t>
  </si>
  <si>
    <t>T3</t>
  </si>
  <si>
    <t>efficacité utilisateur final</t>
  </si>
  <si>
    <t>Important car les utilisateurs (employers) ne sont pas familiarisé avec les outils numériques</t>
  </si>
  <si>
    <t>T4</t>
  </si>
  <si>
    <t>traitement interne complexe</t>
  </si>
  <si>
    <t>La gestion des clients, des commandes, des horaires… peut s’avérer plus ou moins  complexe.</t>
  </si>
  <si>
    <t>T5</t>
  </si>
  <si>
    <t>réutilisabilité</t>
  </si>
  <si>
    <t xml:space="preserve">Le logiciel n’est pas à vocation à être diffusé largement                                            </t>
  </si>
  <si>
    <t>T6</t>
  </si>
  <si>
    <t>facilité d'installation</t>
  </si>
  <si>
    <t>Adaptation au personnel</t>
  </si>
  <si>
    <t>T7</t>
  </si>
  <si>
    <t>facilité d'utilisation</t>
  </si>
  <si>
    <t>T8</t>
  </si>
  <si>
    <t>portabilité</t>
  </si>
  <si>
    <t xml:space="preserve">Utilisation seulement sur ordinateur </t>
  </si>
  <si>
    <t>T9</t>
  </si>
  <si>
    <t>facilité de changement</t>
  </si>
  <si>
    <t xml:space="preserve">On doit faciliter l’intégration correctifs par des développeurs autres ou faciliter la demande d’évolution demandé par le client. </t>
  </si>
  <si>
    <t>T10</t>
  </si>
  <si>
    <t>concurrent</t>
  </si>
  <si>
    <t>Pas de concurrence/Pas d’accès partagés aux autres prestataires</t>
  </si>
  <si>
    <t>T11</t>
  </si>
  <si>
    <t>caractéristiques de sécurité particulières</t>
  </si>
  <si>
    <t>Sécurité primordiale, pas de fuite de données, non injection, non duplication de session, cryptage des données…</t>
  </si>
  <si>
    <t>T12</t>
  </si>
  <si>
    <t>fournit un accès direct à des parties tierce</t>
  </si>
  <si>
    <t>Accès facile et rapide aux factures et transactions (documents annexes)</t>
  </si>
  <si>
    <t>T13</t>
  </si>
  <si>
    <t>des facilités d'apprentissage utilisateur particulières sont requises</t>
  </si>
  <si>
    <t>Pré-saisie, propositions de saisis des fournisseurs…</t>
  </si>
  <si>
    <t>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</si>
  <si>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</si>
  <si>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</si>
  <si>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</si>
  <si>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</si>
  <si>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</si>
  <si>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</si>
  <si>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</si>
  <si>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Peu d’utilisation de l’UML</t>
  </si>
  <si>
    <t>E2</t>
  </si>
  <si>
    <t>expérience de l'application</t>
  </si>
  <si>
    <t xml:space="preserve">Pas de connaissances </t>
  </si>
  <si>
    <t>E3</t>
  </si>
  <si>
    <t>expérience orientée objet</t>
  </si>
  <si>
    <t>Connaissances débutantes</t>
  </si>
  <si>
    <t>E4</t>
  </si>
  <si>
    <t>capacité du responsable de l'analyse</t>
  </si>
  <si>
    <t>Il s’agit de notre première expérience de gestion de projet</t>
  </si>
  <si>
    <t>E5</t>
  </si>
  <si>
    <t>motivation</t>
  </si>
  <si>
    <t>Nous sommes motivés</t>
  </si>
  <si>
    <t>E6</t>
  </si>
  <si>
    <t>spécifications stables</t>
  </si>
  <si>
    <t>Le client ne change pas tout le temps d’avis</t>
  </si>
  <si>
    <t>E7</t>
  </si>
  <si>
    <t>travailleurs à temps partagé</t>
  </si>
  <si>
    <t>Tous les membres de l’équipe sont à temps plein</t>
  </si>
  <si>
    <t>E8</t>
  </si>
  <si>
    <t>difficulté du langage de programmation</t>
  </si>
  <si>
    <t>Langage simple (html, SQL,PhP…)</t>
  </si>
  <si>
    <t>EF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</si>
  <si>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</si>
  <si>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</si>
  <si>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</si>
  <si>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</si>
  <si>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commentaire</t>
  </si>
  <si>
    <t>Valeur/Facteur</t>
  </si>
  <si>
    <t>Règles d'évaluation UUCW</t>
  </si>
  <si>
    <t>Acteur Simple</t>
  </si>
  <si>
    <t>Un acteur simple communique avec le systeme à travers une API.</t>
  </si>
  <si>
    <t xml:space="preserve">Type Use Case </t>
  </si>
  <si>
    <t>Acteur Moyen</t>
  </si>
  <si>
    <t>Simple</t>
  </si>
  <si>
    <t>&lt;= 3 transactions</t>
  </si>
  <si>
    <t xml:space="preserve">- Acteurs qui interagissent avec le systeme à travers un protocole (HTTP, FTP,ou protocole défini par l'utilisateur). </t>
  </si>
  <si>
    <t>Moyen</t>
  </si>
  <si>
    <t>entre 4 et 7 transactions</t>
  </si>
  <si>
    <r>
      <rPr>
        <sz val="9"/>
        <color indexed="8"/>
        <rFont val="Courier New"/>
      </rPr>
      <t xml:space="preserve">- </t>
    </r>
    <r>
      <rPr>
        <sz val="9"/>
        <color indexed="8"/>
        <rFont val="Verdana"/>
      </rPr>
      <t xml:space="preserve">Acteurs qui sont des stockages de données(Fichiers, RDBMS). </t>
    </r>
  </si>
  <si>
    <t>Complexe</t>
  </si>
  <si>
    <t>&gt; 7 transactions</t>
  </si>
  <si>
    <t>Interagit à travers un GUI</t>
  </si>
  <si>
    <t>Nom Use Case</t>
  </si>
  <si>
    <t>UAW</t>
  </si>
  <si>
    <t>UUCW</t>
  </si>
  <si>
    <t>Total (UUCP)</t>
  </si>
  <si>
    <t>TOTAL UUCP</t>
  </si>
  <si>
    <t>Determination de l'estimation de charges théorique AUCP (Adjusted Use Case Points)</t>
  </si>
  <si>
    <t>AUCP</t>
  </si>
  <si>
    <t>Evaluation du temps de développement</t>
  </si>
  <si>
    <t>en h/h</t>
  </si>
  <si>
    <t>en j/h</t>
  </si>
  <si>
    <t>en m/h</t>
  </si>
  <si>
    <t>ETP</t>
  </si>
  <si>
    <t>Facteur de Productivité</t>
  </si>
  <si>
    <t>(Rappel basé sur ECF)</t>
  </si>
  <si>
    <t>Créer un Client</t>
  </si>
  <si>
    <t>Supprimer un Client</t>
  </si>
  <si>
    <t>Modifier Client</t>
  </si>
  <si>
    <t>Gérer Espace Client</t>
  </si>
  <si>
    <t>Gérer Statistique</t>
  </si>
  <si>
    <t>Créer Tarif</t>
  </si>
  <si>
    <t>Modifier Tarif</t>
  </si>
  <si>
    <t>Supprimer Tarif</t>
  </si>
  <si>
    <t>Consulter Tarif</t>
  </si>
  <si>
    <t>Consulter Tarif Client</t>
  </si>
  <si>
    <t>Créer Offre Commercial</t>
  </si>
  <si>
    <t>Consulter Offre Commercial</t>
  </si>
  <si>
    <t>Modifier Offre Commercial</t>
  </si>
  <si>
    <t>Supprimer Offre Commercial</t>
  </si>
  <si>
    <t>Consulter Offre Commercial Client</t>
  </si>
  <si>
    <t>Créer offre Promotionnelle</t>
  </si>
  <si>
    <t>Modifier Offre Promotionnelle</t>
  </si>
  <si>
    <t>Consulter Offre Promotionnelle Administration</t>
  </si>
  <si>
    <t>Supprimer Offre Promotionnelle</t>
  </si>
  <si>
    <t>Acheter Billets</t>
  </si>
  <si>
    <t>Consulter Règle Fidélisation</t>
  </si>
  <si>
    <t>Supprimer Règles Fidélisation</t>
  </si>
  <si>
    <t>Créer Règles Fidélisation</t>
  </si>
  <si>
    <t>Gérer Espace Administration</t>
  </si>
  <si>
    <t>Gérer Espace Employé</t>
  </si>
  <si>
    <t>seConnecter</t>
  </si>
  <si>
    <t>badgeuse</t>
  </si>
  <si>
    <t>commande Fournisseur</t>
  </si>
  <si>
    <t>consulter Contrat</t>
  </si>
  <si>
    <t>consulter matériel</t>
  </si>
  <si>
    <t>consulter employés</t>
  </si>
  <si>
    <t>consulter heures</t>
  </si>
  <si>
    <t>consulter les contrats</t>
  </si>
  <si>
    <t>consulter les matériaux</t>
  </si>
  <si>
    <t>consulter planning(secrétaire)</t>
  </si>
  <si>
    <t>consulter Facture</t>
  </si>
  <si>
    <t>consulter les stock</t>
  </si>
  <si>
    <t>créer planning</t>
  </si>
  <si>
    <t>créer matériel</t>
  </si>
  <si>
    <t>créer Fournisseur</t>
  </si>
  <si>
    <t>supprimer Fournisseur</t>
  </si>
  <si>
    <t>Modifier Fournisseur</t>
  </si>
  <si>
    <t>Consulter Fournisseur</t>
  </si>
  <si>
    <t>Gérer Fournisseur</t>
  </si>
  <si>
    <t>declencher Paiement</t>
  </si>
  <si>
    <t>Enregister horaires</t>
  </si>
  <si>
    <t>enregister contrat de maintenance</t>
  </si>
  <si>
    <t>enregister sinistre</t>
  </si>
  <si>
    <t>enregister intervention</t>
  </si>
  <si>
    <t>heure employé</t>
  </si>
  <si>
    <t>infos employé</t>
  </si>
  <si>
    <t>Gérer espace intervention</t>
  </si>
  <si>
    <t>Gérer espace Employé</t>
  </si>
  <si>
    <t>mise a jour des stocks</t>
  </si>
  <si>
    <t>modifier matériel</t>
  </si>
  <si>
    <t>modifier planning</t>
  </si>
  <si>
    <t>modifier contrat de maintenance</t>
  </si>
  <si>
    <t>payer Facture</t>
  </si>
  <si>
    <t>Planning</t>
  </si>
  <si>
    <t>reception Marchandises</t>
  </si>
  <si>
    <t>supprimer contrat maintenance</t>
  </si>
  <si>
    <t>supprimer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</si>
</sst>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Verdana"/>
    </font>
    <font>
      <sz val="11"/>
      <color indexed="8"/>
      <name val="Helvetica Neue"/>
    </font>
    <font>
      <b/>
      <sz val="9"/>
      <color indexed="8"/>
      <name val="Verdana"/>
    </font>
    <font>
      <sz val="9"/>
      <color indexed="8"/>
      <name val="Arial"/>
    </font>
    <font>
      <sz val="9"/>
      <color indexed="8"/>
      <name val="Verdana"/>
    </font>
    <font>
      <sz val="9"/>
      <color indexed="8"/>
      <name val="Courier New"/>
    </font>
    <font>
      <sz val="10"/>
      <color indexed="8"/>
      <name val="Verdana"/>
    </font>
    <font>
      <sz val="11"/>
      <color indexed="8"/>
      <name val="Avenir Next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8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2" borderId="4" xfId="0" applyNumberFormat="1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0" borderId="4" xfId="0" applyNumberFormat="1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vertical="top" wrapText="1"/>
    </xf>
    <xf numFmtId="0" fontId="0" fillId="0" borderId="5" xfId="0" applyFont="1" applyBorder="1" applyAlignment="1"/>
    <xf numFmtId="49" fontId="0" fillId="0" borderId="4" xfId="0" applyNumberFormat="1" applyFont="1" applyBorder="1" applyAlignment="1"/>
    <xf numFmtId="0" fontId="0" fillId="0" borderId="4" xfId="0" applyNumberFormat="1" applyFont="1" applyBorder="1" applyAlignment="1"/>
    <xf numFmtId="49" fontId="0" fillId="2" borderId="4" xfId="0" applyNumberFormat="1" applyFont="1" applyFill="1" applyBorder="1" applyAlignment="1">
      <alignment wrapText="1"/>
    </xf>
    <xf numFmtId="0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49" fontId="1" fillId="0" borderId="7" xfId="0" applyNumberFormat="1" applyFont="1" applyBorder="1" applyAlignment="1"/>
    <xf numFmtId="0" fontId="1" fillId="0" borderId="8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49" fontId="1" fillId="2" borderId="4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wrapText="1"/>
    </xf>
    <xf numFmtId="49" fontId="1" fillId="0" borderId="4" xfId="0" applyNumberFormat="1" applyFont="1" applyBorder="1" applyAlignment="1"/>
    <xf numFmtId="0" fontId="0" fillId="0" borderId="11" xfId="0" applyFont="1" applyBorder="1" applyAlignment="1"/>
    <xf numFmtId="49" fontId="1" fillId="0" borderId="12" xfId="0" applyNumberFormat="1" applyFont="1" applyBorder="1" applyAlignment="1"/>
    <xf numFmtId="0" fontId="1" fillId="0" borderId="2" xfId="0" applyNumberFormat="1" applyFont="1" applyBorder="1" applyAlignment="1"/>
    <xf numFmtId="0" fontId="0" fillId="0" borderId="13" xfId="0" applyFont="1" applyBorder="1" applyAlignment="1"/>
    <xf numFmtId="49" fontId="0" fillId="0" borderId="2" xfId="0" applyNumberFormat="1" applyFont="1" applyBorder="1" applyAlignment="1"/>
    <xf numFmtId="49" fontId="4" fillId="3" borderId="4" xfId="0" applyNumberFormat="1" applyFont="1" applyFill="1" applyBorder="1" applyAlignment="1">
      <alignment wrapText="1"/>
    </xf>
    <xf numFmtId="0" fontId="5" fillId="0" borderId="5" xfId="0" applyFont="1" applyBorder="1" applyAlignment="1"/>
    <xf numFmtId="49" fontId="5" fillId="0" borderId="2" xfId="0" applyNumberFormat="1" applyFont="1" applyBorder="1" applyAlignment="1"/>
    <xf numFmtId="0" fontId="5" fillId="0" borderId="2" xfId="0" applyFont="1" applyBorder="1" applyAlignment="1"/>
    <xf numFmtId="49" fontId="6" fillId="2" borderId="4" xfId="0" applyNumberFormat="1" applyFont="1" applyFill="1" applyBorder="1" applyAlignment="1">
      <alignment vertical="top" wrapText="1"/>
    </xf>
    <xf numFmtId="49" fontId="6" fillId="2" borderId="4" xfId="0" applyNumberFormat="1" applyFont="1" applyFill="1" applyBorder="1" applyAlignment="1">
      <alignment wrapText="1"/>
    </xf>
    <xf numFmtId="0" fontId="6" fillId="2" borderId="4" xfId="0" applyNumberFormat="1" applyFont="1" applyFill="1" applyBorder="1" applyAlignment="1">
      <alignment vertical="top" wrapText="1"/>
    </xf>
    <xf numFmtId="0" fontId="5" fillId="0" borderId="14" xfId="0" applyFont="1" applyBorder="1" applyAlignment="1"/>
    <xf numFmtId="49" fontId="6" fillId="2" borderId="15" xfId="0" applyNumberFormat="1" applyFont="1" applyFill="1" applyBorder="1" applyAlignment="1">
      <alignment vertical="top" wrapText="1"/>
    </xf>
    <xf numFmtId="0" fontId="6" fillId="2" borderId="15" xfId="0" applyFont="1" applyFill="1" applyBorder="1" applyAlignment="1">
      <alignment wrapText="1"/>
    </xf>
    <xf numFmtId="0" fontId="6" fillId="2" borderId="15" xfId="0" applyNumberFormat="1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49" fontId="6" fillId="2" borderId="14" xfId="0" applyNumberFormat="1" applyFont="1" applyFill="1" applyBorder="1" applyAlignment="1">
      <alignment horizontal="left" wrapText="1"/>
    </xf>
    <xf numFmtId="0" fontId="6" fillId="2" borderId="16" xfId="0" applyFont="1" applyFill="1" applyBorder="1" applyAlignment="1">
      <alignment vertical="top" wrapText="1"/>
    </xf>
    <xf numFmtId="49" fontId="7" fillId="2" borderId="16" xfId="0" applyNumberFormat="1" applyFont="1" applyFill="1" applyBorder="1" applyAlignment="1">
      <alignment horizontal="left" wrapText="1" indent="3"/>
    </xf>
    <xf numFmtId="49" fontId="8" fillId="2" borderId="4" xfId="0" applyNumberFormat="1" applyFont="1" applyFill="1" applyBorder="1" applyAlignment="1">
      <alignment vertical="top" wrapText="1"/>
    </xf>
    <xf numFmtId="49" fontId="8" fillId="2" borderId="4" xfId="0" applyNumberFormat="1" applyFont="1" applyFill="1" applyBorder="1" applyAlignment="1">
      <alignment wrapText="1"/>
    </xf>
    <xf numFmtId="0" fontId="8" fillId="2" borderId="4" xfId="0" applyNumberFormat="1" applyFont="1" applyFill="1" applyBorder="1" applyAlignment="1">
      <alignment vertical="top" wrapText="1"/>
    </xf>
    <xf numFmtId="0" fontId="0" fillId="0" borderId="17" xfId="0" applyFont="1" applyBorder="1" applyAlignment="1"/>
    <xf numFmtId="0" fontId="0" fillId="0" borderId="18" xfId="0" applyFont="1" applyBorder="1" applyAlignment="1"/>
    <xf numFmtId="49" fontId="1" fillId="0" borderId="19" xfId="0" applyNumberFormat="1" applyFont="1" applyBorder="1" applyAlignment="1"/>
    <xf numFmtId="0" fontId="1" fillId="0" borderId="20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1" fillId="0" borderId="22" xfId="0" applyFont="1" applyBorder="1" applyAlignment="1"/>
    <xf numFmtId="0" fontId="1" fillId="0" borderId="1" xfId="0" applyFont="1" applyBorder="1" applyAlignment="1"/>
    <xf numFmtId="49" fontId="1" fillId="0" borderId="23" xfId="0" applyNumberFormat="1" applyFont="1" applyBorder="1" applyAlignment="1"/>
    <xf numFmtId="0" fontId="1" fillId="0" borderId="17" xfId="0" applyNumberFormat="1" applyFont="1" applyBorder="1" applyAlignment="1"/>
    <xf numFmtId="0" fontId="0" fillId="0" borderId="24" xfId="0" applyFont="1" applyBorder="1" applyAlignment="1"/>
    <xf numFmtId="49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6" xfId="0" applyNumberFormat="1" applyFont="1" applyBorder="1" applyAlignment="1"/>
    <xf numFmtId="49" fontId="2" fillId="2" borderId="28" xfId="0" applyNumberFormat="1" applyFont="1" applyFill="1" applyBorder="1" applyAlignment="1">
      <alignment vertical="top" wrapText="1"/>
    </xf>
    <xf numFmtId="49" fontId="2" fillId="2" borderId="28" xfId="0" applyNumberFormat="1" applyFont="1" applyFill="1" applyBorder="1" applyAlignment="1">
      <alignment wrapText="1"/>
    </xf>
    <xf numFmtId="49" fontId="1" fillId="0" borderId="28" xfId="0" applyNumberFormat="1" applyFont="1" applyBorder="1" applyAlignment="1"/>
    <xf numFmtId="49" fontId="9" fillId="0" borderId="27" xfId="0" applyNumberFormat="1" applyFont="1" applyBorder="1" applyAlignment="1">
      <alignment horizontal="left"/>
    </xf>
    <xf numFmtId="0" fontId="0" fillId="0" borderId="27" xfId="0" applyNumberFormat="1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49" fontId="1" fillId="0" borderId="27" xfId="0" applyNumberFormat="1" applyFont="1" applyBorder="1" applyAlignment="1">
      <alignment horizontal="center"/>
    </xf>
    <xf numFmtId="0" fontId="0" fillId="0" borderId="27" xfId="0" applyFont="1" applyBorder="1" applyAlignment="1"/>
    <xf numFmtId="0" fontId="10" fillId="0" borderId="27" xfId="0" applyFont="1" applyBorder="1" applyAlignment="1">
      <alignment horizontal="right"/>
    </xf>
    <xf numFmtId="2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58C"/>
      <rgbColor rgb="FFED220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30"/>
  <sheetViews>
    <sheetView showGridLines="0" tabSelected="1" topLeftCell="B107" workbookViewId="0">
      <selection activeCell="C125" sqref="C125"/>
    </sheetView>
  </sheetViews>
  <sheetFormatPr baseColWidth="10" defaultColWidth="10.85546875" defaultRowHeight="13.15" customHeight="1"/>
  <cols>
    <col min="1" max="1" width="35.42578125" style="1" customWidth="1"/>
    <col min="2" max="2" width="45.85546875" style="1" customWidth="1"/>
    <col min="3" max="3" width="56.28515625" style="1" customWidth="1"/>
    <col min="4" max="6" width="10.85546875" style="1" customWidth="1"/>
    <col min="7" max="7" width="18.85546875" style="1" customWidth="1"/>
    <col min="8" max="256" width="10.85546875" style="1" customWidth="1"/>
  </cols>
  <sheetData>
    <row r="1" spans="1:13" ht="13.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7" customHeight="1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7" customHeight="1">
      <c r="A3" s="4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7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3.7" customHeight="1">
      <c r="A5" s="2"/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3.7" customHeight="1">
      <c r="A6" s="2"/>
      <c r="B6" s="5"/>
      <c r="C6" s="5"/>
      <c r="D6" s="5"/>
      <c r="E6" s="5"/>
      <c r="F6" s="5"/>
      <c r="G6" s="5"/>
      <c r="H6" s="2"/>
      <c r="I6" s="2"/>
      <c r="J6" s="2"/>
      <c r="K6" s="2"/>
      <c r="L6" s="2"/>
      <c r="M6" s="2"/>
    </row>
    <row r="7" spans="1:13" ht="26.45" customHeight="1">
      <c r="A7" s="6"/>
      <c r="B7" s="7" t="s">
        <v>4</v>
      </c>
      <c r="C7" s="8" t="s">
        <v>5</v>
      </c>
      <c r="D7" s="9" t="s">
        <v>6</v>
      </c>
      <c r="E7" s="10" t="s">
        <v>7</v>
      </c>
      <c r="F7" s="11" t="s">
        <v>8</v>
      </c>
      <c r="G7" s="9" t="s">
        <v>9</v>
      </c>
      <c r="H7" s="12"/>
      <c r="I7" s="2"/>
      <c r="J7" s="2"/>
      <c r="K7" s="2"/>
      <c r="L7" s="2"/>
      <c r="M7" s="2"/>
    </row>
    <row r="8" spans="1:13" ht="112.7" customHeight="1">
      <c r="A8" s="6"/>
      <c r="B8" s="13" t="s">
        <v>10</v>
      </c>
      <c r="C8" s="13" t="s">
        <v>11</v>
      </c>
      <c r="D8" s="14">
        <v>2</v>
      </c>
      <c r="E8" s="14">
        <v>3</v>
      </c>
      <c r="F8" s="14">
        <f t="shared" ref="F8:F20" si="0">E8*D8</f>
        <v>6</v>
      </c>
      <c r="G8" s="15" t="s">
        <v>12</v>
      </c>
      <c r="H8" s="12"/>
      <c r="I8" s="2"/>
      <c r="J8" s="16">
        <f>IF(E8&gt;3,1,0)</f>
        <v>0</v>
      </c>
      <c r="K8" s="2"/>
      <c r="L8" s="2"/>
      <c r="M8" s="2"/>
    </row>
    <row r="9" spans="1:13" ht="24.6" customHeight="1">
      <c r="A9" s="6"/>
      <c r="B9" s="13" t="s">
        <v>13</v>
      </c>
      <c r="C9" s="13" t="s">
        <v>14</v>
      </c>
      <c r="D9" s="14">
        <v>1</v>
      </c>
      <c r="E9" s="14">
        <v>4</v>
      </c>
      <c r="F9" s="14">
        <f t="shared" si="0"/>
        <v>4</v>
      </c>
      <c r="G9" s="15" t="s">
        <v>15</v>
      </c>
      <c r="H9" s="12"/>
      <c r="I9" s="2"/>
      <c r="J9" s="2"/>
      <c r="K9" s="2"/>
      <c r="L9" s="2"/>
      <c r="M9" s="2"/>
    </row>
    <row r="10" spans="1:13" ht="57.6" customHeight="1">
      <c r="A10" s="6"/>
      <c r="B10" s="13" t="s">
        <v>16</v>
      </c>
      <c r="C10" s="13" t="s">
        <v>17</v>
      </c>
      <c r="D10" s="14">
        <v>1</v>
      </c>
      <c r="E10" s="14">
        <v>5</v>
      </c>
      <c r="F10" s="14">
        <f t="shared" si="0"/>
        <v>5</v>
      </c>
      <c r="G10" s="15" t="s">
        <v>18</v>
      </c>
      <c r="H10" s="12"/>
      <c r="I10" s="2"/>
      <c r="J10" s="2"/>
      <c r="K10" s="2"/>
      <c r="L10" s="2"/>
      <c r="M10" s="2"/>
    </row>
    <row r="11" spans="1:13" ht="57.6" customHeight="1">
      <c r="A11" s="6"/>
      <c r="B11" s="13" t="s">
        <v>19</v>
      </c>
      <c r="C11" s="13" t="s">
        <v>20</v>
      </c>
      <c r="D11" s="14">
        <v>1</v>
      </c>
      <c r="E11" s="14">
        <v>4</v>
      </c>
      <c r="F11" s="14">
        <f t="shared" si="0"/>
        <v>4</v>
      </c>
      <c r="G11" s="15" t="s">
        <v>21</v>
      </c>
      <c r="H11" s="12"/>
      <c r="I11" s="2"/>
      <c r="J11" s="2"/>
      <c r="K11" s="2"/>
      <c r="L11" s="2"/>
      <c r="M11" s="2"/>
    </row>
    <row r="12" spans="1:13" ht="35.65" customHeight="1">
      <c r="A12" s="6"/>
      <c r="B12" s="13" t="s">
        <v>22</v>
      </c>
      <c r="C12" s="13" t="s">
        <v>23</v>
      </c>
      <c r="D12" s="14">
        <v>1</v>
      </c>
      <c r="E12" s="14">
        <v>2</v>
      </c>
      <c r="F12" s="14">
        <f t="shared" si="0"/>
        <v>2</v>
      </c>
      <c r="G12" s="15" t="s">
        <v>24</v>
      </c>
      <c r="H12" s="12"/>
      <c r="I12" s="2"/>
      <c r="J12" s="2"/>
      <c r="K12" s="2"/>
      <c r="L12" s="2"/>
      <c r="M12" s="2"/>
    </row>
    <row r="13" spans="1:13" ht="24.6" customHeight="1">
      <c r="A13" s="6"/>
      <c r="B13" s="13" t="s">
        <v>25</v>
      </c>
      <c r="C13" s="13" t="s">
        <v>26</v>
      </c>
      <c r="D13" s="14">
        <v>0.5</v>
      </c>
      <c r="E13" s="14">
        <v>5</v>
      </c>
      <c r="F13" s="14">
        <f t="shared" si="0"/>
        <v>2.5</v>
      </c>
      <c r="G13" s="15" t="s">
        <v>27</v>
      </c>
      <c r="H13" s="12"/>
      <c r="I13" s="2"/>
      <c r="J13" s="2"/>
      <c r="K13" s="2"/>
      <c r="L13" s="2"/>
      <c r="M13" s="2"/>
    </row>
    <row r="14" spans="1:13" ht="24.6" customHeight="1">
      <c r="A14" s="6"/>
      <c r="B14" s="13" t="s">
        <v>28</v>
      </c>
      <c r="C14" s="13" t="s">
        <v>29</v>
      </c>
      <c r="D14" s="14">
        <v>0.5</v>
      </c>
      <c r="E14" s="14">
        <v>5</v>
      </c>
      <c r="F14" s="14">
        <f t="shared" si="0"/>
        <v>2.5</v>
      </c>
      <c r="G14" s="15" t="s">
        <v>27</v>
      </c>
      <c r="H14" s="12"/>
      <c r="I14" s="2"/>
      <c r="J14" s="2"/>
      <c r="K14" s="2"/>
      <c r="L14" s="2"/>
      <c r="M14" s="2"/>
    </row>
    <row r="15" spans="1:13" ht="24.6" customHeight="1">
      <c r="A15" s="6"/>
      <c r="B15" s="13" t="s">
        <v>30</v>
      </c>
      <c r="C15" s="13" t="s">
        <v>31</v>
      </c>
      <c r="D15" s="14">
        <v>2</v>
      </c>
      <c r="E15" s="14">
        <v>0</v>
      </c>
      <c r="F15" s="14">
        <f t="shared" si="0"/>
        <v>0</v>
      </c>
      <c r="G15" s="15" t="s">
        <v>32</v>
      </c>
      <c r="H15" s="12"/>
      <c r="I15" s="2"/>
      <c r="J15" s="2"/>
      <c r="K15" s="2"/>
      <c r="L15" s="2"/>
      <c r="M15" s="2"/>
    </row>
    <row r="16" spans="1:13" ht="68.650000000000006" customHeight="1">
      <c r="A16" s="6"/>
      <c r="B16" s="13" t="s">
        <v>33</v>
      </c>
      <c r="C16" s="13" t="s">
        <v>34</v>
      </c>
      <c r="D16" s="14">
        <v>1</v>
      </c>
      <c r="E16" s="14">
        <v>3</v>
      </c>
      <c r="F16" s="14">
        <f t="shared" si="0"/>
        <v>3</v>
      </c>
      <c r="G16" s="15" t="s">
        <v>35</v>
      </c>
      <c r="H16" s="12"/>
      <c r="I16" s="2"/>
      <c r="J16" s="2"/>
      <c r="K16" s="2"/>
      <c r="L16" s="2"/>
      <c r="M16" s="2"/>
    </row>
    <row r="17" spans="1:13" ht="35.65" customHeight="1">
      <c r="A17" s="6"/>
      <c r="B17" s="13" t="s">
        <v>36</v>
      </c>
      <c r="C17" s="13" t="s">
        <v>37</v>
      </c>
      <c r="D17" s="14">
        <v>1</v>
      </c>
      <c r="E17" s="14">
        <v>0</v>
      </c>
      <c r="F17" s="14">
        <f t="shared" si="0"/>
        <v>0</v>
      </c>
      <c r="G17" s="15" t="s">
        <v>38</v>
      </c>
      <c r="H17" s="12"/>
      <c r="I17" s="2"/>
      <c r="J17" s="2"/>
      <c r="K17" s="2"/>
      <c r="L17" s="2"/>
      <c r="M17" s="2"/>
    </row>
    <row r="18" spans="1:13" ht="68.650000000000006" customHeight="1">
      <c r="A18" s="6"/>
      <c r="B18" s="13" t="s">
        <v>39</v>
      </c>
      <c r="C18" s="13" t="s">
        <v>40</v>
      </c>
      <c r="D18" s="14">
        <v>1</v>
      </c>
      <c r="E18" s="14">
        <v>4</v>
      </c>
      <c r="F18" s="14">
        <f t="shared" si="0"/>
        <v>4</v>
      </c>
      <c r="G18" s="15" t="s">
        <v>41</v>
      </c>
      <c r="H18" s="12"/>
      <c r="I18" s="2"/>
      <c r="J18" s="2"/>
      <c r="K18" s="2"/>
      <c r="L18" s="2"/>
      <c r="M18" s="2"/>
    </row>
    <row r="19" spans="1:13" ht="46.7" customHeight="1">
      <c r="A19" s="6"/>
      <c r="B19" s="13" t="s">
        <v>42</v>
      </c>
      <c r="C19" s="13" t="s">
        <v>43</v>
      </c>
      <c r="D19" s="14">
        <v>1</v>
      </c>
      <c r="E19" s="14">
        <v>3</v>
      </c>
      <c r="F19" s="14">
        <f t="shared" si="0"/>
        <v>3</v>
      </c>
      <c r="G19" s="15" t="s">
        <v>44</v>
      </c>
      <c r="H19" s="12"/>
      <c r="I19" s="2"/>
      <c r="J19" s="2"/>
      <c r="K19" s="2"/>
      <c r="L19" s="2"/>
      <c r="M19" s="2"/>
    </row>
    <row r="20" spans="1:13" ht="35.65" customHeight="1">
      <c r="A20" s="6"/>
      <c r="B20" s="13" t="s">
        <v>45</v>
      </c>
      <c r="C20" s="13" t="s">
        <v>46</v>
      </c>
      <c r="D20" s="14">
        <v>1</v>
      </c>
      <c r="E20" s="14">
        <v>4</v>
      </c>
      <c r="F20" s="14">
        <f t="shared" si="0"/>
        <v>4</v>
      </c>
      <c r="G20" s="15" t="s">
        <v>47</v>
      </c>
      <c r="H20" s="12"/>
      <c r="I20" s="2"/>
      <c r="J20" s="2"/>
      <c r="K20" s="2"/>
      <c r="L20" s="2"/>
      <c r="M20" s="2"/>
    </row>
    <row r="21" spans="1:13" ht="13.7" customHeight="1">
      <c r="A21" s="6"/>
      <c r="B21" s="17"/>
      <c r="C21" s="17"/>
      <c r="D21" s="17"/>
      <c r="E21" s="17"/>
      <c r="F21" s="14">
        <f>SUM(F8:F20)</f>
        <v>40</v>
      </c>
      <c r="G21" s="18"/>
      <c r="H21" s="2"/>
      <c r="I21" s="2"/>
      <c r="J21" s="2"/>
      <c r="K21" s="2"/>
      <c r="L21" s="2"/>
      <c r="M21" s="2"/>
    </row>
    <row r="22" spans="1:13" ht="13.7" customHeight="1">
      <c r="A22" s="6"/>
      <c r="B22" s="19" t="s">
        <v>48</v>
      </c>
      <c r="C22" s="20">
        <f>0.6+(0.01*F21)</f>
        <v>1</v>
      </c>
      <c r="D22" s="21"/>
      <c r="E22" s="21"/>
      <c r="F22" s="22"/>
      <c r="G22" s="12"/>
      <c r="H22" s="2"/>
      <c r="I22" s="2"/>
      <c r="J22" s="2"/>
      <c r="K22" s="2"/>
      <c r="L22" s="2"/>
      <c r="M22" s="2"/>
    </row>
    <row r="23" spans="1:13" ht="13.7" customHeight="1">
      <c r="A23" s="2"/>
      <c r="B23" s="23"/>
      <c r="C23" s="23"/>
      <c r="D23" s="23"/>
      <c r="E23" s="23"/>
      <c r="F23" s="23"/>
      <c r="G23" s="2"/>
      <c r="H23" s="2"/>
      <c r="I23" s="2"/>
      <c r="J23" s="2"/>
      <c r="K23" s="2"/>
      <c r="L23" s="2"/>
      <c r="M23" s="2"/>
    </row>
    <row r="24" spans="1:13" ht="13.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3.7" customHeight="1">
      <c r="A25" s="2"/>
      <c r="B25" s="4" t="s">
        <v>49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3.7" customHeight="1">
      <c r="A26" s="2"/>
      <c r="B26" s="5"/>
      <c r="C26" s="5"/>
      <c r="D26" s="5"/>
      <c r="E26" s="5"/>
      <c r="F26" s="5"/>
      <c r="G26" s="5"/>
      <c r="H26" s="2"/>
      <c r="I26" s="2"/>
      <c r="J26" s="2"/>
      <c r="K26" s="2"/>
      <c r="L26" s="2"/>
      <c r="M26" s="2"/>
    </row>
    <row r="27" spans="1:13" ht="26.45" customHeight="1">
      <c r="A27" s="6"/>
      <c r="B27" s="24" t="s">
        <v>50</v>
      </c>
      <c r="C27" s="25" t="s">
        <v>51</v>
      </c>
      <c r="D27" s="26" t="s">
        <v>52</v>
      </c>
      <c r="E27" s="24" t="s">
        <v>53</v>
      </c>
      <c r="F27" s="7" t="s">
        <v>8</v>
      </c>
      <c r="G27" s="26" t="s">
        <v>9</v>
      </c>
      <c r="H27" s="12"/>
      <c r="I27" s="2"/>
      <c r="J27" s="2"/>
      <c r="K27" s="2"/>
      <c r="L27" s="2"/>
      <c r="M27" s="2"/>
    </row>
    <row r="28" spans="1:13" ht="24.6" customHeight="1">
      <c r="A28" s="6"/>
      <c r="B28" s="13" t="s">
        <v>54</v>
      </c>
      <c r="C28" s="13" t="s">
        <v>55</v>
      </c>
      <c r="D28" s="14">
        <v>1.5</v>
      </c>
      <c r="E28" s="14">
        <v>3</v>
      </c>
      <c r="F28" s="14">
        <f t="shared" ref="F28:F35" si="1">D28*E28</f>
        <v>4.5</v>
      </c>
      <c r="G28" s="15" t="s">
        <v>56</v>
      </c>
      <c r="H28" s="12"/>
      <c r="I28" s="2"/>
      <c r="J28" s="16">
        <f t="shared" ref="J28:J35" si="2">IF(F28&gt;3,1,0)</f>
        <v>1</v>
      </c>
      <c r="K28" s="2"/>
      <c r="L28" s="2"/>
      <c r="M28" s="2"/>
    </row>
    <row r="29" spans="1:13" ht="13.7" customHeight="1">
      <c r="A29" s="6"/>
      <c r="B29" s="13" t="s">
        <v>57</v>
      </c>
      <c r="C29" s="13" t="s">
        <v>58</v>
      </c>
      <c r="D29" s="14">
        <v>0.5</v>
      </c>
      <c r="E29" s="14">
        <v>0</v>
      </c>
      <c r="F29" s="14">
        <f t="shared" si="1"/>
        <v>0</v>
      </c>
      <c r="G29" s="15" t="s">
        <v>59</v>
      </c>
      <c r="H29" s="12"/>
      <c r="I29" s="2"/>
      <c r="J29" s="16">
        <f t="shared" si="2"/>
        <v>0</v>
      </c>
      <c r="K29" s="2"/>
      <c r="L29" s="16">
        <v>0</v>
      </c>
      <c r="M29" s="16">
        <v>20</v>
      </c>
    </row>
    <row r="30" spans="1:13" ht="24.6" customHeight="1">
      <c r="A30" s="6"/>
      <c r="B30" s="13" t="s">
        <v>60</v>
      </c>
      <c r="C30" s="13" t="s">
        <v>61</v>
      </c>
      <c r="D30" s="14">
        <v>1</v>
      </c>
      <c r="E30" s="14">
        <v>2</v>
      </c>
      <c r="F30" s="14">
        <f t="shared" si="1"/>
        <v>2</v>
      </c>
      <c r="G30" s="15" t="s">
        <v>62</v>
      </c>
      <c r="H30" s="12"/>
      <c r="I30" s="2"/>
      <c r="J30" s="16">
        <f t="shared" si="2"/>
        <v>0</v>
      </c>
      <c r="K30" s="2"/>
      <c r="L30" s="16">
        <v>3</v>
      </c>
      <c r="M30" s="16">
        <v>28</v>
      </c>
    </row>
    <row r="31" spans="1:13" ht="35.65" customHeight="1">
      <c r="A31" s="6"/>
      <c r="B31" s="13" t="s">
        <v>63</v>
      </c>
      <c r="C31" s="13" t="s">
        <v>64</v>
      </c>
      <c r="D31" s="14">
        <v>0.5</v>
      </c>
      <c r="E31" s="14">
        <v>0</v>
      </c>
      <c r="F31" s="14">
        <f t="shared" si="1"/>
        <v>0</v>
      </c>
      <c r="G31" s="15" t="s">
        <v>65</v>
      </c>
      <c r="H31" s="12"/>
      <c r="I31" s="2"/>
      <c r="J31" s="16">
        <f t="shared" si="2"/>
        <v>0</v>
      </c>
      <c r="K31" s="2"/>
      <c r="L31" s="16">
        <v>5</v>
      </c>
      <c r="M31" s="16">
        <v>36</v>
      </c>
    </row>
    <row r="32" spans="1:13" ht="13.7" customHeight="1">
      <c r="A32" s="6"/>
      <c r="B32" s="13" t="s">
        <v>66</v>
      </c>
      <c r="C32" s="13" t="s">
        <v>67</v>
      </c>
      <c r="D32" s="14">
        <v>1</v>
      </c>
      <c r="E32" s="14">
        <v>5</v>
      </c>
      <c r="F32" s="14">
        <f t="shared" si="1"/>
        <v>5</v>
      </c>
      <c r="G32" s="15" t="s">
        <v>68</v>
      </c>
      <c r="H32" s="12"/>
      <c r="I32" s="2"/>
      <c r="J32" s="16">
        <f t="shared" si="2"/>
        <v>1</v>
      </c>
      <c r="K32" s="2"/>
      <c r="L32" s="2"/>
      <c r="M32" s="2"/>
    </row>
    <row r="33" spans="1:13" ht="24.6" customHeight="1">
      <c r="A33" s="6"/>
      <c r="B33" s="13" t="s">
        <v>69</v>
      </c>
      <c r="C33" s="13" t="s">
        <v>70</v>
      </c>
      <c r="D33" s="14">
        <v>2</v>
      </c>
      <c r="E33" s="14">
        <v>2.5</v>
      </c>
      <c r="F33" s="14">
        <f t="shared" si="1"/>
        <v>5</v>
      </c>
      <c r="G33" s="15" t="s">
        <v>71</v>
      </c>
      <c r="H33" s="12"/>
      <c r="I33" s="2"/>
      <c r="J33" s="16">
        <f t="shared" si="2"/>
        <v>1</v>
      </c>
      <c r="K33" s="2"/>
      <c r="L33" s="2"/>
      <c r="M33" s="2"/>
    </row>
    <row r="34" spans="1:13" ht="35.65" customHeight="1">
      <c r="A34" s="6"/>
      <c r="B34" s="13" t="s">
        <v>72</v>
      </c>
      <c r="C34" s="13" t="s">
        <v>73</v>
      </c>
      <c r="D34" s="14">
        <v>-1</v>
      </c>
      <c r="E34" s="14">
        <v>0</v>
      </c>
      <c r="F34" s="14">
        <f t="shared" si="1"/>
        <v>0</v>
      </c>
      <c r="G34" s="15" t="s">
        <v>74</v>
      </c>
      <c r="H34" s="12"/>
      <c r="I34" s="2"/>
      <c r="J34" s="16">
        <f t="shared" si="2"/>
        <v>0</v>
      </c>
      <c r="K34" s="2"/>
      <c r="L34" s="2"/>
      <c r="M34" s="2"/>
    </row>
    <row r="35" spans="1:13" ht="24.6" customHeight="1">
      <c r="A35" s="6"/>
      <c r="B35" s="13" t="s">
        <v>75</v>
      </c>
      <c r="C35" s="13" t="s">
        <v>76</v>
      </c>
      <c r="D35" s="14">
        <v>-1</v>
      </c>
      <c r="E35" s="14">
        <v>0</v>
      </c>
      <c r="F35" s="14">
        <f t="shared" si="1"/>
        <v>0</v>
      </c>
      <c r="G35" s="15" t="s">
        <v>77</v>
      </c>
      <c r="H35" s="12"/>
      <c r="I35" s="2"/>
      <c r="J35" s="16">
        <f t="shared" si="2"/>
        <v>0</v>
      </c>
      <c r="K35" s="2"/>
      <c r="L35" s="2"/>
      <c r="M35" s="2"/>
    </row>
    <row r="36" spans="1:13" ht="13.7" customHeight="1">
      <c r="A36" s="6"/>
      <c r="B36" s="17"/>
      <c r="C36" s="17"/>
      <c r="D36" s="17"/>
      <c r="E36" s="17"/>
      <c r="F36" s="14">
        <f>SUM(F28:F35)</f>
        <v>16.5</v>
      </c>
      <c r="G36" s="18"/>
      <c r="H36" s="2"/>
      <c r="I36" s="2"/>
      <c r="J36" s="16">
        <f>SUM(J28:J35)</f>
        <v>3</v>
      </c>
      <c r="K36" s="2"/>
      <c r="L36" s="2"/>
      <c r="M36" s="2"/>
    </row>
    <row r="37" spans="1:13" ht="13.7" customHeight="1">
      <c r="A37" s="6"/>
      <c r="B37" s="18"/>
      <c r="C37" s="23"/>
      <c r="D37" s="23"/>
      <c r="E37" s="23"/>
      <c r="F37" s="27"/>
      <c r="G37" s="12"/>
      <c r="H37" s="2"/>
      <c r="I37" s="2"/>
      <c r="J37" s="2"/>
      <c r="K37" s="2"/>
      <c r="L37" s="2"/>
      <c r="M37" s="2"/>
    </row>
    <row r="38" spans="1:13" ht="13.7" customHeight="1">
      <c r="A38" s="6"/>
      <c r="B38" s="28" t="s">
        <v>78</v>
      </c>
      <c r="C38" s="29">
        <f>(-0.03*F36)+1.4</f>
        <v>0.90499999999999992</v>
      </c>
      <c r="D38" s="5"/>
      <c r="E38" s="5"/>
      <c r="F38" s="30"/>
      <c r="G38" s="12"/>
      <c r="H38" s="2"/>
      <c r="I38" s="2"/>
      <c r="J38" s="2"/>
      <c r="K38" s="2"/>
      <c r="L38" s="2"/>
      <c r="M38" s="2"/>
    </row>
    <row r="39" spans="1:13" ht="13.7" customHeight="1">
      <c r="A39" s="2"/>
      <c r="B39" s="23"/>
      <c r="C39" s="23"/>
      <c r="D39" s="23"/>
      <c r="E39" s="23"/>
      <c r="F39" s="23"/>
      <c r="G39" s="2"/>
      <c r="H39" s="2"/>
      <c r="I39" s="2"/>
      <c r="J39" s="2"/>
      <c r="K39" s="2"/>
      <c r="L39" s="2"/>
      <c r="M39" s="2"/>
    </row>
    <row r="40" spans="1:13" ht="13.7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3.7" customHeight="1">
      <c r="A41" s="2"/>
      <c r="B41" s="4" t="s">
        <v>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3.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3.7" customHeight="1">
      <c r="A43" s="2"/>
      <c r="B43" s="3" t="s">
        <v>80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3.7" customHeight="1">
      <c r="A44" s="2"/>
      <c r="B44" s="31" t="s">
        <v>81</v>
      </c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</row>
    <row r="45" spans="1:13" ht="23.45" customHeight="1">
      <c r="A45" s="6"/>
      <c r="B45" s="32" t="s">
        <v>82</v>
      </c>
      <c r="C45" s="32" t="s">
        <v>83</v>
      </c>
      <c r="D45" s="32" t="s">
        <v>84</v>
      </c>
      <c r="E45" s="33"/>
      <c r="F45" s="34" t="s">
        <v>85</v>
      </c>
      <c r="G45" s="35"/>
      <c r="H45" s="35"/>
      <c r="I45" s="2"/>
      <c r="J45" s="2"/>
      <c r="K45" s="2"/>
      <c r="L45" s="2"/>
      <c r="M45" s="2"/>
    </row>
    <row r="46" spans="1:13" ht="23.45" customHeight="1">
      <c r="A46" s="6"/>
      <c r="B46" s="36" t="s">
        <v>86</v>
      </c>
      <c r="C46" s="37" t="s">
        <v>87</v>
      </c>
      <c r="D46" s="38">
        <v>1</v>
      </c>
      <c r="E46" s="39"/>
      <c r="F46" s="32" t="s">
        <v>88</v>
      </c>
      <c r="G46" s="32" t="s">
        <v>83</v>
      </c>
      <c r="H46" s="32" t="s">
        <v>84</v>
      </c>
      <c r="I46" s="12"/>
      <c r="J46" s="2"/>
      <c r="K46" s="2"/>
      <c r="L46" s="2"/>
      <c r="M46" s="2"/>
    </row>
    <row r="47" spans="1:13" ht="23.45" customHeight="1">
      <c r="A47" s="6"/>
      <c r="B47" s="40" t="s">
        <v>89</v>
      </c>
      <c r="C47" s="41"/>
      <c r="D47" s="42">
        <v>2</v>
      </c>
      <c r="E47" s="39"/>
      <c r="F47" s="36" t="s">
        <v>90</v>
      </c>
      <c r="G47" s="37" t="s">
        <v>91</v>
      </c>
      <c r="H47" s="38">
        <v>5</v>
      </c>
      <c r="I47" s="12"/>
      <c r="J47" s="2"/>
      <c r="K47" s="2"/>
      <c r="L47" s="2"/>
      <c r="M47" s="2"/>
    </row>
    <row r="48" spans="1:13" ht="33" customHeight="1">
      <c r="A48" s="6"/>
      <c r="B48" s="43"/>
      <c r="C48" s="44" t="s">
        <v>92</v>
      </c>
      <c r="D48" s="43"/>
      <c r="E48" s="39"/>
      <c r="F48" s="36" t="s">
        <v>93</v>
      </c>
      <c r="G48" s="37" t="s">
        <v>94</v>
      </c>
      <c r="H48" s="38">
        <v>10</v>
      </c>
      <c r="I48" s="12"/>
      <c r="J48" s="2"/>
      <c r="K48" s="2"/>
      <c r="L48" s="2"/>
      <c r="M48" s="2"/>
    </row>
    <row r="49" spans="1:13" ht="36.75" customHeight="1">
      <c r="A49" s="6"/>
      <c r="B49" s="45"/>
      <c r="C49" s="46" t="s">
        <v>95</v>
      </c>
      <c r="D49" s="45"/>
      <c r="E49" s="39"/>
      <c r="F49" s="36" t="s">
        <v>96</v>
      </c>
      <c r="G49" s="37" t="s">
        <v>97</v>
      </c>
      <c r="H49" s="38">
        <v>15</v>
      </c>
      <c r="I49" s="12"/>
      <c r="J49" s="2"/>
      <c r="K49" s="2"/>
      <c r="L49" s="2"/>
      <c r="M49" s="2"/>
    </row>
    <row r="50" spans="1:13" ht="15" customHeight="1">
      <c r="A50" s="6"/>
      <c r="B50" s="47" t="s">
        <v>96</v>
      </c>
      <c r="C50" s="48" t="s">
        <v>98</v>
      </c>
      <c r="D50" s="49">
        <v>3</v>
      </c>
      <c r="E50" s="12"/>
      <c r="F50" s="23"/>
      <c r="G50" s="23"/>
      <c r="H50" s="23"/>
      <c r="I50" s="2"/>
      <c r="J50" s="2"/>
      <c r="K50" s="2"/>
      <c r="L50" s="2"/>
      <c r="M50" s="2"/>
    </row>
    <row r="51" spans="1:13" ht="13.7" customHeight="1">
      <c r="A51" s="2"/>
      <c r="B51" s="23"/>
      <c r="C51" s="23"/>
      <c r="D51" s="23"/>
      <c r="E51" s="2"/>
      <c r="F51" s="2"/>
      <c r="G51" s="2"/>
      <c r="H51" s="2"/>
      <c r="I51" s="2"/>
      <c r="J51" s="2"/>
      <c r="K51" s="2"/>
      <c r="L51" s="2"/>
      <c r="M51" s="2"/>
    </row>
    <row r="52" spans="1:13" ht="13.7" customHeight="1">
      <c r="A52" s="2"/>
      <c r="B52" s="5"/>
      <c r="C52" s="5"/>
      <c r="D52" s="5"/>
      <c r="E52" s="5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6"/>
      <c r="B53" s="67" t="s">
        <v>99</v>
      </c>
      <c r="C53" s="68" t="s">
        <v>100</v>
      </c>
      <c r="D53" s="69" t="s">
        <v>101</v>
      </c>
      <c r="E53" s="69" t="s">
        <v>102</v>
      </c>
      <c r="F53" s="12"/>
      <c r="G53" s="2"/>
      <c r="H53" s="2"/>
      <c r="I53" s="2"/>
      <c r="J53" s="2"/>
      <c r="K53" s="2"/>
      <c r="L53" s="2"/>
      <c r="M53" s="2"/>
    </row>
    <row r="54" spans="1:13" ht="18" customHeight="1">
      <c r="A54" s="64"/>
      <c r="B54" s="70" t="s">
        <v>113</v>
      </c>
      <c r="C54" s="71">
        <v>3</v>
      </c>
      <c r="D54" s="71">
        <v>5</v>
      </c>
      <c r="E54" s="71">
        <f>SUM(C54,D54)</f>
        <v>8</v>
      </c>
      <c r="F54" s="66"/>
      <c r="G54" s="2"/>
      <c r="H54" s="2"/>
      <c r="I54" s="2"/>
      <c r="J54" s="2"/>
      <c r="K54" s="2"/>
      <c r="L54" s="2"/>
      <c r="M54" s="2"/>
    </row>
    <row r="55" spans="1:13" ht="18" customHeight="1">
      <c r="A55" s="64"/>
      <c r="B55" s="70" t="s">
        <v>114</v>
      </c>
      <c r="C55" s="71">
        <v>2</v>
      </c>
      <c r="D55" s="71">
        <v>5</v>
      </c>
      <c r="E55" s="71">
        <f t="shared" ref="E55:E115" si="3">SUM(C55,D55)</f>
        <v>7</v>
      </c>
      <c r="F55" s="66"/>
      <c r="G55" s="2"/>
      <c r="H55" s="2"/>
      <c r="I55" s="2"/>
      <c r="J55" s="2"/>
      <c r="K55" s="2"/>
      <c r="L55" s="2"/>
      <c r="M55" s="2"/>
    </row>
    <row r="56" spans="1:13" ht="18" customHeight="1">
      <c r="A56" s="64"/>
      <c r="B56" s="70" t="s">
        <v>115</v>
      </c>
      <c r="C56" s="71">
        <v>3</v>
      </c>
      <c r="D56" s="71">
        <v>5</v>
      </c>
      <c r="E56" s="71">
        <f t="shared" si="3"/>
        <v>8</v>
      </c>
      <c r="F56" s="66"/>
      <c r="G56" s="2"/>
      <c r="H56" s="2"/>
      <c r="I56" s="2"/>
      <c r="J56" s="2"/>
      <c r="K56" s="2"/>
      <c r="L56" s="2"/>
      <c r="M56" s="2"/>
    </row>
    <row r="57" spans="1:13" ht="18" customHeight="1">
      <c r="A57" s="64"/>
      <c r="B57" s="70" t="s">
        <v>116</v>
      </c>
      <c r="C57" s="71">
        <v>2</v>
      </c>
      <c r="D57" s="71">
        <v>5</v>
      </c>
      <c r="E57" s="71">
        <f t="shared" si="3"/>
        <v>7</v>
      </c>
      <c r="F57" s="66"/>
      <c r="G57" s="2"/>
      <c r="H57" s="2"/>
      <c r="I57" s="2"/>
      <c r="J57" s="2"/>
      <c r="K57" s="2"/>
      <c r="L57" s="2"/>
      <c r="M57" s="2"/>
    </row>
    <row r="58" spans="1:13" ht="18" customHeight="1">
      <c r="A58" s="64"/>
      <c r="B58" s="70" t="s">
        <v>117</v>
      </c>
      <c r="C58" s="71">
        <v>2</v>
      </c>
      <c r="D58" s="71">
        <v>10</v>
      </c>
      <c r="E58" s="71">
        <f t="shared" si="3"/>
        <v>12</v>
      </c>
      <c r="F58" s="66"/>
      <c r="G58" s="2"/>
      <c r="H58" s="2"/>
      <c r="I58" s="2"/>
      <c r="J58" s="2"/>
      <c r="K58" s="2"/>
      <c r="L58" s="2"/>
      <c r="M58" s="2"/>
    </row>
    <row r="59" spans="1:13" ht="18" customHeight="1">
      <c r="A59" s="64"/>
      <c r="B59" s="70" t="s">
        <v>118</v>
      </c>
      <c r="C59" s="71">
        <v>3</v>
      </c>
      <c r="D59" s="71">
        <v>5</v>
      </c>
      <c r="E59" s="71">
        <f t="shared" si="3"/>
        <v>8</v>
      </c>
      <c r="F59" s="66"/>
      <c r="G59" s="2"/>
      <c r="H59" s="2"/>
      <c r="I59" s="2"/>
      <c r="J59" s="2"/>
      <c r="K59" s="2"/>
      <c r="L59" s="2"/>
      <c r="M59" s="2"/>
    </row>
    <row r="60" spans="1:13" ht="18" customHeight="1">
      <c r="A60" s="64"/>
      <c r="B60" s="70" t="s">
        <v>119</v>
      </c>
      <c r="C60" s="71">
        <v>3</v>
      </c>
      <c r="D60" s="71">
        <v>5</v>
      </c>
      <c r="E60" s="71">
        <f t="shared" si="3"/>
        <v>8</v>
      </c>
      <c r="F60" s="66"/>
      <c r="G60" s="2"/>
      <c r="H60" s="2"/>
      <c r="I60" s="2"/>
      <c r="J60" s="2"/>
      <c r="K60" s="2"/>
      <c r="L60" s="2"/>
      <c r="M60" s="2"/>
    </row>
    <row r="61" spans="1:13" ht="18" customHeight="1">
      <c r="A61" s="64"/>
      <c r="B61" s="70" t="s">
        <v>120</v>
      </c>
      <c r="C61" s="71">
        <v>2</v>
      </c>
      <c r="D61" s="71">
        <v>5</v>
      </c>
      <c r="E61" s="71">
        <f t="shared" si="3"/>
        <v>7</v>
      </c>
      <c r="F61" s="66"/>
      <c r="G61" s="2"/>
      <c r="H61" s="2"/>
      <c r="I61" s="2"/>
      <c r="J61" s="2"/>
      <c r="K61" s="2"/>
      <c r="L61" s="2"/>
      <c r="M61" s="2"/>
    </row>
    <row r="62" spans="1:13" ht="18" customHeight="1">
      <c r="A62" s="64"/>
      <c r="B62" s="70" t="s">
        <v>121</v>
      </c>
      <c r="C62" s="71">
        <v>2</v>
      </c>
      <c r="D62" s="71">
        <v>5</v>
      </c>
      <c r="E62" s="71">
        <f t="shared" si="3"/>
        <v>7</v>
      </c>
      <c r="F62" s="66"/>
      <c r="G62" s="2"/>
      <c r="H62" s="2"/>
      <c r="I62" s="2"/>
      <c r="J62" s="2"/>
      <c r="K62" s="2"/>
      <c r="L62" s="2"/>
      <c r="M62" s="2"/>
    </row>
    <row r="63" spans="1:13" ht="18" customHeight="1">
      <c r="A63" s="64"/>
      <c r="B63" s="70" t="s">
        <v>122</v>
      </c>
      <c r="C63" s="71">
        <v>2</v>
      </c>
      <c r="D63" s="71">
        <v>5</v>
      </c>
      <c r="E63" s="71">
        <f t="shared" si="3"/>
        <v>7</v>
      </c>
      <c r="F63" s="66"/>
      <c r="G63" s="2"/>
      <c r="H63" s="2"/>
      <c r="I63" s="2"/>
      <c r="J63" s="2"/>
      <c r="K63" s="2"/>
      <c r="L63" s="2"/>
      <c r="M63" s="2"/>
    </row>
    <row r="64" spans="1:13" ht="18" customHeight="1">
      <c r="A64" s="64"/>
      <c r="B64" s="70" t="s">
        <v>123</v>
      </c>
      <c r="C64" s="71">
        <v>3</v>
      </c>
      <c r="D64" s="71">
        <v>5</v>
      </c>
      <c r="E64" s="71">
        <f t="shared" si="3"/>
        <v>8</v>
      </c>
      <c r="F64" s="66"/>
      <c r="G64" s="2"/>
      <c r="H64" s="2"/>
      <c r="I64" s="2"/>
      <c r="J64" s="2"/>
      <c r="K64" s="2"/>
      <c r="L64" s="2"/>
      <c r="M64" s="2"/>
    </row>
    <row r="65" spans="1:13" ht="13.7" customHeight="1">
      <c r="A65" s="64"/>
      <c r="B65" s="70" t="s">
        <v>124</v>
      </c>
      <c r="C65" s="76">
        <v>2</v>
      </c>
      <c r="D65" s="76">
        <v>5</v>
      </c>
      <c r="E65" s="71">
        <f t="shared" si="3"/>
        <v>7</v>
      </c>
      <c r="F65" s="65"/>
      <c r="G65" s="2"/>
      <c r="H65" s="2"/>
      <c r="I65" s="2"/>
      <c r="J65" s="2"/>
      <c r="K65" s="2"/>
      <c r="L65" s="2"/>
      <c r="M65" s="2"/>
    </row>
    <row r="66" spans="1:13" ht="13.7" customHeight="1">
      <c r="A66" s="64"/>
      <c r="B66" s="70" t="s">
        <v>125</v>
      </c>
      <c r="C66" s="76">
        <v>3</v>
      </c>
      <c r="D66" s="76">
        <v>5</v>
      </c>
      <c r="E66" s="71">
        <f t="shared" si="3"/>
        <v>8</v>
      </c>
      <c r="F66" s="65"/>
      <c r="G66" s="2"/>
      <c r="H66" s="2"/>
      <c r="I66" s="2"/>
      <c r="J66" s="2"/>
      <c r="K66" s="2"/>
      <c r="L66" s="2"/>
      <c r="M66" s="2"/>
    </row>
    <row r="67" spans="1:13" ht="13.7" customHeight="1">
      <c r="A67" s="64"/>
      <c r="B67" s="70" t="s">
        <v>126</v>
      </c>
      <c r="C67" s="76">
        <v>2</v>
      </c>
      <c r="D67" s="76">
        <v>5</v>
      </c>
      <c r="E67" s="71">
        <f t="shared" si="3"/>
        <v>7</v>
      </c>
      <c r="F67" s="65"/>
      <c r="G67" s="2"/>
      <c r="H67" s="2"/>
      <c r="I67" s="2"/>
      <c r="J67" s="2"/>
      <c r="K67" s="2"/>
      <c r="L67" s="2"/>
      <c r="M67" s="2"/>
    </row>
    <row r="68" spans="1:13" ht="13.7" customHeight="1">
      <c r="A68" s="64"/>
      <c r="B68" s="70" t="s">
        <v>127</v>
      </c>
      <c r="C68" s="76">
        <v>2</v>
      </c>
      <c r="D68" s="76">
        <v>5</v>
      </c>
      <c r="E68" s="71">
        <f t="shared" si="3"/>
        <v>7</v>
      </c>
      <c r="F68" s="65"/>
      <c r="G68" s="2"/>
      <c r="H68" s="2"/>
      <c r="I68" s="2"/>
      <c r="J68" s="2"/>
      <c r="K68" s="2"/>
      <c r="L68" s="2"/>
      <c r="M68" s="2"/>
    </row>
    <row r="69" spans="1:13" ht="13.7" customHeight="1">
      <c r="A69" s="64"/>
      <c r="B69" s="70" t="s">
        <v>128</v>
      </c>
      <c r="C69" s="76">
        <v>3</v>
      </c>
      <c r="D69" s="76">
        <v>5</v>
      </c>
      <c r="E69" s="71">
        <f t="shared" si="3"/>
        <v>8</v>
      </c>
      <c r="F69" s="65"/>
      <c r="G69" s="2"/>
      <c r="H69" s="2"/>
      <c r="I69" s="2"/>
      <c r="J69" s="2"/>
      <c r="K69" s="2"/>
      <c r="L69" s="2"/>
      <c r="M69" s="2"/>
    </row>
    <row r="70" spans="1:13" ht="13.7" customHeight="1">
      <c r="A70" s="64"/>
      <c r="B70" s="70" t="s">
        <v>129</v>
      </c>
      <c r="C70" s="76">
        <v>3</v>
      </c>
      <c r="D70" s="76">
        <v>5</v>
      </c>
      <c r="E70" s="71">
        <f t="shared" si="3"/>
        <v>8</v>
      </c>
      <c r="F70" s="65"/>
      <c r="G70" s="2"/>
      <c r="H70" s="2"/>
      <c r="I70" s="2"/>
      <c r="J70" s="2"/>
      <c r="K70" s="2"/>
      <c r="L70" s="2"/>
      <c r="M70" s="2"/>
    </row>
    <row r="71" spans="1:13" ht="13.7" customHeight="1">
      <c r="A71" s="64"/>
      <c r="B71" s="70" t="s">
        <v>130</v>
      </c>
      <c r="C71" s="76">
        <v>2</v>
      </c>
      <c r="D71" s="76">
        <v>5</v>
      </c>
      <c r="E71" s="71">
        <f t="shared" si="3"/>
        <v>7</v>
      </c>
      <c r="F71" s="65"/>
      <c r="G71" s="2"/>
      <c r="H71" s="2"/>
      <c r="I71" s="2"/>
      <c r="J71" s="2"/>
      <c r="K71" s="2"/>
      <c r="L71" s="2"/>
      <c r="M71" s="2"/>
    </row>
    <row r="72" spans="1:13" ht="13.7" customHeight="1">
      <c r="A72" s="64"/>
      <c r="B72" s="70" t="s">
        <v>131</v>
      </c>
      <c r="C72" s="76">
        <v>2</v>
      </c>
      <c r="D72" s="76">
        <v>5</v>
      </c>
      <c r="E72" s="71">
        <f t="shared" si="3"/>
        <v>7</v>
      </c>
      <c r="F72" s="65"/>
      <c r="G72" s="2"/>
      <c r="H72" s="2"/>
      <c r="I72" s="2"/>
      <c r="J72" s="2"/>
      <c r="K72" s="2"/>
      <c r="L72" s="2"/>
      <c r="M72" s="2"/>
    </row>
    <row r="73" spans="1:13" ht="13.7" customHeight="1">
      <c r="A73" s="64"/>
      <c r="B73" s="70" t="s">
        <v>132</v>
      </c>
      <c r="C73" s="76">
        <v>3</v>
      </c>
      <c r="D73" s="76">
        <v>10</v>
      </c>
      <c r="E73" s="71">
        <f t="shared" si="3"/>
        <v>13</v>
      </c>
      <c r="F73" s="65"/>
      <c r="G73" s="2"/>
      <c r="H73" s="2"/>
      <c r="I73" s="2"/>
      <c r="J73" s="2"/>
      <c r="K73" s="2"/>
      <c r="L73" s="2"/>
      <c r="M73" s="2"/>
    </row>
    <row r="74" spans="1:13" ht="13.7" customHeight="1">
      <c r="A74" s="64"/>
      <c r="B74" s="70" t="s">
        <v>135</v>
      </c>
      <c r="C74" s="76">
        <v>3</v>
      </c>
      <c r="D74" s="76">
        <v>5</v>
      </c>
      <c r="E74" s="71">
        <f t="shared" si="3"/>
        <v>8</v>
      </c>
      <c r="F74" s="65"/>
      <c r="G74" s="2"/>
      <c r="H74" s="2"/>
      <c r="I74" s="2"/>
      <c r="J74" s="2"/>
      <c r="K74" s="2"/>
      <c r="L74" s="2"/>
      <c r="M74" s="2"/>
    </row>
    <row r="75" spans="1:13" ht="13.7" customHeight="1">
      <c r="A75" s="64"/>
      <c r="B75" s="70" t="s">
        <v>133</v>
      </c>
      <c r="C75" s="76">
        <v>2</v>
      </c>
      <c r="D75" s="76">
        <v>5</v>
      </c>
      <c r="E75" s="71">
        <f t="shared" si="3"/>
        <v>7</v>
      </c>
      <c r="F75" s="65"/>
      <c r="G75" s="2"/>
      <c r="H75" s="2"/>
      <c r="I75" s="2"/>
      <c r="J75" s="2"/>
      <c r="K75" s="2"/>
      <c r="L75" s="2"/>
      <c r="M75" s="2"/>
    </row>
    <row r="76" spans="1:13" ht="13.7" customHeight="1">
      <c r="A76" s="64"/>
      <c r="B76" s="70" t="s">
        <v>134</v>
      </c>
      <c r="C76" s="76">
        <v>2</v>
      </c>
      <c r="D76" s="76">
        <v>5</v>
      </c>
      <c r="E76" s="71">
        <f t="shared" si="3"/>
        <v>7</v>
      </c>
      <c r="F76" s="65"/>
      <c r="G76" s="2"/>
      <c r="H76" s="2"/>
      <c r="I76" s="2"/>
      <c r="J76" s="2"/>
      <c r="K76" s="2"/>
      <c r="L76" s="2"/>
      <c r="M76" s="2"/>
    </row>
    <row r="77" spans="1:13" ht="13.7" customHeight="1">
      <c r="A77" s="64"/>
      <c r="B77" s="70" t="s">
        <v>136</v>
      </c>
      <c r="C77" s="76">
        <v>1</v>
      </c>
      <c r="D77" s="76">
        <v>5</v>
      </c>
      <c r="E77" s="71">
        <f t="shared" si="3"/>
        <v>6</v>
      </c>
      <c r="F77" s="65"/>
      <c r="G77" s="2"/>
      <c r="H77" s="2"/>
      <c r="I77" s="2"/>
      <c r="J77" s="2"/>
      <c r="K77" s="2"/>
      <c r="L77" s="2"/>
      <c r="M77" s="2"/>
    </row>
    <row r="78" spans="1:13" ht="13.7" customHeight="1">
      <c r="A78" s="64"/>
      <c r="B78" s="70" t="s">
        <v>137</v>
      </c>
      <c r="C78" s="76">
        <v>1</v>
      </c>
      <c r="D78" s="76">
        <v>5</v>
      </c>
      <c r="E78" s="71">
        <f t="shared" si="3"/>
        <v>6</v>
      </c>
      <c r="F78" s="65"/>
      <c r="G78" s="2"/>
      <c r="H78" s="2"/>
      <c r="I78" s="2"/>
      <c r="J78" s="2"/>
      <c r="K78" s="2"/>
      <c r="L78" s="2"/>
      <c r="M78" s="2"/>
    </row>
    <row r="79" spans="1:13" ht="13.7" customHeight="1">
      <c r="A79" s="64"/>
      <c r="B79" s="70" t="s">
        <v>138</v>
      </c>
      <c r="C79" s="76">
        <v>3</v>
      </c>
      <c r="D79" s="76">
        <v>5</v>
      </c>
      <c r="E79" s="71">
        <f t="shared" si="3"/>
        <v>8</v>
      </c>
      <c r="F79" s="65"/>
      <c r="G79" s="2"/>
      <c r="H79" s="2"/>
      <c r="I79" s="2"/>
      <c r="J79" s="2"/>
      <c r="K79" s="2"/>
      <c r="L79" s="2"/>
      <c r="M79" s="2"/>
    </row>
    <row r="80" spans="1:13" ht="13.7" customHeight="1">
      <c r="A80" s="64"/>
      <c r="B80" s="70" t="s">
        <v>139</v>
      </c>
      <c r="C80" s="76">
        <v>2</v>
      </c>
      <c r="D80" s="76">
        <v>10</v>
      </c>
      <c r="E80" s="71">
        <f t="shared" si="3"/>
        <v>12</v>
      </c>
      <c r="F80" s="65"/>
      <c r="G80" s="2"/>
      <c r="H80" s="2"/>
      <c r="I80" s="2"/>
      <c r="J80" s="2"/>
      <c r="K80" s="2"/>
      <c r="L80" s="2"/>
      <c r="M80" s="2"/>
    </row>
    <row r="81" spans="1:13" ht="13.7" customHeight="1">
      <c r="A81" s="64"/>
      <c r="B81" s="70" t="s">
        <v>140</v>
      </c>
      <c r="C81" s="76">
        <v>3</v>
      </c>
      <c r="D81" s="76">
        <v>10</v>
      </c>
      <c r="E81" s="71">
        <f t="shared" si="3"/>
        <v>13</v>
      </c>
      <c r="F81" s="65"/>
      <c r="G81" s="2"/>
      <c r="H81" s="2"/>
      <c r="I81" s="2"/>
      <c r="J81" s="2"/>
      <c r="K81" s="2"/>
      <c r="L81" s="2"/>
      <c r="M81" s="2"/>
    </row>
    <row r="82" spans="1:13" ht="13.7" customHeight="1">
      <c r="A82" s="64"/>
      <c r="B82" s="70" t="s">
        <v>141</v>
      </c>
      <c r="C82" s="76">
        <v>2</v>
      </c>
      <c r="D82" s="76">
        <v>5</v>
      </c>
      <c r="E82" s="71">
        <f t="shared" si="3"/>
        <v>7</v>
      </c>
      <c r="F82" s="65"/>
      <c r="G82" s="2"/>
      <c r="H82" s="2"/>
      <c r="I82" s="2"/>
      <c r="J82" s="2"/>
      <c r="K82" s="2"/>
      <c r="L82" s="2"/>
      <c r="M82" s="2"/>
    </row>
    <row r="83" spans="1:13" ht="13.7" customHeight="1">
      <c r="A83" s="64"/>
      <c r="B83" s="70" t="s">
        <v>142</v>
      </c>
      <c r="C83" s="76">
        <v>2</v>
      </c>
      <c r="D83" s="76">
        <v>5</v>
      </c>
      <c r="E83" s="71">
        <f t="shared" si="3"/>
        <v>7</v>
      </c>
      <c r="F83" s="65"/>
      <c r="G83" s="2"/>
      <c r="H83" s="2"/>
      <c r="I83" s="2"/>
      <c r="J83" s="2"/>
      <c r="K83" s="2"/>
      <c r="L83" s="2"/>
      <c r="M83" s="2"/>
    </row>
    <row r="84" spans="1:13" ht="13.7" customHeight="1">
      <c r="A84" s="64"/>
      <c r="B84" s="70" t="s">
        <v>143</v>
      </c>
      <c r="C84" s="76">
        <v>2</v>
      </c>
      <c r="D84" s="76">
        <v>5</v>
      </c>
      <c r="E84" s="71">
        <f t="shared" si="3"/>
        <v>7</v>
      </c>
      <c r="F84" s="65"/>
      <c r="G84" s="2"/>
      <c r="H84" s="2"/>
      <c r="I84" s="2"/>
      <c r="J84" s="2"/>
      <c r="K84" s="2"/>
      <c r="L84" s="2"/>
      <c r="M84" s="2"/>
    </row>
    <row r="85" spans="1:13" ht="13.7" customHeight="1">
      <c r="A85" s="64"/>
      <c r="B85" s="70" t="s">
        <v>144</v>
      </c>
      <c r="C85" s="76">
        <v>2</v>
      </c>
      <c r="D85" s="76">
        <v>5</v>
      </c>
      <c r="E85" s="71">
        <f t="shared" si="3"/>
        <v>7</v>
      </c>
      <c r="F85" s="65"/>
      <c r="G85" s="2"/>
      <c r="H85" s="2"/>
      <c r="I85" s="2"/>
      <c r="J85" s="2"/>
      <c r="K85" s="2"/>
      <c r="L85" s="2"/>
      <c r="M85" s="2"/>
    </row>
    <row r="86" spans="1:13" ht="13.7" customHeight="1">
      <c r="A86" s="64"/>
      <c r="B86" s="70" t="s">
        <v>145</v>
      </c>
      <c r="C86" s="76">
        <v>2</v>
      </c>
      <c r="D86" s="76">
        <v>5</v>
      </c>
      <c r="E86" s="71">
        <f t="shared" si="3"/>
        <v>7</v>
      </c>
      <c r="F86" s="65"/>
      <c r="G86" s="2"/>
      <c r="H86" s="2"/>
      <c r="I86" s="2"/>
      <c r="J86" s="2"/>
      <c r="K86" s="2"/>
      <c r="L86" s="2"/>
      <c r="M86" s="2"/>
    </row>
    <row r="87" spans="1:13" ht="13.7" customHeight="1">
      <c r="A87" s="64"/>
      <c r="B87" s="70" t="s">
        <v>146</v>
      </c>
      <c r="C87" s="76">
        <v>2</v>
      </c>
      <c r="D87" s="76">
        <v>5</v>
      </c>
      <c r="E87" s="71">
        <f t="shared" si="3"/>
        <v>7</v>
      </c>
      <c r="F87" s="65"/>
      <c r="G87" s="2"/>
      <c r="H87" s="2"/>
      <c r="I87" s="2"/>
      <c r="J87" s="2"/>
      <c r="K87" s="2"/>
      <c r="L87" s="2"/>
      <c r="M87" s="2"/>
    </row>
    <row r="88" spans="1:13" ht="13.7" customHeight="1">
      <c r="A88" s="64"/>
      <c r="B88" s="70" t="s">
        <v>147</v>
      </c>
      <c r="C88" s="76">
        <v>2</v>
      </c>
      <c r="D88" s="76">
        <v>5</v>
      </c>
      <c r="E88" s="71">
        <f t="shared" si="3"/>
        <v>7</v>
      </c>
      <c r="F88" s="65"/>
      <c r="G88" s="2"/>
      <c r="H88" s="2"/>
      <c r="I88" s="2"/>
      <c r="J88" s="2"/>
      <c r="K88" s="2"/>
      <c r="L88" s="2"/>
      <c r="M88" s="2"/>
    </row>
    <row r="89" spans="1:13" ht="13.7" customHeight="1">
      <c r="A89" s="64"/>
      <c r="B89" s="70" t="s">
        <v>148</v>
      </c>
      <c r="C89" s="76">
        <v>2</v>
      </c>
      <c r="D89" s="76">
        <v>5</v>
      </c>
      <c r="E89" s="71">
        <f t="shared" si="3"/>
        <v>7</v>
      </c>
      <c r="F89" s="65"/>
      <c r="G89" s="2"/>
      <c r="H89" s="2"/>
      <c r="I89" s="2"/>
      <c r="J89" s="2"/>
      <c r="K89" s="2"/>
      <c r="L89" s="2"/>
      <c r="M89" s="2"/>
    </row>
    <row r="90" spans="1:13" ht="13.7" customHeight="1">
      <c r="A90" s="64"/>
      <c r="B90" s="70" t="s">
        <v>149</v>
      </c>
      <c r="C90" s="76">
        <v>2</v>
      </c>
      <c r="D90" s="76">
        <v>5</v>
      </c>
      <c r="E90" s="71">
        <f t="shared" si="3"/>
        <v>7</v>
      </c>
      <c r="F90" s="65"/>
      <c r="G90" s="2"/>
      <c r="H90" s="2"/>
      <c r="I90" s="2"/>
      <c r="J90" s="2"/>
      <c r="K90" s="2"/>
      <c r="L90" s="2"/>
      <c r="M90" s="2"/>
    </row>
    <row r="91" spans="1:13" ht="13.7" customHeight="1">
      <c r="A91" s="64"/>
      <c r="B91" s="70" t="s">
        <v>150</v>
      </c>
      <c r="C91" s="76">
        <v>3</v>
      </c>
      <c r="D91" s="76">
        <v>5</v>
      </c>
      <c r="E91" s="71">
        <f t="shared" si="3"/>
        <v>8</v>
      </c>
      <c r="F91" s="65"/>
      <c r="G91" s="2"/>
      <c r="H91" s="2"/>
      <c r="I91" s="2"/>
      <c r="J91" s="2"/>
      <c r="K91" s="2"/>
      <c r="L91" s="2"/>
      <c r="M91" s="2"/>
    </row>
    <row r="92" spans="1:13" ht="13.7" customHeight="1">
      <c r="A92" s="64"/>
      <c r="B92" s="70" t="s">
        <v>151</v>
      </c>
      <c r="C92" s="76">
        <v>3</v>
      </c>
      <c r="D92" s="76">
        <v>5</v>
      </c>
      <c r="E92" s="71">
        <f t="shared" si="3"/>
        <v>8</v>
      </c>
      <c r="F92" s="65"/>
      <c r="G92" s="2"/>
      <c r="H92" s="2"/>
      <c r="I92" s="2"/>
      <c r="J92" s="2"/>
      <c r="K92" s="2"/>
      <c r="L92" s="2"/>
      <c r="M92" s="2"/>
    </row>
    <row r="93" spans="1:13" ht="13.7" customHeight="1">
      <c r="A93" s="64"/>
      <c r="B93" s="70" t="s">
        <v>152</v>
      </c>
      <c r="C93" s="76">
        <v>3</v>
      </c>
      <c r="D93" s="76">
        <v>5</v>
      </c>
      <c r="E93" s="71">
        <f t="shared" si="3"/>
        <v>8</v>
      </c>
      <c r="F93" s="65"/>
      <c r="G93" s="2"/>
      <c r="H93" s="2"/>
      <c r="I93" s="2"/>
      <c r="J93" s="2"/>
      <c r="K93" s="2"/>
      <c r="L93" s="2"/>
      <c r="M93" s="2"/>
    </row>
    <row r="94" spans="1:13" ht="13.7" customHeight="1">
      <c r="A94" s="64"/>
      <c r="B94" s="70" t="s">
        <v>153</v>
      </c>
      <c r="C94" s="76">
        <v>2</v>
      </c>
      <c r="D94" s="76">
        <v>5</v>
      </c>
      <c r="E94" s="71">
        <f t="shared" si="3"/>
        <v>7</v>
      </c>
      <c r="F94" s="65"/>
      <c r="G94" s="2"/>
      <c r="H94" s="2"/>
      <c r="I94" s="2"/>
      <c r="J94" s="2"/>
      <c r="K94" s="2"/>
      <c r="L94" s="2"/>
      <c r="M94" s="2"/>
    </row>
    <row r="95" spans="1:13" ht="13.7" customHeight="1">
      <c r="A95" s="64"/>
      <c r="B95" s="70" t="s">
        <v>154</v>
      </c>
      <c r="C95" s="76">
        <v>3</v>
      </c>
      <c r="D95" s="76">
        <v>5</v>
      </c>
      <c r="E95" s="71">
        <f t="shared" si="3"/>
        <v>8</v>
      </c>
      <c r="F95" s="65"/>
      <c r="G95" s="2"/>
      <c r="H95" s="2"/>
      <c r="I95" s="2"/>
      <c r="J95" s="2"/>
      <c r="K95" s="2"/>
      <c r="L95" s="2"/>
      <c r="M95" s="2"/>
    </row>
    <row r="96" spans="1:13" ht="13.7" customHeight="1">
      <c r="A96" s="64"/>
      <c r="B96" s="70" t="s">
        <v>155</v>
      </c>
      <c r="C96" s="76">
        <v>2</v>
      </c>
      <c r="D96" s="76">
        <v>5</v>
      </c>
      <c r="E96" s="71">
        <f t="shared" si="3"/>
        <v>7</v>
      </c>
      <c r="F96" s="65"/>
      <c r="G96" s="2"/>
      <c r="H96" s="2"/>
      <c r="I96" s="2"/>
      <c r="J96" s="2"/>
      <c r="K96" s="2"/>
      <c r="L96" s="2"/>
      <c r="M96" s="2"/>
    </row>
    <row r="97" spans="1:13" ht="13.7" customHeight="1">
      <c r="A97" s="64"/>
      <c r="B97" s="70" t="s">
        <v>156</v>
      </c>
      <c r="C97" s="76">
        <v>1</v>
      </c>
      <c r="D97" s="76">
        <v>5</v>
      </c>
      <c r="E97" s="71">
        <f t="shared" si="3"/>
        <v>6</v>
      </c>
      <c r="F97" s="65"/>
      <c r="G97" s="2"/>
      <c r="H97" s="2"/>
      <c r="I97" s="2"/>
      <c r="J97" s="2"/>
      <c r="K97" s="2"/>
      <c r="L97" s="2"/>
      <c r="M97" s="2"/>
    </row>
    <row r="98" spans="1:13" ht="13.7" customHeight="1">
      <c r="A98" s="64"/>
      <c r="B98" s="70" t="s">
        <v>157</v>
      </c>
      <c r="C98" s="76">
        <v>1</v>
      </c>
      <c r="D98" s="76">
        <v>5</v>
      </c>
      <c r="E98" s="71">
        <f t="shared" si="3"/>
        <v>6</v>
      </c>
      <c r="F98" s="65"/>
      <c r="G98" s="2"/>
      <c r="H98" s="2"/>
      <c r="I98" s="2"/>
      <c r="J98" s="2"/>
      <c r="K98" s="2"/>
      <c r="L98" s="2"/>
      <c r="M98" s="2"/>
    </row>
    <row r="99" spans="1:13" ht="13.7" customHeight="1">
      <c r="A99" s="64"/>
      <c r="B99" s="70" t="s">
        <v>158</v>
      </c>
      <c r="C99" s="76">
        <v>3</v>
      </c>
      <c r="D99" s="76">
        <v>5</v>
      </c>
      <c r="E99" s="71">
        <f t="shared" si="3"/>
        <v>8</v>
      </c>
      <c r="F99" s="65"/>
      <c r="G99" s="2"/>
      <c r="H99" s="2"/>
      <c r="I99" s="2"/>
      <c r="J99" s="2"/>
      <c r="K99" s="2"/>
      <c r="L99" s="2"/>
      <c r="M99" s="2"/>
    </row>
    <row r="100" spans="1:13" ht="13.7" customHeight="1">
      <c r="A100" s="64"/>
      <c r="B100" s="70" t="s">
        <v>159</v>
      </c>
      <c r="C100" s="76">
        <v>3</v>
      </c>
      <c r="D100" s="76">
        <v>5</v>
      </c>
      <c r="E100" s="71">
        <f t="shared" si="3"/>
        <v>8</v>
      </c>
      <c r="F100" s="65"/>
      <c r="G100" s="2"/>
      <c r="H100" s="2"/>
      <c r="I100" s="2"/>
      <c r="J100" s="2"/>
      <c r="K100" s="2"/>
      <c r="L100" s="2"/>
      <c r="M100" s="2"/>
    </row>
    <row r="101" spans="1:13" ht="13.7" customHeight="1">
      <c r="A101" s="64"/>
      <c r="B101" s="70" t="s">
        <v>160</v>
      </c>
      <c r="C101" s="76">
        <v>3</v>
      </c>
      <c r="D101" s="76">
        <v>5</v>
      </c>
      <c r="E101" s="71">
        <f t="shared" si="3"/>
        <v>8</v>
      </c>
      <c r="F101" s="65"/>
      <c r="G101" s="2"/>
      <c r="H101" s="2"/>
      <c r="I101" s="2"/>
      <c r="J101" s="2"/>
      <c r="K101" s="2"/>
      <c r="L101" s="2"/>
      <c r="M101" s="2"/>
    </row>
    <row r="102" spans="1:13" ht="13.7" customHeight="1">
      <c r="A102" s="64"/>
      <c r="B102" s="70" t="s">
        <v>161</v>
      </c>
      <c r="C102" s="76">
        <v>3</v>
      </c>
      <c r="D102" s="76">
        <v>5</v>
      </c>
      <c r="E102" s="71">
        <f t="shared" si="3"/>
        <v>8</v>
      </c>
      <c r="F102" s="65"/>
      <c r="G102" s="2"/>
      <c r="H102" s="2"/>
      <c r="I102" s="2"/>
      <c r="J102" s="2"/>
      <c r="K102" s="2"/>
      <c r="L102" s="2"/>
      <c r="M102" s="2"/>
    </row>
    <row r="103" spans="1:13" ht="13.7" customHeight="1">
      <c r="A103" s="64"/>
      <c r="B103" s="70" t="s">
        <v>162</v>
      </c>
      <c r="C103" s="76">
        <v>1</v>
      </c>
      <c r="D103" s="76">
        <v>5</v>
      </c>
      <c r="E103" s="71">
        <f t="shared" si="3"/>
        <v>6</v>
      </c>
      <c r="F103" s="65"/>
      <c r="G103" s="2"/>
      <c r="H103" s="2"/>
      <c r="I103" s="2"/>
      <c r="J103" s="2"/>
      <c r="K103" s="2"/>
      <c r="L103" s="2"/>
      <c r="M103" s="2"/>
    </row>
    <row r="104" spans="1:13" ht="13.7" customHeight="1">
      <c r="A104" s="64"/>
      <c r="B104" s="70" t="s">
        <v>163</v>
      </c>
      <c r="C104" s="76">
        <v>1</v>
      </c>
      <c r="D104" s="76">
        <v>5</v>
      </c>
      <c r="E104" s="71">
        <f t="shared" si="3"/>
        <v>6</v>
      </c>
      <c r="F104" s="65"/>
      <c r="G104" s="2"/>
      <c r="H104" s="2"/>
      <c r="I104" s="2"/>
      <c r="J104" s="2"/>
      <c r="K104" s="2"/>
      <c r="L104" s="2"/>
      <c r="M104" s="2"/>
    </row>
    <row r="105" spans="1:13" ht="13.7" customHeight="1">
      <c r="A105" s="64"/>
      <c r="B105" s="70" t="s">
        <v>164</v>
      </c>
      <c r="C105" s="76">
        <v>1</v>
      </c>
      <c r="D105" s="76">
        <v>5</v>
      </c>
      <c r="E105" s="71">
        <f t="shared" si="3"/>
        <v>6</v>
      </c>
      <c r="F105" s="65"/>
      <c r="G105" s="2"/>
      <c r="H105" s="2"/>
      <c r="I105" s="2"/>
      <c r="J105" s="2"/>
      <c r="K105" s="2"/>
      <c r="L105" s="2"/>
      <c r="M105" s="2"/>
    </row>
    <row r="106" spans="1:13" ht="13.7" customHeight="1">
      <c r="A106" s="64"/>
      <c r="B106" s="70" t="s">
        <v>165</v>
      </c>
      <c r="C106" s="76">
        <v>1</v>
      </c>
      <c r="D106" s="76">
        <v>5</v>
      </c>
      <c r="E106" s="71">
        <f t="shared" si="3"/>
        <v>6</v>
      </c>
      <c r="F106" s="65"/>
      <c r="G106" s="2"/>
      <c r="H106" s="2"/>
      <c r="I106" s="2"/>
      <c r="J106" s="2"/>
      <c r="K106" s="2"/>
      <c r="L106" s="2"/>
      <c r="M106" s="2"/>
    </row>
    <row r="107" spans="1:13" ht="13.7" customHeight="1">
      <c r="A107" s="64"/>
      <c r="B107" s="70" t="s">
        <v>166</v>
      </c>
      <c r="C107" s="76">
        <v>1</v>
      </c>
      <c r="D107" s="76">
        <v>5</v>
      </c>
      <c r="E107" s="71">
        <f t="shared" si="3"/>
        <v>6</v>
      </c>
      <c r="F107" s="65"/>
      <c r="G107" s="2"/>
      <c r="H107" s="2"/>
      <c r="I107" s="2"/>
      <c r="J107" s="2"/>
      <c r="K107" s="2"/>
      <c r="L107" s="2"/>
      <c r="M107" s="2"/>
    </row>
    <row r="108" spans="1:13" ht="13.7" customHeight="1">
      <c r="A108" s="64"/>
      <c r="B108" s="70" t="s">
        <v>167</v>
      </c>
      <c r="C108" s="76">
        <v>3</v>
      </c>
      <c r="D108" s="76">
        <v>5</v>
      </c>
      <c r="E108" s="71">
        <f t="shared" si="3"/>
        <v>8</v>
      </c>
      <c r="F108" s="65"/>
      <c r="G108" s="2"/>
      <c r="H108" s="2"/>
      <c r="I108" s="2"/>
      <c r="J108" s="2"/>
      <c r="K108" s="2"/>
      <c r="L108" s="2"/>
      <c r="M108" s="2"/>
    </row>
    <row r="109" spans="1:13" ht="13.7" customHeight="1">
      <c r="A109" s="64"/>
      <c r="B109" s="70" t="s">
        <v>168</v>
      </c>
      <c r="C109" s="76">
        <v>3</v>
      </c>
      <c r="D109" s="76">
        <v>5</v>
      </c>
      <c r="E109" s="71">
        <f t="shared" si="3"/>
        <v>8</v>
      </c>
      <c r="F109" s="65"/>
      <c r="G109" s="2"/>
      <c r="H109" s="2"/>
      <c r="I109" s="2"/>
      <c r="J109" s="2"/>
      <c r="K109" s="2"/>
      <c r="L109" s="2"/>
      <c r="M109" s="2"/>
    </row>
    <row r="110" spans="1:13" ht="13.7" customHeight="1">
      <c r="A110" s="64"/>
      <c r="B110" s="70" t="s">
        <v>169</v>
      </c>
      <c r="C110" s="76">
        <v>3</v>
      </c>
      <c r="D110" s="76">
        <v>5</v>
      </c>
      <c r="E110" s="71">
        <f t="shared" si="3"/>
        <v>8</v>
      </c>
      <c r="F110" s="65"/>
      <c r="G110" s="2"/>
      <c r="H110" s="2"/>
      <c r="I110" s="2"/>
      <c r="J110" s="2"/>
      <c r="K110" s="2"/>
      <c r="L110" s="2"/>
      <c r="M110" s="2"/>
    </row>
    <row r="111" spans="1:13" ht="13.7" customHeight="1">
      <c r="A111" s="64"/>
      <c r="B111" s="70" t="s">
        <v>170</v>
      </c>
      <c r="C111" s="76">
        <v>3</v>
      </c>
      <c r="D111" s="76">
        <v>5</v>
      </c>
      <c r="E111" s="71">
        <f t="shared" si="3"/>
        <v>8</v>
      </c>
      <c r="F111" s="65"/>
      <c r="G111" s="2"/>
      <c r="H111" s="2"/>
      <c r="I111" s="2"/>
      <c r="J111" s="2"/>
      <c r="K111" s="2"/>
      <c r="L111" s="2"/>
      <c r="M111" s="2"/>
    </row>
    <row r="112" spans="1:13" ht="13.7" customHeight="1">
      <c r="A112" s="64"/>
      <c r="B112" s="70" t="s">
        <v>171</v>
      </c>
      <c r="C112" s="76">
        <v>2</v>
      </c>
      <c r="D112" s="76">
        <v>5</v>
      </c>
      <c r="E112" s="71">
        <f t="shared" si="3"/>
        <v>7</v>
      </c>
      <c r="F112" s="65"/>
      <c r="G112" s="2"/>
      <c r="H112" s="2"/>
      <c r="I112" s="2"/>
      <c r="J112" s="2"/>
      <c r="K112" s="2"/>
      <c r="L112" s="2"/>
      <c r="M112" s="2"/>
    </row>
    <row r="113" spans="1:13" ht="13.7" customHeight="1">
      <c r="A113" s="64"/>
      <c r="B113" s="70" t="s">
        <v>172</v>
      </c>
      <c r="C113" s="76">
        <v>3</v>
      </c>
      <c r="D113" s="76">
        <v>5</v>
      </c>
      <c r="E113" s="71">
        <f t="shared" si="3"/>
        <v>8</v>
      </c>
      <c r="F113" s="65"/>
      <c r="G113" s="2"/>
      <c r="H113" s="2"/>
      <c r="I113" s="2"/>
      <c r="J113" s="2"/>
      <c r="K113" s="2"/>
      <c r="L113" s="2"/>
      <c r="M113" s="2"/>
    </row>
    <row r="114" spans="1:13" ht="13.7" customHeight="1">
      <c r="A114" s="64"/>
      <c r="B114" s="70" t="s">
        <v>173</v>
      </c>
      <c r="C114" s="76">
        <v>2</v>
      </c>
      <c r="D114" s="76">
        <v>5</v>
      </c>
      <c r="E114" s="71">
        <f t="shared" si="3"/>
        <v>7</v>
      </c>
      <c r="F114" s="65"/>
      <c r="G114" s="2"/>
      <c r="H114" s="2"/>
      <c r="I114" s="2"/>
      <c r="J114" s="2"/>
      <c r="K114" s="2"/>
      <c r="L114" s="2"/>
      <c r="M114" s="2"/>
    </row>
    <row r="115" spans="1:13" ht="13.7" customHeight="1">
      <c r="A115" s="64"/>
      <c r="B115" s="70" t="s">
        <v>174</v>
      </c>
      <c r="C115" s="76">
        <v>2</v>
      </c>
      <c r="D115" s="76">
        <v>5</v>
      </c>
      <c r="E115" s="71">
        <f t="shared" si="3"/>
        <v>7</v>
      </c>
      <c r="F115" s="65"/>
      <c r="G115" s="2"/>
      <c r="H115" s="2"/>
      <c r="I115" s="2"/>
      <c r="J115" s="2"/>
      <c r="K115" s="2"/>
      <c r="L115" s="2"/>
      <c r="M115" s="2"/>
    </row>
    <row r="116" spans="1:13" ht="13.7" customHeight="1">
      <c r="A116" s="64"/>
      <c r="B116" s="74" t="s">
        <v>103</v>
      </c>
      <c r="C116" s="75"/>
      <c r="D116" s="75"/>
      <c r="E116" s="71">
        <f>SUM(E54:E115)</f>
        <v>470</v>
      </c>
      <c r="F116" s="65"/>
      <c r="G116" s="2"/>
      <c r="H116" s="2"/>
      <c r="I116" s="2"/>
      <c r="J116" s="2"/>
      <c r="K116" s="2"/>
      <c r="L116" s="2"/>
      <c r="M116" s="2"/>
    </row>
    <row r="117" spans="1:13" ht="14.1" customHeight="1">
      <c r="A117" s="2"/>
      <c r="B117" s="72"/>
      <c r="C117" s="73"/>
      <c r="D117" s="73"/>
      <c r="E117" s="73"/>
      <c r="F117" s="50"/>
      <c r="G117" s="2"/>
      <c r="H117" s="2"/>
      <c r="I117" s="2"/>
      <c r="J117" s="2"/>
      <c r="K117" s="2"/>
      <c r="L117" s="2"/>
      <c r="M117" s="2"/>
    </row>
    <row r="118" spans="1:13" ht="14.1" customHeight="1">
      <c r="A118" s="51"/>
      <c r="B118" s="50"/>
      <c r="C118" s="53"/>
      <c r="D118" s="54"/>
      <c r="E118" s="54"/>
      <c r="F118" s="55"/>
      <c r="G118" s="56"/>
      <c r="H118" s="2"/>
      <c r="I118" s="2"/>
      <c r="J118" s="2"/>
      <c r="K118" s="2"/>
      <c r="L118" s="2"/>
      <c r="M118" s="2"/>
    </row>
    <row r="119" spans="1:13" ht="13.7" customHeight="1">
      <c r="A119" s="51"/>
      <c r="B119" s="52" t="s">
        <v>104</v>
      </c>
      <c r="C119" s="58"/>
      <c r="D119" s="2"/>
      <c r="E119" s="2"/>
      <c r="F119" s="51"/>
      <c r="G119" s="56"/>
      <c r="H119" s="2"/>
      <c r="I119" s="2"/>
      <c r="J119" s="2"/>
      <c r="K119" s="2"/>
      <c r="L119" s="2"/>
      <c r="M119" s="2"/>
    </row>
    <row r="120" spans="1:13" ht="14.1" customHeight="1">
      <c r="A120" s="51"/>
      <c r="B120" s="57"/>
      <c r="C120" s="60">
        <f>$E$116*$C$22*$C$38</f>
        <v>425.34999999999997</v>
      </c>
      <c r="D120" s="50"/>
      <c r="E120" s="50"/>
      <c r="F120" s="61"/>
      <c r="G120" s="56"/>
      <c r="H120" s="2"/>
      <c r="I120" s="2"/>
      <c r="J120" s="2"/>
      <c r="K120" s="2"/>
      <c r="L120" s="2"/>
      <c r="M120" s="2"/>
    </row>
    <row r="121" spans="1:13" ht="14.1" customHeight="1">
      <c r="A121" s="2"/>
      <c r="B121" s="59" t="s">
        <v>105</v>
      </c>
      <c r="C121" s="54"/>
      <c r="D121" s="54"/>
      <c r="E121" s="54"/>
      <c r="F121" s="54"/>
      <c r="G121" s="2"/>
      <c r="H121" s="2"/>
      <c r="I121" s="2"/>
      <c r="J121" s="2"/>
      <c r="K121" s="2"/>
      <c r="L121" s="2"/>
      <c r="M121" s="2"/>
    </row>
    <row r="122" spans="1:13" ht="13.7" customHeight="1">
      <c r="A122" s="2"/>
      <c r="B122" s="54"/>
      <c r="C122" s="5"/>
      <c r="D122" s="5"/>
      <c r="E122" s="5"/>
      <c r="F122" s="5"/>
      <c r="G122" s="2"/>
      <c r="H122" s="2"/>
      <c r="I122" s="2"/>
      <c r="J122" s="2"/>
      <c r="K122" s="2"/>
      <c r="L122" s="2"/>
      <c r="M122" s="2"/>
    </row>
    <row r="123" spans="1:13" ht="13.7" customHeight="1">
      <c r="A123" s="6"/>
      <c r="B123" s="5"/>
      <c r="C123" s="17"/>
      <c r="D123" s="17"/>
      <c r="E123" s="17"/>
      <c r="F123" s="17"/>
      <c r="G123" s="12"/>
      <c r="H123" s="2"/>
      <c r="I123" s="2"/>
      <c r="J123" s="2"/>
      <c r="K123" s="2"/>
      <c r="L123" s="2"/>
      <c r="M123" s="2"/>
    </row>
    <row r="124" spans="1:13" ht="13.7" customHeight="1">
      <c r="A124" s="6"/>
      <c r="B124" s="13" t="s">
        <v>106</v>
      </c>
      <c r="C124" s="62" t="s">
        <v>108</v>
      </c>
      <c r="D124" s="62" t="s">
        <v>109</v>
      </c>
      <c r="E124" s="13" t="s">
        <v>110</v>
      </c>
      <c r="F124" s="17"/>
      <c r="G124" s="12"/>
      <c r="H124" s="2"/>
      <c r="I124" s="2"/>
      <c r="J124" s="2"/>
      <c r="K124" s="2"/>
      <c r="L124" s="2"/>
      <c r="M124" s="2"/>
    </row>
    <row r="125" spans="1:13" ht="13.7" customHeight="1">
      <c r="A125" s="6"/>
      <c r="B125" s="62" t="s">
        <v>107</v>
      </c>
      <c r="C125" s="63">
        <f>B126/6</f>
        <v>1417.8333333333333</v>
      </c>
      <c r="D125" s="63">
        <f>C125/12</f>
        <v>118.15277777777777</v>
      </c>
      <c r="E125" s="14">
        <f>C125/150</f>
        <v>9.4522222222222219</v>
      </c>
      <c r="F125" s="17"/>
      <c r="G125" s="12"/>
      <c r="H125" s="2"/>
      <c r="I125" s="2"/>
      <c r="J125" s="2"/>
      <c r="K125" s="2"/>
      <c r="L125" s="2"/>
      <c r="M125" s="2"/>
    </row>
    <row r="126" spans="1:13" ht="13.7" customHeight="1">
      <c r="A126" s="2"/>
      <c r="B126" s="77">
        <f>C120*C128</f>
        <v>8507</v>
      </c>
      <c r="C126" s="23"/>
      <c r="D126" s="23"/>
      <c r="E126" s="23"/>
      <c r="F126" s="23"/>
      <c r="G126" s="2"/>
      <c r="H126" s="2"/>
      <c r="I126" s="2"/>
      <c r="J126" s="2"/>
      <c r="K126" s="2"/>
      <c r="L126" s="2"/>
      <c r="M126" s="2"/>
    </row>
    <row r="127" spans="1:13" ht="13.7" customHeight="1">
      <c r="A127" s="2"/>
      <c r="B127" s="2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3.7" customHeight="1">
      <c r="A128" s="2"/>
      <c r="B128" s="2"/>
      <c r="C128" s="16">
        <v>20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3.7" customHeight="1">
      <c r="A129" s="2"/>
      <c r="B129" s="3" t="s">
        <v>111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3.15" customHeight="1">
      <c r="B130" s="3" t="s">
        <v>112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Informatisation_AnimaParc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Hippolyte Guillemeteau</cp:lastModifiedBy>
  <dcterms:modified xsi:type="dcterms:W3CDTF">2019-06-12T21:09:51Z</dcterms:modified>
</cp:coreProperties>
</file>