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LBJ\Desktop\parallel programing\hw4\"/>
    </mc:Choice>
  </mc:AlternateContent>
  <bookViews>
    <workbookView xWindow="0" yWindow="0" windowWidth="24525" windowHeight="12285"/>
  </bookViews>
  <sheets>
    <sheet name="para_hw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6" i="3"/>
  <c r="B4" i="3"/>
  <c r="B40" i="3"/>
  <c r="E40" i="3" s="1"/>
  <c r="E37" i="3"/>
  <c r="H40" i="3"/>
  <c r="G40" i="3"/>
  <c r="H39" i="3"/>
  <c r="G39" i="3"/>
  <c r="E39" i="3"/>
  <c r="H38" i="3"/>
  <c r="G38" i="3"/>
  <c r="E38" i="3"/>
  <c r="H37" i="3"/>
  <c r="G37" i="3"/>
  <c r="E36" i="3"/>
  <c r="C7" i="3"/>
  <c r="C6" i="3"/>
  <c r="C5" i="3"/>
  <c r="C4" i="3"/>
  <c r="C3" i="3"/>
  <c r="D5" i="3"/>
  <c r="D6" i="3"/>
  <c r="D4" i="3"/>
  <c r="D3" i="3"/>
  <c r="D7" i="3"/>
  <c r="F38" i="3" l="1"/>
  <c r="F37" i="3"/>
  <c r="F40" i="3"/>
  <c r="F39" i="3"/>
  <c r="H7" i="3"/>
  <c r="H6" i="3"/>
  <c r="H5" i="3"/>
  <c r="H4" i="3"/>
  <c r="G7" i="3"/>
  <c r="G6" i="3"/>
  <c r="G5" i="3"/>
  <c r="G4" i="3"/>
  <c r="E4" i="3" l="1"/>
  <c r="E5" i="3"/>
  <c r="E3" i="3" l="1"/>
  <c r="E6" i="3"/>
  <c r="E7" i="3"/>
  <c r="F4" i="3" l="1"/>
  <c r="F5" i="3"/>
  <c r="F6" i="3"/>
  <c r="F7" i="3"/>
</calcChain>
</file>

<file path=xl/sharedStrings.xml><?xml version="1.0" encoding="utf-8"?>
<sst xmlns="http://schemas.openxmlformats.org/spreadsheetml/2006/main" count="31" uniqueCount="20">
  <si>
    <t>total time</t>
    <phoneticPr fontId="3" type="noConversion"/>
  </si>
  <si>
    <t>Single Node</t>
    <phoneticPr fontId="3" type="noConversion"/>
  </si>
  <si>
    <t>Guided</t>
    <phoneticPr fontId="3" type="noConversion"/>
  </si>
  <si>
    <t>Dynamic</t>
    <phoneticPr fontId="3" type="noConversion"/>
  </si>
  <si>
    <t>Static</t>
    <phoneticPr fontId="3" type="noConversion"/>
  </si>
  <si>
    <t>Guided</t>
    <phoneticPr fontId="3" type="noConversion"/>
  </si>
  <si>
    <t>Computing</t>
    <phoneticPr fontId="3" type="noConversion"/>
  </si>
  <si>
    <t>Memory Copy</t>
    <phoneticPr fontId="3" type="noConversion"/>
  </si>
  <si>
    <t>I/O</t>
    <phoneticPr fontId="3" type="noConversion"/>
  </si>
  <si>
    <t>test case</t>
    <phoneticPr fontId="3" type="noConversion"/>
  </si>
  <si>
    <t>p11k1</t>
    <phoneticPr fontId="3" type="noConversion"/>
  </si>
  <si>
    <t>p13k1</t>
    <phoneticPr fontId="3" type="noConversion"/>
  </si>
  <si>
    <t>p15k1</t>
    <phoneticPr fontId="3" type="noConversion"/>
  </si>
  <si>
    <t>p17k1</t>
    <phoneticPr fontId="3" type="noConversion"/>
  </si>
  <si>
    <t>p20k1</t>
    <phoneticPr fontId="3" type="noConversion"/>
  </si>
  <si>
    <t>GPU Baseline</t>
    <phoneticPr fontId="3" type="noConversion"/>
  </si>
  <si>
    <t>Bank Conflict</t>
    <phoneticPr fontId="3" type="noConversion"/>
  </si>
  <si>
    <t>Shared Memory</t>
    <phoneticPr fontId="3" type="noConversion"/>
  </si>
  <si>
    <t>CPU</t>
    <phoneticPr fontId="3" type="noConversion"/>
  </si>
  <si>
    <t>Coalesced memory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</si>
</sst>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1" applyFill="1" applyBorder="1" applyAlignment="1">
      <alignment horizontal="center" vertical="center"/>
    </xf>
  </cellXfs>
  <cellStyles count="2">
    <cellStyle name="一般" xfId="0" builtinId="0"/>
    <cellStyle name="標題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 b="1"/>
              <a:t>Time</a:t>
            </a:r>
            <a:r>
              <a:rPr lang="en-US" altLang="zh-TW" sz="2000" b="1" baseline="0"/>
              <a:t> Profile</a:t>
            </a:r>
            <a:endParaRPr lang="zh-TW" altLang="en-US" sz="20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para_hw1!$B$2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11k</c:v>
              </c:pt>
              <c:pt idx="1">
                <c:v>13k</c:v>
              </c:pt>
              <c:pt idx="2">
                <c:v>15k</c:v>
              </c:pt>
              <c:pt idx="3">
                <c:v>17k</c:v>
              </c:pt>
              <c:pt idx="4">
                <c:v>20k</c:v>
              </c:pt>
            </c:strLit>
          </c:cat>
          <c:val>
            <c:numRef>
              <c:f>para_hw1!$B$3:$B$7</c:f>
              <c:numCache>
                <c:formatCode>General</c:formatCode>
                <c:ptCount val="5"/>
                <c:pt idx="0">
                  <c:v>1.25</c:v>
                </c:pt>
                <c:pt idx="1">
                  <c:v>2.3125</c:v>
                </c:pt>
                <c:pt idx="2">
                  <c:v>2.75</c:v>
                </c:pt>
                <c:pt idx="3">
                  <c:v>2.84375</c:v>
                </c:pt>
                <c:pt idx="4">
                  <c:v>3.78125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A-417D-90E0-DBB98C6179D3}"/>
            </c:ext>
          </c:extLst>
        </c:ser>
        <c:ser>
          <c:idx val="1"/>
          <c:order val="1"/>
          <c:tx>
            <c:strRef>
              <c:f>para_hw1!$C$2</c:f>
              <c:strCache>
                <c:ptCount val="1"/>
                <c:pt idx="0">
                  <c:v>Computing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11k</c:v>
              </c:pt>
              <c:pt idx="1">
                <c:v>13k</c:v>
              </c:pt>
              <c:pt idx="2">
                <c:v>15k</c:v>
              </c:pt>
              <c:pt idx="3">
                <c:v>17k</c:v>
              </c:pt>
              <c:pt idx="4">
                <c:v>20k</c:v>
              </c:pt>
            </c:strLit>
          </c:cat>
          <c:val>
            <c:numRef>
              <c:f>para_hw1!$C$3:$C$7</c:f>
              <c:numCache>
                <c:formatCode>General</c:formatCode>
                <c:ptCount val="5"/>
                <c:pt idx="0">
                  <c:v>3.8750511000000003</c:v>
                </c:pt>
                <c:pt idx="1">
                  <c:v>6.0506790000000006</c:v>
                </c:pt>
                <c:pt idx="2">
                  <c:v>9.1361349999999995</c:v>
                </c:pt>
                <c:pt idx="3">
                  <c:v>13.9583435</c:v>
                </c:pt>
                <c:pt idx="4">
                  <c:v>21.705362999999998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19A-417D-90E0-DBB98C6179D3}"/>
            </c:ext>
          </c:extLst>
        </c:ser>
        <c:ser>
          <c:idx val="2"/>
          <c:order val="2"/>
          <c:tx>
            <c:strRef>
              <c:f>para_hw1!$D$2</c:f>
              <c:strCache>
                <c:ptCount val="1"/>
                <c:pt idx="0">
                  <c:v>Memory Copy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11k</c:v>
              </c:pt>
              <c:pt idx="1">
                <c:v>13k</c:v>
              </c:pt>
              <c:pt idx="2">
                <c:v>15k</c:v>
              </c:pt>
              <c:pt idx="3">
                <c:v>17k</c:v>
              </c:pt>
              <c:pt idx="4">
                <c:v>20k</c:v>
              </c:pt>
            </c:strLit>
          </c:cat>
          <c:val>
            <c:numRef>
              <c:f>para_hw1!$D$3:$D$7</c:f>
              <c:numCache>
                <c:formatCode>General</c:formatCode>
                <c:ptCount val="5"/>
                <c:pt idx="0">
                  <c:v>0.53812000000000004</c:v>
                </c:pt>
                <c:pt idx="1">
                  <c:v>0.5383</c:v>
                </c:pt>
                <c:pt idx="2">
                  <c:v>0.53839999999999999</c:v>
                </c:pt>
                <c:pt idx="3">
                  <c:v>0.53805999999999998</c:v>
                </c:pt>
                <c:pt idx="4">
                  <c:v>0.53803999999999996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19A-417D-90E0-DBB98C61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7490016"/>
        <c:axId val="1827492512"/>
        <c:extLst/>
      </c:barChart>
      <c:catAx>
        <c:axId val="182749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/>
                  <a:t>#</a:t>
                </a:r>
                <a:r>
                  <a:rPr lang="en-US" altLang="zh-TW" sz="1800" baseline="0"/>
                  <a:t> of vectors</a:t>
                </a:r>
                <a:endParaRPr lang="zh-TW" alt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7492512"/>
        <c:crosses val="autoZero"/>
        <c:auto val="1"/>
        <c:lblAlgn val="ctr"/>
        <c:lblOffset val="100"/>
        <c:noMultiLvlLbl val="0"/>
      </c:catAx>
      <c:valAx>
        <c:axId val="18274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/>
                  <a:t>runtime(seconds)</a:t>
                </a:r>
                <a:endParaRPr lang="zh-TW" alt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749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388451443569552"/>
          <c:y val="3.0257956710738217E-2"/>
          <c:w val="0.20477220198221491"/>
          <c:h val="0.24030378216891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 b="1"/>
              <a:t>Speedup</a:t>
            </a:r>
            <a:endParaRPr lang="zh-TW" altLang="en-US" sz="2000" b="1"/>
          </a:p>
        </c:rich>
      </c:tx>
      <c:layout>
        <c:manualLayout>
          <c:xMode val="edge"/>
          <c:yMode val="edge"/>
          <c:x val="0.45443346403748003"/>
          <c:y val="2.2377619091809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para_hw1!$F$2</c:f>
              <c:strCache>
                <c:ptCount val="1"/>
                <c:pt idx="0">
                  <c:v>Static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12</c:v>
              </c:pt>
            </c:numLit>
          </c:cat>
          <c:val>
            <c:numRef>
              <c:f>para_hw1!$F$3:$F$7</c:f>
              <c:numCache>
                <c:formatCode>General</c:formatCode>
                <c:ptCount val="5"/>
                <c:pt idx="0">
                  <c:v>1</c:v>
                </c:pt>
                <c:pt idx="1">
                  <c:v>0.63620563504109828</c:v>
                </c:pt>
                <c:pt idx="2">
                  <c:v>0.45580547682468608</c:v>
                </c:pt>
                <c:pt idx="3">
                  <c:v>0.32659290472832325</c:v>
                </c:pt>
                <c:pt idx="4">
                  <c:v>0.21760793890316235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E-48CB-B937-61DDF568D617}"/>
            </c:ext>
          </c:extLst>
        </c:ser>
        <c:ser>
          <c:idx val="1"/>
          <c:order val="1"/>
          <c:tx>
            <c:strRef>
              <c:f>para_hw1!$G$2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12</c:v>
              </c:pt>
            </c:numLit>
          </c:cat>
          <c:val>
            <c:numRef>
              <c:f>para_hw1!$G$3:$G$7</c:f>
              <c:numCache>
                <c:formatCode>General</c:formatCode>
                <c:ptCount val="5"/>
                <c:pt idx="0">
                  <c:v>1</c:v>
                </c:pt>
                <c:pt idx="1">
                  <c:v>1.9544642346301682</c:v>
                </c:pt>
                <c:pt idx="2">
                  <c:v>3.7809661138701123</c:v>
                </c:pt>
                <c:pt idx="3">
                  <c:v>6.0351088237619486</c:v>
                </c:pt>
                <c:pt idx="4">
                  <c:v>7.1726861650385274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0-40FD-BB48-2E480699F823}"/>
            </c:ext>
          </c:extLst>
        </c:ser>
        <c:ser>
          <c:idx val="2"/>
          <c:order val="2"/>
          <c:tx>
            <c:strRef>
              <c:f>para_hw1!$H$2</c:f>
              <c:strCache>
                <c:ptCount val="1"/>
                <c:pt idx="0">
                  <c:v>Guided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12</c:v>
              </c:pt>
            </c:numLit>
          </c:cat>
          <c:val>
            <c:numRef>
              <c:f>para_hw1!$H$3:$H$7</c:f>
              <c:numCache>
                <c:formatCode>General</c:formatCode>
                <c:ptCount val="5"/>
                <c:pt idx="0">
                  <c:v>1</c:v>
                </c:pt>
                <c:pt idx="1">
                  <c:v>2.0118274079818792</c:v>
                </c:pt>
                <c:pt idx="2">
                  <c:v>3.9143204806434433</c:v>
                </c:pt>
                <c:pt idx="3">
                  <c:v>6.2541393283662607</c:v>
                </c:pt>
                <c:pt idx="4">
                  <c:v>7.4289122006571242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0-40FD-BB48-2E480699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3632848"/>
        <c:axId val="1823645744"/>
      </c:lineChart>
      <c:catAx>
        <c:axId val="182363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/>
                  <a:t># of threads</a:t>
                </a:r>
                <a:endParaRPr lang="zh-TW" alt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3645744"/>
        <c:crosses val="autoZero"/>
        <c:auto val="1"/>
        <c:lblAlgn val="ctr"/>
        <c:lblOffset val="100"/>
        <c:noMultiLvlLbl val="0"/>
      </c:catAx>
      <c:valAx>
        <c:axId val="182364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/>
                  <a:t>Speedup</a:t>
                </a:r>
                <a:endParaRPr lang="zh-TW" alt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363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0091050832999511"/>
          <c:y val="2.8880440096279849E-2"/>
          <c:w val="0.17411298626201474"/>
          <c:h val="0.2359739848770275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 b="1"/>
              <a:t>Performance Optimization</a:t>
            </a:r>
            <a:endParaRPr lang="zh-TW" altLang="en-US" sz="20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para_hw1!$B$2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CPU</c:v>
              </c:pt>
              <c:pt idx="1">
                <c:v>GPU Baseline</c:v>
              </c:pt>
              <c:pt idx="2">
                <c:v>Shared Memory</c:v>
              </c:pt>
              <c:pt idx="3">
                <c:v>Coalesced memory access</c:v>
              </c:pt>
              <c:pt idx="4">
                <c:v>Bank Conflict</c:v>
              </c:pt>
            </c:strLit>
          </c:cat>
          <c:val>
            <c:numRef>
              <c:f>para_hw1!$B$36:$B$40</c:f>
              <c:numCache>
                <c:formatCode>General</c:formatCode>
                <c:ptCount val="5"/>
                <c:pt idx="0">
                  <c:v>106.43948899999999</c:v>
                </c:pt>
                <c:pt idx="1">
                  <c:v>53.399152299999997</c:v>
                </c:pt>
                <c:pt idx="2">
                  <c:v>10.923595703</c:v>
                </c:pt>
                <c:pt idx="3">
                  <c:v>8.0535727539999993</c:v>
                </c:pt>
                <c:pt idx="4">
                  <c:v>2.742322266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E-405C-B5BF-E15DCE317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7490016"/>
        <c:axId val="182749251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para_hw1!$C$2</c15:sqref>
                        </c15:formulaRef>
                      </c:ext>
                    </c:extLst>
                    <c:strCache>
                      <c:ptCount val="1"/>
                      <c:pt idx="0">
                        <c:v>Computing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5"/>
                    <c:pt idx="0">
                      <c:v>CPU</c:v>
                    </c:pt>
                    <c:pt idx="1">
                      <c:v>GPU Baseline</c:v>
                    </c:pt>
                    <c:pt idx="2">
                      <c:v>Shared Memory</c:v>
                    </c:pt>
                    <c:pt idx="3">
                      <c:v>Coalesced memory access</c:v>
                    </c:pt>
                    <c:pt idx="4">
                      <c:v>Bank Conflict</c:v>
                    </c:pt>
                  </c:strLit>
                </c:cat>
                <c:val>
                  <c:numRef>
                    <c:extLst>
                      <c:ext uri="{02D57815-91ED-43cb-92C2-25804820EDAC}">
                        <c15:formulaRef>
                          <c15:sqref>para_hw1!$C$36:$C$40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04E-405C-B5BF-E15DCE31713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para_hw1!$D$2</c15:sqref>
                        </c15:formulaRef>
                      </c:ext>
                    </c:extLst>
                    <c:strCache>
                      <c:ptCount val="1"/>
                      <c:pt idx="0">
                        <c:v>Memory Copy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5"/>
                    <c:pt idx="0">
                      <c:v>CPU</c:v>
                    </c:pt>
                    <c:pt idx="1">
                      <c:v>GPU Baseline</c:v>
                    </c:pt>
                    <c:pt idx="2">
                      <c:v>Shared Memory</c:v>
                    </c:pt>
                    <c:pt idx="3">
                      <c:v>Coalesced memory access</c:v>
                    </c:pt>
                    <c:pt idx="4">
                      <c:v>Bank Conflict</c:v>
                    </c:pt>
                  </c:strLit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para_hw1!$D$36:$D$40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4E-405C-B5BF-E15DCE317137}"/>
                  </c:ext>
                </c:extLst>
              </c15:ser>
            </c15:filteredBarSeries>
          </c:ext>
        </c:extLst>
      </c:barChart>
      <c:catAx>
        <c:axId val="182749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/>
                  <a:t>Optimization</a:t>
                </a:r>
                <a:endParaRPr lang="zh-TW" alt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7492512"/>
        <c:crosses val="autoZero"/>
        <c:auto val="1"/>
        <c:lblAlgn val="ctr"/>
        <c:lblOffset val="100"/>
        <c:noMultiLvlLbl val="0"/>
      </c:catAx>
      <c:valAx>
        <c:axId val="18274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/>
                  <a:t>Elapsed</a:t>
                </a:r>
                <a:r>
                  <a:rPr lang="en-US" altLang="zh-TW" sz="1800" baseline="0"/>
                  <a:t>Time (sec)</a:t>
                </a:r>
                <a:endParaRPr lang="zh-TW" alt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749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361949</xdr:colOff>
      <xdr:row>9</xdr:row>
      <xdr:rowOff>185737</xdr:rowOff>
    </xdr:from>
    <xdr:to>
      <xdr:col>6</xdr:col>
      <xdr:colOff>542924</xdr:colOff>
      <xdr:row>27</xdr:row>
      <xdr:rowOff>47625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176212</xdr:colOff>
      <xdr:row>8</xdr:row>
      <xdr:rowOff>147636</xdr:rowOff>
    </xdr:from>
    <xdr:to>
      <xdr:col>15</xdr:col>
      <xdr:colOff>209550</xdr:colOff>
      <xdr:row>26</xdr:row>
      <xdr:rowOff>76199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447675</xdr:colOff>
      <xdr:row>43</xdr:row>
      <xdr:rowOff>9525</xdr:rowOff>
    </xdr:from>
    <xdr:to>
      <xdr:col>6</xdr:col>
      <xdr:colOff>628650</xdr:colOff>
      <xdr:row>60</xdr:row>
      <xdr:rowOff>80963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B8" sqref="B8"/>
    </sheetView>
  </sheetViews>
  <sheetFormatPr defaultRowHeight="16.5" x14ac:dyDescent="0.25"/>
  <cols>
    <col min="1" max="1" width="21" customWidth="1"/>
    <col min="2" max="2" width="25.25" customWidth="1"/>
    <col min="3" max="3" width="19" customWidth="1"/>
    <col min="4" max="4" width="22.875" customWidth="1"/>
    <col min="5" max="5" width="24.625" customWidth="1"/>
    <col min="6" max="6" width="14.875" customWidth="1"/>
    <col min="7" max="7" width="10" customWidth="1"/>
    <col min="8" max="9" width="10.75" customWidth="1"/>
  </cols>
  <sheetData>
    <row r="1" spans="1:14" x14ac:dyDescent="0.25">
      <c r="A1" s="4" t="s">
        <v>1</v>
      </c>
    </row>
    <row r="2" spans="1:14" ht="21" thickBot="1" x14ac:dyDescent="0.3">
      <c r="A2" s="2" t="s">
        <v>9</v>
      </c>
      <c r="B2" s="3" t="s">
        <v>8</v>
      </c>
      <c r="C2" s="3" t="s">
        <v>6</v>
      </c>
      <c r="D2" s="3" t="s">
        <v>7</v>
      </c>
      <c r="E2" s="3" t="s">
        <v>0</v>
      </c>
      <c r="F2" s="6" t="s">
        <v>4</v>
      </c>
      <c r="G2" s="6" t="s">
        <v>3</v>
      </c>
      <c r="H2" s="6" t="s">
        <v>5</v>
      </c>
      <c r="L2" s="6" t="s">
        <v>4</v>
      </c>
      <c r="M2" s="6" t="s">
        <v>3</v>
      </c>
      <c r="N2" t="s">
        <v>2</v>
      </c>
    </row>
    <row r="3" spans="1:14" ht="17.25" thickTop="1" x14ac:dyDescent="0.25">
      <c r="A3" s="2" t="s">
        <v>10</v>
      </c>
      <c r="B3" s="2">
        <v>1.25</v>
      </c>
      <c r="C3" s="2">
        <f>3.83131+0.04203+0.0017111</f>
        <v>3.8750511000000003</v>
      </c>
      <c r="D3" s="2">
        <f>269.06*2/1000</f>
        <v>0.53812000000000004</v>
      </c>
      <c r="E3" s="1">
        <f>SUM(B3:D3)</f>
        <v>5.6631711000000005</v>
      </c>
      <c r="F3" s="2">
        <v>1</v>
      </c>
      <c r="G3" s="2">
        <v>1</v>
      </c>
      <c r="H3" s="2">
        <v>1</v>
      </c>
      <c r="L3" s="2">
        <v>156.95513399999999</v>
      </c>
      <c r="M3" s="2">
        <v>158.16296600000001</v>
      </c>
      <c r="N3" s="2">
        <v>161.72972899999999</v>
      </c>
    </row>
    <row r="4" spans="1:14" x14ac:dyDescent="0.25">
      <c r="A4" s="2" t="s">
        <v>11</v>
      </c>
      <c r="B4" s="2">
        <f>(0.375+1.9375)</f>
        <v>2.3125</v>
      </c>
      <c r="C4" s="2">
        <f>5.97449+0.055874+0.020315</f>
        <v>6.0506790000000006</v>
      </c>
      <c r="D4" s="2">
        <f>269.15*2/1000</f>
        <v>0.5383</v>
      </c>
      <c r="E4" s="1">
        <f>SUM(B4:D4)</f>
        <v>8.9014790000000001</v>
      </c>
      <c r="F4" s="5">
        <f>E3/E4</f>
        <v>0.63620563504109828</v>
      </c>
      <c r="G4">
        <f>M3/M4</f>
        <v>1.9544642346301682</v>
      </c>
      <c r="H4">
        <f>N3/N4</f>
        <v>2.0118274079818792</v>
      </c>
      <c r="L4" s="2">
        <v>80.525750000000002</v>
      </c>
      <c r="M4">
        <v>80.923950000000005</v>
      </c>
      <c r="N4" s="2">
        <v>80.389465000000001</v>
      </c>
    </row>
    <row r="5" spans="1:14" x14ac:dyDescent="0.25">
      <c r="A5" s="2" t="s">
        <v>12</v>
      </c>
      <c r="B5" s="2">
        <v>2.75</v>
      </c>
      <c r="C5" s="2">
        <f>9.05954+0.074259+0.002336</f>
        <v>9.1361349999999995</v>
      </c>
      <c r="D5" s="2">
        <f>269.2*2/1000</f>
        <v>0.53839999999999999</v>
      </c>
      <c r="E5" s="1">
        <f>SUM(B5:D5)</f>
        <v>12.424534999999999</v>
      </c>
      <c r="F5">
        <f>E3/E5</f>
        <v>0.45580547682468608</v>
      </c>
      <c r="G5">
        <f>M3/M5</f>
        <v>3.7809661138701123</v>
      </c>
      <c r="H5">
        <f>N3/N5</f>
        <v>3.9143204806434433</v>
      </c>
      <c r="L5" s="2">
        <v>41.416584999999998</v>
      </c>
      <c r="M5">
        <v>41.831363000000003</v>
      </c>
      <c r="N5" s="2">
        <v>41.317447000000001</v>
      </c>
    </row>
    <row r="6" spans="1:14" x14ac:dyDescent="0.25">
      <c r="A6" s="2" t="s">
        <v>13</v>
      </c>
      <c r="B6" s="2">
        <f>0.40625+2.4375</f>
        <v>2.84375</v>
      </c>
      <c r="C6" s="2">
        <f>13.8599+0.095767+0.0026765</f>
        <v>13.9583435</v>
      </c>
      <c r="D6" s="2">
        <f>269.03*2/1000</f>
        <v>0.53805999999999998</v>
      </c>
      <c r="E6" s="1">
        <f>SUM(B6:D6)</f>
        <v>17.3401535</v>
      </c>
      <c r="F6">
        <f>E3/E6</f>
        <v>0.32659290472832325</v>
      </c>
      <c r="G6">
        <f>M3/M6</f>
        <v>6.0351088237619486</v>
      </c>
      <c r="H6">
        <f>N3/N6</f>
        <v>6.2541393283662607</v>
      </c>
      <c r="L6" s="2">
        <v>24.400848</v>
      </c>
      <c r="M6">
        <v>26.207144</v>
      </c>
      <c r="N6" s="2">
        <v>25.859629999999999</v>
      </c>
    </row>
    <row r="7" spans="1:14" x14ac:dyDescent="0.25">
      <c r="A7" s="2" t="s">
        <v>14</v>
      </c>
      <c r="B7" s="2">
        <f>0.4375+3.34375</f>
        <v>3.78125</v>
      </c>
      <c r="C7" s="2">
        <f>21.5695+0.13273+0.003133</f>
        <v>21.705362999999998</v>
      </c>
      <c r="D7" s="2">
        <f>269.02*2/1000</f>
        <v>0.53803999999999996</v>
      </c>
      <c r="E7" s="1">
        <f>SUM(B7:D7)</f>
        <v>26.024652999999997</v>
      </c>
      <c r="F7">
        <f>E3/E7</f>
        <v>0.21760793890316235</v>
      </c>
      <c r="G7">
        <f>M3/M7</f>
        <v>7.1726861650385274</v>
      </c>
      <c r="H7">
        <f>N3/N7</f>
        <v>7.4289122006571242</v>
      </c>
      <c r="L7" s="2">
        <v>17.504494000000001</v>
      </c>
      <c r="M7">
        <v>22.050730000000001</v>
      </c>
      <c r="N7" s="2">
        <v>21.770311</v>
      </c>
    </row>
    <row r="8" spans="1:14" x14ac:dyDescent="0.25">
      <c r="A8" s="2"/>
      <c r="B8" s="2"/>
      <c r="C8" s="2"/>
      <c r="D8" s="2"/>
      <c r="E8" s="1"/>
    </row>
    <row r="9" spans="1:14" x14ac:dyDescent="0.25">
      <c r="A9" s="2"/>
      <c r="B9" s="2"/>
      <c r="C9" s="2"/>
      <c r="D9" s="2"/>
      <c r="E9" s="1"/>
    </row>
    <row r="10" spans="1:14" x14ac:dyDescent="0.25">
      <c r="A10" s="2"/>
      <c r="B10" s="2"/>
      <c r="C10" s="2"/>
      <c r="D10" s="2"/>
      <c r="E10" s="1"/>
    </row>
    <row r="11" spans="1:14" x14ac:dyDescent="0.25">
      <c r="A11" s="2"/>
      <c r="B11" s="2"/>
      <c r="C11" s="2"/>
      <c r="D11" s="2"/>
      <c r="E11" s="1"/>
    </row>
    <row r="12" spans="1:14" x14ac:dyDescent="0.25">
      <c r="A12" s="2"/>
      <c r="B12" s="2"/>
      <c r="C12" s="2"/>
      <c r="D12" s="2"/>
      <c r="E12" s="1"/>
    </row>
    <row r="13" spans="1:14" x14ac:dyDescent="0.25">
      <c r="A13" s="2"/>
      <c r="B13" s="2"/>
      <c r="C13" s="2"/>
      <c r="D13" s="2"/>
      <c r="E13" s="1"/>
    </row>
    <row r="14" spans="1:14" x14ac:dyDescent="0.25">
      <c r="A14" s="2"/>
      <c r="B14" s="2"/>
      <c r="C14" s="2"/>
      <c r="D14" s="2"/>
      <c r="E14" s="1"/>
    </row>
    <row r="15" spans="1:14" x14ac:dyDescent="0.25">
      <c r="A15" s="2"/>
      <c r="B15" s="2"/>
    </row>
    <row r="16" spans="1:1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32" spans="1:2" x14ac:dyDescent="0.25">
      <c r="A32" s="4"/>
      <c r="B32" s="4"/>
    </row>
    <row r="33" spans="1:8" ht="21" thickBot="1" x14ac:dyDescent="0.3">
      <c r="A33" s="2"/>
      <c r="B33" s="3"/>
      <c r="C33" s="3"/>
      <c r="D33" s="3"/>
      <c r="E33" s="3"/>
      <c r="F33" s="2"/>
    </row>
    <row r="34" spans="1:8" ht="17.25" thickTop="1" x14ac:dyDescent="0.25">
      <c r="A34" s="4" t="s">
        <v>1</v>
      </c>
    </row>
    <row r="35" spans="1:8" ht="21" thickBot="1" x14ac:dyDescent="0.3">
      <c r="A35" s="2" t="s">
        <v>9</v>
      </c>
      <c r="B35" s="3" t="s">
        <v>8</v>
      </c>
      <c r="C35" s="3" t="s">
        <v>6</v>
      </c>
      <c r="D35" s="3" t="s">
        <v>7</v>
      </c>
      <c r="E35" s="3" t="s">
        <v>0</v>
      </c>
      <c r="F35" s="6" t="s">
        <v>4</v>
      </c>
      <c r="G35" s="6" t="s">
        <v>3</v>
      </c>
      <c r="H35" s="6" t="s">
        <v>2</v>
      </c>
    </row>
    <row r="36" spans="1:8" ht="17.25" thickTop="1" x14ac:dyDescent="0.25">
      <c r="A36" s="2" t="s">
        <v>18</v>
      </c>
      <c r="B36" s="2">
        <v>106.43948899999999</v>
      </c>
      <c r="C36" s="2"/>
      <c r="D36" s="2"/>
      <c r="E36" s="1">
        <f>SUM(B36:D36)</f>
        <v>106.43948899999999</v>
      </c>
      <c r="F36" s="2">
        <v>1</v>
      </c>
      <c r="G36" s="2">
        <v>1</v>
      </c>
      <c r="H36" s="2">
        <v>1</v>
      </c>
    </row>
    <row r="37" spans="1:8" x14ac:dyDescent="0.25">
      <c r="A37" s="2" t="s">
        <v>15</v>
      </c>
      <c r="B37" s="2">
        <v>53.399152299999997</v>
      </c>
      <c r="C37" s="2"/>
      <c r="D37" s="2"/>
      <c r="E37" s="1">
        <f>SUM(B37:D37)</f>
        <v>53.399152299999997</v>
      </c>
      <c r="F37" s="5">
        <f>E36/E37</f>
        <v>1.9932805000726574</v>
      </c>
      <c r="G37" t="e">
        <f>M36/M37</f>
        <v>#DIV/0!</v>
      </c>
      <c r="H37" t="e">
        <f>N36/N37</f>
        <v>#DIV/0!</v>
      </c>
    </row>
    <row r="38" spans="1:8" x14ac:dyDescent="0.25">
      <c r="A38" s="2" t="s">
        <v>17</v>
      </c>
      <c r="B38" s="2">
        <v>10.923595703</v>
      </c>
      <c r="C38" s="2"/>
      <c r="D38" s="2"/>
      <c r="E38" s="1">
        <f>SUM(B38:D38)</f>
        <v>10.923595703</v>
      </c>
      <c r="F38">
        <f>E36/E38</f>
        <v>9.7439974797646531</v>
      </c>
      <c r="G38" t="e">
        <f>M36/M38</f>
        <v>#DIV/0!</v>
      </c>
      <c r="H38" t="e">
        <f>N36/N38</f>
        <v>#DIV/0!</v>
      </c>
    </row>
    <row r="39" spans="1:8" x14ac:dyDescent="0.25">
      <c r="A39" s="2" t="s">
        <v>19</v>
      </c>
      <c r="B39" s="2">
        <v>8.0535727539999993</v>
      </c>
      <c r="C39" s="2"/>
      <c r="D39" s="2"/>
      <c r="E39" s="1">
        <f>SUM(B39:D39)</f>
        <v>8.0535727539999993</v>
      </c>
      <c r="F39">
        <f>E36/E39</f>
        <v>13.216431048832865</v>
      </c>
      <c r="G39" t="e">
        <f>M36/M39</f>
        <v>#DIV/0!</v>
      </c>
      <c r="H39" t="e">
        <f>N36/N39</f>
        <v>#DIV/0!</v>
      </c>
    </row>
    <row r="40" spans="1:8" x14ac:dyDescent="0.25">
      <c r="A40" s="2" t="s">
        <v>16</v>
      </c>
      <c r="B40" s="2">
        <f>2742.322266/1000</f>
        <v>2.742322266</v>
      </c>
      <c r="C40" s="2"/>
      <c r="D40" s="2"/>
      <c r="E40" s="1">
        <f>SUM(B40:D40)</f>
        <v>2.742322266</v>
      </c>
      <c r="F40">
        <f>E36/E40</f>
        <v>38.813632635253526</v>
      </c>
      <c r="G40" t="e">
        <f>M36/M40</f>
        <v>#DIV/0!</v>
      </c>
      <c r="H40" t="e">
        <f>N36/N40</f>
        <v>#DIV/0!</v>
      </c>
    </row>
    <row r="41" spans="1:8" x14ac:dyDescent="0.25">
      <c r="A41" s="2"/>
      <c r="B41" s="2"/>
      <c r="C41" s="2"/>
      <c r="D41" s="2"/>
      <c r="E41" s="1"/>
    </row>
    <row r="61" spans="1:7" ht="21" thickBot="1" x14ac:dyDescent="0.3">
      <c r="A61" s="2"/>
      <c r="B61" s="3"/>
      <c r="C61" s="3"/>
      <c r="D61" s="3"/>
      <c r="E61" s="3"/>
      <c r="F61" s="3"/>
      <c r="G61" s="2"/>
    </row>
    <row r="62" spans="1:7" ht="17.25" thickTop="1" x14ac:dyDescent="0.25">
      <c r="A62" s="2"/>
      <c r="B62" s="2"/>
      <c r="C62" s="2"/>
      <c r="D62" s="2"/>
      <c r="E62" s="2"/>
      <c r="F62" s="1"/>
      <c r="G62" s="2"/>
    </row>
    <row r="63" spans="1:7" x14ac:dyDescent="0.25">
      <c r="A63" s="2"/>
      <c r="B63" s="2"/>
      <c r="C63" s="2"/>
      <c r="D63" s="2"/>
      <c r="E63" s="2"/>
      <c r="F63" s="1"/>
      <c r="G63" s="2"/>
    </row>
    <row r="64" spans="1:7" x14ac:dyDescent="0.25">
      <c r="A64" s="2"/>
      <c r="B64" s="2"/>
      <c r="C64" s="2"/>
      <c r="D64" s="2"/>
      <c r="E64" s="2"/>
      <c r="F64" s="1"/>
      <c r="G64" s="2"/>
    </row>
    <row r="65" spans="1:7" x14ac:dyDescent="0.25">
      <c r="A65" s="2"/>
      <c r="B65" s="2"/>
      <c r="C65" s="2"/>
      <c r="D65" s="2"/>
      <c r="E65" s="2"/>
      <c r="F65" s="1"/>
      <c r="G65" s="2"/>
    </row>
    <row r="66" spans="1:7" x14ac:dyDescent="0.25">
      <c r="A66" s="2"/>
      <c r="B66" s="2"/>
      <c r="C66" s="2"/>
      <c r="D66" s="2"/>
      <c r="E66" s="2"/>
      <c r="F66" s="1"/>
      <c r="G66" s="2"/>
    </row>
    <row r="67" spans="1:7" x14ac:dyDescent="0.25">
      <c r="A67" s="2"/>
      <c r="B67" s="2"/>
      <c r="C67" s="2"/>
      <c r="D67" s="2"/>
      <c r="E67" s="2"/>
      <c r="F67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para_hw1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JeffLBJ</dc:creator>
  <cp:lastModifiedBy>JeffLBJ</cp:lastModifiedBy>
  <dcterms:created xsi:type="dcterms:W3CDTF">2019-10-20T06:32:48Z</dcterms:created>
  <dcterms:modified xsi:type="dcterms:W3CDTF">2019-12-17T05:46:42Z</dcterms:modified>
</cp:coreProperties>
</file>