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0" windowWidth="15480" windowHeight="10830"/>
  </bookViews>
  <sheets>
    <sheet name="Exercise data" sheetId="1" r:id="rId1"/>
    <sheet name="Table9-2" sheetId="2" r:id="rId2"/>
    <sheet name="Ex9-11" sheetId="3" r:id="rId3"/>
    <sheet name="Ex9-12" sheetId="4" r:id="rId4"/>
  </sheets>
  <calcPr calcId="145621"/>
</workbook>
</file>

<file path=xl/calcChain.xml><?xml version="1.0" encoding="utf-8"?>
<calcChain xmlns="http://schemas.openxmlformats.org/spreadsheetml/2006/main">
  <c r="C42" i="4" l="1"/>
  <c r="D42" i="4" s="1"/>
  <c r="C41" i="4"/>
  <c r="D41" i="4" s="1"/>
  <c r="C40" i="4"/>
  <c r="D40" i="4" s="1"/>
  <c r="C39" i="4"/>
  <c r="D39" i="4" s="1"/>
  <c r="C38" i="4"/>
  <c r="D38" i="4" s="1"/>
  <c r="D37" i="4"/>
  <c r="C37" i="4"/>
  <c r="C36" i="4"/>
  <c r="D36" i="4" s="1"/>
  <c r="C35" i="4"/>
  <c r="D35" i="4" s="1"/>
  <c r="C34" i="4"/>
  <c r="D34" i="4" s="1"/>
  <c r="C33" i="4"/>
  <c r="D33" i="4" s="1"/>
  <c r="C32" i="4"/>
  <c r="D32" i="4" s="1"/>
  <c r="C31" i="4"/>
  <c r="D31" i="4" s="1"/>
  <c r="C29" i="4"/>
  <c r="D29" i="4" s="1"/>
  <c r="D28" i="4"/>
  <c r="C28" i="4"/>
  <c r="C27" i="4"/>
  <c r="D27" i="4" s="1"/>
  <c r="C26" i="4"/>
  <c r="D26" i="4" s="1"/>
  <c r="C25" i="4"/>
  <c r="D25" i="4" s="1"/>
  <c r="C24" i="4"/>
  <c r="D24" i="4" s="1"/>
  <c r="C23" i="4"/>
  <c r="D23" i="4" s="1"/>
  <c r="C22" i="4"/>
  <c r="D22" i="4" s="1"/>
  <c r="C21" i="4"/>
  <c r="D21" i="4" s="1"/>
  <c r="D20" i="4"/>
  <c r="C20" i="4"/>
  <c r="C19" i="4"/>
  <c r="D19" i="4" s="1"/>
  <c r="C18" i="4"/>
  <c r="D18" i="4" s="1"/>
  <c r="C17" i="4"/>
  <c r="D17" i="4" s="1"/>
  <c r="C16" i="4"/>
  <c r="D16" i="4" s="1"/>
  <c r="C15" i="4"/>
  <c r="D15" i="4" s="1"/>
  <c r="C14" i="4"/>
  <c r="D14" i="4" s="1"/>
  <c r="A14" i="4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C13" i="4"/>
  <c r="D13" i="4" s="1"/>
  <c r="C12" i="4"/>
  <c r="D12" i="4" s="1"/>
  <c r="A12" i="4"/>
  <c r="A13" i="4" s="1"/>
  <c r="F11" i="4"/>
  <c r="H11" i="4" s="1"/>
  <c r="I11" i="4" s="1"/>
  <c r="C11" i="4"/>
  <c r="D11" i="4" s="1"/>
  <c r="A11" i="4"/>
  <c r="K10" i="4"/>
  <c r="M10" i="4" s="1"/>
  <c r="N10" i="4" s="1"/>
  <c r="D10" i="4"/>
  <c r="F10" i="4" s="1"/>
  <c r="H10" i="4" s="1"/>
  <c r="I10" i="4" s="1"/>
  <c r="C10" i="4"/>
  <c r="C10" i="3"/>
  <c r="D10" i="3"/>
  <c r="F10" i="3"/>
  <c r="H10" i="3" s="1"/>
  <c r="I10" i="3" s="1"/>
  <c r="G10" i="3"/>
  <c r="K10" i="3"/>
  <c r="M10" i="3" s="1"/>
  <c r="N10" i="3" s="1"/>
  <c r="L10" i="3"/>
  <c r="C11" i="3"/>
  <c r="D11" i="3"/>
  <c r="C12" i="3"/>
  <c r="D12" i="3"/>
  <c r="C13" i="3"/>
  <c r="D13" i="3"/>
  <c r="C14" i="3"/>
  <c r="D14" i="3"/>
  <c r="C15" i="3"/>
  <c r="D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C25" i="3"/>
  <c r="D25" i="3"/>
  <c r="C26" i="3"/>
  <c r="D26" i="3"/>
  <c r="C27" i="3"/>
  <c r="D27" i="3"/>
  <c r="C28" i="3"/>
  <c r="D28" i="3"/>
  <c r="C29" i="3"/>
  <c r="D29" i="3"/>
  <c r="M42" i="2"/>
  <c r="C41" i="2"/>
  <c r="C39" i="2"/>
  <c r="I38" i="2"/>
  <c r="I37" i="2"/>
  <c r="C37" i="2"/>
  <c r="I36" i="2"/>
  <c r="I35" i="2"/>
  <c r="C35" i="2"/>
  <c r="I34" i="2"/>
  <c r="I33" i="2"/>
  <c r="C33" i="2"/>
  <c r="I32" i="2"/>
  <c r="I29" i="2"/>
  <c r="C29" i="2"/>
  <c r="I28" i="2"/>
  <c r="I27" i="2"/>
  <c r="C27" i="2"/>
  <c r="I26" i="2"/>
  <c r="I25" i="2"/>
  <c r="C25" i="2"/>
  <c r="I24" i="2"/>
  <c r="I21" i="2"/>
  <c r="C21" i="2"/>
  <c r="I20" i="2"/>
  <c r="I19" i="2"/>
  <c r="C19" i="2"/>
  <c r="I18" i="2"/>
  <c r="I17" i="2"/>
  <c r="C17" i="2"/>
  <c r="I16" i="2"/>
  <c r="I13" i="2"/>
  <c r="J13" i="2" s="1"/>
  <c r="C13" i="2"/>
  <c r="D13" i="2" s="1"/>
  <c r="I12" i="2"/>
  <c r="J12" i="2" s="1"/>
  <c r="C12" i="2"/>
  <c r="D12" i="2" s="1"/>
  <c r="B7" i="2"/>
  <c r="B6" i="2"/>
  <c r="F12" i="4" l="1"/>
  <c r="K11" i="4"/>
  <c r="M11" i="4" s="1"/>
  <c r="N11" i="4" s="1"/>
  <c r="F11" i="3"/>
  <c r="K11" i="3"/>
  <c r="E13" i="2"/>
  <c r="F13" i="2"/>
  <c r="G13" i="2" s="1"/>
  <c r="F12" i="2"/>
  <c r="G12" i="2" s="1"/>
  <c r="E12" i="2"/>
  <c r="L13" i="2"/>
  <c r="M13" i="2" s="1"/>
  <c r="K12" i="2"/>
  <c r="K13" i="2" s="1"/>
  <c r="L12" i="2"/>
  <c r="C40" i="2"/>
  <c r="C38" i="2"/>
  <c r="C36" i="2"/>
  <c r="C34" i="2"/>
  <c r="C32" i="2"/>
  <c r="C30" i="2"/>
  <c r="C28" i="2"/>
  <c r="C26" i="2"/>
  <c r="C24" i="2"/>
  <c r="C22" i="2"/>
  <c r="C20" i="2"/>
  <c r="C18" i="2"/>
  <c r="C16" i="2"/>
  <c r="C14" i="2"/>
  <c r="D14" i="2" s="1"/>
  <c r="I41" i="2"/>
  <c r="I39" i="2"/>
  <c r="I14" i="2"/>
  <c r="J14" i="2" s="1"/>
  <c r="C15" i="2"/>
  <c r="D15" i="2" s="1"/>
  <c r="I15" i="2"/>
  <c r="I22" i="2"/>
  <c r="C23" i="2"/>
  <c r="I23" i="2"/>
  <c r="I30" i="2"/>
  <c r="C31" i="2"/>
  <c r="I31" i="2"/>
  <c r="I40" i="2"/>
  <c r="F13" i="4" l="1"/>
  <c r="H12" i="4"/>
  <c r="I12" i="4" s="1"/>
  <c r="K12" i="4"/>
  <c r="L11" i="3"/>
  <c r="M11" i="3"/>
  <c r="N11" i="3" s="1"/>
  <c r="K12" i="3"/>
  <c r="G11" i="3"/>
  <c r="H11" i="3"/>
  <c r="I11" i="3" s="1"/>
  <c r="F12" i="3"/>
  <c r="E15" i="2"/>
  <c r="F15" i="2"/>
  <c r="G15" i="2" s="1"/>
  <c r="F14" i="2"/>
  <c r="G14" i="2" s="1"/>
  <c r="E14" i="2"/>
  <c r="L14" i="2"/>
  <c r="M14" i="2" s="1"/>
  <c r="K14" i="2"/>
  <c r="D16" i="2"/>
  <c r="J15" i="2"/>
  <c r="H13" i="4" l="1"/>
  <c r="I13" i="4" s="1"/>
  <c r="F14" i="4"/>
  <c r="M12" i="4"/>
  <c r="N12" i="4" s="1"/>
  <c r="K13" i="4"/>
  <c r="M12" i="3"/>
  <c r="N12" i="3" s="1"/>
  <c r="L12" i="3"/>
  <c r="K13" i="3"/>
  <c r="H12" i="3"/>
  <c r="I12" i="3" s="1"/>
  <c r="G12" i="3"/>
  <c r="F13" i="3"/>
  <c r="F16" i="2"/>
  <c r="G16" i="2" s="1"/>
  <c r="E16" i="2"/>
  <c r="D17" i="2"/>
  <c r="L15" i="2"/>
  <c r="M15" i="2" s="1"/>
  <c r="K15" i="2"/>
  <c r="J16" i="2"/>
  <c r="M13" i="4" l="1"/>
  <c r="N13" i="4" s="1"/>
  <c r="K14" i="4"/>
  <c r="H14" i="4"/>
  <c r="I14" i="4" s="1"/>
  <c r="F15" i="4"/>
  <c r="L13" i="3"/>
  <c r="M13" i="3"/>
  <c r="N13" i="3" s="1"/>
  <c r="K14" i="3"/>
  <c r="G13" i="3"/>
  <c r="H13" i="3"/>
  <c r="I13" i="3" s="1"/>
  <c r="F14" i="3"/>
  <c r="E17" i="2"/>
  <c r="F17" i="2"/>
  <c r="G17" i="2" s="1"/>
  <c r="D18" i="2"/>
  <c r="L16" i="2"/>
  <c r="M16" i="2" s="1"/>
  <c r="K16" i="2"/>
  <c r="J17" i="2"/>
  <c r="M14" i="4" l="1"/>
  <c r="N14" i="4" s="1"/>
  <c r="K15" i="4"/>
  <c r="H15" i="4"/>
  <c r="I15" i="4" s="1"/>
  <c r="F16" i="4"/>
  <c r="M14" i="3"/>
  <c r="N14" i="3" s="1"/>
  <c r="L14" i="3"/>
  <c r="K15" i="3"/>
  <c r="H14" i="3"/>
  <c r="I14" i="3" s="1"/>
  <c r="G14" i="3"/>
  <c r="F15" i="3"/>
  <c r="E18" i="2"/>
  <c r="F18" i="2"/>
  <c r="G18" i="2" s="1"/>
  <c r="D19" i="2"/>
  <c r="K17" i="2"/>
  <c r="L17" i="2"/>
  <c r="M17" i="2" s="1"/>
  <c r="J18" i="2"/>
  <c r="M15" i="4" l="1"/>
  <c r="N15" i="4" s="1"/>
  <c r="K16" i="4"/>
  <c r="F17" i="4"/>
  <c r="H16" i="4"/>
  <c r="I16" i="4" s="1"/>
  <c r="L15" i="3"/>
  <c r="M15" i="3"/>
  <c r="N15" i="3" s="1"/>
  <c r="K16" i="3"/>
  <c r="G15" i="3"/>
  <c r="F16" i="3"/>
  <c r="H15" i="3"/>
  <c r="I15" i="3" s="1"/>
  <c r="E19" i="2"/>
  <c r="F19" i="2"/>
  <c r="G19" i="2" s="1"/>
  <c r="D20" i="2"/>
  <c r="L18" i="2"/>
  <c r="M18" i="2" s="1"/>
  <c r="K18" i="2"/>
  <c r="J19" i="2"/>
  <c r="M16" i="4" l="1"/>
  <c r="N16" i="4" s="1"/>
  <c r="K17" i="4"/>
  <c r="H17" i="4"/>
  <c r="I17" i="4" s="1"/>
  <c r="F18" i="4"/>
  <c r="M16" i="3"/>
  <c r="N16" i="3" s="1"/>
  <c r="L16" i="3"/>
  <c r="K17" i="3"/>
  <c r="H16" i="3"/>
  <c r="I16" i="3" s="1"/>
  <c r="G16" i="3"/>
  <c r="F17" i="3"/>
  <c r="F20" i="2"/>
  <c r="G20" i="2" s="1"/>
  <c r="E20" i="2"/>
  <c r="D21" i="2"/>
  <c r="L19" i="2"/>
  <c r="M19" i="2" s="1"/>
  <c r="K19" i="2"/>
  <c r="J20" i="2"/>
  <c r="H18" i="4" l="1"/>
  <c r="I18" i="4" s="1"/>
  <c r="F19" i="4"/>
  <c r="K18" i="4"/>
  <c r="M17" i="4"/>
  <c r="N17" i="4" s="1"/>
  <c r="L17" i="3"/>
  <c r="M17" i="3"/>
  <c r="N17" i="3" s="1"/>
  <c r="K18" i="3"/>
  <c r="G17" i="3"/>
  <c r="F18" i="3"/>
  <c r="H17" i="3"/>
  <c r="I17" i="3" s="1"/>
  <c r="E21" i="2"/>
  <c r="F21" i="2"/>
  <c r="G21" i="2" s="1"/>
  <c r="D22" i="2"/>
  <c r="L20" i="2"/>
  <c r="M20" i="2" s="1"/>
  <c r="K20" i="2"/>
  <c r="J21" i="2"/>
  <c r="M18" i="4" l="1"/>
  <c r="N18" i="4" s="1"/>
  <c r="K19" i="4"/>
  <c r="H19" i="4"/>
  <c r="I19" i="4" s="1"/>
  <c r="F20" i="4"/>
  <c r="M18" i="3"/>
  <c r="N18" i="3" s="1"/>
  <c r="L18" i="3"/>
  <c r="K19" i="3"/>
  <c r="H18" i="3"/>
  <c r="I18" i="3" s="1"/>
  <c r="G18" i="3"/>
  <c r="F19" i="3"/>
  <c r="F22" i="2"/>
  <c r="G22" i="2" s="1"/>
  <c r="E22" i="2"/>
  <c r="D23" i="2"/>
  <c r="L21" i="2"/>
  <c r="M21" i="2" s="1"/>
  <c r="K21" i="2"/>
  <c r="J22" i="2"/>
  <c r="F21" i="4" l="1"/>
  <c r="H20" i="4"/>
  <c r="I20" i="4" s="1"/>
  <c r="M19" i="4"/>
  <c r="N19" i="4" s="1"/>
  <c r="K20" i="4"/>
  <c r="L19" i="3"/>
  <c r="M19" i="3"/>
  <c r="N19" i="3" s="1"/>
  <c r="K20" i="3"/>
  <c r="G19" i="3"/>
  <c r="F20" i="3"/>
  <c r="H19" i="3"/>
  <c r="E23" i="2"/>
  <c r="F23" i="2"/>
  <c r="G23" i="2" s="1"/>
  <c r="D24" i="2"/>
  <c r="L22" i="2"/>
  <c r="M22" i="2" s="1"/>
  <c r="K22" i="2"/>
  <c r="J23" i="2"/>
  <c r="M20" i="4" l="1"/>
  <c r="N20" i="4" s="1"/>
  <c r="K21" i="4"/>
  <c r="H21" i="4"/>
  <c r="I21" i="4" s="1"/>
  <c r="F22" i="4"/>
  <c r="M20" i="3"/>
  <c r="N20" i="3" s="1"/>
  <c r="L20" i="3"/>
  <c r="K21" i="3"/>
  <c r="I19" i="3"/>
  <c r="H20" i="3"/>
  <c r="G20" i="3"/>
  <c r="F21" i="3"/>
  <c r="F24" i="2"/>
  <c r="G24" i="2" s="1"/>
  <c r="E24" i="2"/>
  <c r="D25" i="2"/>
  <c r="L23" i="2"/>
  <c r="M23" i="2" s="1"/>
  <c r="K23" i="2"/>
  <c r="J24" i="2"/>
  <c r="M21" i="4" l="1"/>
  <c r="N21" i="4" s="1"/>
  <c r="K22" i="4"/>
  <c r="F23" i="4"/>
  <c r="H22" i="4"/>
  <c r="I22" i="4" s="1"/>
  <c r="G21" i="3"/>
  <c r="F22" i="3"/>
  <c r="H21" i="3"/>
  <c r="I21" i="3" s="1"/>
  <c r="L21" i="3"/>
  <c r="M21" i="3"/>
  <c r="N21" i="3" s="1"/>
  <c r="K22" i="3"/>
  <c r="I20" i="3"/>
  <c r="E25" i="2"/>
  <c r="F25" i="2"/>
  <c r="G25" i="2" s="1"/>
  <c r="D26" i="2"/>
  <c r="L24" i="2"/>
  <c r="M24" i="2" s="1"/>
  <c r="K24" i="2"/>
  <c r="J25" i="2"/>
  <c r="H23" i="4" l="1"/>
  <c r="I23" i="4" s="1"/>
  <c r="F24" i="4"/>
  <c r="M22" i="4"/>
  <c r="N22" i="4" s="1"/>
  <c r="K23" i="4"/>
  <c r="M22" i="3"/>
  <c r="N22" i="3" s="1"/>
  <c r="L22" i="3"/>
  <c r="K23" i="3"/>
  <c r="H22" i="3"/>
  <c r="I22" i="3" s="1"/>
  <c r="G22" i="3"/>
  <c r="F23" i="3"/>
  <c r="E26" i="2"/>
  <c r="F26" i="2"/>
  <c r="G26" i="2" s="1"/>
  <c r="D27" i="2"/>
  <c r="K25" i="2"/>
  <c r="L25" i="2"/>
  <c r="M25" i="2" s="1"/>
  <c r="J26" i="2"/>
  <c r="M23" i="4" l="1"/>
  <c r="N23" i="4" s="1"/>
  <c r="K24" i="4"/>
  <c r="F25" i="4"/>
  <c r="H24" i="4"/>
  <c r="I24" i="4" s="1"/>
  <c r="L23" i="3"/>
  <c r="M23" i="3"/>
  <c r="N23" i="3" s="1"/>
  <c r="K24" i="3"/>
  <c r="G23" i="3"/>
  <c r="F24" i="3"/>
  <c r="H23" i="3"/>
  <c r="E27" i="2"/>
  <c r="F27" i="2"/>
  <c r="G27" i="2" s="1"/>
  <c r="D28" i="2"/>
  <c r="L26" i="2"/>
  <c r="M26" i="2" s="1"/>
  <c r="K26" i="2"/>
  <c r="J27" i="2"/>
  <c r="H25" i="4" l="1"/>
  <c r="I25" i="4" s="1"/>
  <c r="F26" i="4"/>
  <c r="M24" i="4"/>
  <c r="N24" i="4" s="1"/>
  <c r="K25" i="4"/>
  <c r="M24" i="3"/>
  <c r="N24" i="3" s="1"/>
  <c r="L24" i="3"/>
  <c r="K25" i="3"/>
  <c r="I23" i="3"/>
  <c r="H24" i="3"/>
  <c r="G24" i="3"/>
  <c r="F25" i="3"/>
  <c r="F28" i="2"/>
  <c r="G28" i="2" s="1"/>
  <c r="E28" i="2"/>
  <c r="D29" i="2"/>
  <c r="L27" i="2"/>
  <c r="M27" i="2" s="1"/>
  <c r="K27" i="2"/>
  <c r="J28" i="2"/>
  <c r="K26" i="4" l="1"/>
  <c r="M25" i="4"/>
  <c r="N25" i="4" s="1"/>
  <c r="F27" i="4"/>
  <c r="H26" i="4"/>
  <c r="I26" i="4" s="1"/>
  <c r="G25" i="3"/>
  <c r="F26" i="3"/>
  <c r="H25" i="3"/>
  <c r="I25" i="3" s="1"/>
  <c r="L25" i="3"/>
  <c r="M25" i="3"/>
  <c r="N25" i="3" s="1"/>
  <c r="K26" i="3"/>
  <c r="I24" i="3"/>
  <c r="E29" i="2"/>
  <c r="F29" i="2"/>
  <c r="G29" i="2" s="1"/>
  <c r="D30" i="2"/>
  <c r="L28" i="2"/>
  <c r="M28" i="2" s="1"/>
  <c r="K28" i="2"/>
  <c r="J29" i="2"/>
  <c r="H27" i="4" l="1"/>
  <c r="I27" i="4" s="1"/>
  <c r="F28" i="4"/>
  <c r="M26" i="4"/>
  <c r="N26" i="4" s="1"/>
  <c r="K27" i="4"/>
  <c r="M26" i="3"/>
  <c r="N26" i="3" s="1"/>
  <c r="L26" i="3"/>
  <c r="K27" i="3"/>
  <c r="H26" i="3"/>
  <c r="I26" i="3" s="1"/>
  <c r="G26" i="3"/>
  <c r="F27" i="3"/>
  <c r="F30" i="2"/>
  <c r="G30" i="2" s="1"/>
  <c r="E30" i="2"/>
  <c r="D31" i="2"/>
  <c r="L29" i="2"/>
  <c r="M29" i="2" s="1"/>
  <c r="K29" i="2"/>
  <c r="J30" i="2"/>
  <c r="M27" i="4" l="1"/>
  <c r="N27" i="4" s="1"/>
  <c r="K28" i="4"/>
  <c r="F29" i="4"/>
  <c r="H28" i="4"/>
  <c r="I28" i="4" s="1"/>
  <c r="L27" i="3"/>
  <c r="M27" i="3"/>
  <c r="N27" i="3" s="1"/>
  <c r="K28" i="3"/>
  <c r="G27" i="3"/>
  <c r="F28" i="3"/>
  <c r="H27" i="3"/>
  <c r="E31" i="2"/>
  <c r="F31" i="2"/>
  <c r="G31" i="2" s="1"/>
  <c r="D32" i="2"/>
  <c r="L30" i="2"/>
  <c r="M30" i="2" s="1"/>
  <c r="K30" i="2"/>
  <c r="J31" i="2"/>
  <c r="M28" i="4" l="1"/>
  <c r="N28" i="4" s="1"/>
  <c r="K29" i="4"/>
  <c r="H29" i="4"/>
  <c r="I29" i="4" s="1"/>
  <c r="F31" i="4"/>
  <c r="M28" i="3"/>
  <c r="N28" i="3" s="1"/>
  <c r="L28" i="3"/>
  <c r="K29" i="3"/>
  <c r="I27" i="3"/>
  <c r="H28" i="3"/>
  <c r="G28" i="3"/>
  <c r="F29" i="3"/>
  <c r="F32" i="2"/>
  <c r="G32" i="2" s="1"/>
  <c r="E32" i="2"/>
  <c r="D33" i="2"/>
  <c r="L31" i="2"/>
  <c r="M31" i="2" s="1"/>
  <c r="K31" i="2"/>
  <c r="J32" i="2"/>
  <c r="H31" i="4" l="1"/>
  <c r="I31" i="4" s="1"/>
  <c r="F32" i="4"/>
  <c r="M29" i="4"/>
  <c r="N29" i="4" s="1"/>
  <c r="K31" i="4"/>
  <c r="G29" i="3"/>
  <c r="H29" i="3"/>
  <c r="I29" i="3" s="1"/>
  <c r="L29" i="3"/>
  <c r="M29" i="3"/>
  <c r="N29" i="3" s="1"/>
  <c r="I28" i="3"/>
  <c r="E33" i="2"/>
  <c r="F33" i="2"/>
  <c r="G33" i="2" s="1"/>
  <c r="D34" i="2"/>
  <c r="L32" i="2"/>
  <c r="M32" i="2" s="1"/>
  <c r="K32" i="2"/>
  <c r="J33" i="2"/>
  <c r="M31" i="4" l="1"/>
  <c r="N31" i="4" s="1"/>
  <c r="K32" i="4"/>
  <c r="H32" i="4"/>
  <c r="I32" i="4" s="1"/>
  <c r="F33" i="4"/>
  <c r="E34" i="2"/>
  <c r="F34" i="2"/>
  <c r="G34" i="2" s="1"/>
  <c r="D35" i="2"/>
  <c r="K33" i="2"/>
  <c r="L33" i="2"/>
  <c r="M33" i="2" s="1"/>
  <c r="J34" i="2"/>
  <c r="H33" i="4" l="1"/>
  <c r="I33" i="4" s="1"/>
  <c r="F34" i="4"/>
  <c r="M32" i="4"/>
  <c r="N32" i="4" s="1"/>
  <c r="K33" i="4"/>
  <c r="E35" i="2"/>
  <c r="F35" i="2"/>
  <c r="G35" i="2" s="1"/>
  <c r="D36" i="2"/>
  <c r="L34" i="2"/>
  <c r="M34" i="2" s="1"/>
  <c r="K34" i="2"/>
  <c r="J35" i="2"/>
  <c r="M33" i="4" l="1"/>
  <c r="N33" i="4" s="1"/>
  <c r="K34" i="4"/>
  <c r="H34" i="4"/>
  <c r="I34" i="4" s="1"/>
  <c r="F35" i="4"/>
  <c r="F36" i="2"/>
  <c r="G36" i="2" s="1"/>
  <c r="E36" i="2"/>
  <c r="D37" i="2"/>
  <c r="L35" i="2"/>
  <c r="M35" i="2" s="1"/>
  <c r="K35" i="2"/>
  <c r="J36" i="2"/>
  <c r="H35" i="4" l="1"/>
  <c r="I35" i="4" s="1"/>
  <c r="F36" i="4"/>
  <c r="M34" i="4"/>
  <c r="N34" i="4" s="1"/>
  <c r="K35" i="4"/>
  <c r="E37" i="2"/>
  <c r="F37" i="2"/>
  <c r="G37" i="2" s="1"/>
  <c r="D38" i="2"/>
  <c r="L36" i="2"/>
  <c r="M36" i="2" s="1"/>
  <c r="K36" i="2"/>
  <c r="J37" i="2"/>
  <c r="M35" i="4" l="1"/>
  <c r="N35" i="4" s="1"/>
  <c r="K36" i="4"/>
  <c r="H36" i="4"/>
  <c r="I36" i="4" s="1"/>
  <c r="F37" i="4"/>
  <c r="F38" i="2"/>
  <c r="G38" i="2" s="1"/>
  <c r="E38" i="2"/>
  <c r="D39" i="2"/>
  <c r="L37" i="2"/>
  <c r="M37" i="2" s="1"/>
  <c r="K37" i="2"/>
  <c r="J38" i="2"/>
  <c r="H37" i="4" l="1"/>
  <c r="I37" i="4" s="1"/>
  <c r="F38" i="4"/>
  <c r="M36" i="4"/>
  <c r="N36" i="4" s="1"/>
  <c r="K37" i="4"/>
  <c r="E39" i="2"/>
  <c r="F39" i="2"/>
  <c r="G39" i="2" s="1"/>
  <c r="D40" i="2"/>
  <c r="L38" i="2"/>
  <c r="M38" i="2" s="1"/>
  <c r="K38" i="2"/>
  <c r="J39" i="2"/>
  <c r="M37" i="4" l="1"/>
  <c r="N37" i="4" s="1"/>
  <c r="K38" i="4"/>
  <c r="H38" i="4"/>
  <c r="I38" i="4" s="1"/>
  <c r="F39" i="4"/>
  <c r="F40" i="2"/>
  <c r="E40" i="2"/>
  <c r="D41" i="2"/>
  <c r="K39" i="2"/>
  <c r="L39" i="2"/>
  <c r="M39" i="2" s="1"/>
  <c r="J40" i="2"/>
  <c r="H39" i="4" l="1"/>
  <c r="I39" i="4" s="1"/>
  <c r="F40" i="4"/>
  <c r="M38" i="4"/>
  <c r="N38" i="4" s="1"/>
  <c r="K39" i="4"/>
  <c r="E41" i="2"/>
  <c r="F41" i="2"/>
  <c r="G41" i="2" s="1"/>
  <c r="L40" i="2"/>
  <c r="M40" i="2" s="1"/>
  <c r="K40" i="2"/>
  <c r="J41" i="2"/>
  <c r="G40" i="2"/>
  <c r="M39" i="4" l="1"/>
  <c r="N39" i="4" s="1"/>
  <c r="K40" i="4"/>
  <c r="H40" i="4"/>
  <c r="I40" i="4" s="1"/>
  <c r="F41" i="4"/>
  <c r="L41" i="2"/>
  <c r="M41" i="2" s="1"/>
  <c r="K41" i="2"/>
  <c r="H41" i="4" l="1"/>
  <c r="I41" i="4" s="1"/>
  <c r="F42" i="4"/>
  <c r="H42" i="4" s="1"/>
  <c r="I42" i="4" s="1"/>
  <c r="M40" i="4"/>
  <c r="N40" i="4" s="1"/>
  <c r="K41" i="4"/>
  <c r="M41" i="4" l="1"/>
  <c r="N41" i="4" s="1"/>
  <c r="K42" i="4"/>
  <c r="M42" i="4" s="1"/>
  <c r="N42" i="4" s="1"/>
</calcChain>
</file>

<file path=xl/sharedStrings.xml><?xml version="1.0" encoding="utf-8"?>
<sst xmlns="http://schemas.openxmlformats.org/spreadsheetml/2006/main" count="98" uniqueCount="61">
  <si>
    <t>Ex9-1Obs</t>
  </si>
  <si>
    <t>Ex9-4Samp</t>
  </si>
  <si>
    <t>Exm6-1Samp</t>
  </si>
  <si>
    <t>Exm6-1x1</t>
  </si>
  <si>
    <t>Exm6-1x2</t>
  </si>
  <si>
    <t>Exm6-1x3</t>
  </si>
  <si>
    <t>Exm6-1x4</t>
  </si>
  <si>
    <t>Exm6-1x5</t>
  </si>
  <si>
    <t xml:space="preserve">mu0 = </t>
  </si>
  <si>
    <t xml:space="preserve">sigma = </t>
  </si>
  <si>
    <t xml:space="preserve">delta = </t>
  </si>
  <si>
    <t>1 sigma</t>
  </si>
  <si>
    <t>k =</t>
  </si>
  <si>
    <t>h =</t>
  </si>
  <si>
    <t xml:space="preserve">K = k*sigma = </t>
  </si>
  <si>
    <t xml:space="preserve">H = h*sigma = </t>
  </si>
  <si>
    <t>(a) one-sided upper cusum</t>
  </si>
  <si>
    <t>(b) one-sided lower cusum</t>
  </si>
  <si>
    <t>Obs, i</t>
  </si>
  <si>
    <t>xi</t>
  </si>
  <si>
    <t>xi-(mu0+K)</t>
  </si>
  <si>
    <t>Ci+</t>
  </si>
  <si>
    <t>N+</t>
  </si>
  <si>
    <t>OOC?</t>
  </si>
  <si>
    <t>When?</t>
  </si>
  <si>
    <t>(mu0-K)-xi</t>
  </si>
  <si>
    <t>Ci-</t>
  </si>
  <si>
    <t>N-</t>
  </si>
  <si>
    <t>No FIR</t>
  </si>
  <si>
    <t>Si-</t>
  </si>
  <si>
    <t>Si+</t>
  </si>
  <si>
    <t>vi</t>
  </si>
  <si>
    <t>yi</t>
  </si>
  <si>
    <t>one-sided lower cusum</t>
  </si>
  <si>
    <t>one-sided upper cusum</t>
  </si>
  <si>
    <t xml:space="preserve">h = </t>
  </si>
  <si>
    <t xml:space="preserve">k = </t>
  </si>
  <si>
    <t>i</t>
  </si>
  <si>
    <t>…</t>
  </si>
  <si>
    <t>Ex9-2Yi</t>
  </si>
  <si>
    <t>Ex9-5Yi</t>
  </si>
  <si>
    <t>Ex9-8Conc</t>
  </si>
  <si>
    <t>Ex9-7Temp</t>
  </si>
  <si>
    <t>Ex9-4Can</t>
  </si>
  <si>
    <t>Ex9-1Mole</t>
  </si>
  <si>
    <t>Ex9-9Vis</t>
  </si>
  <si>
    <t>Ex8-15Time</t>
  </si>
  <si>
    <t>Ex8-16Wait</t>
  </si>
  <si>
    <t>Ex6-66Obs</t>
  </si>
  <si>
    <t>Ex6-66Wait</t>
  </si>
  <si>
    <t>(from Exercise 9-1)</t>
  </si>
  <si>
    <t>(from Exercise 9-8)</t>
  </si>
  <si>
    <t>Ex6-69Meas</t>
  </si>
  <si>
    <t>Ex6-69Vel</t>
  </si>
  <si>
    <t>Ex6-70Meas</t>
  </si>
  <si>
    <t>Ex6-70Vel</t>
  </si>
  <si>
    <t>Ex7-76Day</t>
  </si>
  <si>
    <t>Ex7-76Bet</t>
  </si>
  <si>
    <t>Exm7.6Fail</t>
  </si>
  <si>
    <t>Exm7.6TimeBet</t>
  </si>
  <si>
    <t>Exm7.6Trans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</si>
</sst>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9" formatCode="0.000"/>
    <numFmt numFmtId="170" formatCode="0.0"/>
  </numFmts>
  <fonts count="10" x14ac:knownFonts="1">
    <font>
      <sz val="10"/>
      <name val="MS Sans Serif"/>
    </font>
    <font>
      <sz val="8"/>
      <name val="MS Sans Serif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u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10">
    <xf numFmtId="0" fontId="0" fillId="0" borderId="0" xfId="0"/>
    <xf numFmtId="0" fontId="5" fillId="0" borderId="0" xfId="1" applyFont="1" applyBorder="1"/>
    <xf numFmtId="0" fontId="4" fillId="0" borderId="0" xfId="1" applyBorder="1"/>
    <xf numFmtId="0" fontId="4" fillId="0" borderId="0" xfId="1"/>
    <xf numFmtId="0" fontId="4" fillId="0" borderId="0" xfId="1" applyFont="1" applyBorder="1" applyAlignment="1"/>
    <xf numFmtId="0" fontId="4" fillId="0" borderId="0" xfId="1" applyFont="1"/>
    <xf numFmtId="0" fontId="6" fillId="0" borderId="0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4" fillId="0" borderId="0" xfId="1" applyFill="1" applyBorder="1"/>
    <xf numFmtId="2" fontId="4" fillId="0" borderId="0" xfId="1" applyNumberFormat="1" applyBorder="1" applyProtection="1"/>
    <xf numFmtId="2" fontId="4" fillId="0" borderId="0" xfId="1" applyNumberFormat="1" applyBorder="1"/>
    <xf numFmtId="2" fontId="4" fillId="0" borderId="0" xfId="1" applyNumberFormat="1" applyFill="1" applyBorder="1" applyProtection="1"/>
    <xf numFmtId="2" fontId="4" fillId="0" borderId="0" xfId="1" applyNumberFormat="1" applyFill="1" applyBorder="1"/>
    <xf numFmtId="0" fontId="5" fillId="0" borderId="0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/>
    <xf numFmtId="170" fontId="7" fillId="0" borderId="0" xfId="0" applyNumberFormat="1" applyFont="1" applyFill="1"/>
    <xf numFmtId="170" fontId="8" fillId="0" borderId="0" xfId="0" applyNumberFormat="1" applyFont="1" applyFill="1"/>
    <xf numFmtId="0" fontId="7" fillId="0" borderId="0" xfId="0" applyNumberFormat="1" applyFont="1" applyFill="1"/>
    <xf numFmtId="0" fontId="8" fillId="0" borderId="0" xfId="0" applyNumberFormat="1" applyFont="1" applyFill="1"/>
    <xf numFmtId="0" fontId="2" fillId="0" borderId="0" xfId="0" applyFont="1" applyFill="1"/>
    <xf numFmtId="2" fontId="2" fillId="0" borderId="0" xfId="0" applyNumberFormat="1" applyFont="1" applyFill="1"/>
    <xf numFmtId="0" fontId="3" fillId="0" borderId="0" xfId="0" applyFont="1" applyFill="1"/>
    <xf numFmtId="2" fontId="3" fillId="0" borderId="0" xfId="0" applyNumberFormat="1" applyFont="1" applyFill="1"/>
    <xf numFmtId="0" fontId="2" fillId="0" borderId="0" xfId="1" applyFont="1" applyBorder="1"/>
    <xf numFmtId="0" fontId="3" fillId="0" borderId="0" xfId="1" applyFont="1" applyBorder="1"/>
    <xf numFmtId="2" fontId="3" fillId="0" borderId="0" xfId="1" applyNumberFormat="1" applyFont="1" applyBorder="1"/>
    <xf numFmtId="0" fontId="3" fillId="0" borderId="0" xfId="1" applyNumberFormat="1" applyFont="1" applyBorder="1"/>
    <xf numFmtId="0" fontId="3" fillId="0" borderId="0" xfId="1" applyFont="1"/>
    <xf numFmtId="0" fontId="2" fillId="0" borderId="0" xfId="1" applyFont="1"/>
    <xf numFmtId="2" fontId="3" fillId="0" borderId="0" xfId="1" applyNumberFormat="1" applyFont="1"/>
    <xf numFmtId="0" fontId="3" fillId="0" borderId="0" xfId="1" applyNumberFormat="1" applyFont="1"/>
    <xf numFmtId="0" fontId="2" fillId="0" borderId="1" xfId="1" applyFont="1" applyBorder="1"/>
    <xf numFmtId="0" fontId="3" fillId="0" borderId="1" xfId="1" applyFont="1" applyBorder="1"/>
    <xf numFmtId="0" fontId="3" fillId="0" borderId="1" xfId="1" applyNumberFormat="1" applyFont="1" applyBorder="1"/>
    <xf numFmtId="0" fontId="3" fillId="0" borderId="1" xfId="1" applyFont="1" applyBorder="1" applyProtection="1"/>
    <xf numFmtId="2" fontId="3" fillId="0" borderId="1" xfId="1" applyNumberFormat="1" applyFont="1" applyBorder="1" applyProtection="1"/>
    <xf numFmtId="169" fontId="3" fillId="0" borderId="1" xfId="1" applyNumberFormat="1" applyFont="1" applyBorder="1"/>
    <xf numFmtId="0" fontId="2" fillId="0" borderId="5" xfId="1" applyFont="1" applyBorder="1"/>
    <xf numFmtId="0" fontId="3" fillId="0" borderId="6" xfId="1" applyFont="1" applyBorder="1"/>
    <xf numFmtId="0" fontId="2" fillId="0" borderId="7" xfId="1" applyFont="1" applyBorder="1"/>
    <xf numFmtId="0" fontId="3" fillId="0" borderId="8" xfId="1" applyFont="1" applyBorder="1" applyProtection="1"/>
    <xf numFmtId="2" fontId="3" fillId="0" borderId="8" xfId="1" applyNumberFormat="1" applyFont="1" applyBorder="1" applyProtection="1"/>
    <xf numFmtId="169" fontId="3" fillId="0" borderId="8" xfId="1" applyNumberFormat="1" applyFont="1" applyBorder="1"/>
    <xf numFmtId="0" fontId="3" fillId="0" borderId="8" xfId="1" applyFont="1" applyBorder="1"/>
    <xf numFmtId="0" fontId="3" fillId="0" borderId="8" xfId="1" applyNumberFormat="1" applyFont="1" applyBorder="1"/>
    <xf numFmtId="0" fontId="3" fillId="0" borderId="9" xfId="1" applyFont="1" applyBorder="1"/>
    <xf numFmtId="0" fontId="2" fillId="0" borderId="10" xfId="1" applyFont="1" applyBorder="1"/>
    <xf numFmtId="0" fontId="3" fillId="0" borderId="11" xfId="1" applyFont="1" applyBorder="1"/>
    <xf numFmtId="2" fontId="3" fillId="0" borderId="11" xfId="1" applyNumberFormat="1" applyFont="1" applyBorder="1"/>
    <xf numFmtId="0" fontId="3" fillId="0" borderId="11" xfId="1" applyNumberFormat="1" applyFont="1" applyBorder="1"/>
    <xf numFmtId="0" fontId="3" fillId="0" borderId="12" xfId="1" applyFont="1" applyBorder="1"/>
    <xf numFmtId="0" fontId="3" fillId="0" borderId="5" xfId="1" applyNumberFormat="1" applyFont="1" applyBorder="1"/>
    <xf numFmtId="0" fontId="3" fillId="2" borderId="1" xfId="1" applyFont="1" applyFill="1" applyBorder="1"/>
    <xf numFmtId="2" fontId="3" fillId="2" borderId="1" xfId="1" applyNumberFormat="1" applyFont="1" applyFill="1" applyBorder="1" applyProtection="1"/>
    <xf numFmtId="2" fontId="3" fillId="2" borderId="8" xfId="1" applyNumberFormat="1" applyFont="1" applyFill="1" applyBorder="1" applyProtection="1"/>
    <xf numFmtId="0" fontId="3" fillId="2" borderId="8" xfId="1" applyFont="1" applyFill="1" applyBorder="1"/>
    <xf numFmtId="2" fontId="3" fillId="2" borderId="11" xfId="1" applyNumberFormat="1" applyFont="1" applyFill="1" applyBorder="1"/>
    <xf numFmtId="0" fontId="3" fillId="2" borderId="11" xfId="1" applyFont="1" applyFill="1" applyBorder="1"/>
    <xf numFmtId="0" fontId="3" fillId="0" borderId="0" xfId="1" applyFont="1" applyBorder="1" applyAlignment="1">
      <alignment horizontal="center"/>
    </xf>
    <xf numFmtId="0" fontId="3" fillId="0" borderId="1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2" fontId="2" fillId="0" borderId="3" xfId="1" applyNumberFormat="1" applyFont="1" applyBorder="1" applyAlignment="1">
      <alignment horizontal="center" vertical="center"/>
    </xf>
    <xf numFmtId="2" fontId="2" fillId="2" borderId="3" xfId="1" applyNumberFormat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2" fontId="9" fillId="0" borderId="8" xfId="1" applyNumberFormat="1" applyFont="1" applyBorder="1" applyAlignment="1">
      <alignment horizontal="center" vertical="center"/>
    </xf>
    <xf numFmtId="2" fontId="9" fillId="2" borderId="8" xfId="1" applyNumberFormat="1" applyFont="1" applyFill="1" applyBorder="1" applyAlignment="1">
      <alignment horizontal="center" vertical="center"/>
    </xf>
    <xf numFmtId="0" fontId="9" fillId="0" borderId="8" xfId="1" applyNumberFormat="1" applyFont="1" applyBorder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164" fontId="9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/>
    <xf numFmtId="164" fontId="3" fillId="0" borderId="1" xfId="1" applyNumberFormat="1" applyFont="1" applyBorder="1" applyAlignment="1"/>
    <xf numFmtId="164" fontId="3" fillId="0" borderId="1" xfId="1" applyNumberFormat="1" applyFont="1" applyBorder="1" applyProtection="1"/>
    <xf numFmtId="0" fontId="9" fillId="0" borderId="5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2" fillId="0" borderId="5" xfId="1" applyFont="1" applyBorder="1" applyAlignment="1"/>
    <xf numFmtId="164" fontId="3" fillId="0" borderId="8" xfId="1" applyNumberFormat="1" applyFont="1" applyBorder="1" applyProtection="1"/>
    <xf numFmtId="0" fontId="2" fillId="0" borderId="2" xfId="1" applyFont="1" applyBorder="1" applyAlignment="1">
      <alignment horizontal="center" vertical="center"/>
    </xf>
    <xf numFmtId="0" fontId="9" fillId="0" borderId="5" xfId="1" applyNumberFormat="1" applyFont="1" applyBorder="1" applyAlignment="1">
      <alignment horizontal="center" vertical="center"/>
    </xf>
    <xf numFmtId="0" fontId="3" fillId="0" borderId="5" xfId="1" applyNumberFormat="1" applyFont="1" applyBorder="1" applyAlignment="1"/>
    <xf numFmtId="2" fontId="3" fillId="0" borderId="5" xfId="1" applyNumberFormat="1" applyFont="1" applyBorder="1"/>
    <xf numFmtId="0" fontId="3" fillId="0" borderId="7" xfId="1" applyNumberFormat="1" applyFont="1" applyBorder="1"/>
    <xf numFmtId="2" fontId="2" fillId="0" borderId="5" xfId="1" applyNumberFormat="1" applyFont="1" applyBorder="1"/>
    <xf numFmtId="2" fontId="3" fillId="0" borderId="7" xfId="1" applyNumberFormat="1" applyFont="1" applyBorder="1"/>
    <xf numFmtId="0" fontId="2" fillId="2" borderId="13" xfId="1" applyFont="1" applyFill="1" applyBorder="1" applyAlignment="1">
      <alignment horizontal="center" vertical="center"/>
    </xf>
    <xf numFmtId="0" fontId="9" fillId="2" borderId="14" xfId="1" applyFont="1" applyFill="1" applyBorder="1" applyAlignment="1">
      <alignment horizontal="center" vertical="center"/>
    </xf>
    <xf numFmtId="0" fontId="3" fillId="2" borderId="14" xfId="1" applyFont="1" applyFill="1" applyBorder="1" applyAlignment="1"/>
    <xf numFmtId="0" fontId="3" fillId="2" borderId="14" xfId="1" applyFont="1" applyFill="1" applyBorder="1"/>
    <xf numFmtId="0" fontId="3" fillId="2" borderId="15" xfId="1" applyFont="1" applyFill="1" applyBorder="1"/>
    <xf numFmtId="0" fontId="2" fillId="0" borderId="4" xfId="1" applyFont="1" applyBorder="1" applyAlignment="1">
      <alignment horizontal="center" vertical="center"/>
    </xf>
    <xf numFmtId="2" fontId="3" fillId="0" borderId="6" xfId="1" applyNumberFormat="1" applyFont="1" applyBorder="1" applyProtection="1"/>
    <xf numFmtId="2" fontId="3" fillId="0" borderId="9" xfId="1" applyNumberFormat="1" applyFont="1" applyBorder="1" applyProtection="1"/>
    <xf numFmtId="2" fontId="3" fillId="2" borderId="14" xfId="1" applyNumberFormat="1" applyFont="1" applyFill="1" applyBorder="1" applyProtection="1"/>
    <xf numFmtId="2" fontId="3" fillId="2" borderId="15" xfId="1" applyNumberFormat="1" applyFont="1" applyFill="1" applyBorder="1" applyProtection="1"/>
    <xf numFmtId="170" fontId="3" fillId="0" borderId="0" xfId="0" applyNumberFormat="1" applyFont="1" applyFill="1"/>
    <xf numFmtId="14" fontId="3" fillId="0" borderId="0" xfId="0" applyNumberFormat="1" applyFont="1" applyFill="1"/>
    <xf numFmtId="3" fontId="3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"/>
  <sheetViews>
    <sheetView tabSelected="1" workbookViewId="0"/>
  </sheetViews>
  <sheetFormatPr defaultRowHeight="12.75" x14ac:dyDescent="0.2"/>
  <cols>
    <col min="1" max="1" width="8.28515625" style="22" bestFit="1" customWidth="1"/>
    <col min="2" max="2" width="9.28515625" style="22" bestFit="1" customWidth="1"/>
    <col min="3" max="3" width="6.7109375" style="22" bestFit="1" customWidth="1"/>
    <col min="4" max="4" width="9.5703125" style="22" bestFit="1" customWidth="1"/>
    <col min="5" max="5" width="8.140625" style="22" bestFit="1" customWidth="1"/>
    <col min="6" max="6" width="6.7109375" style="22" bestFit="1" customWidth="1"/>
    <col min="7" max="7" width="9.7109375" style="22" bestFit="1" customWidth="1"/>
    <col min="8" max="8" width="9" style="22" bestFit="1" customWidth="1"/>
    <col min="9" max="9" width="7.5703125" style="22" bestFit="1" customWidth="1"/>
    <col min="10" max="10" width="11.140625" style="22" bestFit="1" customWidth="1"/>
    <col min="11" max="15" width="8.7109375" style="22" bestFit="1" customWidth="1"/>
    <col min="16" max="16" width="8.7109375" style="17" customWidth="1"/>
    <col min="17" max="17" width="10" style="19" bestFit="1" customWidth="1"/>
    <col min="18" max="18" width="9.28515625" style="22" bestFit="1" customWidth="1"/>
    <col min="19" max="19" width="10" style="23" customWidth="1"/>
    <col min="20" max="20" width="10.42578125" style="22" bestFit="1" customWidth="1"/>
    <col min="21" max="21" width="8.85546875" style="22" bestFit="1" customWidth="1"/>
    <col min="22" max="22" width="10.42578125" style="22" bestFit="1" customWidth="1"/>
    <col min="23" max="23" width="8.85546875" style="22" bestFit="1" customWidth="1"/>
    <col min="24" max="24" width="10.42578125" style="22" bestFit="1" customWidth="1"/>
    <col min="25" max="25" width="9" style="22" bestFit="1" customWidth="1"/>
    <col min="26" max="26" width="9.28515625" style="22" bestFit="1" customWidth="1"/>
    <col min="27" max="27" width="13.42578125" style="22" bestFit="1" customWidth="1"/>
    <col min="28" max="28" width="10.85546875" style="22" bestFit="1" customWidth="1"/>
    <col min="29" max="16384" width="9.140625" style="22"/>
  </cols>
  <sheetData>
    <row r="1" spans="1:28" s="20" customFormat="1" x14ac:dyDescent="0.2">
      <c r="A1" s="20" t="s">
        <v>0</v>
      </c>
      <c r="B1" s="20" t="s">
        <v>44</v>
      </c>
      <c r="C1" s="20" t="s">
        <v>39</v>
      </c>
      <c r="D1" s="20" t="s">
        <v>1</v>
      </c>
      <c r="E1" s="20" t="s">
        <v>43</v>
      </c>
      <c r="F1" s="20" t="s">
        <v>40</v>
      </c>
      <c r="G1" s="20" t="s">
        <v>42</v>
      </c>
      <c r="H1" s="20" t="s">
        <v>41</v>
      </c>
      <c r="I1" s="20" t="s">
        <v>45</v>
      </c>
      <c r="J1" s="20" t="s">
        <v>2</v>
      </c>
      <c r="K1" s="20" t="s">
        <v>3</v>
      </c>
      <c r="L1" s="20" t="s">
        <v>4</v>
      </c>
      <c r="M1" s="20" t="s">
        <v>5</v>
      </c>
      <c r="N1" s="20" t="s">
        <v>6</v>
      </c>
      <c r="O1" s="20" t="s">
        <v>7</v>
      </c>
      <c r="P1" s="16" t="s">
        <v>46</v>
      </c>
      <c r="Q1" s="18" t="s">
        <v>47</v>
      </c>
      <c r="R1" s="20" t="s">
        <v>48</v>
      </c>
      <c r="S1" s="21" t="s">
        <v>49</v>
      </c>
      <c r="T1" s="20" t="s">
        <v>52</v>
      </c>
      <c r="U1" s="20" t="s">
        <v>53</v>
      </c>
      <c r="V1" s="20" t="s">
        <v>54</v>
      </c>
      <c r="W1" s="20" t="s">
        <v>55</v>
      </c>
      <c r="X1" s="20" t="s">
        <v>56</v>
      </c>
      <c r="Y1" s="20" t="s">
        <v>57</v>
      </c>
      <c r="Z1" s="20" t="s">
        <v>58</v>
      </c>
      <c r="AA1" s="20" t="s">
        <v>59</v>
      </c>
      <c r="AB1" s="20" t="s">
        <v>60</v>
      </c>
    </row>
    <row r="2" spans="1:28" x14ac:dyDescent="0.2">
      <c r="A2" s="22">
        <v>1</v>
      </c>
      <c r="B2" s="22">
        <v>1045</v>
      </c>
      <c r="C2" s="23">
        <v>-0.2</v>
      </c>
      <c r="D2" s="22">
        <v>1</v>
      </c>
      <c r="E2" s="22">
        <v>8</v>
      </c>
      <c r="F2" s="107">
        <v>-0.39999999999999147</v>
      </c>
      <c r="G2" s="22">
        <v>953</v>
      </c>
      <c r="H2" s="22">
        <v>160</v>
      </c>
      <c r="I2" s="22">
        <v>3169</v>
      </c>
      <c r="J2" s="22">
        <v>1</v>
      </c>
      <c r="K2" s="22">
        <v>1.3235000000000001</v>
      </c>
      <c r="L2" s="22">
        <v>1.4128000000000001</v>
      </c>
      <c r="M2" s="22">
        <v>1.6743999999999999</v>
      </c>
      <c r="N2" s="22">
        <v>1.4573</v>
      </c>
      <c r="O2" s="22">
        <v>1.6914</v>
      </c>
      <c r="P2" s="17">
        <v>16.3</v>
      </c>
      <c r="Q2" s="19">
        <v>9</v>
      </c>
      <c r="R2" s="22">
        <v>1</v>
      </c>
      <c r="S2" s="23">
        <v>2.4900000000000002</v>
      </c>
      <c r="T2" s="22">
        <v>1</v>
      </c>
      <c r="U2" s="22">
        <v>850</v>
      </c>
      <c r="V2" s="22">
        <v>1</v>
      </c>
      <c r="W2" s="22">
        <v>850</v>
      </c>
      <c r="X2" s="108">
        <v>32528</v>
      </c>
      <c r="Z2" s="22">
        <v>1</v>
      </c>
      <c r="AA2" s="22">
        <v>286</v>
      </c>
      <c r="AB2" s="22">
        <v>4.8098599999999996</v>
      </c>
    </row>
    <row r="3" spans="1:28" x14ac:dyDescent="0.2">
      <c r="A3" s="22">
        <v>2</v>
      </c>
      <c r="B3" s="22">
        <v>1055</v>
      </c>
      <c r="C3" s="23">
        <v>0.2</v>
      </c>
      <c r="D3" s="22">
        <v>2</v>
      </c>
      <c r="E3" s="22">
        <v>8.01</v>
      </c>
      <c r="F3" s="107">
        <v>-0.19999999999999574</v>
      </c>
      <c r="G3" s="22">
        <v>945</v>
      </c>
      <c r="H3" s="22">
        <v>158</v>
      </c>
      <c r="I3" s="22">
        <v>3173</v>
      </c>
      <c r="J3" s="22">
        <v>2</v>
      </c>
      <c r="K3" s="22">
        <v>1.4314</v>
      </c>
      <c r="L3" s="22">
        <v>1.3592</v>
      </c>
      <c r="M3" s="22">
        <v>1.6074999999999999</v>
      </c>
      <c r="N3" s="22">
        <v>1.4666000000000001</v>
      </c>
      <c r="O3" s="22">
        <v>1.6109</v>
      </c>
      <c r="P3" s="17">
        <v>19.100000000000001</v>
      </c>
      <c r="Q3" s="19">
        <v>8</v>
      </c>
      <c r="R3" s="22">
        <v>2</v>
      </c>
      <c r="S3" s="23">
        <v>3.39</v>
      </c>
      <c r="T3" s="22">
        <v>2</v>
      </c>
      <c r="U3" s="22">
        <v>1000</v>
      </c>
      <c r="V3" s="22">
        <v>2</v>
      </c>
      <c r="W3" s="22">
        <v>1000</v>
      </c>
      <c r="X3" s="108">
        <v>32562</v>
      </c>
      <c r="Y3" s="22">
        <v>34</v>
      </c>
      <c r="Z3" s="22">
        <v>2</v>
      </c>
      <c r="AA3" s="22">
        <v>948</v>
      </c>
      <c r="AB3" s="22">
        <v>6.7090300000000003</v>
      </c>
    </row>
    <row r="4" spans="1:28" x14ac:dyDescent="0.2">
      <c r="A4" s="22">
        <v>3</v>
      </c>
      <c r="B4" s="22">
        <v>1037</v>
      </c>
      <c r="C4" s="23">
        <v>-0.52</v>
      </c>
      <c r="D4" s="22">
        <v>3</v>
      </c>
      <c r="E4" s="22">
        <v>8.02</v>
      </c>
      <c r="F4" s="107">
        <v>0</v>
      </c>
      <c r="G4" s="22">
        <v>972</v>
      </c>
      <c r="H4" s="22">
        <v>150</v>
      </c>
      <c r="I4" s="22">
        <v>3162</v>
      </c>
      <c r="J4" s="22">
        <v>3</v>
      </c>
      <c r="K4" s="22">
        <v>1.4283999999999999</v>
      </c>
      <c r="L4" s="22">
        <v>1.4870999999999999</v>
      </c>
      <c r="M4" s="22">
        <v>1.4932000000000001</v>
      </c>
      <c r="N4" s="22">
        <v>1.4323999999999999</v>
      </c>
      <c r="O4" s="22">
        <v>1.5674000000000001</v>
      </c>
      <c r="P4" s="17">
        <v>22</v>
      </c>
      <c r="Q4" s="19">
        <v>6</v>
      </c>
      <c r="R4" s="22">
        <v>3</v>
      </c>
      <c r="S4" s="23">
        <v>7.41</v>
      </c>
      <c r="T4" s="22">
        <v>3</v>
      </c>
      <c r="U4" s="22">
        <v>740</v>
      </c>
      <c r="V4" s="22">
        <v>3</v>
      </c>
      <c r="W4" s="22">
        <v>740</v>
      </c>
      <c r="X4" s="108">
        <v>32564</v>
      </c>
      <c r="Y4" s="22">
        <v>2</v>
      </c>
      <c r="Z4" s="22">
        <v>3</v>
      </c>
      <c r="AA4" s="22">
        <v>536</v>
      </c>
      <c r="AB4" s="22">
        <v>5.7264999999999997</v>
      </c>
    </row>
    <row r="5" spans="1:28" x14ac:dyDescent="0.2">
      <c r="A5" s="22">
        <v>4</v>
      </c>
      <c r="B5" s="22">
        <v>1064</v>
      </c>
      <c r="C5" s="23">
        <v>0.56000000000000005</v>
      </c>
      <c r="D5" s="22">
        <v>4</v>
      </c>
      <c r="E5" s="22">
        <v>8.01</v>
      </c>
      <c r="F5" s="107">
        <v>-0.19999999999999574</v>
      </c>
      <c r="G5" s="22">
        <v>945</v>
      </c>
      <c r="H5" s="22">
        <v>151</v>
      </c>
      <c r="I5" s="22">
        <v>3154</v>
      </c>
      <c r="J5" s="22">
        <v>4</v>
      </c>
      <c r="K5" s="22">
        <v>1.5028000000000001</v>
      </c>
      <c r="L5" s="22">
        <v>1.6352</v>
      </c>
      <c r="M5" s="22">
        <v>1.3841000000000001</v>
      </c>
      <c r="N5" s="22">
        <v>1.2831000000000001</v>
      </c>
      <c r="O5" s="22">
        <v>1.5507</v>
      </c>
      <c r="P5" s="17">
        <v>10.6</v>
      </c>
      <c r="Q5" s="19">
        <v>3</v>
      </c>
      <c r="R5" s="22">
        <v>4</v>
      </c>
      <c r="S5" s="23">
        <v>2.88</v>
      </c>
      <c r="T5" s="22">
        <v>4</v>
      </c>
      <c r="U5" s="22">
        <v>980</v>
      </c>
      <c r="V5" s="22">
        <v>4</v>
      </c>
      <c r="W5" s="22">
        <v>980</v>
      </c>
      <c r="X5" s="108">
        <v>32572</v>
      </c>
      <c r="Y5" s="22">
        <v>8</v>
      </c>
      <c r="Z5" s="22">
        <v>4</v>
      </c>
      <c r="AA5" s="22">
        <v>124</v>
      </c>
      <c r="AB5" s="22">
        <v>3.8136700000000001</v>
      </c>
    </row>
    <row r="6" spans="1:28" x14ac:dyDescent="0.2">
      <c r="A6" s="22">
        <v>5</v>
      </c>
      <c r="B6" s="22">
        <v>1095</v>
      </c>
      <c r="C6" s="23">
        <v>1.8</v>
      </c>
      <c r="D6" s="22">
        <v>5</v>
      </c>
      <c r="E6" s="22">
        <v>8</v>
      </c>
      <c r="F6" s="107">
        <v>-0.39999999999999147</v>
      </c>
      <c r="G6" s="22">
        <v>975</v>
      </c>
      <c r="H6" s="22">
        <v>153</v>
      </c>
      <c r="I6" s="22">
        <v>3139</v>
      </c>
      <c r="J6" s="22">
        <v>5</v>
      </c>
      <c r="K6" s="22">
        <v>1.5604</v>
      </c>
      <c r="L6" s="22">
        <v>1.2735000000000001</v>
      </c>
      <c r="M6" s="22">
        <v>1.5265</v>
      </c>
      <c r="N6" s="22">
        <v>1.4363000000000001</v>
      </c>
      <c r="O6" s="22">
        <v>1.6440999999999999</v>
      </c>
      <c r="P6" s="17">
        <v>19.3</v>
      </c>
      <c r="Q6" s="19">
        <v>2</v>
      </c>
      <c r="R6" s="22">
        <v>5</v>
      </c>
      <c r="S6" s="23">
        <v>0.76</v>
      </c>
      <c r="T6" s="22">
        <v>5</v>
      </c>
      <c r="U6" s="22">
        <v>900</v>
      </c>
      <c r="V6" s="22">
        <v>5</v>
      </c>
      <c r="W6" s="22">
        <v>900</v>
      </c>
      <c r="X6" s="108">
        <v>32577</v>
      </c>
      <c r="Y6" s="22">
        <v>5</v>
      </c>
      <c r="Z6" s="22">
        <v>5</v>
      </c>
      <c r="AA6" s="22">
        <v>816</v>
      </c>
      <c r="AB6" s="22">
        <v>6.4354100000000001</v>
      </c>
    </row>
    <row r="7" spans="1:28" x14ac:dyDescent="0.2">
      <c r="A7" s="22">
        <v>6</v>
      </c>
      <c r="B7" s="22">
        <v>1008</v>
      </c>
      <c r="C7" s="23">
        <v>-1.68</v>
      </c>
      <c r="D7" s="22">
        <v>6</v>
      </c>
      <c r="E7" s="22">
        <v>8.01</v>
      </c>
      <c r="F7" s="107">
        <v>-0.19999999999999574</v>
      </c>
      <c r="G7" s="22">
        <v>970</v>
      </c>
      <c r="H7" s="22">
        <v>154</v>
      </c>
      <c r="I7" s="22">
        <v>3145</v>
      </c>
      <c r="J7" s="22">
        <v>6</v>
      </c>
      <c r="K7" s="22">
        <v>1.5954999999999999</v>
      </c>
      <c r="L7" s="22">
        <v>1.5451000000000001</v>
      </c>
      <c r="M7" s="22">
        <v>1.3573999999999999</v>
      </c>
      <c r="N7" s="22">
        <v>1.3281000000000001</v>
      </c>
      <c r="O7" s="22">
        <v>1.4198</v>
      </c>
      <c r="P7" s="17">
        <v>17.600000000000001</v>
      </c>
      <c r="Q7" s="19">
        <v>5</v>
      </c>
      <c r="R7" s="22">
        <v>6</v>
      </c>
      <c r="S7" s="23">
        <v>1.32</v>
      </c>
      <c r="T7" s="22">
        <v>6</v>
      </c>
      <c r="U7" s="22">
        <v>930</v>
      </c>
      <c r="V7" s="22">
        <v>6</v>
      </c>
      <c r="W7" s="22">
        <v>930</v>
      </c>
      <c r="X7" s="108">
        <v>32602</v>
      </c>
      <c r="Y7" s="22">
        <v>25</v>
      </c>
      <c r="Z7" s="22">
        <v>6</v>
      </c>
      <c r="AA7" s="22">
        <v>729</v>
      </c>
      <c r="AB7" s="22">
        <v>6.23705</v>
      </c>
    </row>
    <row r="8" spans="1:28" x14ac:dyDescent="0.2">
      <c r="A8" s="22">
        <v>7</v>
      </c>
      <c r="B8" s="22">
        <v>1050</v>
      </c>
      <c r="C8" s="23">
        <v>0</v>
      </c>
      <c r="D8" s="22">
        <v>7</v>
      </c>
      <c r="E8" s="22">
        <v>8.06</v>
      </c>
      <c r="F8" s="107">
        <v>0.80000000000001847</v>
      </c>
      <c r="G8" s="22">
        <v>959</v>
      </c>
      <c r="H8" s="22">
        <v>158</v>
      </c>
      <c r="I8" s="22">
        <v>3160</v>
      </c>
      <c r="J8" s="22">
        <v>7</v>
      </c>
      <c r="K8" s="22">
        <v>1.6274</v>
      </c>
      <c r="L8" s="22">
        <v>1.5064</v>
      </c>
      <c r="M8" s="22">
        <v>1.8366</v>
      </c>
      <c r="N8" s="22">
        <v>1.4177</v>
      </c>
      <c r="O8" s="22">
        <v>1.5144</v>
      </c>
      <c r="P8" s="17">
        <v>16.399999999999999</v>
      </c>
      <c r="Q8" s="19">
        <v>8</v>
      </c>
      <c r="R8" s="22">
        <v>7</v>
      </c>
      <c r="S8" s="23">
        <v>7.05</v>
      </c>
      <c r="T8" s="22">
        <v>7</v>
      </c>
      <c r="U8" s="22">
        <v>1070</v>
      </c>
      <c r="V8" s="22">
        <v>7</v>
      </c>
      <c r="W8" s="22">
        <v>1070</v>
      </c>
      <c r="X8" s="108">
        <v>32635</v>
      </c>
      <c r="Y8" s="22">
        <v>33</v>
      </c>
      <c r="Z8" s="22">
        <v>7</v>
      </c>
      <c r="AA8" s="22">
        <v>4</v>
      </c>
      <c r="AB8" s="22">
        <v>1.4695800000000001</v>
      </c>
    </row>
    <row r="9" spans="1:28" x14ac:dyDescent="0.2">
      <c r="A9" s="22">
        <v>8</v>
      </c>
      <c r="B9" s="22">
        <v>1087</v>
      </c>
      <c r="C9" s="23">
        <v>1.48</v>
      </c>
      <c r="D9" s="22">
        <v>8</v>
      </c>
      <c r="E9" s="22">
        <v>8.07</v>
      </c>
      <c r="F9" s="107">
        <v>1.0000000000000142</v>
      </c>
      <c r="G9" s="22">
        <v>973</v>
      </c>
      <c r="H9" s="22">
        <v>162</v>
      </c>
      <c r="I9" s="22">
        <v>3172</v>
      </c>
      <c r="J9" s="22">
        <v>8</v>
      </c>
      <c r="K9" s="22">
        <v>1.419</v>
      </c>
      <c r="L9" s="22">
        <v>1.4302999999999999</v>
      </c>
      <c r="M9" s="22">
        <v>1.6637</v>
      </c>
      <c r="N9" s="22">
        <v>1.6067</v>
      </c>
      <c r="O9" s="22">
        <v>1.5518999999999998</v>
      </c>
      <c r="P9" s="17">
        <v>19.600000000000001</v>
      </c>
      <c r="Q9" s="19">
        <v>1</v>
      </c>
      <c r="R9" s="22">
        <v>8</v>
      </c>
      <c r="S9" s="23">
        <v>1.37</v>
      </c>
      <c r="T9" s="22">
        <v>8</v>
      </c>
      <c r="U9" s="22">
        <v>650</v>
      </c>
      <c r="V9" s="22">
        <v>8</v>
      </c>
      <c r="W9" s="22">
        <v>650</v>
      </c>
      <c r="X9" s="108">
        <v>32652</v>
      </c>
      <c r="Y9" s="22">
        <v>17</v>
      </c>
      <c r="Z9" s="22">
        <v>8</v>
      </c>
      <c r="AA9" s="22">
        <v>143</v>
      </c>
      <c r="AB9" s="22">
        <v>3.9676800000000001</v>
      </c>
    </row>
    <row r="10" spans="1:28" x14ac:dyDescent="0.2">
      <c r="A10" s="22">
        <v>9</v>
      </c>
      <c r="B10" s="22">
        <v>1125</v>
      </c>
      <c r="C10" s="23">
        <v>3</v>
      </c>
      <c r="D10" s="22">
        <v>9</v>
      </c>
      <c r="E10" s="22">
        <v>8.01</v>
      </c>
      <c r="F10" s="107">
        <v>-0.19999999999999574</v>
      </c>
      <c r="G10" s="22">
        <v>940</v>
      </c>
      <c r="H10" s="22">
        <v>186</v>
      </c>
      <c r="I10" s="22">
        <v>3175</v>
      </c>
      <c r="J10" s="22">
        <v>9</v>
      </c>
      <c r="K10" s="22">
        <v>1.3884000000000001</v>
      </c>
      <c r="L10" s="22">
        <v>1.7277</v>
      </c>
      <c r="M10" s="22">
        <v>1.5354999999999999</v>
      </c>
      <c r="N10" s="22">
        <v>1.5175999999999998</v>
      </c>
      <c r="O10" s="22">
        <v>1.3688</v>
      </c>
      <c r="P10" s="17">
        <v>16.3</v>
      </c>
      <c r="Q10" s="19">
        <v>1</v>
      </c>
      <c r="R10" s="22">
        <v>9</v>
      </c>
      <c r="S10" s="23">
        <v>6.17</v>
      </c>
      <c r="T10" s="22">
        <v>9</v>
      </c>
      <c r="U10" s="22">
        <v>930</v>
      </c>
      <c r="V10" s="22">
        <v>9</v>
      </c>
      <c r="W10" s="22">
        <v>930</v>
      </c>
      <c r="X10" s="108">
        <v>32656</v>
      </c>
      <c r="Y10" s="22">
        <v>4</v>
      </c>
      <c r="Z10" s="22">
        <v>9</v>
      </c>
      <c r="AA10" s="22">
        <v>431</v>
      </c>
      <c r="AB10" s="22">
        <v>5.3900699999999997</v>
      </c>
    </row>
    <row r="11" spans="1:28" x14ac:dyDescent="0.2">
      <c r="A11" s="22">
        <v>10</v>
      </c>
      <c r="B11" s="22">
        <v>1146</v>
      </c>
      <c r="C11" s="23">
        <v>3.84</v>
      </c>
      <c r="D11" s="22">
        <v>10</v>
      </c>
      <c r="E11" s="22">
        <v>8.0399999999999991</v>
      </c>
      <c r="F11" s="107">
        <v>0.39999999999999147</v>
      </c>
      <c r="G11" s="22">
        <v>936</v>
      </c>
      <c r="H11" s="22">
        <v>195</v>
      </c>
      <c r="I11" s="22">
        <v>3205</v>
      </c>
      <c r="J11" s="22">
        <v>10</v>
      </c>
      <c r="K11" s="22">
        <v>1.4038999999999999</v>
      </c>
      <c r="L11" s="22">
        <v>1.6697</v>
      </c>
      <c r="M11" s="22">
        <v>1.5089000000000001</v>
      </c>
      <c r="N11" s="22">
        <v>1.4626999999999999</v>
      </c>
      <c r="O11" s="22">
        <v>1.522</v>
      </c>
      <c r="P11" s="17">
        <v>18.5</v>
      </c>
      <c r="Q11" s="19">
        <v>8</v>
      </c>
      <c r="R11" s="22">
        <v>10</v>
      </c>
      <c r="S11" s="23">
        <v>5.12</v>
      </c>
      <c r="T11" s="22">
        <v>10</v>
      </c>
      <c r="U11" s="22">
        <v>760</v>
      </c>
      <c r="V11" s="22">
        <v>10</v>
      </c>
      <c r="W11" s="22">
        <v>760</v>
      </c>
      <c r="X11" s="108">
        <v>32666</v>
      </c>
      <c r="Y11" s="22">
        <v>10</v>
      </c>
      <c r="Z11" s="22">
        <v>10</v>
      </c>
      <c r="AA11" s="22">
        <v>8</v>
      </c>
      <c r="AB11" s="22">
        <v>1.7815099999999999</v>
      </c>
    </row>
    <row r="12" spans="1:28" x14ac:dyDescent="0.2">
      <c r="A12" s="22">
        <v>11</v>
      </c>
      <c r="B12" s="22">
        <v>1139</v>
      </c>
      <c r="C12" s="23">
        <v>3.56</v>
      </c>
      <c r="D12" s="22">
        <v>11</v>
      </c>
      <c r="E12" s="22">
        <v>8.02</v>
      </c>
      <c r="F12" s="107">
        <v>0</v>
      </c>
      <c r="G12" s="22">
        <v>985</v>
      </c>
      <c r="H12" s="22">
        <v>179</v>
      </c>
      <c r="I12" s="22">
        <v>3203</v>
      </c>
      <c r="J12" s="22">
        <v>11</v>
      </c>
      <c r="K12" s="22">
        <v>1.4157999999999999</v>
      </c>
      <c r="L12" s="22">
        <v>1.7667000000000002</v>
      </c>
      <c r="M12" s="22">
        <v>1.4278</v>
      </c>
      <c r="N12" s="22">
        <v>1.5928</v>
      </c>
      <c r="O12" s="22">
        <v>1.4180999999999999</v>
      </c>
      <c r="P12" s="17">
        <v>14.7</v>
      </c>
      <c r="Q12" s="19">
        <v>2</v>
      </c>
      <c r="R12" s="22">
        <v>11</v>
      </c>
      <c r="S12" s="23">
        <v>1.34</v>
      </c>
      <c r="T12" s="22">
        <v>11</v>
      </c>
      <c r="U12" s="22">
        <v>850</v>
      </c>
      <c r="V12" s="22">
        <v>11</v>
      </c>
      <c r="W12" s="22">
        <v>850</v>
      </c>
      <c r="X12" s="108">
        <v>32675</v>
      </c>
      <c r="Y12" s="22">
        <v>9.25</v>
      </c>
      <c r="Z12" s="22">
        <v>11</v>
      </c>
      <c r="AA12" s="109">
        <v>2837</v>
      </c>
      <c r="AB12" s="22">
        <v>9.09619</v>
      </c>
    </row>
    <row r="13" spans="1:28" x14ac:dyDescent="0.2">
      <c r="A13" s="22">
        <v>12</v>
      </c>
      <c r="B13" s="22">
        <v>1169</v>
      </c>
      <c r="C13" s="23">
        <v>4.76</v>
      </c>
      <c r="D13" s="22">
        <v>12</v>
      </c>
      <c r="E13" s="22">
        <v>8.01</v>
      </c>
      <c r="F13" s="107">
        <v>-0.19999999999999574</v>
      </c>
      <c r="G13" s="22">
        <v>973</v>
      </c>
      <c r="H13" s="22">
        <v>184</v>
      </c>
      <c r="I13" s="22">
        <v>3209</v>
      </c>
      <c r="J13" s="22">
        <v>12</v>
      </c>
      <c r="K13" s="22">
        <v>1.5821000000000001</v>
      </c>
      <c r="L13" s="22">
        <v>1.3355000000000001</v>
      </c>
      <c r="M13" s="22">
        <v>1.5777000000000001</v>
      </c>
      <c r="N13" s="22">
        <v>1.3908</v>
      </c>
      <c r="O13" s="22">
        <v>1.7559</v>
      </c>
      <c r="P13" s="17">
        <v>18.100000000000001</v>
      </c>
      <c r="Q13" s="19">
        <v>3</v>
      </c>
      <c r="R13" s="22">
        <v>12</v>
      </c>
      <c r="S13" s="23">
        <v>0.5</v>
      </c>
      <c r="T13" s="22">
        <v>12</v>
      </c>
      <c r="U13" s="22">
        <v>810</v>
      </c>
      <c r="V13" s="22">
        <v>12</v>
      </c>
      <c r="W13" s="22">
        <v>810</v>
      </c>
      <c r="X13" s="108">
        <v>32675</v>
      </c>
      <c r="Y13" s="22">
        <v>0.5</v>
      </c>
      <c r="Z13" s="22">
        <v>12</v>
      </c>
      <c r="AA13" s="22">
        <v>596</v>
      </c>
      <c r="AB13" s="22">
        <v>5.8977399999999998</v>
      </c>
    </row>
    <row r="14" spans="1:28" x14ac:dyDescent="0.2">
      <c r="A14" s="22">
        <v>13</v>
      </c>
      <c r="B14" s="22">
        <v>1151</v>
      </c>
      <c r="C14" s="23">
        <v>4.04</v>
      </c>
      <c r="D14" s="22">
        <v>13</v>
      </c>
      <c r="E14" s="22">
        <v>8.0500000000000007</v>
      </c>
      <c r="F14" s="107">
        <v>0.60000000000002274</v>
      </c>
      <c r="G14" s="22">
        <v>955</v>
      </c>
      <c r="H14" s="22">
        <v>175</v>
      </c>
      <c r="I14" s="22">
        <v>3208</v>
      </c>
      <c r="J14" s="22">
        <v>13</v>
      </c>
      <c r="K14" s="22">
        <v>1.2856000000000001</v>
      </c>
      <c r="L14" s="22">
        <v>1.4106000000000001</v>
      </c>
      <c r="M14" s="22">
        <v>1.4447000000000001</v>
      </c>
      <c r="N14" s="22">
        <v>1.6398000000000001</v>
      </c>
      <c r="O14" s="22">
        <v>1.1928000000000001</v>
      </c>
      <c r="P14" s="17">
        <v>14.6</v>
      </c>
      <c r="Q14" s="19">
        <v>5</v>
      </c>
      <c r="R14" s="22">
        <v>13</v>
      </c>
      <c r="S14" s="23">
        <v>4.3499999999999996</v>
      </c>
      <c r="T14" s="22">
        <v>13</v>
      </c>
      <c r="U14" s="22">
        <v>950</v>
      </c>
      <c r="V14" s="22">
        <v>13</v>
      </c>
      <c r="W14" s="22">
        <v>950</v>
      </c>
      <c r="X14" s="108">
        <v>32681</v>
      </c>
      <c r="Y14" s="22">
        <v>5.25</v>
      </c>
      <c r="Z14" s="22">
        <v>13</v>
      </c>
      <c r="AA14" s="22">
        <v>81</v>
      </c>
      <c r="AB14" s="22">
        <v>3.3883299999999998</v>
      </c>
    </row>
    <row r="15" spans="1:28" x14ac:dyDescent="0.2">
      <c r="A15" s="22">
        <v>14</v>
      </c>
      <c r="B15" s="22">
        <v>1128</v>
      </c>
      <c r="C15" s="23">
        <v>3.12</v>
      </c>
      <c r="D15" s="22">
        <v>14</v>
      </c>
      <c r="E15" s="22">
        <v>8.0399999999999991</v>
      </c>
      <c r="F15" s="107">
        <v>0.39999999999999147</v>
      </c>
      <c r="G15" s="22">
        <v>950</v>
      </c>
      <c r="H15" s="22">
        <v>192</v>
      </c>
      <c r="I15" s="22">
        <v>3211</v>
      </c>
      <c r="J15" s="22">
        <v>14</v>
      </c>
      <c r="K15" s="22">
        <v>1.4950999999999999</v>
      </c>
      <c r="L15" s="22">
        <v>1.4036</v>
      </c>
      <c r="M15" s="22">
        <v>1.5893000000000002</v>
      </c>
      <c r="N15" s="22">
        <v>1.6457999999999999</v>
      </c>
      <c r="O15" s="22">
        <v>1.4969000000000001</v>
      </c>
      <c r="P15" s="17">
        <v>17.2</v>
      </c>
      <c r="Q15" s="19">
        <v>7</v>
      </c>
      <c r="R15" s="22">
        <v>14</v>
      </c>
      <c r="S15" s="23">
        <v>1.67</v>
      </c>
      <c r="T15" s="22">
        <v>14</v>
      </c>
      <c r="U15" s="22">
        <v>1000</v>
      </c>
      <c r="V15" s="22">
        <v>14</v>
      </c>
      <c r="W15" s="22">
        <v>1000</v>
      </c>
      <c r="X15" s="108">
        <v>32684</v>
      </c>
      <c r="Y15" s="22">
        <v>3</v>
      </c>
      <c r="Z15" s="22">
        <v>14</v>
      </c>
      <c r="AA15" s="22">
        <v>227</v>
      </c>
      <c r="AB15" s="22">
        <v>4.5109500000000002</v>
      </c>
    </row>
    <row r="16" spans="1:28" x14ac:dyDescent="0.2">
      <c r="A16" s="22">
        <v>15</v>
      </c>
      <c r="B16" s="22">
        <v>1238</v>
      </c>
      <c r="C16" s="23">
        <v>7.52</v>
      </c>
      <c r="D16" s="22">
        <v>15</v>
      </c>
      <c r="E16" s="22">
        <v>8.0299999999999994</v>
      </c>
      <c r="F16" s="107">
        <v>0.19999999999999574</v>
      </c>
      <c r="G16" s="22">
        <v>948</v>
      </c>
      <c r="H16" s="22">
        <v>186</v>
      </c>
      <c r="I16" s="22">
        <v>3214</v>
      </c>
      <c r="J16" s="22">
        <v>15</v>
      </c>
      <c r="K16" s="22">
        <v>1.3589</v>
      </c>
      <c r="L16" s="22">
        <v>1.2863</v>
      </c>
      <c r="M16" s="22">
        <v>1.5996000000000001</v>
      </c>
      <c r="N16" s="22">
        <v>1.2497</v>
      </c>
      <c r="O16" s="22">
        <v>1.5470999999999999</v>
      </c>
      <c r="P16" s="17">
        <v>18.2</v>
      </c>
      <c r="Q16" s="19">
        <v>8</v>
      </c>
      <c r="R16" s="22">
        <v>15</v>
      </c>
      <c r="S16" s="23">
        <v>1.63</v>
      </c>
      <c r="T16" s="22">
        <v>15</v>
      </c>
      <c r="U16" s="22">
        <v>980</v>
      </c>
      <c r="V16" s="22">
        <v>15</v>
      </c>
      <c r="W16" s="22">
        <v>980</v>
      </c>
      <c r="X16" s="108">
        <v>32695</v>
      </c>
      <c r="Y16" s="22">
        <v>11</v>
      </c>
      <c r="Z16" s="22">
        <v>15</v>
      </c>
      <c r="AA16" s="22">
        <v>603</v>
      </c>
      <c r="AB16" s="22">
        <v>5.9169</v>
      </c>
    </row>
    <row r="17" spans="1:28" x14ac:dyDescent="0.2">
      <c r="A17" s="22">
        <v>16</v>
      </c>
      <c r="B17" s="22">
        <v>1125</v>
      </c>
      <c r="C17" s="23">
        <v>3</v>
      </c>
      <c r="D17" s="22">
        <v>16</v>
      </c>
      <c r="E17" s="22">
        <v>8.0500000000000007</v>
      </c>
      <c r="F17" s="107">
        <v>0.60000000000002274</v>
      </c>
      <c r="G17" s="22">
        <v>957</v>
      </c>
      <c r="H17" s="22">
        <v>197</v>
      </c>
      <c r="I17" s="22">
        <v>3215</v>
      </c>
      <c r="J17" s="22">
        <v>16</v>
      </c>
      <c r="K17" s="22">
        <v>1.5747</v>
      </c>
      <c r="L17" s="22">
        <v>1.5301</v>
      </c>
      <c r="M17" s="22">
        <v>1.5171000000000001</v>
      </c>
      <c r="N17" s="22">
        <v>1.1839</v>
      </c>
      <c r="O17" s="22">
        <v>1.8662000000000001</v>
      </c>
      <c r="P17" s="17">
        <v>17.5</v>
      </c>
      <c r="Q17" s="19">
        <v>8</v>
      </c>
      <c r="R17" s="22">
        <v>16</v>
      </c>
      <c r="S17" s="23">
        <v>4.88</v>
      </c>
      <c r="T17" s="22">
        <v>16</v>
      </c>
      <c r="U17" s="22">
        <v>1000</v>
      </c>
      <c r="V17" s="22">
        <v>16</v>
      </c>
      <c r="W17" s="22">
        <v>1000</v>
      </c>
      <c r="X17" s="108">
        <v>32697</v>
      </c>
      <c r="Y17" s="22">
        <v>2</v>
      </c>
      <c r="Z17" s="22">
        <v>16</v>
      </c>
      <c r="AA17" s="22">
        <v>492</v>
      </c>
      <c r="AB17" s="22">
        <v>5.5918900000000002</v>
      </c>
    </row>
    <row r="18" spans="1:28" x14ac:dyDescent="0.2">
      <c r="A18" s="22">
        <v>17</v>
      </c>
      <c r="B18" s="22">
        <v>1163</v>
      </c>
      <c r="C18" s="23">
        <v>4.5199999999999996</v>
      </c>
      <c r="D18" s="22">
        <v>17</v>
      </c>
      <c r="E18" s="22">
        <v>8.06</v>
      </c>
      <c r="F18" s="107">
        <v>0.80000000000001847</v>
      </c>
      <c r="G18" s="22">
        <v>940</v>
      </c>
      <c r="H18" s="22">
        <v>190</v>
      </c>
      <c r="I18" s="22">
        <v>3209</v>
      </c>
      <c r="J18" s="22">
        <v>17</v>
      </c>
      <c r="K18" s="22">
        <v>1.3679999999999999</v>
      </c>
      <c r="L18" s="22">
        <v>1.7269000000000001</v>
      </c>
      <c r="M18" s="22">
        <v>1.3956999999999999</v>
      </c>
      <c r="N18" s="22">
        <v>1.5013999999999998</v>
      </c>
      <c r="O18" s="22">
        <v>1.4449000000000001</v>
      </c>
      <c r="P18" s="17">
        <v>19.3</v>
      </c>
      <c r="Q18" s="19">
        <v>4</v>
      </c>
      <c r="R18" s="22">
        <v>17</v>
      </c>
      <c r="S18" s="23">
        <v>15.19</v>
      </c>
      <c r="T18" s="22">
        <v>17</v>
      </c>
      <c r="U18" s="22">
        <v>980</v>
      </c>
      <c r="V18" s="22">
        <v>17</v>
      </c>
      <c r="W18" s="22">
        <v>980</v>
      </c>
      <c r="X18" s="108">
        <v>32698</v>
      </c>
      <c r="Y18" s="22">
        <v>1</v>
      </c>
      <c r="Z18" s="22">
        <v>17</v>
      </c>
      <c r="AA18" s="109">
        <v>1199</v>
      </c>
      <c r="AB18" s="22">
        <v>7.1612400000000003</v>
      </c>
    </row>
    <row r="19" spans="1:28" x14ac:dyDescent="0.2">
      <c r="A19" s="22">
        <v>18</v>
      </c>
      <c r="B19" s="22">
        <v>1188</v>
      </c>
      <c r="C19" s="23">
        <v>5.52</v>
      </c>
      <c r="D19" s="22">
        <v>18</v>
      </c>
      <c r="E19" s="22">
        <v>8.0399999999999991</v>
      </c>
      <c r="F19" s="107">
        <v>0.39999999999999147</v>
      </c>
      <c r="G19" s="22">
        <v>933</v>
      </c>
      <c r="H19" s="22">
        <v>189</v>
      </c>
      <c r="I19" s="22">
        <v>3203</v>
      </c>
      <c r="J19" s="22">
        <v>18</v>
      </c>
      <c r="K19" s="22">
        <v>1.4163000000000001</v>
      </c>
      <c r="L19" s="22">
        <v>1.3864000000000001</v>
      </c>
      <c r="M19" s="22">
        <v>1.3057000000000001</v>
      </c>
      <c r="N19" s="22">
        <v>1.621</v>
      </c>
      <c r="O19" s="22">
        <v>1.5573000000000001</v>
      </c>
      <c r="P19" s="17">
        <v>18.3</v>
      </c>
      <c r="Q19" s="19">
        <v>11</v>
      </c>
      <c r="R19" s="22">
        <v>18</v>
      </c>
      <c r="S19" s="23">
        <v>0.67</v>
      </c>
      <c r="T19" s="22">
        <v>18</v>
      </c>
      <c r="U19" s="22">
        <v>960</v>
      </c>
      <c r="V19" s="22">
        <v>18</v>
      </c>
      <c r="W19" s="22">
        <v>960</v>
      </c>
      <c r="X19" s="108">
        <v>32715</v>
      </c>
      <c r="Y19" s="22">
        <v>17</v>
      </c>
      <c r="Z19" s="22">
        <v>18</v>
      </c>
      <c r="AA19" s="109">
        <v>1214</v>
      </c>
      <c r="AB19" s="22">
        <v>7.1860099999999996</v>
      </c>
    </row>
    <row r="20" spans="1:28" x14ac:dyDescent="0.2">
      <c r="A20" s="22">
        <v>19</v>
      </c>
      <c r="B20" s="22">
        <v>1146</v>
      </c>
      <c r="C20" s="23">
        <v>3.84</v>
      </c>
      <c r="D20" s="22">
        <v>19</v>
      </c>
      <c r="E20" s="22">
        <v>8.0500000000000007</v>
      </c>
      <c r="F20" s="107">
        <v>0.60000000000002274</v>
      </c>
      <c r="G20" s="22">
        <v>965</v>
      </c>
      <c r="H20" s="22">
        <v>185</v>
      </c>
      <c r="I20" s="22">
        <v>3185</v>
      </c>
      <c r="J20" s="22">
        <v>19</v>
      </c>
      <c r="K20" s="22">
        <v>1.5796000000000001</v>
      </c>
      <c r="L20" s="22">
        <v>1.4184999999999999</v>
      </c>
      <c r="M20" s="22">
        <v>1.6541000000000001</v>
      </c>
      <c r="N20" s="22">
        <v>1.5116000000000001</v>
      </c>
      <c r="O20" s="22">
        <v>1.7246999999999999</v>
      </c>
      <c r="P20" s="17">
        <v>18</v>
      </c>
      <c r="Q20" s="19">
        <v>2</v>
      </c>
      <c r="R20" s="22">
        <v>19</v>
      </c>
      <c r="S20" s="23">
        <v>4.1399999999999997</v>
      </c>
      <c r="T20" s="22">
        <v>19</v>
      </c>
      <c r="U20" s="22">
        <v>880</v>
      </c>
      <c r="V20" s="22">
        <v>19</v>
      </c>
      <c r="W20" s="22">
        <v>880</v>
      </c>
      <c r="X20" s="108">
        <v>32760</v>
      </c>
      <c r="Y20" s="22">
        <v>45</v>
      </c>
      <c r="Z20" s="22">
        <v>19</v>
      </c>
      <c r="AA20" s="109">
        <v>2831</v>
      </c>
      <c r="AB20" s="22">
        <v>9.0908300000000004</v>
      </c>
    </row>
    <row r="21" spans="1:28" x14ac:dyDescent="0.2">
      <c r="A21" s="22">
        <v>20</v>
      </c>
      <c r="B21" s="22">
        <v>1167</v>
      </c>
      <c r="C21" s="23">
        <v>4.68</v>
      </c>
      <c r="D21" s="22">
        <v>20</v>
      </c>
      <c r="E21" s="22">
        <v>8.06</v>
      </c>
      <c r="F21" s="107">
        <v>0.80000000000001847</v>
      </c>
      <c r="G21" s="22">
        <v>973</v>
      </c>
      <c r="H21" s="22">
        <v>182</v>
      </c>
      <c r="I21" s="22">
        <v>3187</v>
      </c>
      <c r="J21" s="22">
        <v>20</v>
      </c>
      <c r="K21" s="22">
        <v>1.7105999999999999</v>
      </c>
      <c r="L21" s="22">
        <v>1.4412</v>
      </c>
      <c r="M21" s="22">
        <v>1.2361</v>
      </c>
      <c r="N21" s="22">
        <v>1.3820000000000001</v>
      </c>
      <c r="O21" s="22">
        <v>1.7601</v>
      </c>
      <c r="P21" s="17">
        <v>19.600000000000001</v>
      </c>
      <c r="Q21" s="19">
        <v>7</v>
      </c>
      <c r="R21" s="22">
        <v>20</v>
      </c>
      <c r="S21" s="23">
        <v>2.16</v>
      </c>
      <c r="T21" s="22">
        <v>20</v>
      </c>
      <c r="U21" s="22">
        <v>960</v>
      </c>
      <c r="V21" s="22">
        <v>20</v>
      </c>
      <c r="W21" s="22">
        <v>960</v>
      </c>
      <c r="X21" s="108">
        <v>32773</v>
      </c>
      <c r="Y21" s="22">
        <v>13</v>
      </c>
      <c r="Z21" s="22">
        <v>20</v>
      </c>
      <c r="AA21" s="22">
        <v>96</v>
      </c>
      <c r="AB21" s="22">
        <v>3.5520299999999998</v>
      </c>
    </row>
    <row r="22" spans="1:28" x14ac:dyDescent="0.2">
      <c r="D22" s="22">
        <v>21</v>
      </c>
      <c r="E22" s="22">
        <v>8.0399999999999991</v>
      </c>
      <c r="F22" s="107">
        <v>0.39999999999999147</v>
      </c>
      <c r="G22" s="22">
        <v>949</v>
      </c>
      <c r="H22" s="22">
        <v>181</v>
      </c>
      <c r="I22" s="22">
        <v>3192</v>
      </c>
      <c r="J22" s="22">
        <v>21</v>
      </c>
      <c r="K22" s="22">
        <v>1.4371</v>
      </c>
      <c r="L22" s="22">
        <v>1.5051000000000001</v>
      </c>
      <c r="M22" s="22">
        <v>1.3485</v>
      </c>
      <c r="N22" s="22">
        <v>1.5669999999999999</v>
      </c>
      <c r="O22" s="22">
        <v>1.488</v>
      </c>
      <c r="P22" s="17">
        <v>17.8</v>
      </c>
      <c r="Q22" s="19">
        <v>10</v>
      </c>
      <c r="R22" s="22">
        <v>21</v>
      </c>
      <c r="S22" s="23">
        <v>1.1399999999999999</v>
      </c>
      <c r="V22" s="22">
        <v>21</v>
      </c>
      <c r="W22" s="22">
        <v>960</v>
      </c>
      <c r="X22" s="108">
        <v>32775</v>
      </c>
      <c r="Y22" s="22">
        <v>2</v>
      </c>
    </row>
    <row r="23" spans="1:28" x14ac:dyDescent="0.2">
      <c r="D23" s="22">
        <v>22</v>
      </c>
      <c r="E23" s="22">
        <v>8.02</v>
      </c>
      <c r="F23" s="107">
        <v>0</v>
      </c>
      <c r="G23" s="22">
        <v>941</v>
      </c>
      <c r="H23" s="22">
        <v>180</v>
      </c>
      <c r="I23" s="22">
        <v>3199</v>
      </c>
      <c r="J23" s="22">
        <v>22</v>
      </c>
      <c r="K23" s="22">
        <v>1.4738</v>
      </c>
      <c r="L23" s="22">
        <v>1.5935999999999999</v>
      </c>
      <c r="M23" s="22">
        <v>1.6583000000000001</v>
      </c>
      <c r="N23" s="22">
        <v>1.4973000000000001</v>
      </c>
      <c r="O23" s="22">
        <v>1.472</v>
      </c>
      <c r="P23" s="17">
        <v>20.9</v>
      </c>
      <c r="Q23" s="19">
        <v>3</v>
      </c>
      <c r="R23" s="22">
        <v>22</v>
      </c>
      <c r="S23" s="23">
        <v>2.66</v>
      </c>
      <c r="V23" s="22">
        <v>22</v>
      </c>
      <c r="W23" s="22">
        <v>830</v>
      </c>
      <c r="X23" s="108">
        <v>32782</v>
      </c>
      <c r="Y23" s="22">
        <v>7</v>
      </c>
    </row>
    <row r="24" spans="1:28" x14ac:dyDescent="0.2">
      <c r="D24" s="22">
        <v>23</v>
      </c>
      <c r="E24" s="22">
        <v>8.0299999999999994</v>
      </c>
      <c r="F24" s="107">
        <v>0.19999999999999574</v>
      </c>
      <c r="G24" s="22">
        <v>966</v>
      </c>
      <c r="H24" s="22">
        <v>183</v>
      </c>
      <c r="I24" s="22">
        <v>3197</v>
      </c>
      <c r="J24" s="22">
        <v>23</v>
      </c>
      <c r="K24" s="22">
        <v>1.5916999999999999</v>
      </c>
      <c r="L24" s="22">
        <v>1.4333</v>
      </c>
      <c r="M24" s="22">
        <v>1.5550999999999999</v>
      </c>
      <c r="N24" s="22">
        <v>1.5295000000000001</v>
      </c>
      <c r="O24" s="22">
        <v>1.6865999999999999</v>
      </c>
      <c r="P24" s="17">
        <v>19.399999999999999</v>
      </c>
      <c r="Q24" s="19">
        <v>3</v>
      </c>
      <c r="R24" s="22">
        <v>23</v>
      </c>
      <c r="S24" s="23">
        <v>4.67</v>
      </c>
      <c r="V24" s="22">
        <v>23</v>
      </c>
      <c r="W24" s="22">
        <v>940</v>
      </c>
      <c r="X24" s="108">
        <v>32785</v>
      </c>
      <c r="Y24" s="22">
        <v>3</v>
      </c>
    </row>
    <row r="25" spans="1:28" x14ac:dyDescent="0.2">
      <c r="D25" s="22">
        <v>24</v>
      </c>
      <c r="E25" s="22">
        <v>8.0500000000000007</v>
      </c>
      <c r="F25" s="107">
        <v>0.60000000000002274</v>
      </c>
      <c r="G25" s="22">
        <v>966</v>
      </c>
      <c r="H25" s="22">
        <v>186</v>
      </c>
      <c r="I25" s="22">
        <v>3193</v>
      </c>
      <c r="J25" s="22">
        <v>24</v>
      </c>
      <c r="K25" s="22">
        <v>1.6398999999999999</v>
      </c>
      <c r="L25" s="22">
        <v>1.5243</v>
      </c>
      <c r="M25" s="22">
        <v>1.5705</v>
      </c>
      <c r="N25" s="22">
        <v>1.5563</v>
      </c>
      <c r="O25" s="22">
        <v>1.5529999999999999</v>
      </c>
      <c r="P25" s="17">
        <v>17.100000000000001</v>
      </c>
      <c r="Q25" s="19">
        <v>4</v>
      </c>
      <c r="R25" s="22">
        <v>24</v>
      </c>
      <c r="S25" s="23">
        <v>1.54</v>
      </c>
      <c r="V25" s="22">
        <v>24</v>
      </c>
      <c r="W25" s="22">
        <v>790</v>
      </c>
      <c r="X25" s="108">
        <v>32789</v>
      </c>
      <c r="Y25" s="22">
        <v>4</v>
      </c>
    </row>
    <row r="26" spans="1:28" x14ac:dyDescent="0.2">
      <c r="G26" s="22">
        <v>934</v>
      </c>
      <c r="H26" s="22">
        <v>206</v>
      </c>
      <c r="I26" s="22">
        <v>3190</v>
      </c>
      <c r="J26" s="22">
        <v>25</v>
      </c>
      <c r="K26" s="22">
        <v>1.5796999999999999</v>
      </c>
      <c r="L26" s="22">
        <v>1.3663000000000001</v>
      </c>
      <c r="M26" s="22">
        <v>1.6240000000000001</v>
      </c>
      <c r="N26" s="22">
        <v>1.3732</v>
      </c>
      <c r="O26" s="22">
        <v>1.6886999999999999</v>
      </c>
      <c r="P26" s="17">
        <v>15.1</v>
      </c>
      <c r="Q26" s="19">
        <v>1</v>
      </c>
      <c r="R26" s="22">
        <v>25</v>
      </c>
      <c r="S26" s="23">
        <v>5.0599999999999996</v>
      </c>
      <c r="V26" s="22">
        <v>25</v>
      </c>
      <c r="W26" s="22">
        <v>960</v>
      </c>
      <c r="X26" s="108">
        <v>32800</v>
      </c>
      <c r="Y26" s="22">
        <v>11</v>
      </c>
    </row>
    <row r="27" spans="1:28" x14ac:dyDescent="0.2">
      <c r="G27" s="22">
        <v>937</v>
      </c>
      <c r="H27" s="22">
        <v>210</v>
      </c>
      <c r="I27" s="22">
        <v>3183</v>
      </c>
      <c r="J27" s="22">
        <v>26</v>
      </c>
      <c r="K27" s="22">
        <v>1.4482999999999999</v>
      </c>
      <c r="L27" s="22">
        <v>1.5457999999999998</v>
      </c>
      <c r="M27" s="22">
        <v>1.4538</v>
      </c>
      <c r="N27" s="22">
        <v>1.4302999999999999</v>
      </c>
      <c r="O27" s="22">
        <v>1.6206</v>
      </c>
      <c r="P27" s="17">
        <v>18.7</v>
      </c>
      <c r="Q27" s="19">
        <v>2</v>
      </c>
      <c r="R27" s="22">
        <v>26</v>
      </c>
      <c r="S27" s="23">
        <v>3.4</v>
      </c>
      <c r="V27" s="22">
        <v>26</v>
      </c>
      <c r="W27" s="22">
        <v>810</v>
      </c>
      <c r="X27" s="108">
        <v>32814</v>
      </c>
      <c r="Y27" s="22">
        <v>14</v>
      </c>
    </row>
    <row r="28" spans="1:28" x14ac:dyDescent="0.2">
      <c r="G28" s="22">
        <v>946</v>
      </c>
      <c r="H28" s="22">
        <v>216</v>
      </c>
      <c r="I28" s="22">
        <v>3197</v>
      </c>
      <c r="J28" s="22">
        <v>27</v>
      </c>
      <c r="K28" s="22">
        <v>1.5434999999999999</v>
      </c>
      <c r="L28" s="22">
        <v>1.6899</v>
      </c>
      <c r="M28" s="22">
        <v>1.583</v>
      </c>
      <c r="N28" s="22">
        <v>1.3357999999999999</v>
      </c>
      <c r="O28" s="22">
        <v>1.4187000000000001</v>
      </c>
      <c r="P28" s="17">
        <v>18.899999999999999</v>
      </c>
      <c r="Q28" s="19">
        <v>2</v>
      </c>
      <c r="R28" s="22">
        <v>27</v>
      </c>
      <c r="S28" s="23">
        <v>1.39</v>
      </c>
      <c r="V28" s="22">
        <v>27</v>
      </c>
      <c r="W28" s="22">
        <v>940</v>
      </c>
      <c r="X28" s="108">
        <v>32837</v>
      </c>
      <c r="Y28" s="22">
        <v>23</v>
      </c>
    </row>
    <row r="29" spans="1:28" x14ac:dyDescent="0.2">
      <c r="G29" s="22">
        <v>952</v>
      </c>
      <c r="H29" s="22">
        <v>212</v>
      </c>
      <c r="I29" s="22">
        <v>3188</v>
      </c>
      <c r="J29" s="22">
        <v>28</v>
      </c>
      <c r="K29" s="22">
        <v>1.5175000000000001</v>
      </c>
      <c r="L29" s="22">
        <v>1.3446</v>
      </c>
      <c r="M29" s="22">
        <v>1.4722999999999999</v>
      </c>
      <c r="N29" s="22">
        <v>1.6657</v>
      </c>
      <c r="O29" s="22">
        <v>1.6661000000000001</v>
      </c>
      <c r="P29" s="17">
        <v>20.8</v>
      </c>
      <c r="Q29" s="19">
        <v>3</v>
      </c>
      <c r="R29" s="22">
        <v>28</v>
      </c>
      <c r="S29" s="23">
        <v>1.1100000000000001</v>
      </c>
      <c r="V29" s="22">
        <v>28</v>
      </c>
      <c r="W29" s="22">
        <v>880</v>
      </c>
      <c r="X29" s="108">
        <v>32870</v>
      </c>
      <c r="Y29" s="22">
        <v>33</v>
      </c>
    </row>
    <row r="30" spans="1:28" x14ac:dyDescent="0.2">
      <c r="G30" s="22">
        <v>935</v>
      </c>
      <c r="H30" s="22">
        <v>211</v>
      </c>
      <c r="I30" s="22">
        <v>3183</v>
      </c>
      <c r="J30" s="22">
        <v>29</v>
      </c>
      <c r="K30" s="22">
        <v>1.5453999999999999</v>
      </c>
      <c r="L30" s="22">
        <v>1.0931</v>
      </c>
      <c r="M30" s="22">
        <v>1.4072</v>
      </c>
      <c r="N30" s="22">
        <v>1.5039</v>
      </c>
      <c r="O30" s="22">
        <v>1.5264</v>
      </c>
      <c r="P30" s="17">
        <v>15.6</v>
      </c>
      <c r="Q30" s="19">
        <v>1</v>
      </c>
      <c r="R30" s="22">
        <v>29</v>
      </c>
      <c r="S30" s="23">
        <v>6.92</v>
      </c>
      <c r="V30" s="22">
        <v>29</v>
      </c>
      <c r="W30" s="22">
        <v>880</v>
      </c>
      <c r="X30" s="108">
        <v>32871</v>
      </c>
      <c r="Y30" s="22">
        <v>1</v>
      </c>
    </row>
    <row r="31" spans="1:28" x14ac:dyDescent="0.2">
      <c r="G31" s="22">
        <v>941</v>
      </c>
      <c r="H31" s="22">
        <v>202</v>
      </c>
      <c r="I31" s="22">
        <v>3175</v>
      </c>
      <c r="J31" s="22">
        <v>30</v>
      </c>
      <c r="K31" s="22">
        <v>1.4418</v>
      </c>
      <c r="L31" s="22">
        <v>1.5059</v>
      </c>
      <c r="M31" s="22">
        <v>1.5124</v>
      </c>
      <c r="N31" s="22">
        <v>1.462</v>
      </c>
      <c r="O31" s="22">
        <v>1.6263000000000001</v>
      </c>
      <c r="P31" s="17">
        <v>14.8</v>
      </c>
      <c r="Q31" s="19">
        <v>2</v>
      </c>
      <c r="R31" s="22">
        <v>30</v>
      </c>
      <c r="S31" s="23">
        <v>36.99</v>
      </c>
      <c r="V31" s="22">
        <v>30</v>
      </c>
      <c r="W31" s="22">
        <v>880</v>
      </c>
    </row>
    <row r="32" spans="1:28" x14ac:dyDescent="0.2">
      <c r="G32" s="22">
        <v>937</v>
      </c>
      <c r="H32" s="22">
        <v>205</v>
      </c>
      <c r="I32" s="22">
        <v>3174</v>
      </c>
      <c r="J32" s="22">
        <v>31</v>
      </c>
      <c r="K32" s="22">
        <v>1.4300999999999999</v>
      </c>
      <c r="L32" s="22">
        <v>1.2725</v>
      </c>
      <c r="M32" s="22">
        <v>1.5945</v>
      </c>
      <c r="N32" s="22">
        <v>1.5396999999999998</v>
      </c>
      <c r="O32" s="22">
        <v>1.5251999999999999</v>
      </c>
      <c r="P32" s="17">
        <v>14.1</v>
      </c>
      <c r="Q32" s="19">
        <v>3</v>
      </c>
      <c r="V32" s="22">
        <v>31</v>
      </c>
      <c r="W32" s="22">
        <v>800</v>
      </c>
    </row>
    <row r="33" spans="7:23" x14ac:dyDescent="0.2">
      <c r="G33" s="22">
        <v>946</v>
      </c>
      <c r="H33" s="22">
        <v>197</v>
      </c>
      <c r="I33" s="22">
        <v>3171</v>
      </c>
      <c r="J33" s="22">
        <v>32</v>
      </c>
      <c r="K33" s="22">
        <v>1.4981</v>
      </c>
      <c r="L33" s="22">
        <v>1.4506000000000001</v>
      </c>
      <c r="M33" s="22">
        <v>1.6173999999999999</v>
      </c>
      <c r="N33" s="22">
        <v>1.5836999999999999</v>
      </c>
      <c r="O33" s="22">
        <v>1.4962</v>
      </c>
      <c r="P33" s="17">
        <v>21.7</v>
      </c>
      <c r="Q33" s="19">
        <v>5</v>
      </c>
      <c r="V33" s="22">
        <v>32</v>
      </c>
      <c r="W33" s="22">
        <v>830</v>
      </c>
    </row>
    <row r="34" spans="7:23" x14ac:dyDescent="0.2">
      <c r="G34" s="22">
        <v>954</v>
      </c>
      <c r="I34" s="22">
        <v>3180</v>
      </c>
      <c r="J34" s="22">
        <v>33</v>
      </c>
      <c r="K34" s="22">
        <v>1.3008999999999999</v>
      </c>
      <c r="L34" s="22">
        <v>1.506</v>
      </c>
      <c r="M34" s="22">
        <v>1.6231</v>
      </c>
      <c r="N34" s="22">
        <v>1.5831</v>
      </c>
      <c r="O34" s="22">
        <v>1.6454</v>
      </c>
      <c r="P34" s="17">
        <v>22.2</v>
      </c>
      <c r="Q34" s="19">
        <v>2</v>
      </c>
      <c r="V34" s="22">
        <v>33</v>
      </c>
      <c r="W34" s="22">
        <v>850</v>
      </c>
    </row>
    <row r="35" spans="7:23" x14ac:dyDescent="0.2">
      <c r="G35" s="22">
        <v>935</v>
      </c>
      <c r="I35" s="22">
        <v>3179</v>
      </c>
      <c r="J35" s="22">
        <v>34</v>
      </c>
      <c r="K35" s="22">
        <v>1.4132</v>
      </c>
      <c r="L35" s="22">
        <v>1.4602999999999999</v>
      </c>
      <c r="M35" s="22">
        <v>1.5808</v>
      </c>
      <c r="N35" s="22">
        <v>1.7111000000000001</v>
      </c>
      <c r="O35" s="22">
        <v>1.7313000000000001</v>
      </c>
      <c r="P35" s="17">
        <v>20.2</v>
      </c>
      <c r="Q35" s="19">
        <v>4</v>
      </c>
      <c r="V35" s="22">
        <v>34</v>
      </c>
      <c r="W35" s="22">
        <v>800</v>
      </c>
    </row>
    <row r="36" spans="7:23" x14ac:dyDescent="0.2">
      <c r="G36" s="22">
        <v>941</v>
      </c>
      <c r="I36" s="22">
        <v>3175</v>
      </c>
      <c r="J36" s="22">
        <v>35</v>
      </c>
      <c r="K36" s="22">
        <v>1.3816999999999999</v>
      </c>
      <c r="L36" s="22">
        <v>1.3134999999999999</v>
      </c>
      <c r="M36" s="22">
        <v>1.4953000000000001</v>
      </c>
      <c r="N36" s="22">
        <v>1.4894000000000001</v>
      </c>
      <c r="O36" s="22">
        <v>1.4596</v>
      </c>
      <c r="P36" s="17">
        <v>19.100000000000001</v>
      </c>
      <c r="Q36" s="19">
        <v>1</v>
      </c>
      <c r="V36" s="22">
        <v>35</v>
      </c>
      <c r="W36" s="22">
        <v>880</v>
      </c>
    </row>
    <row r="37" spans="7:23" x14ac:dyDescent="0.2">
      <c r="G37" s="22">
        <v>933</v>
      </c>
      <c r="I37" s="22">
        <v>3174</v>
      </c>
      <c r="J37" s="22">
        <v>36</v>
      </c>
      <c r="K37" s="22">
        <v>1.5765</v>
      </c>
      <c r="L37" s="22">
        <v>1.7014</v>
      </c>
      <c r="M37" s="22">
        <v>1.4026000000000001</v>
      </c>
      <c r="N37" s="22">
        <v>1.2772999999999999</v>
      </c>
      <c r="O37" s="22">
        <v>1.4540999999999999</v>
      </c>
      <c r="P37" s="17">
        <v>16.5</v>
      </c>
      <c r="Q37" s="19">
        <v>6</v>
      </c>
      <c r="V37" s="22">
        <v>36</v>
      </c>
      <c r="W37" s="22">
        <v>790</v>
      </c>
    </row>
    <row r="38" spans="7:23" x14ac:dyDescent="0.2">
      <c r="G38" s="22">
        <v>960</v>
      </c>
      <c r="J38" s="22">
        <v>37</v>
      </c>
      <c r="K38" s="22">
        <v>1.4936</v>
      </c>
      <c r="L38" s="22">
        <v>1.4373</v>
      </c>
      <c r="M38" s="22">
        <v>1.5139</v>
      </c>
      <c r="N38" s="22">
        <v>1.4807999999999999</v>
      </c>
      <c r="O38" s="22">
        <v>1.5293000000000001</v>
      </c>
      <c r="P38" s="17">
        <v>22.5</v>
      </c>
      <c r="Q38" s="19">
        <v>3</v>
      </c>
      <c r="V38" s="22">
        <v>37</v>
      </c>
      <c r="W38" s="22">
        <v>900</v>
      </c>
    </row>
    <row r="39" spans="7:23" x14ac:dyDescent="0.2">
      <c r="G39" s="22">
        <v>968</v>
      </c>
      <c r="J39" s="22">
        <v>38</v>
      </c>
      <c r="K39" s="22">
        <v>1.5729</v>
      </c>
      <c r="L39" s="22">
        <v>1.6738</v>
      </c>
      <c r="M39" s="22">
        <v>1.5047999999999999</v>
      </c>
      <c r="N39" s="22">
        <v>1.5651000000000002</v>
      </c>
      <c r="O39" s="22">
        <v>1.7473000000000001</v>
      </c>
      <c r="P39" s="17">
        <v>18.2</v>
      </c>
      <c r="Q39" s="19">
        <v>7</v>
      </c>
      <c r="V39" s="22">
        <v>38</v>
      </c>
      <c r="W39" s="22">
        <v>760</v>
      </c>
    </row>
    <row r="40" spans="7:23" x14ac:dyDescent="0.2">
      <c r="G40" s="22">
        <v>959</v>
      </c>
      <c r="J40" s="22">
        <v>39</v>
      </c>
      <c r="K40" s="22">
        <v>1.8089</v>
      </c>
      <c r="L40" s="22">
        <v>1.5512999999999999</v>
      </c>
      <c r="M40" s="22">
        <v>1.825</v>
      </c>
      <c r="N40" s="22">
        <v>1.4389000000000001</v>
      </c>
      <c r="O40" s="22">
        <v>1.6558000000000002</v>
      </c>
      <c r="P40" s="17">
        <v>16.399999999999999</v>
      </c>
      <c r="Q40" s="19">
        <v>5</v>
      </c>
      <c r="V40" s="22">
        <v>39</v>
      </c>
      <c r="W40" s="22">
        <v>840</v>
      </c>
    </row>
    <row r="41" spans="7:23" x14ac:dyDescent="0.2">
      <c r="G41" s="22">
        <v>956</v>
      </c>
      <c r="J41" s="22">
        <v>40</v>
      </c>
      <c r="K41" s="22">
        <v>1.6236000000000002</v>
      </c>
      <c r="L41" s="22">
        <v>1.5392999999999999</v>
      </c>
      <c r="M41" s="22">
        <v>1.6738</v>
      </c>
      <c r="N41" s="22">
        <v>1.8698000000000001</v>
      </c>
      <c r="O41" s="22">
        <v>1.5036</v>
      </c>
      <c r="P41" s="17">
        <v>20.8</v>
      </c>
      <c r="Q41" s="19">
        <v>7</v>
      </c>
      <c r="V41" s="22">
        <v>40</v>
      </c>
      <c r="W41" s="22">
        <v>800</v>
      </c>
    </row>
    <row r="42" spans="7:23" x14ac:dyDescent="0.2">
      <c r="G42" s="22">
        <v>959</v>
      </c>
      <c r="J42" s="22">
        <v>41</v>
      </c>
      <c r="K42" s="22">
        <v>1.4119999999999999</v>
      </c>
      <c r="L42" s="22">
        <v>1.7930999999999999</v>
      </c>
      <c r="M42" s="22">
        <v>1.7345000000000002</v>
      </c>
      <c r="N42" s="22">
        <v>1.6391</v>
      </c>
      <c r="O42" s="22">
        <v>1.7791000000000001</v>
      </c>
    </row>
    <row r="43" spans="7:23" x14ac:dyDescent="0.2">
      <c r="G43" s="22">
        <v>939</v>
      </c>
      <c r="J43" s="22">
        <v>42</v>
      </c>
      <c r="K43" s="22">
        <v>1.7372000000000001</v>
      </c>
      <c r="L43" s="22">
        <v>1.5663</v>
      </c>
      <c r="M43" s="22">
        <v>1.4910000000000001</v>
      </c>
      <c r="N43" s="22">
        <v>1.7808999999999999</v>
      </c>
      <c r="O43" s="22">
        <v>1.5504</v>
      </c>
    </row>
    <row r="44" spans="7:23" x14ac:dyDescent="0.2">
      <c r="G44" s="22">
        <v>948</v>
      </c>
      <c r="J44" s="22">
        <v>43</v>
      </c>
      <c r="K44" s="22">
        <v>1.5971</v>
      </c>
      <c r="L44" s="22">
        <v>1.7393999999999998</v>
      </c>
      <c r="M44" s="22">
        <v>1.6832</v>
      </c>
      <c r="N44" s="22">
        <v>1.6677</v>
      </c>
      <c r="O44" s="22">
        <v>1.7974000000000001</v>
      </c>
    </row>
    <row r="45" spans="7:23" x14ac:dyDescent="0.2">
      <c r="G45" s="22">
        <v>958</v>
      </c>
      <c r="J45" s="22">
        <v>44</v>
      </c>
      <c r="K45" s="22">
        <v>1.4295</v>
      </c>
      <c r="L45" s="22">
        <v>1.6536</v>
      </c>
      <c r="M45" s="22">
        <v>1.9134</v>
      </c>
      <c r="N45" s="22">
        <v>1.7271999999999998</v>
      </c>
      <c r="O45" s="22">
        <v>1.4370000000000001</v>
      </c>
    </row>
    <row r="46" spans="7:23" x14ac:dyDescent="0.2">
      <c r="G46" s="22">
        <v>963</v>
      </c>
      <c r="J46" s="22">
        <v>45</v>
      </c>
      <c r="K46" s="22">
        <v>1.6217000000000001</v>
      </c>
      <c r="L46" s="22">
        <v>1.8220000000000001</v>
      </c>
      <c r="M46" s="22">
        <v>1.7915000000000001</v>
      </c>
      <c r="N46" s="22">
        <v>1.6743999999999999</v>
      </c>
      <c r="O46" s="22">
        <v>1.9403999999999999</v>
      </c>
    </row>
    <row r="47" spans="7:23" x14ac:dyDescent="0.2">
      <c r="G47" s="22">
        <v>973</v>
      </c>
    </row>
    <row r="48" spans="7:23" x14ac:dyDescent="0.2">
      <c r="G48" s="22">
        <v>949</v>
      </c>
    </row>
    <row r="49" spans="7:7" x14ac:dyDescent="0.2">
      <c r="G49" s="22">
        <v>942</v>
      </c>
    </row>
    <row r="50" spans="7:7" x14ac:dyDescent="0.2">
      <c r="G50" s="22">
        <v>965</v>
      </c>
    </row>
    <row r="51" spans="7:7" x14ac:dyDescent="0.2">
      <c r="G51" s="22">
        <v>962</v>
      </c>
    </row>
    <row r="52" spans="7:7" x14ac:dyDescent="0.2">
      <c r="G52" s="22">
        <v>948</v>
      </c>
    </row>
    <row r="53" spans="7:7" x14ac:dyDescent="0.2">
      <c r="G53" s="22">
        <v>937</v>
      </c>
    </row>
    <row r="54" spans="7:7" x14ac:dyDescent="0.2">
      <c r="G54" s="22">
        <v>955</v>
      </c>
    </row>
    <row r="55" spans="7:7" x14ac:dyDescent="0.2">
      <c r="G55" s="22">
        <v>927</v>
      </c>
    </row>
    <row r="56" spans="7:7" x14ac:dyDescent="0.2">
      <c r="G56" s="22">
        <v>940</v>
      </c>
    </row>
    <row r="57" spans="7:7" x14ac:dyDescent="0.2">
      <c r="G57" s="22">
        <v>962</v>
      </c>
    </row>
    <row r="58" spans="7:7" x14ac:dyDescent="0.2">
      <c r="G58" s="22">
        <v>963</v>
      </c>
    </row>
    <row r="59" spans="7:7" x14ac:dyDescent="0.2">
      <c r="G59" s="22">
        <v>943</v>
      </c>
    </row>
    <row r="60" spans="7:7" x14ac:dyDescent="0.2">
      <c r="G60" s="22">
        <v>950</v>
      </c>
    </row>
    <row r="61" spans="7:7" x14ac:dyDescent="0.2">
      <c r="G61" s="22">
        <v>938</v>
      </c>
    </row>
    <row r="62" spans="7:7" x14ac:dyDescent="0.2">
      <c r="G62" s="22">
        <v>958</v>
      </c>
    </row>
    <row r="63" spans="7:7" x14ac:dyDescent="0.2">
      <c r="G63" s="22">
        <v>955</v>
      </c>
    </row>
    <row r="64" spans="7:7" x14ac:dyDescent="0.2">
      <c r="G64" s="22">
        <v>947</v>
      </c>
    </row>
    <row r="65" spans="7:7" x14ac:dyDescent="0.2">
      <c r="G65" s="22">
        <v>941</v>
      </c>
    </row>
    <row r="66" spans="7:7" x14ac:dyDescent="0.2">
      <c r="G66" s="22">
        <v>938</v>
      </c>
    </row>
    <row r="67" spans="7:7" x14ac:dyDescent="0.2">
      <c r="G67" s="22">
        <v>945</v>
      </c>
    </row>
    <row r="68" spans="7:7" x14ac:dyDescent="0.2">
      <c r="G68" s="22">
        <v>963</v>
      </c>
    </row>
    <row r="69" spans="7:7" x14ac:dyDescent="0.2">
      <c r="G69" s="22">
        <v>967</v>
      </c>
    </row>
    <row r="70" spans="7:7" x14ac:dyDescent="0.2">
      <c r="G70" s="22">
        <v>969</v>
      </c>
    </row>
    <row r="71" spans="7:7" x14ac:dyDescent="0.2">
      <c r="G71" s="22">
        <v>981</v>
      </c>
    </row>
    <row r="72" spans="7:7" x14ac:dyDescent="0.2">
      <c r="G72" s="22">
        <v>952</v>
      </c>
    </row>
    <row r="73" spans="7:7" x14ac:dyDescent="0.2">
      <c r="G73" s="22">
        <v>931</v>
      </c>
    </row>
    <row r="74" spans="7:7" x14ac:dyDescent="0.2">
      <c r="G74" s="22">
        <v>928</v>
      </c>
    </row>
    <row r="75" spans="7:7" x14ac:dyDescent="0.2">
      <c r="G75" s="22">
        <v>937</v>
      </c>
    </row>
    <row r="76" spans="7:7" x14ac:dyDescent="0.2">
      <c r="G76" s="22">
        <v>950</v>
      </c>
    </row>
    <row r="77" spans="7:7" x14ac:dyDescent="0.2">
      <c r="G77" s="22">
        <v>970</v>
      </c>
    </row>
    <row r="78" spans="7:7" x14ac:dyDescent="0.2">
      <c r="G78" s="22">
        <v>933</v>
      </c>
    </row>
    <row r="79" spans="7:7" x14ac:dyDescent="0.2">
      <c r="G79" s="22">
        <v>960</v>
      </c>
    </row>
    <row r="80" spans="7:7" x14ac:dyDescent="0.2">
      <c r="G80" s="22">
        <v>934</v>
      </c>
    </row>
    <row r="81" spans="7:7" x14ac:dyDescent="0.2">
      <c r="G81" s="22">
        <v>927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opLeftCell="A7" workbookViewId="0"/>
  </sheetViews>
  <sheetFormatPr defaultRowHeight="12.75" x14ac:dyDescent="0.2"/>
  <cols>
    <col min="1" max="1" width="14.28515625" style="3" bestFit="1" customWidth="1"/>
    <col min="2" max="2" width="7.5703125" style="3" bestFit="1" customWidth="1"/>
    <col min="3" max="3" width="10.7109375" style="3" bestFit="1" customWidth="1"/>
    <col min="4" max="4" width="4.5703125" style="3" bestFit="1" customWidth="1"/>
    <col min="5" max="5" width="3.42578125" style="3" bestFit="1" customWidth="1"/>
    <col min="6" max="6" width="6.28515625" style="3" bestFit="1" customWidth="1"/>
    <col min="7" max="7" width="7.42578125" style="3" bestFit="1" customWidth="1"/>
    <col min="8" max="8" width="7.42578125" style="3" customWidth="1"/>
    <col min="9" max="9" width="10.140625" style="3" bestFit="1" customWidth="1"/>
    <col min="10" max="10" width="4.5703125" style="3" bestFit="1" customWidth="1"/>
    <col min="11" max="11" width="2.85546875" style="3" bestFit="1" customWidth="1"/>
    <col min="12" max="12" width="6.28515625" style="3" bestFit="1" customWidth="1"/>
    <col min="13" max="13" width="7.42578125" style="3" bestFit="1" customWidth="1"/>
    <col min="14" max="16384" width="9.140625" style="3"/>
  </cols>
  <sheetData>
    <row r="1" spans="1:13" x14ac:dyDescent="0.2">
      <c r="A1" s="1" t="s">
        <v>8</v>
      </c>
      <c r="B1" s="2">
        <v>10</v>
      </c>
      <c r="H1" s="2"/>
      <c r="I1" s="2"/>
      <c r="J1" s="2"/>
      <c r="K1" s="2"/>
    </row>
    <row r="2" spans="1:13" x14ac:dyDescent="0.2">
      <c r="A2" s="1" t="s">
        <v>9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</row>
    <row r="3" spans="1:13" x14ac:dyDescent="0.2">
      <c r="A3" s="1" t="s">
        <v>10</v>
      </c>
      <c r="B3" s="2" t="s">
        <v>11</v>
      </c>
      <c r="C3" s="2"/>
      <c r="D3" s="2"/>
      <c r="E3" s="2"/>
      <c r="F3" s="2"/>
      <c r="G3" s="2"/>
      <c r="H3" s="2"/>
      <c r="I3" s="2"/>
      <c r="J3" s="2"/>
      <c r="K3" s="2"/>
    </row>
    <row r="4" spans="1:13" x14ac:dyDescent="0.2">
      <c r="A4" s="1" t="s">
        <v>12</v>
      </c>
      <c r="B4" s="2">
        <v>0.5</v>
      </c>
      <c r="C4" s="2"/>
      <c r="D4" s="2"/>
      <c r="E4" s="2"/>
      <c r="F4" s="2"/>
      <c r="G4" s="2"/>
      <c r="H4" s="2"/>
      <c r="I4" s="2"/>
      <c r="J4" s="2"/>
      <c r="K4" s="2"/>
    </row>
    <row r="5" spans="1:13" x14ac:dyDescent="0.2">
      <c r="A5" s="1" t="s">
        <v>13</v>
      </c>
      <c r="B5" s="2">
        <v>5</v>
      </c>
      <c r="C5" s="2"/>
      <c r="D5" s="2"/>
      <c r="E5" s="2"/>
      <c r="F5" s="2"/>
      <c r="G5" s="2"/>
      <c r="H5" s="2"/>
      <c r="I5" s="2"/>
      <c r="J5" s="2"/>
      <c r="K5" s="2"/>
    </row>
    <row r="6" spans="1:13" x14ac:dyDescent="0.2">
      <c r="A6" s="1" t="s">
        <v>14</v>
      </c>
      <c r="B6" s="2">
        <f>B4*B2</f>
        <v>0.5</v>
      </c>
      <c r="C6" s="2"/>
      <c r="D6" s="2"/>
      <c r="E6" s="2"/>
      <c r="F6" s="2"/>
      <c r="G6" s="2"/>
      <c r="H6" s="2"/>
      <c r="I6" s="2"/>
      <c r="J6" s="2"/>
      <c r="K6" s="2"/>
    </row>
    <row r="7" spans="1:13" x14ac:dyDescent="0.2">
      <c r="A7" s="1" t="s">
        <v>15</v>
      </c>
      <c r="B7" s="2">
        <f>B5*B2</f>
        <v>5</v>
      </c>
      <c r="C7" s="2"/>
      <c r="D7" s="2"/>
      <c r="E7" s="2"/>
      <c r="F7" s="2"/>
      <c r="G7" s="2"/>
      <c r="H7" s="2"/>
      <c r="I7" s="2"/>
      <c r="J7" s="2"/>
      <c r="K7" s="2"/>
    </row>
    <row r="8" spans="1:1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3" s="5" customFormat="1" x14ac:dyDescent="0.2">
      <c r="A9" s="4"/>
      <c r="B9" s="4"/>
      <c r="C9" s="13" t="s">
        <v>16</v>
      </c>
      <c r="D9" s="13"/>
      <c r="E9" s="13"/>
      <c r="F9" s="14"/>
      <c r="G9" s="14"/>
      <c r="H9" s="4"/>
      <c r="I9" s="13" t="s">
        <v>17</v>
      </c>
      <c r="J9" s="13"/>
      <c r="K9" s="13"/>
      <c r="L9" s="15"/>
      <c r="M9" s="15"/>
    </row>
    <row r="10" spans="1:13" s="7" customFormat="1" x14ac:dyDescent="0.2">
      <c r="A10" s="6" t="s">
        <v>18</v>
      </c>
      <c r="B10" s="6" t="s">
        <v>19</v>
      </c>
      <c r="C10" s="6" t="s">
        <v>20</v>
      </c>
      <c r="D10" s="6" t="s">
        <v>21</v>
      </c>
      <c r="E10" s="6" t="s">
        <v>22</v>
      </c>
      <c r="F10" s="6" t="s">
        <v>23</v>
      </c>
      <c r="G10" s="6" t="s">
        <v>24</v>
      </c>
      <c r="H10" s="6"/>
      <c r="I10" s="6" t="s">
        <v>25</v>
      </c>
      <c r="J10" s="6" t="s">
        <v>26</v>
      </c>
      <c r="K10" s="6" t="s">
        <v>27</v>
      </c>
      <c r="L10" s="7" t="s">
        <v>23</v>
      </c>
      <c r="M10" s="7" t="s">
        <v>24</v>
      </c>
    </row>
    <row r="11" spans="1:13" x14ac:dyDescent="0.2">
      <c r="A11" s="2" t="s">
        <v>28</v>
      </c>
      <c r="B11" s="2"/>
      <c r="C11" s="2"/>
      <c r="D11" s="2">
        <v>0</v>
      </c>
      <c r="E11" s="2">
        <v>0</v>
      </c>
      <c r="F11" s="2"/>
      <c r="G11" s="2"/>
      <c r="H11" s="2"/>
      <c r="I11" s="2"/>
      <c r="J11" s="2">
        <v>0</v>
      </c>
      <c r="K11" s="8">
        <v>0</v>
      </c>
    </row>
    <row r="12" spans="1:13" x14ac:dyDescent="0.2">
      <c r="A12" s="2">
        <v>1</v>
      </c>
      <c r="B12" s="9">
        <v>9.4499999999999993</v>
      </c>
      <c r="C12" s="10">
        <f t="shared" ref="C12:C41" si="0">B12-($B$1+$B$6)</f>
        <v>-1.0500000000000007</v>
      </c>
      <c r="D12" s="10">
        <f>MAX(0,C12+D11)</f>
        <v>0</v>
      </c>
      <c r="E12" s="2">
        <f>IF(D12=0,0,E11+1)</f>
        <v>0</v>
      </c>
      <c r="F12" s="2" t="str">
        <f t="shared" ref="F12:F41" si="1">IF(D12&gt;$B$7,"OOC","")</f>
        <v/>
      </c>
      <c r="G12" s="2" t="str">
        <f>IF(F12="OOC",$A12-E12,"")</f>
        <v/>
      </c>
      <c r="H12" s="2"/>
      <c r="I12" s="10">
        <f t="shared" ref="I12:I41" si="2">($B$1-$B$6)-B12</f>
        <v>5.0000000000000711E-2</v>
      </c>
      <c r="J12" s="10">
        <f>MAX(0,I12+J11)</f>
        <v>5.0000000000000711E-2</v>
      </c>
      <c r="K12" s="2">
        <f>IF(J12=0,0,K11+1)</f>
        <v>1</v>
      </c>
      <c r="L12" s="2" t="str">
        <f>IF(J12&gt;$B$7,"OOC","")</f>
        <v/>
      </c>
      <c r="M12" s="2"/>
    </row>
    <row r="13" spans="1:13" x14ac:dyDescent="0.2">
      <c r="A13" s="2">
        <v>2</v>
      </c>
      <c r="B13" s="9">
        <v>7.99</v>
      </c>
      <c r="C13" s="10">
        <f t="shared" si="0"/>
        <v>-2.5099999999999998</v>
      </c>
      <c r="D13" s="10">
        <f t="shared" ref="D13:D28" si="3">MAX(0,C13+D12)</f>
        <v>0</v>
      </c>
      <c r="E13" s="2">
        <f t="shared" ref="E13:E41" si="4">IF(D13=0,0,E12+1)</f>
        <v>0</v>
      </c>
      <c r="F13" s="2" t="str">
        <f t="shared" si="1"/>
        <v/>
      </c>
      <c r="G13" s="2" t="str">
        <f t="shared" ref="G13:G41" si="5">IF(F13="OOC",$A13-E13,"")</f>
        <v/>
      </c>
      <c r="H13" s="2"/>
      <c r="I13" s="10">
        <f t="shared" si="2"/>
        <v>1.5099999999999998</v>
      </c>
      <c r="J13" s="10">
        <f t="shared" ref="J13:J28" si="6">MAX(0,I13+J12)</f>
        <v>1.5600000000000005</v>
      </c>
      <c r="K13" s="2">
        <f t="shared" ref="K13:K41" si="7">IF(J13=0,0,K12+1)</f>
        <v>2</v>
      </c>
      <c r="L13" s="2" t="str">
        <f t="shared" ref="L13:L41" si="8">IF(J13&gt;$B$7,"OOC","")</f>
        <v/>
      </c>
      <c r="M13" s="2" t="str">
        <f>IF(L13="OOC",$A13-K13,"")</f>
        <v/>
      </c>
    </row>
    <row r="14" spans="1:13" x14ac:dyDescent="0.2">
      <c r="A14" s="2">
        <v>3</v>
      </c>
      <c r="B14" s="9">
        <v>9.2899999999999991</v>
      </c>
      <c r="C14" s="10">
        <f t="shared" si="0"/>
        <v>-1.2100000000000009</v>
      </c>
      <c r="D14" s="10">
        <f t="shared" si="3"/>
        <v>0</v>
      </c>
      <c r="E14" s="2">
        <f t="shared" si="4"/>
        <v>0</v>
      </c>
      <c r="F14" s="2" t="str">
        <f t="shared" si="1"/>
        <v/>
      </c>
      <c r="G14" s="2" t="str">
        <f t="shared" si="5"/>
        <v/>
      </c>
      <c r="H14" s="2"/>
      <c r="I14" s="10">
        <f t="shared" si="2"/>
        <v>0.21000000000000085</v>
      </c>
      <c r="J14" s="10">
        <f t="shared" si="6"/>
        <v>1.7700000000000014</v>
      </c>
      <c r="K14" s="2">
        <f t="shared" si="7"/>
        <v>3</v>
      </c>
      <c r="L14" s="2" t="str">
        <f t="shared" si="8"/>
        <v/>
      </c>
      <c r="M14" s="2" t="str">
        <f t="shared" ref="M14:M42" si="9">IF(L14="OOC",$A14-K14,"")</f>
        <v/>
      </c>
    </row>
    <row r="15" spans="1:13" x14ac:dyDescent="0.2">
      <c r="A15" s="2">
        <v>4</v>
      </c>
      <c r="B15" s="9">
        <v>11.66</v>
      </c>
      <c r="C15" s="10">
        <f t="shared" si="0"/>
        <v>1.1600000000000001</v>
      </c>
      <c r="D15" s="10">
        <f t="shared" si="3"/>
        <v>1.1600000000000001</v>
      </c>
      <c r="E15" s="2">
        <f t="shared" si="4"/>
        <v>1</v>
      </c>
      <c r="F15" s="2" t="str">
        <f t="shared" si="1"/>
        <v/>
      </c>
      <c r="G15" s="2" t="str">
        <f t="shared" si="5"/>
        <v/>
      </c>
      <c r="H15" s="2"/>
      <c r="I15" s="10">
        <f t="shared" si="2"/>
        <v>-2.16</v>
      </c>
      <c r="J15" s="10">
        <f t="shared" si="6"/>
        <v>0</v>
      </c>
      <c r="K15" s="2">
        <f t="shared" si="7"/>
        <v>0</v>
      </c>
      <c r="L15" s="2" t="str">
        <f t="shared" si="8"/>
        <v/>
      </c>
      <c r="M15" s="2" t="str">
        <f t="shared" si="9"/>
        <v/>
      </c>
    </row>
    <row r="16" spans="1:13" x14ac:dyDescent="0.2">
      <c r="A16" s="2">
        <v>5</v>
      </c>
      <c r="B16" s="9">
        <v>12.16</v>
      </c>
      <c r="C16" s="10">
        <f t="shared" si="0"/>
        <v>1.6600000000000001</v>
      </c>
      <c r="D16" s="10">
        <f t="shared" si="3"/>
        <v>2.8200000000000003</v>
      </c>
      <c r="E16" s="2">
        <f t="shared" si="4"/>
        <v>2</v>
      </c>
      <c r="F16" s="2" t="str">
        <f t="shared" si="1"/>
        <v/>
      </c>
      <c r="G16" s="2" t="str">
        <f t="shared" si="5"/>
        <v/>
      </c>
      <c r="H16" s="2"/>
      <c r="I16" s="10">
        <f t="shared" si="2"/>
        <v>-2.66</v>
      </c>
      <c r="J16" s="10">
        <f t="shared" si="6"/>
        <v>0</v>
      </c>
      <c r="K16" s="2">
        <f t="shared" si="7"/>
        <v>0</v>
      </c>
      <c r="L16" s="2" t="str">
        <f t="shared" si="8"/>
        <v/>
      </c>
      <c r="M16" s="2" t="str">
        <f t="shared" si="9"/>
        <v/>
      </c>
    </row>
    <row r="17" spans="1:13" x14ac:dyDescent="0.2">
      <c r="A17" s="2">
        <v>6</v>
      </c>
      <c r="B17" s="9">
        <v>10.18</v>
      </c>
      <c r="C17" s="10">
        <f t="shared" si="0"/>
        <v>-0.32000000000000028</v>
      </c>
      <c r="D17" s="10">
        <f t="shared" si="3"/>
        <v>2.5</v>
      </c>
      <c r="E17" s="2">
        <f t="shared" si="4"/>
        <v>3</v>
      </c>
      <c r="F17" s="2" t="str">
        <f t="shared" si="1"/>
        <v/>
      </c>
      <c r="G17" s="2" t="str">
        <f t="shared" si="5"/>
        <v/>
      </c>
      <c r="H17" s="2"/>
      <c r="I17" s="10">
        <f t="shared" si="2"/>
        <v>-0.67999999999999972</v>
      </c>
      <c r="J17" s="10">
        <f t="shared" si="6"/>
        <v>0</v>
      </c>
      <c r="K17" s="2">
        <f t="shared" si="7"/>
        <v>0</v>
      </c>
      <c r="L17" s="2" t="str">
        <f t="shared" si="8"/>
        <v/>
      </c>
      <c r="M17" s="2" t="str">
        <f t="shared" si="9"/>
        <v/>
      </c>
    </row>
    <row r="18" spans="1:13" x14ac:dyDescent="0.2">
      <c r="A18" s="2">
        <v>7</v>
      </c>
      <c r="B18" s="9">
        <v>8.0399999999999991</v>
      </c>
      <c r="C18" s="10">
        <f t="shared" si="0"/>
        <v>-2.4600000000000009</v>
      </c>
      <c r="D18" s="10">
        <f t="shared" si="3"/>
        <v>3.9999999999999147E-2</v>
      </c>
      <c r="E18" s="2">
        <f t="shared" si="4"/>
        <v>4</v>
      </c>
      <c r="F18" s="2" t="str">
        <f t="shared" si="1"/>
        <v/>
      </c>
      <c r="G18" s="2" t="str">
        <f t="shared" si="5"/>
        <v/>
      </c>
      <c r="H18" s="2"/>
      <c r="I18" s="10">
        <f t="shared" si="2"/>
        <v>1.4600000000000009</v>
      </c>
      <c r="J18" s="10">
        <f t="shared" si="6"/>
        <v>1.4600000000000009</v>
      </c>
      <c r="K18" s="2">
        <f t="shared" si="7"/>
        <v>1</v>
      </c>
      <c r="L18" s="2" t="str">
        <f t="shared" si="8"/>
        <v/>
      </c>
      <c r="M18" s="2" t="str">
        <f t="shared" si="9"/>
        <v/>
      </c>
    </row>
    <row r="19" spans="1:13" x14ac:dyDescent="0.2">
      <c r="A19" s="2">
        <v>8</v>
      </c>
      <c r="B19" s="9">
        <v>11.46</v>
      </c>
      <c r="C19" s="10">
        <f t="shared" si="0"/>
        <v>0.96000000000000085</v>
      </c>
      <c r="D19" s="10">
        <f t="shared" si="3"/>
        <v>1</v>
      </c>
      <c r="E19" s="2">
        <f t="shared" si="4"/>
        <v>5</v>
      </c>
      <c r="F19" s="2" t="str">
        <f t="shared" si="1"/>
        <v/>
      </c>
      <c r="G19" s="2" t="str">
        <f t="shared" si="5"/>
        <v/>
      </c>
      <c r="H19" s="2"/>
      <c r="I19" s="10">
        <f t="shared" si="2"/>
        <v>-1.9600000000000009</v>
      </c>
      <c r="J19" s="10">
        <f t="shared" si="6"/>
        <v>0</v>
      </c>
      <c r="K19" s="2">
        <f t="shared" si="7"/>
        <v>0</v>
      </c>
      <c r="L19" s="2" t="str">
        <f t="shared" si="8"/>
        <v/>
      </c>
      <c r="M19" s="2" t="str">
        <f t="shared" si="9"/>
        <v/>
      </c>
    </row>
    <row r="20" spans="1:13" x14ac:dyDescent="0.2">
      <c r="A20" s="2">
        <v>9</v>
      </c>
      <c r="B20" s="9">
        <v>9.1999999999999993</v>
      </c>
      <c r="C20" s="10">
        <f t="shared" si="0"/>
        <v>-1.3000000000000007</v>
      </c>
      <c r="D20" s="10">
        <f t="shared" si="3"/>
        <v>0</v>
      </c>
      <c r="E20" s="2">
        <f t="shared" si="4"/>
        <v>0</v>
      </c>
      <c r="F20" s="2" t="str">
        <f t="shared" si="1"/>
        <v/>
      </c>
      <c r="G20" s="2" t="str">
        <f t="shared" si="5"/>
        <v/>
      </c>
      <c r="H20" s="2"/>
      <c r="I20" s="10">
        <f t="shared" si="2"/>
        <v>0.30000000000000071</v>
      </c>
      <c r="J20" s="10">
        <f t="shared" si="6"/>
        <v>0.30000000000000071</v>
      </c>
      <c r="K20" s="2">
        <f t="shared" si="7"/>
        <v>1</v>
      </c>
      <c r="L20" s="2" t="str">
        <f t="shared" si="8"/>
        <v/>
      </c>
      <c r="M20" s="2" t="str">
        <f t="shared" si="9"/>
        <v/>
      </c>
    </row>
    <row r="21" spans="1:13" x14ac:dyDescent="0.2">
      <c r="A21" s="2">
        <v>10</v>
      </c>
      <c r="B21" s="9">
        <v>10.34</v>
      </c>
      <c r="C21" s="10">
        <f t="shared" si="0"/>
        <v>-0.16000000000000014</v>
      </c>
      <c r="D21" s="10">
        <f t="shared" si="3"/>
        <v>0</v>
      </c>
      <c r="E21" s="2">
        <f t="shared" si="4"/>
        <v>0</v>
      </c>
      <c r="F21" s="2" t="str">
        <f t="shared" si="1"/>
        <v/>
      </c>
      <c r="G21" s="2" t="str">
        <f t="shared" si="5"/>
        <v/>
      </c>
      <c r="H21" s="2"/>
      <c r="I21" s="10">
        <f t="shared" si="2"/>
        <v>-0.83999999999999986</v>
      </c>
      <c r="J21" s="10">
        <f t="shared" si="6"/>
        <v>0</v>
      </c>
      <c r="K21" s="2">
        <f t="shared" si="7"/>
        <v>0</v>
      </c>
      <c r="L21" s="2" t="str">
        <f t="shared" si="8"/>
        <v/>
      </c>
      <c r="M21" s="2" t="str">
        <f t="shared" si="9"/>
        <v/>
      </c>
    </row>
    <row r="22" spans="1:13" x14ac:dyDescent="0.2">
      <c r="A22" s="2">
        <v>11</v>
      </c>
      <c r="B22" s="9">
        <v>9.0299999999999994</v>
      </c>
      <c r="C22" s="10">
        <f t="shared" si="0"/>
        <v>-1.4700000000000006</v>
      </c>
      <c r="D22" s="10">
        <f t="shared" si="3"/>
        <v>0</v>
      </c>
      <c r="E22" s="2">
        <f t="shared" si="4"/>
        <v>0</v>
      </c>
      <c r="F22" s="2" t="str">
        <f t="shared" si="1"/>
        <v/>
      </c>
      <c r="G22" s="2" t="str">
        <f t="shared" si="5"/>
        <v/>
      </c>
      <c r="H22" s="2"/>
      <c r="I22" s="10">
        <f t="shared" si="2"/>
        <v>0.47000000000000064</v>
      </c>
      <c r="J22" s="10">
        <f t="shared" si="6"/>
        <v>0.47000000000000064</v>
      </c>
      <c r="K22" s="2">
        <f t="shared" si="7"/>
        <v>1</v>
      </c>
      <c r="L22" s="2" t="str">
        <f t="shared" si="8"/>
        <v/>
      </c>
      <c r="M22" s="2" t="str">
        <f t="shared" si="9"/>
        <v/>
      </c>
    </row>
    <row r="23" spans="1:13" x14ac:dyDescent="0.2">
      <c r="A23" s="2">
        <v>12</v>
      </c>
      <c r="B23" s="9">
        <v>11.47</v>
      </c>
      <c r="C23" s="10">
        <f t="shared" si="0"/>
        <v>0.97000000000000064</v>
      </c>
      <c r="D23" s="10">
        <f t="shared" si="3"/>
        <v>0.97000000000000064</v>
      </c>
      <c r="E23" s="2">
        <f t="shared" si="4"/>
        <v>1</v>
      </c>
      <c r="F23" s="2" t="str">
        <f t="shared" si="1"/>
        <v/>
      </c>
      <c r="G23" s="2" t="str">
        <f t="shared" si="5"/>
        <v/>
      </c>
      <c r="H23" s="2"/>
      <c r="I23" s="10">
        <f t="shared" si="2"/>
        <v>-1.9700000000000006</v>
      </c>
      <c r="J23" s="10">
        <f t="shared" si="6"/>
        <v>0</v>
      </c>
      <c r="K23" s="2">
        <f t="shared" si="7"/>
        <v>0</v>
      </c>
      <c r="L23" s="2" t="str">
        <f t="shared" si="8"/>
        <v/>
      </c>
      <c r="M23" s="2" t="str">
        <f t="shared" si="9"/>
        <v/>
      </c>
    </row>
    <row r="24" spans="1:13" x14ac:dyDescent="0.2">
      <c r="A24" s="2">
        <v>13</v>
      </c>
      <c r="B24" s="9">
        <v>10.51</v>
      </c>
      <c r="C24" s="10">
        <f t="shared" si="0"/>
        <v>9.9999999999997868E-3</v>
      </c>
      <c r="D24" s="10">
        <f t="shared" si="3"/>
        <v>0.98000000000000043</v>
      </c>
      <c r="E24" s="2">
        <f t="shared" si="4"/>
        <v>2</v>
      </c>
      <c r="F24" s="2" t="str">
        <f t="shared" si="1"/>
        <v/>
      </c>
      <c r="G24" s="2" t="str">
        <f t="shared" si="5"/>
        <v/>
      </c>
      <c r="H24" s="2"/>
      <c r="I24" s="10">
        <f t="shared" si="2"/>
        <v>-1.0099999999999998</v>
      </c>
      <c r="J24" s="10">
        <f t="shared" si="6"/>
        <v>0</v>
      </c>
      <c r="K24" s="2">
        <f t="shared" si="7"/>
        <v>0</v>
      </c>
      <c r="L24" s="2" t="str">
        <f t="shared" si="8"/>
        <v/>
      </c>
      <c r="M24" s="2" t="str">
        <f t="shared" si="9"/>
        <v/>
      </c>
    </row>
    <row r="25" spans="1:13" x14ac:dyDescent="0.2">
      <c r="A25" s="2">
        <v>14</v>
      </c>
      <c r="B25" s="9">
        <v>9.4</v>
      </c>
      <c r="C25" s="10">
        <f t="shared" si="0"/>
        <v>-1.0999999999999996</v>
      </c>
      <c r="D25" s="10">
        <f t="shared" si="3"/>
        <v>0</v>
      </c>
      <c r="E25" s="2">
        <f t="shared" si="4"/>
        <v>0</v>
      </c>
      <c r="F25" s="2" t="str">
        <f t="shared" si="1"/>
        <v/>
      </c>
      <c r="G25" s="2" t="str">
        <f t="shared" si="5"/>
        <v/>
      </c>
      <c r="H25" s="2"/>
      <c r="I25" s="10">
        <f t="shared" si="2"/>
        <v>9.9999999999999645E-2</v>
      </c>
      <c r="J25" s="10">
        <f t="shared" si="6"/>
        <v>9.9999999999999645E-2</v>
      </c>
      <c r="K25" s="2">
        <f t="shared" si="7"/>
        <v>1</v>
      </c>
      <c r="L25" s="2" t="str">
        <f t="shared" si="8"/>
        <v/>
      </c>
      <c r="M25" s="2" t="str">
        <f t="shared" si="9"/>
        <v/>
      </c>
    </row>
    <row r="26" spans="1:13" x14ac:dyDescent="0.2">
      <c r="A26" s="2">
        <v>15</v>
      </c>
      <c r="B26" s="9">
        <v>10.08</v>
      </c>
      <c r="C26" s="10">
        <f t="shared" si="0"/>
        <v>-0.41999999999999993</v>
      </c>
      <c r="D26" s="10">
        <f t="shared" si="3"/>
        <v>0</v>
      </c>
      <c r="E26" s="2">
        <f t="shared" si="4"/>
        <v>0</v>
      </c>
      <c r="F26" s="2" t="str">
        <f t="shared" si="1"/>
        <v/>
      </c>
      <c r="G26" s="2" t="str">
        <f t="shared" si="5"/>
        <v/>
      </c>
      <c r="H26" s="2"/>
      <c r="I26" s="10">
        <f t="shared" si="2"/>
        <v>-0.58000000000000007</v>
      </c>
      <c r="J26" s="10">
        <f t="shared" si="6"/>
        <v>0</v>
      </c>
      <c r="K26" s="2">
        <f t="shared" si="7"/>
        <v>0</v>
      </c>
      <c r="L26" s="2" t="str">
        <f t="shared" si="8"/>
        <v/>
      </c>
      <c r="M26" s="2" t="str">
        <f t="shared" si="9"/>
        <v/>
      </c>
    </row>
    <row r="27" spans="1:13" x14ac:dyDescent="0.2">
      <c r="A27" s="2">
        <v>16</v>
      </c>
      <c r="B27" s="9">
        <v>9.3699999999999992</v>
      </c>
      <c r="C27" s="10">
        <f t="shared" si="0"/>
        <v>-1.1300000000000008</v>
      </c>
      <c r="D27" s="10">
        <f t="shared" si="3"/>
        <v>0</v>
      </c>
      <c r="E27" s="2">
        <f t="shared" si="4"/>
        <v>0</v>
      </c>
      <c r="F27" s="2" t="str">
        <f t="shared" si="1"/>
        <v/>
      </c>
      <c r="G27" s="2" t="str">
        <f t="shared" si="5"/>
        <v/>
      </c>
      <c r="H27" s="2"/>
      <c r="I27" s="10">
        <f t="shared" si="2"/>
        <v>0.13000000000000078</v>
      </c>
      <c r="J27" s="10">
        <f t="shared" si="6"/>
        <v>0.13000000000000078</v>
      </c>
      <c r="K27" s="2">
        <f t="shared" si="7"/>
        <v>1</v>
      </c>
      <c r="L27" s="2" t="str">
        <f t="shared" si="8"/>
        <v/>
      </c>
      <c r="M27" s="2" t="str">
        <f t="shared" si="9"/>
        <v/>
      </c>
    </row>
    <row r="28" spans="1:13" x14ac:dyDescent="0.2">
      <c r="A28" s="2">
        <v>17</v>
      </c>
      <c r="B28" s="9">
        <v>10.62</v>
      </c>
      <c r="C28" s="10">
        <f t="shared" si="0"/>
        <v>0.11999999999999922</v>
      </c>
      <c r="D28" s="10">
        <f t="shared" si="3"/>
        <v>0.11999999999999922</v>
      </c>
      <c r="E28" s="2">
        <f t="shared" si="4"/>
        <v>1</v>
      </c>
      <c r="F28" s="2" t="str">
        <f t="shared" si="1"/>
        <v/>
      </c>
      <c r="G28" s="2" t="str">
        <f t="shared" si="5"/>
        <v/>
      </c>
      <c r="H28" s="2"/>
      <c r="I28" s="10">
        <f t="shared" si="2"/>
        <v>-1.1199999999999992</v>
      </c>
      <c r="J28" s="10">
        <f t="shared" si="6"/>
        <v>0</v>
      </c>
      <c r="K28" s="2">
        <f t="shared" si="7"/>
        <v>0</v>
      </c>
      <c r="L28" s="2" t="str">
        <f t="shared" si="8"/>
        <v/>
      </c>
      <c r="M28" s="2" t="str">
        <f t="shared" si="9"/>
        <v/>
      </c>
    </row>
    <row r="29" spans="1:13" x14ac:dyDescent="0.2">
      <c r="A29" s="2">
        <v>18</v>
      </c>
      <c r="B29" s="9">
        <v>10.31</v>
      </c>
      <c r="C29" s="10">
        <f t="shared" si="0"/>
        <v>-0.1899999999999995</v>
      </c>
      <c r="D29" s="10">
        <f>MAX(0,C29+D28)</f>
        <v>0</v>
      </c>
      <c r="E29" s="2">
        <f t="shared" si="4"/>
        <v>0</v>
      </c>
      <c r="F29" s="2" t="str">
        <f t="shared" si="1"/>
        <v/>
      </c>
      <c r="G29" s="2" t="str">
        <f t="shared" si="5"/>
        <v/>
      </c>
      <c r="H29" s="2"/>
      <c r="I29" s="10">
        <f t="shared" si="2"/>
        <v>-0.8100000000000005</v>
      </c>
      <c r="J29" s="10">
        <f>MAX(0,I29+J28)</f>
        <v>0</v>
      </c>
      <c r="K29" s="2">
        <f t="shared" si="7"/>
        <v>0</v>
      </c>
      <c r="L29" s="2" t="str">
        <f t="shared" si="8"/>
        <v/>
      </c>
      <c r="M29" s="2" t="str">
        <f t="shared" si="9"/>
        <v/>
      </c>
    </row>
    <row r="30" spans="1:13" x14ac:dyDescent="0.2">
      <c r="A30" s="2">
        <v>19</v>
      </c>
      <c r="B30" s="9">
        <v>8.52</v>
      </c>
      <c r="C30" s="10">
        <f t="shared" si="0"/>
        <v>-1.9800000000000004</v>
      </c>
      <c r="D30" s="10">
        <f>MAX(0,C30+D29)</f>
        <v>0</v>
      </c>
      <c r="E30" s="2">
        <f t="shared" si="4"/>
        <v>0</v>
      </c>
      <c r="F30" s="2" t="str">
        <f t="shared" si="1"/>
        <v/>
      </c>
      <c r="G30" s="2" t="str">
        <f t="shared" si="5"/>
        <v/>
      </c>
      <c r="H30" s="2"/>
      <c r="I30" s="10">
        <f t="shared" si="2"/>
        <v>0.98000000000000043</v>
      </c>
      <c r="J30" s="10">
        <f>MAX(0,I30+J29)</f>
        <v>0.98000000000000043</v>
      </c>
      <c r="K30" s="2">
        <f t="shared" si="7"/>
        <v>1</v>
      </c>
      <c r="L30" s="2" t="str">
        <f t="shared" si="8"/>
        <v/>
      </c>
      <c r="M30" s="2" t="str">
        <f t="shared" si="9"/>
        <v/>
      </c>
    </row>
    <row r="31" spans="1:13" x14ac:dyDescent="0.2">
      <c r="A31" s="2">
        <v>20</v>
      </c>
      <c r="B31" s="9">
        <v>10.84</v>
      </c>
      <c r="C31" s="10">
        <f t="shared" si="0"/>
        <v>0.33999999999999986</v>
      </c>
      <c r="D31" s="10">
        <f>MAX(0,C31+D30)</f>
        <v>0.33999999999999986</v>
      </c>
      <c r="E31" s="2">
        <f t="shared" si="4"/>
        <v>1</v>
      </c>
      <c r="F31" s="2" t="str">
        <f t="shared" si="1"/>
        <v/>
      </c>
      <c r="G31" s="2" t="str">
        <f t="shared" si="5"/>
        <v/>
      </c>
      <c r="H31" s="2"/>
      <c r="I31" s="10">
        <f t="shared" si="2"/>
        <v>-1.3399999999999999</v>
      </c>
      <c r="J31" s="10">
        <f>MAX(0,I31+J30)</f>
        <v>0</v>
      </c>
      <c r="K31" s="2">
        <f t="shared" si="7"/>
        <v>0</v>
      </c>
      <c r="L31" s="2" t="str">
        <f t="shared" si="8"/>
        <v/>
      </c>
      <c r="M31" s="2" t="str">
        <f t="shared" si="9"/>
        <v/>
      </c>
    </row>
    <row r="32" spans="1:13" x14ac:dyDescent="0.2">
      <c r="A32" s="2">
        <v>21</v>
      </c>
      <c r="B32" s="11">
        <v>10.9</v>
      </c>
      <c r="C32" s="12">
        <f t="shared" si="0"/>
        <v>0.40000000000000036</v>
      </c>
      <c r="D32" s="10">
        <f t="shared" ref="D32:D41" si="10">MAX(0,C32+D31)</f>
        <v>0.74000000000000021</v>
      </c>
      <c r="E32" s="2">
        <f t="shared" si="4"/>
        <v>2</v>
      </c>
      <c r="F32" s="2" t="str">
        <f t="shared" si="1"/>
        <v/>
      </c>
      <c r="G32" s="2" t="str">
        <f t="shared" si="5"/>
        <v/>
      </c>
      <c r="I32" s="12">
        <f t="shared" si="2"/>
        <v>-1.4000000000000004</v>
      </c>
      <c r="J32" s="10">
        <f t="shared" ref="J32:J41" si="11">MAX(0,I32+J31)</f>
        <v>0</v>
      </c>
      <c r="K32" s="2">
        <f t="shared" si="7"/>
        <v>0</v>
      </c>
      <c r="L32" s="2" t="str">
        <f t="shared" si="8"/>
        <v/>
      </c>
      <c r="M32" s="2" t="str">
        <f t="shared" si="9"/>
        <v/>
      </c>
    </row>
    <row r="33" spans="1:13" x14ac:dyDescent="0.2">
      <c r="A33" s="2">
        <v>22</v>
      </c>
      <c r="B33" s="11">
        <v>9.33</v>
      </c>
      <c r="C33" s="12">
        <f t="shared" si="0"/>
        <v>-1.17</v>
      </c>
      <c r="D33" s="10">
        <f t="shared" si="10"/>
        <v>0</v>
      </c>
      <c r="E33" s="2">
        <f t="shared" si="4"/>
        <v>0</v>
      </c>
      <c r="F33" s="2" t="str">
        <f t="shared" si="1"/>
        <v/>
      </c>
      <c r="G33" s="2" t="str">
        <f t="shared" si="5"/>
        <v/>
      </c>
      <c r="I33" s="12">
        <f t="shared" si="2"/>
        <v>0.16999999999999993</v>
      </c>
      <c r="J33" s="10">
        <f t="shared" si="11"/>
        <v>0.16999999999999993</v>
      </c>
      <c r="K33" s="2">
        <f t="shared" si="7"/>
        <v>1</v>
      </c>
      <c r="L33" s="2" t="str">
        <f t="shared" si="8"/>
        <v/>
      </c>
      <c r="M33" s="2" t="str">
        <f t="shared" si="9"/>
        <v/>
      </c>
    </row>
    <row r="34" spans="1:13" x14ac:dyDescent="0.2">
      <c r="A34" s="2">
        <v>23</v>
      </c>
      <c r="B34" s="11">
        <v>12.29</v>
      </c>
      <c r="C34" s="12">
        <f t="shared" si="0"/>
        <v>1.7899999999999991</v>
      </c>
      <c r="D34" s="10">
        <f t="shared" si="10"/>
        <v>1.7899999999999991</v>
      </c>
      <c r="E34" s="2">
        <f t="shared" si="4"/>
        <v>1</v>
      </c>
      <c r="F34" s="2" t="str">
        <f t="shared" si="1"/>
        <v/>
      </c>
      <c r="G34" s="2" t="str">
        <f t="shared" si="5"/>
        <v/>
      </c>
      <c r="I34" s="12">
        <f t="shared" si="2"/>
        <v>-2.7899999999999991</v>
      </c>
      <c r="J34" s="10">
        <f t="shared" si="11"/>
        <v>0</v>
      </c>
      <c r="K34" s="2">
        <f t="shared" si="7"/>
        <v>0</v>
      </c>
      <c r="L34" s="2" t="str">
        <f t="shared" si="8"/>
        <v/>
      </c>
      <c r="M34" s="2" t="str">
        <f t="shared" si="9"/>
        <v/>
      </c>
    </row>
    <row r="35" spans="1:13" x14ac:dyDescent="0.2">
      <c r="A35" s="2">
        <v>24</v>
      </c>
      <c r="B35" s="11">
        <v>11.5</v>
      </c>
      <c r="C35" s="12">
        <f t="shared" si="0"/>
        <v>1</v>
      </c>
      <c r="D35" s="10">
        <f t="shared" si="10"/>
        <v>2.7899999999999991</v>
      </c>
      <c r="E35" s="2">
        <f t="shared" si="4"/>
        <v>2</v>
      </c>
      <c r="F35" s="2" t="str">
        <f t="shared" si="1"/>
        <v/>
      </c>
      <c r="G35" s="2" t="str">
        <f t="shared" si="5"/>
        <v/>
      </c>
      <c r="I35" s="12">
        <f t="shared" si="2"/>
        <v>-2</v>
      </c>
      <c r="J35" s="10">
        <f t="shared" si="11"/>
        <v>0</v>
      </c>
      <c r="K35" s="2">
        <f t="shared" si="7"/>
        <v>0</v>
      </c>
      <c r="L35" s="2" t="str">
        <f t="shared" si="8"/>
        <v/>
      </c>
      <c r="M35" s="2" t="str">
        <f t="shared" si="9"/>
        <v/>
      </c>
    </row>
    <row r="36" spans="1:13" x14ac:dyDescent="0.2">
      <c r="A36" s="2">
        <v>25</v>
      </c>
      <c r="B36" s="11">
        <v>10.6</v>
      </c>
      <c r="C36" s="12">
        <f t="shared" si="0"/>
        <v>9.9999999999999645E-2</v>
      </c>
      <c r="D36" s="10">
        <f t="shared" si="10"/>
        <v>2.8899999999999988</v>
      </c>
      <c r="E36" s="2">
        <f t="shared" si="4"/>
        <v>3</v>
      </c>
      <c r="F36" s="2" t="str">
        <f t="shared" si="1"/>
        <v/>
      </c>
      <c r="G36" s="2" t="str">
        <f t="shared" si="5"/>
        <v/>
      </c>
      <c r="I36" s="12">
        <f t="shared" si="2"/>
        <v>-1.0999999999999996</v>
      </c>
      <c r="J36" s="10">
        <f t="shared" si="11"/>
        <v>0</v>
      </c>
      <c r="K36" s="2">
        <f t="shared" si="7"/>
        <v>0</v>
      </c>
      <c r="L36" s="2" t="str">
        <f t="shared" si="8"/>
        <v/>
      </c>
      <c r="M36" s="2" t="str">
        <f t="shared" si="9"/>
        <v/>
      </c>
    </row>
    <row r="37" spans="1:13" x14ac:dyDescent="0.2">
      <c r="A37" s="2">
        <v>26</v>
      </c>
      <c r="B37" s="11">
        <v>11.08</v>
      </c>
      <c r="C37" s="12">
        <f t="shared" si="0"/>
        <v>0.58000000000000007</v>
      </c>
      <c r="D37" s="10">
        <f t="shared" si="10"/>
        <v>3.4699999999999989</v>
      </c>
      <c r="E37" s="2">
        <f t="shared" si="4"/>
        <v>4</v>
      </c>
      <c r="F37" s="2" t="str">
        <f t="shared" si="1"/>
        <v/>
      </c>
      <c r="G37" s="2" t="str">
        <f t="shared" si="5"/>
        <v/>
      </c>
      <c r="I37" s="12">
        <f t="shared" si="2"/>
        <v>-1.58</v>
      </c>
      <c r="J37" s="10">
        <f t="shared" si="11"/>
        <v>0</v>
      </c>
      <c r="K37" s="2">
        <f t="shared" si="7"/>
        <v>0</v>
      </c>
      <c r="L37" s="2" t="str">
        <f t="shared" si="8"/>
        <v/>
      </c>
      <c r="M37" s="2" t="str">
        <f t="shared" si="9"/>
        <v/>
      </c>
    </row>
    <row r="38" spans="1:13" x14ac:dyDescent="0.2">
      <c r="A38" s="2">
        <v>27</v>
      </c>
      <c r="B38" s="11">
        <v>10.38</v>
      </c>
      <c r="C38" s="12">
        <f t="shared" si="0"/>
        <v>-0.11999999999999922</v>
      </c>
      <c r="D38" s="10">
        <f t="shared" si="10"/>
        <v>3.3499999999999996</v>
      </c>
      <c r="E38" s="2">
        <f t="shared" si="4"/>
        <v>5</v>
      </c>
      <c r="F38" s="2" t="str">
        <f t="shared" si="1"/>
        <v/>
      </c>
      <c r="G38" s="2" t="str">
        <f t="shared" si="5"/>
        <v/>
      </c>
      <c r="I38" s="12">
        <f t="shared" si="2"/>
        <v>-0.88000000000000078</v>
      </c>
      <c r="J38" s="10">
        <f t="shared" si="11"/>
        <v>0</v>
      </c>
      <c r="K38" s="2">
        <f t="shared" si="7"/>
        <v>0</v>
      </c>
      <c r="L38" s="2" t="str">
        <f t="shared" si="8"/>
        <v/>
      </c>
      <c r="M38" s="2" t="str">
        <f t="shared" si="9"/>
        <v/>
      </c>
    </row>
    <row r="39" spans="1:13" x14ac:dyDescent="0.2">
      <c r="A39" s="2">
        <v>28</v>
      </c>
      <c r="B39" s="11">
        <v>11.62</v>
      </c>
      <c r="C39" s="12">
        <f t="shared" si="0"/>
        <v>1.1199999999999992</v>
      </c>
      <c r="D39" s="10">
        <f t="shared" si="10"/>
        <v>4.4699999999999989</v>
      </c>
      <c r="E39" s="2">
        <f t="shared" si="4"/>
        <v>6</v>
      </c>
      <c r="F39" s="2" t="str">
        <f t="shared" si="1"/>
        <v/>
      </c>
      <c r="G39" s="2" t="str">
        <f t="shared" si="5"/>
        <v/>
      </c>
      <c r="I39" s="12">
        <f t="shared" si="2"/>
        <v>-2.1199999999999992</v>
      </c>
      <c r="J39" s="10">
        <f t="shared" si="11"/>
        <v>0</v>
      </c>
      <c r="K39" s="2">
        <f t="shared" si="7"/>
        <v>0</v>
      </c>
      <c r="L39" s="2" t="str">
        <f t="shared" si="8"/>
        <v/>
      </c>
      <c r="M39" s="2" t="str">
        <f t="shared" si="9"/>
        <v/>
      </c>
    </row>
    <row r="40" spans="1:13" x14ac:dyDescent="0.2">
      <c r="A40" s="2">
        <v>29</v>
      </c>
      <c r="B40" s="11">
        <v>11.31</v>
      </c>
      <c r="C40" s="12">
        <f t="shared" si="0"/>
        <v>0.8100000000000005</v>
      </c>
      <c r="D40" s="10">
        <f t="shared" si="10"/>
        <v>5.2799999999999994</v>
      </c>
      <c r="E40" s="2">
        <f t="shared" si="4"/>
        <v>7</v>
      </c>
      <c r="F40" s="2" t="str">
        <f t="shared" si="1"/>
        <v>OOC</v>
      </c>
      <c r="G40" s="2">
        <f t="shared" si="5"/>
        <v>22</v>
      </c>
      <c r="I40" s="12">
        <f t="shared" si="2"/>
        <v>-1.8100000000000005</v>
      </c>
      <c r="J40" s="10">
        <f t="shared" si="11"/>
        <v>0</v>
      </c>
      <c r="K40" s="2">
        <f t="shared" si="7"/>
        <v>0</v>
      </c>
      <c r="L40" s="2" t="str">
        <f t="shared" si="8"/>
        <v/>
      </c>
      <c r="M40" s="2" t="str">
        <f t="shared" si="9"/>
        <v/>
      </c>
    </row>
    <row r="41" spans="1:13" x14ac:dyDescent="0.2">
      <c r="A41" s="2">
        <v>30</v>
      </c>
      <c r="B41" s="11">
        <v>10.52</v>
      </c>
      <c r="C41" s="12">
        <f t="shared" si="0"/>
        <v>1.9999999999999574E-2</v>
      </c>
      <c r="D41" s="10">
        <f t="shared" si="10"/>
        <v>5.2999999999999989</v>
      </c>
      <c r="E41" s="2">
        <f t="shared" si="4"/>
        <v>8</v>
      </c>
      <c r="F41" s="2" t="str">
        <f t="shared" si="1"/>
        <v>OOC</v>
      </c>
      <c r="G41" s="2">
        <f t="shared" si="5"/>
        <v>22</v>
      </c>
      <c r="I41" s="12">
        <f t="shared" si="2"/>
        <v>-1.0199999999999996</v>
      </c>
      <c r="J41" s="10">
        <f t="shared" si="11"/>
        <v>0</v>
      </c>
      <c r="K41" s="2">
        <f t="shared" si="7"/>
        <v>0</v>
      </c>
      <c r="L41" s="2" t="str">
        <f t="shared" si="8"/>
        <v/>
      </c>
      <c r="M41" s="2" t="str">
        <f t="shared" si="9"/>
        <v/>
      </c>
    </row>
    <row r="42" spans="1:13" x14ac:dyDescent="0.2">
      <c r="M42" s="2" t="str">
        <f t="shared" si="9"/>
        <v/>
      </c>
    </row>
  </sheetData>
  <mergeCells count="2">
    <mergeCell ref="C9:G9"/>
    <mergeCell ref="I9:M9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defaultRowHeight="12.75" x14ac:dyDescent="0.2"/>
  <cols>
    <col min="1" max="1" width="7.140625" style="29" bestFit="1" customWidth="1"/>
    <col min="2" max="2" width="7.140625" style="28" bestFit="1" customWidth="1"/>
    <col min="3" max="3" width="8" style="28" customWidth="1"/>
    <col min="4" max="4" width="5" style="30" bestFit="1" customWidth="1"/>
    <col min="5" max="5" width="2.7109375" style="30" customWidth="1"/>
    <col min="6" max="6" width="6.42578125" style="31" bestFit="1" customWidth="1"/>
    <col min="7" max="7" width="3.7109375" style="28" customWidth="1"/>
    <col min="8" max="8" width="5.42578125" style="63" bestFit="1" customWidth="1"/>
    <col min="9" max="9" width="6.5703125" style="28" bestFit="1" customWidth="1"/>
    <col min="10" max="10" width="2.7109375" style="28" customWidth="1"/>
    <col min="11" max="11" width="5.42578125" style="31" bestFit="1" customWidth="1"/>
    <col min="12" max="12" width="3.7109375" style="28" customWidth="1"/>
    <col min="13" max="13" width="5.42578125" style="28" bestFit="1" customWidth="1"/>
    <col min="14" max="14" width="6.5703125" style="28" bestFit="1" customWidth="1"/>
    <col min="15" max="16384" width="9.140625" style="28"/>
  </cols>
  <sheetData>
    <row r="1" spans="1:14" x14ac:dyDescent="0.2">
      <c r="A1" s="24" t="s">
        <v>8</v>
      </c>
      <c r="B1" s="25">
        <v>1050</v>
      </c>
      <c r="C1" s="25" t="s">
        <v>50</v>
      </c>
      <c r="D1" s="26"/>
      <c r="E1" s="26"/>
      <c r="F1" s="27"/>
      <c r="G1" s="25"/>
      <c r="H1" s="59"/>
      <c r="I1" s="25"/>
      <c r="J1" s="25"/>
      <c r="K1" s="27"/>
      <c r="L1" s="25"/>
      <c r="M1" s="25"/>
    </row>
    <row r="2" spans="1:14" x14ac:dyDescent="0.2">
      <c r="A2" s="24" t="s">
        <v>9</v>
      </c>
      <c r="B2" s="25">
        <v>25</v>
      </c>
      <c r="C2" s="25" t="s">
        <v>50</v>
      </c>
      <c r="D2" s="26"/>
      <c r="E2" s="26"/>
      <c r="F2" s="27"/>
      <c r="G2" s="25"/>
      <c r="H2" s="59"/>
      <c r="I2" s="25"/>
      <c r="J2" s="25"/>
      <c r="K2" s="27"/>
      <c r="L2" s="25"/>
      <c r="M2" s="25"/>
    </row>
    <row r="3" spans="1:14" x14ac:dyDescent="0.2">
      <c r="A3" s="24" t="s">
        <v>10</v>
      </c>
      <c r="B3" s="25" t="s">
        <v>11</v>
      </c>
      <c r="C3" s="25"/>
      <c r="D3" s="26"/>
      <c r="E3" s="26"/>
      <c r="F3" s="27"/>
      <c r="G3" s="25"/>
      <c r="H3" s="59"/>
      <c r="I3" s="25"/>
      <c r="J3" s="25"/>
      <c r="K3" s="27"/>
      <c r="L3" s="25"/>
      <c r="M3" s="25"/>
    </row>
    <row r="4" spans="1:14" x14ac:dyDescent="0.2">
      <c r="A4" s="24" t="s">
        <v>36</v>
      </c>
      <c r="B4" s="25">
        <v>0.5</v>
      </c>
      <c r="C4" s="25"/>
      <c r="D4" s="26"/>
      <c r="E4" s="26"/>
      <c r="F4" s="27"/>
      <c r="G4" s="25"/>
      <c r="H4" s="59"/>
      <c r="I4" s="25"/>
      <c r="J4" s="25"/>
      <c r="K4" s="27"/>
      <c r="L4" s="25"/>
      <c r="M4" s="25"/>
    </row>
    <row r="5" spans="1:14" x14ac:dyDescent="0.2">
      <c r="A5" s="24" t="s">
        <v>35</v>
      </c>
      <c r="B5" s="25">
        <v>5</v>
      </c>
      <c r="C5" s="25"/>
      <c r="D5" s="26"/>
      <c r="E5" s="26"/>
      <c r="F5" s="27"/>
      <c r="G5" s="25"/>
      <c r="H5" s="59"/>
      <c r="I5" s="25"/>
      <c r="J5" s="25"/>
      <c r="K5" s="27"/>
      <c r="L5" s="25"/>
      <c r="M5" s="25"/>
    </row>
    <row r="6" spans="1:14" ht="13.5" thickBot="1" x14ac:dyDescent="0.25">
      <c r="A6" s="24"/>
      <c r="B6" s="25"/>
      <c r="C6" s="25"/>
      <c r="D6" s="26"/>
      <c r="E6" s="26"/>
      <c r="F6" s="27"/>
      <c r="G6" s="25"/>
      <c r="H6" s="59"/>
      <c r="I6" s="25"/>
      <c r="J6" s="25"/>
      <c r="K6" s="27"/>
      <c r="L6" s="25"/>
      <c r="M6" s="25"/>
    </row>
    <row r="7" spans="1:14" s="72" customFormat="1" x14ac:dyDescent="0.2">
      <c r="A7" s="64"/>
      <c r="B7" s="65"/>
      <c r="C7" s="65"/>
      <c r="D7" s="66"/>
      <c r="E7" s="67"/>
      <c r="F7" s="68" t="s">
        <v>34</v>
      </c>
      <c r="G7" s="68"/>
      <c r="H7" s="68"/>
      <c r="I7" s="68"/>
      <c r="J7" s="69"/>
      <c r="K7" s="68" t="s">
        <v>33</v>
      </c>
      <c r="L7" s="70"/>
      <c r="M7" s="70"/>
      <c r="N7" s="71"/>
    </row>
    <row r="8" spans="1:14" s="80" customFormat="1" ht="13.5" thickBot="1" x14ac:dyDescent="0.25">
      <c r="A8" s="73" t="s">
        <v>18</v>
      </c>
      <c r="B8" s="74" t="s">
        <v>19</v>
      </c>
      <c r="C8" s="74" t="s">
        <v>32</v>
      </c>
      <c r="D8" s="75" t="s">
        <v>31</v>
      </c>
      <c r="E8" s="76"/>
      <c r="F8" s="77" t="s">
        <v>30</v>
      </c>
      <c r="G8" s="74" t="s">
        <v>22</v>
      </c>
      <c r="H8" s="74" t="s">
        <v>23</v>
      </c>
      <c r="I8" s="74" t="s">
        <v>24</v>
      </c>
      <c r="J8" s="78"/>
      <c r="K8" s="77" t="s">
        <v>29</v>
      </c>
      <c r="L8" s="74" t="s">
        <v>27</v>
      </c>
      <c r="M8" s="74" t="s">
        <v>23</v>
      </c>
      <c r="N8" s="79" t="s">
        <v>24</v>
      </c>
    </row>
    <row r="9" spans="1:14" x14ac:dyDescent="0.2">
      <c r="A9" s="47" t="s">
        <v>28</v>
      </c>
      <c r="B9" s="48"/>
      <c r="C9" s="48"/>
      <c r="D9" s="49"/>
      <c r="E9" s="57"/>
      <c r="F9" s="50">
        <v>0</v>
      </c>
      <c r="G9" s="48"/>
      <c r="H9" s="60"/>
      <c r="I9" s="48"/>
      <c r="J9" s="58"/>
      <c r="K9" s="50">
        <v>0</v>
      </c>
      <c r="L9" s="48"/>
      <c r="M9" s="48"/>
      <c r="N9" s="51"/>
    </row>
    <row r="10" spans="1:14" x14ac:dyDescent="0.2">
      <c r="A10" s="38">
        <v>1</v>
      </c>
      <c r="B10" s="35">
        <v>1045</v>
      </c>
      <c r="C10" s="35">
        <f t="shared" ref="C10:C29" si="0">(B10-$B$1)/$B$2</f>
        <v>-0.2</v>
      </c>
      <c r="D10" s="36">
        <f t="shared" ref="D10:D29" si="1">(SQRT(ABS(C10))-0.822)/0.349</f>
        <v>-1.0738865458453928</v>
      </c>
      <c r="E10" s="54"/>
      <c r="F10" s="34">
        <f t="shared" ref="F10:F29" si="2">MAX(0,D10-$B$4+F9)</f>
        <v>0</v>
      </c>
      <c r="G10" s="33">
        <f t="shared" ref="G10:G29" si="3">IF(F10=0,0,G9+1)</f>
        <v>0</v>
      </c>
      <c r="H10" s="61" t="str">
        <f t="shared" ref="H10:H29" si="4">IF(F10&gt;$B$5,"OOC","")</f>
        <v/>
      </c>
      <c r="I10" s="33" t="str">
        <f t="shared" ref="I10:I29" si="5">IF(H10="OOC",$A10-G10,"")</f>
        <v/>
      </c>
      <c r="J10" s="53"/>
      <c r="K10" s="37">
        <f t="shared" ref="K10:K29" si="6">MAX(0,-$B$4-D10+K9)</f>
        <v>0.57388654584539278</v>
      </c>
      <c r="L10" s="33">
        <f t="shared" ref="L10:L29" si="7">IF(K10=0,0,L9+1)</f>
        <v>1</v>
      </c>
      <c r="M10" s="33" t="str">
        <f t="shared" ref="M10:M29" si="8">IF(K10&lt;-$B$5,"OOC","")</f>
        <v/>
      </c>
      <c r="N10" s="39" t="str">
        <f t="shared" ref="N10:N29" si="9">IF(M10="OOC",$A10-L10,"")</f>
        <v/>
      </c>
    </row>
    <row r="11" spans="1:14" x14ac:dyDescent="0.2">
      <c r="A11" s="38">
        <v>2</v>
      </c>
      <c r="B11" s="35">
        <v>1055</v>
      </c>
      <c r="C11" s="35">
        <f t="shared" si="0"/>
        <v>0.2</v>
      </c>
      <c r="D11" s="36">
        <f t="shared" si="1"/>
        <v>-1.0738865458453928</v>
      </c>
      <c r="E11" s="54"/>
      <c r="F11" s="34">
        <f t="shared" si="2"/>
        <v>0</v>
      </c>
      <c r="G11" s="33">
        <f t="shared" si="3"/>
        <v>0</v>
      </c>
      <c r="H11" s="61" t="str">
        <f t="shared" si="4"/>
        <v/>
      </c>
      <c r="I11" s="33" t="str">
        <f t="shared" si="5"/>
        <v/>
      </c>
      <c r="J11" s="53"/>
      <c r="K11" s="37">
        <f t="shared" si="6"/>
        <v>1.1477730916907856</v>
      </c>
      <c r="L11" s="33">
        <f t="shared" si="7"/>
        <v>2</v>
      </c>
      <c r="M11" s="33" t="str">
        <f t="shared" si="8"/>
        <v/>
      </c>
      <c r="N11" s="39" t="str">
        <f t="shared" si="9"/>
        <v/>
      </c>
    </row>
    <row r="12" spans="1:14" x14ac:dyDescent="0.2">
      <c r="A12" s="38">
        <v>3</v>
      </c>
      <c r="B12" s="35">
        <v>1037</v>
      </c>
      <c r="C12" s="35">
        <f t="shared" si="0"/>
        <v>-0.52</v>
      </c>
      <c r="D12" s="36">
        <f t="shared" si="1"/>
        <v>-0.28908236363095141</v>
      </c>
      <c r="E12" s="54"/>
      <c r="F12" s="34">
        <f t="shared" si="2"/>
        <v>0</v>
      </c>
      <c r="G12" s="33">
        <f t="shared" si="3"/>
        <v>0</v>
      </c>
      <c r="H12" s="61" t="str">
        <f t="shared" si="4"/>
        <v/>
      </c>
      <c r="I12" s="33" t="str">
        <f t="shared" si="5"/>
        <v/>
      </c>
      <c r="J12" s="53"/>
      <c r="K12" s="37">
        <f t="shared" si="6"/>
        <v>0.93685545532173697</v>
      </c>
      <c r="L12" s="33">
        <f t="shared" si="7"/>
        <v>3</v>
      </c>
      <c r="M12" s="33" t="str">
        <f t="shared" si="8"/>
        <v/>
      </c>
      <c r="N12" s="39" t="str">
        <f t="shared" si="9"/>
        <v/>
      </c>
    </row>
    <row r="13" spans="1:14" x14ac:dyDescent="0.2">
      <c r="A13" s="38">
        <v>4</v>
      </c>
      <c r="B13" s="35">
        <v>1064</v>
      </c>
      <c r="C13" s="35">
        <f t="shared" si="0"/>
        <v>0.56000000000000005</v>
      </c>
      <c r="D13" s="36">
        <f t="shared" si="1"/>
        <v>-0.21108459210662356</v>
      </c>
      <c r="E13" s="54"/>
      <c r="F13" s="34">
        <f t="shared" si="2"/>
        <v>0</v>
      </c>
      <c r="G13" s="33">
        <f t="shared" si="3"/>
        <v>0</v>
      </c>
      <c r="H13" s="61" t="str">
        <f t="shared" si="4"/>
        <v/>
      </c>
      <c r="I13" s="33" t="str">
        <f t="shared" si="5"/>
        <v/>
      </c>
      <c r="J13" s="53"/>
      <c r="K13" s="37">
        <f t="shared" si="6"/>
        <v>0.64794004742836053</v>
      </c>
      <c r="L13" s="33">
        <f t="shared" si="7"/>
        <v>4</v>
      </c>
      <c r="M13" s="33" t="str">
        <f t="shared" si="8"/>
        <v/>
      </c>
      <c r="N13" s="39" t="str">
        <f t="shared" si="9"/>
        <v/>
      </c>
    </row>
    <row r="14" spans="1:14" x14ac:dyDescent="0.2">
      <c r="A14" s="38">
        <v>5</v>
      </c>
      <c r="B14" s="35">
        <v>1095</v>
      </c>
      <c r="C14" s="35">
        <f t="shared" si="0"/>
        <v>1.8</v>
      </c>
      <c r="D14" s="36">
        <f t="shared" si="1"/>
        <v>1.4889420816615297</v>
      </c>
      <c r="E14" s="54"/>
      <c r="F14" s="37">
        <f t="shared" si="2"/>
        <v>0.98894208166152975</v>
      </c>
      <c r="G14" s="33">
        <f t="shared" si="3"/>
        <v>1</v>
      </c>
      <c r="H14" s="61" t="str">
        <f t="shared" si="4"/>
        <v/>
      </c>
      <c r="I14" s="33" t="str">
        <f t="shared" si="5"/>
        <v/>
      </c>
      <c r="J14" s="53"/>
      <c r="K14" s="34">
        <f t="shared" si="6"/>
        <v>0</v>
      </c>
      <c r="L14" s="33">
        <f t="shared" si="7"/>
        <v>0</v>
      </c>
      <c r="M14" s="33" t="str">
        <f t="shared" si="8"/>
        <v/>
      </c>
      <c r="N14" s="39" t="str">
        <f t="shared" si="9"/>
        <v/>
      </c>
    </row>
    <row r="15" spans="1:14" x14ac:dyDescent="0.2">
      <c r="A15" s="38">
        <v>6</v>
      </c>
      <c r="B15" s="35">
        <v>1008</v>
      </c>
      <c r="C15" s="35">
        <f t="shared" si="0"/>
        <v>-1.68</v>
      </c>
      <c r="D15" s="36">
        <f t="shared" si="1"/>
        <v>1.3585906581133869</v>
      </c>
      <c r="E15" s="54"/>
      <c r="F15" s="37">
        <f t="shared" si="2"/>
        <v>1.8475327397749166</v>
      </c>
      <c r="G15" s="33">
        <f t="shared" si="3"/>
        <v>2</v>
      </c>
      <c r="H15" s="61" t="str">
        <f t="shared" si="4"/>
        <v/>
      </c>
      <c r="I15" s="33" t="str">
        <f t="shared" si="5"/>
        <v/>
      </c>
      <c r="J15" s="53"/>
      <c r="K15" s="34">
        <f t="shared" si="6"/>
        <v>0</v>
      </c>
      <c r="L15" s="33">
        <f t="shared" si="7"/>
        <v>0</v>
      </c>
      <c r="M15" s="33" t="str">
        <f t="shared" si="8"/>
        <v/>
      </c>
      <c r="N15" s="39" t="str">
        <f t="shared" si="9"/>
        <v/>
      </c>
    </row>
    <row r="16" spans="1:14" x14ac:dyDescent="0.2">
      <c r="A16" s="38">
        <v>7</v>
      </c>
      <c r="B16" s="35">
        <v>1050</v>
      </c>
      <c r="C16" s="35">
        <f t="shared" si="0"/>
        <v>0</v>
      </c>
      <c r="D16" s="36">
        <f t="shared" si="1"/>
        <v>-2.355300859598854</v>
      </c>
      <c r="E16" s="54"/>
      <c r="F16" s="34">
        <f t="shared" si="2"/>
        <v>0</v>
      </c>
      <c r="G16" s="33">
        <f t="shared" si="3"/>
        <v>0</v>
      </c>
      <c r="H16" s="61" t="str">
        <f t="shared" si="4"/>
        <v/>
      </c>
      <c r="I16" s="33" t="str">
        <f t="shared" si="5"/>
        <v/>
      </c>
      <c r="J16" s="53"/>
      <c r="K16" s="37">
        <f t="shared" si="6"/>
        <v>1.855300859598854</v>
      </c>
      <c r="L16" s="33">
        <f t="shared" si="7"/>
        <v>1</v>
      </c>
      <c r="M16" s="33" t="str">
        <f t="shared" si="8"/>
        <v/>
      </c>
      <c r="N16" s="39" t="str">
        <f t="shared" si="9"/>
        <v/>
      </c>
    </row>
    <row r="17" spans="1:14" x14ac:dyDescent="0.2">
      <c r="A17" s="38">
        <v>8</v>
      </c>
      <c r="B17" s="35">
        <v>1087</v>
      </c>
      <c r="C17" s="35">
        <f t="shared" si="0"/>
        <v>1.48</v>
      </c>
      <c r="D17" s="36">
        <f t="shared" si="1"/>
        <v>1.1305229399989796</v>
      </c>
      <c r="E17" s="54"/>
      <c r="F17" s="37">
        <f t="shared" si="2"/>
        <v>0.63052293999897957</v>
      </c>
      <c r="G17" s="33">
        <f t="shared" si="3"/>
        <v>1</v>
      </c>
      <c r="H17" s="61" t="str">
        <f t="shared" si="4"/>
        <v/>
      </c>
      <c r="I17" s="33" t="str">
        <f t="shared" si="5"/>
        <v/>
      </c>
      <c r="J17" s="53"/>
      <c r="K17" s="37">
        <f t="shared" si="6"/>
        <v>0.22477791959987448</v>
      </c>
      <c r="L17" s="33">
        <f t="shared" si="7"/>
        <v>2</v>
      </c>
      <c r="M17" s="33" t="str">
        <f t="shared" si="8"/>
        <v/>
      </c>
      <c r="N17" s="39" t="str">
        <f t="shared" si="9"/>
        <v/>
      </c>
    </row>
    <row r="18" spans="1:14" x14ac:dyDescent="0.2">
      <c r="A18" s="38">
        <v>9</v>
      </c>
      <c r="B18" s="35">
        <v>1125</v>
      </c>
      <c r="C18" s="35">
        <f t="shared" si="0"/>
        <v>3</v>
      </c>
      <c r="D18" s="36">
        <f t="shared" si="1"/>
        <v>2.6075954371601067</v>
      </c>
      <c r="E18" s="54"/>
      <c r="F18" s="37">
        <f t="shared" si="2"/>
        <v>2.7381183771590862</v>
      </c>
      <c r="G18" s="33">
        <f t="shared" si="3"/>
        <v>2</v>
      </c>
      <c r="H18" s="61" t="str">
        <f t="shared" si="4"/>
        <v/>
      </c>
      <c r="I18" s="33" t="str">
        <f t="shared" si="5"/>
        <v/>
      </c>
      <c r="J18" s="53"/>
      <c r="K18" s="34">
        <f t="shared" si="6"/>
        <v>0</v>
      </c>
      <c r="L18" s="33">
        <f t="shared" si="7"/>
        <v>0</v>
      </c>
      <c r="M18" s="33" t="str">
        <f t="shared" si="8"/>
        <v/>
      </c>
      <c r="N18" s="39" t="str">
        <f t="shared" si="9"/>
        <v/>
      </c>
    </row>
    <row r="19" spans="1:14" x14ac:dyDescent="0.2">
      <c r="A19" s="38">
        <v>10</v>
      </c>
      <c r="B19" s="35">
        <v>1146</v>
      </c>
      <c r="C19" s="35">
        <f t="shared" si="0"/>
        <v>3.84</v>
      </c>
      <c r="D19" s="36">
        <f t="shared" si="1"/>
        <v>3.2595753416233308</v>
      </c>
      <c r="E19" s="54"/>
      <c r="F19" s="37">
        <f t="shared" si="2"/>
        <v>5.4976937187824166</v>
      </c>
      <c r="G19" s="33">
        <f t="shared" si="3"/>
        <v>3</v>
      </c>
      <c r="H19" s="61" t="str">
        <f t="shared" si="4"/>
        <v>OOC</v>
      </c>
      <c r="I19" s="33">
        <f t="shared" si="5"/>
        <v>7</v>
      </c>
      <c r="J19" s="53"/>
      <c r="K19" s="34">
        <f t="shared" si="6"/>
        <v>0</v>
      </c>
      <c r="L19" s="33">
        <f t="shared" si="7"/>
        <v>0</v>
      </c>
      <c r="M19" s="33" t="str">
        <f t="shared" si="8"/>
        <v/>
      </c>
      <c r="N19" s="39" t="str">
        <f t="shared" si="9"/>
        <v/>
      </c>
    </row>
    <row r="20" spans="1:14" x14ac:dyDescent="0.2">
      <c r="A20" s="38">
        <v>11</v>
      </c>
      <c r="B20" s="35">
        <v>1139</v>
      </c>
      <c r="C20" s="35">
        <f t="shared" si="0"/>
        <v>3.56</v>
      </c>
      <c r="D20" s="36">
        <f t="shared" si="1"/>
        <v>3.0509920527545007</v>
      </c>
      <c r="E20" s="54"/>
      <c r="F20" s="37">
        <f t="shared" si="2"/>
        <v>8.0486857715369169</v>
      </c>
      <c r="G20" s="33">
        <f t="shared" si="3"/>
        <v>4</v>
      </c>
      <c r="H20" s="61" t="str">
        <f t="shared" si="4"/>
        <v>OOC</v>
      </c>
      <c r="I20" s="33">
        <f t="shared" si="5"/>
        <v>7</v>
      </c>
      <c r="J20" s="53"/>
      <c r="K20" s="34">
        <f t="shared" si="6"/>
        <v>0</v>
      </c>
      <c r="L20" s="33">
        <f t="shared" si="7"/>
        <v>0</v>
      </c>
      <c r="M20" s="33" t="str">
        <f t="shared" si="8"/>
        <v/>
      </c>
      <c r="N20" s="39" t="str">
        <f t="shared" si="9"/>
        <v/>
      </c>
    </row>
    <row r="21" spans="1:14" x14ac:dyDescent="0.2">
      <c r="A21" s="38">
        <v>12</v>
      </c>
      <c r="B21" s="35">
        <v>1169</v>
      </c>
      <c r="C21" s="35">
        <f t="shared" si="0"/>
        <v>4.76</v>
      </c>
      <c r="D21" s="36">
        <f t="shared" si="1"/>
        <v>3.8961100943471143</v>
      </c>
      <c r="E21" s="54"/>
      <c r="F21" s="37">
        <f t="shared" si="2"/>
        <v>11.444795865884032</v>
      </c>
      <c r="G21" s="33">
        <f t="shared" si="3"/>
        <v>5</v>
      </c>
      <c r="H21" s="61" t="str">
        <f t="shared" si="4"/>
        <v>OOC</v>
      </c>
      <c r="I21" s="33">
        <f t="shared" si="5"/>
        <v>7</v>
      </c>
      <c r="J21" s="53"/>
      <c r="K21" s="34">
        <f t="shared" si="6"/>
        <v>0</v>
      </c>
      <c r="L21" s="33">
        <f t="shared" si="7"/>
        <v>0</v>
      </c>
      <c r="M21" s="33" t="str">
        <f t="shared" si="8"/>
        <v/>
      </c>
      <c r="N21" s="39" t="str">
        <f t="shared" si="9"/>
        <v/>
      </c>
    </row>
    <row r="22" spans="1:14" x14ac:dyDescent="0.2">
      <c r="A22" s="38">
        <v>13</v>
      </c>
      <c r="B22" s="35">
        <v>1151</v>
      </c>
      <c r="C22" s="35">
        <f t="shared" si="0"/>
        <v>4.04</v>
      </c>
      <c r="D22" s="36">
        <f t="shared" si="1"/>
        <v>3.4039401840234325</v>
      </c>
      <c r="E22" s="54"/>
      <c r="F22" s="37">
        <f t="shared" si="2"/>
        <v>14.348736049907465</v>
      </c>
      <c r="G22" s="33">
        <f t="shared" si="3"/>
        <v>6</v>
      </c>
      <c r="H22" s="61" t="str">
        <f t="shared" si="4"/>
        <v>OOC</v>
      </c>
      <c r="I22" s="33">
        <f t="shared" si="5"/>
        <v>7</v>
      </c>
      <c r="J22" s="53"/>
      <c r="K22" s="34">
        <f t="shared" si="6"/>
        <v>0</v>
      </c>
      <c r="L22" s="33">
        <f t="shared" si="7"/>
        <v>0</v>
      </c>
      <c r="M22" s="33" t="str">
        <f t="shared" si="8"/>
        <v/>
      </c>
      <c r="N22" s="39" t="str">
        <f t="shared" si="9"/>
        <v/>
      </c>
    </row>
    <row r="23" spans="1:14" x14ac:dyDescent="0.2">
      <c r="A23" s="38">
        <v>14</v>
      </c>
      <c r="B23" s="35">
        <v>1128</v>
      </c>
      <c r="C23" s="35">
        <f t="shared" si="0"/>
        <v>3.12</v>
      </c>
      <c r="D23" s="36">
        <f t="shared" si="1"/>
        <v>2.7058801526234082</v>
      </c>
      <c r="E23" s="54"/>
      <c r="F23" s="37">
        <f t="shared" si="2"/>
        <v>16.554616202530873</v>
      </c>
      <c r="G23" s="33">
        <f t="shared" si="3"/>
        <v>7</v>
      </c>
      <c r="H23" s="61" t="str">
        <f t="shared" si="4"/>
        <v>OOC</v>
      </c>
      <c r="I23" s="33">
        <f t="shared" si="5"/>
        <v>7</v>
      </c>
      <c r="J23" s="53"/>
      <c r="K23" s="34">
        <f t="shared" si="6"/>
        <v>0</v>
      </c>
      <c r="L23" s="33">
        <f t="shared" si="7"/>
        <v>0</v>
      </c>
      <c r="M23" s="33" t="str">
        <f t="shared" si="8"/>
        <v/>
      </c>
      <c r="N23" s="39" t="str">
        <f t="shared" si="9"/>
        <v/>
      </c>
    </row>
    <row r="24" spans="1:14" x14ac:dyDescent="0.2">
      <c r="A24" s="38">
        <v>15</v>
      </c>
      <c r="B24" s="35">
        <v>1238</v>
      </c>
      <c r="C24" s="35">
        <f t="shared" si="0"/>
        <v>7.52</v>
      </c>
      <c r="D24" s="36">
        <f t="shared" si="1"/>
        <v>5.5021829230957531</v>
      </c>
      <c r="E24" s="54"/>
      <c r="F24" s="37">
        <f t="shared" si="2"/>
        <v>21.556799125626625</v>
      </c>
      <c r="G24" s="33">
        <f t="shared" si="3"/>
        <v>8</v>
      </c>
      <c r="H24" s="61" t="str">
        <f t="shared" si="4"/>
        <v>OOC</v>
      </c>
      <c r="I24" s="33">
        <f t="shared" si="5"/>
        <v>7</v>
      </c>
      <c r="J24" s="53"/>
      <c r="K24" s="34">
        <f t="shared" si="6"/>
        <v>0</v>
      </c>
      <c r="L24" s="33">
        <f t="shared" si="7"/>
        <v>0</v>
      </c>
      <c r="M24" s="33" t="str">
        <f t="shared" si="8"/>
        <v/>
      </c>
      <c r="N24" s="39" t="str">
        <f t="shared" si="9"/>
        <v/>
      </c>
    </row>
    <row r="25" spans="1:14" x14ac:dyDescent="0.2">
      <c r="A25" s="38">
        <v>16</v>
      </c>
      <c r="B25" s="35">
        <v>1125</v>
      </c>
      <c r="C25" s="35">
        <f t="shared" si="0"/>
        <v>3</v>
      </c>
      <c r="D25" s="36">
        <f t="shared" si="1"/>
        <v>2.6075954371601067</v>
      </c>
      <c r="E25" s="54"/>
      <c r="F25" s="37">
        <f t="shared" si="2"/>
        <v>23.664394562786732</v>
      </c>
      <c r="G25" s="33">
        <f t="shared" si="3"/>
        <v>9</v>
      </c>
      <c r="H25" s="61" t="str">
        <f t="shared" si="4"/>
        <v>OOC</v>
      </c>
      <c r="I25" s="33">
        <f t="shared" si="5"/>
        <v>7</v>
      </c>
      <c r="J25" s="53"/>
      <c r="K25" s="34">
        <f t="shared" si="6"/>
        <v>0</v>
      </c>
      <c r="L25" s="33">
        <f t="shared" si="7"/>
        <v>0</v>
      </c>
      <c r="M25" s="33" t="str">
        <f t="shared" si="8"/>
        <v/>
      </c>
      <c r="N25" s="39" t="str">
        <f t="shared" si="9"/>
        <v/>
      </c>
    </row>
    <row r="26" spans="1:14" x14ac:dyDescent="0.2">
      <c r="A26" s="38">
        <v>17</v>
      </c>
      <c r="B26" s="35">
        <v>1163</v>
      </c>
      <c r="C26" s="35">
        <f t="shared" si="0"/>
        <v>4.5199999999999996</v>
      </c>
      <c r="D26" s="36">
        <f t="shared" si="1"/>
        <v>3.7364732451201421</v>
      </c>
      <c r="E26" s="54"/>
      <c r="F26" s="37">
        <f t="shared" si="2"/>
        <v>26.900867807906874</v>
      </c>
      <c r="G26" s="33">
        <f t="shared" si="3"/>
        <v>10</v>
      </c>
      <c r="H26" s="61" t="str">
        <f t="shared" si="4"/>
        <v>OOC</v>
      </c>
      <c r="I26" s="33">
        <f t="shared" si="5"/>
        <v>7</v>
      </c>
      <c r="J26" s="53"/>
      <c r="K26" s="34">
        <f t="shared" si="6"/>
        <v>0</v>
      </c>
      <c r="L26" s="33">
        <f t="shared" si="7"/>
        <v>0</v>
      </c>
      <c r="M26" s="33" t="str">
        <f t="shared" si="8"/>
        <v/>
      </c>
      <c r="N26" s="39" t="str">
        <f t="shared" si="9"/>
        <v/>
      </c>
    </row>
    <row r="27" spans="1:14" x14ac:dyDescent="0.2">
      <c r="A27" s="38">
        <v>18</v>
      </c>
      <c r="B27" s="35">
        <v>1188</v>
      </c>
      <c r="C27" s="35">
        <f t="shared" si="0"/>
        <v>5.52</v>
      </c>
      <c r="D27" s="36">
        <f t="shared" si="1"/>
        <v>4.3766992117310783</v>
      </c>
      <c r="E27" s="54"/>
      <c r="F27" s="37">
        <f t="shared" si="2"/>
        <v>30.777567019637953</v>
      </c>
      <c r="G27" s="33">
        <f t="shared" si="3"/>
        <v>11</v>
      </c>
      <c r="H27" s="61" t="str">
        <f t="shared" si="4"/>
        <v>OOC</v>
      </c>
      <c r="I27" s="33">
        <f t="shared" si="5"/>
        <v>7</v>
      </c>
      <c r="J27" s="53"/>
      <c r="K27" s="34">
        <f t="shared" si="6"/>
        <v>0</v>
      </c>
      <c r="L27" s="33">
        <f t="shared" si="7"/>
        <v>0</v>
      </c>
      <c r="M27" s="33" t="str">
        <f t="shared" si="8"/>
        <v/>
      </c>
      <c r="N27" s="39" t="str">
        <f t="shared" si="9"/>
        <v/>
      </c>
    </row>
    <row r="28" spans="1:14" x14ac:dyDescent="0.2">
      <c r="A28" s="38">
        <v>19</v>
      </c>
      <c r="B28" s="35">
        <v>1146</v>
      </c>
      <c r="C28" s="35">
        <f t="shared" si="0"/>
        <v>3.84</v>
      </c>
      <c r="D28" s="36">
        <f t="shared" si="1"/>
        <v>3.2595753416233308</v>
      </c>
      <c r="E28" s="54"/>
      <c r="F28" s="37">
        <f t="shared" si="2"/>
        <v>33.537142361261282</v>
      </c>
      <c r="G28" s="33">
        <f t="shared" si="3"/>
        <v>12</v>
      </c>
      <c r="H28" s="61" t="str">
        <f t="shared" si="4"/>
        <v>OOC</v>
      </c>
      <c r="I28" s="33">
        <f t="shared" si="5"/>
        <v>7</v>
      </c>
      <c r="J28" s="53"/>
      <c r="K28" s="34">
        <f t="shared" si="6"/>
        <v>0</v>
      </c>
      <c r="L28" s="33">
        <f t="shared" si="7"/>
        <v>0</v>
      </c>
      <c r="M28" s="33" t="str">
        <f t="shared" si="8"/>
        <v/>
      </c>
      <c r="N28" s="39" t="str">
        <f t="shared" si="9"/>
        <v/>
      </c>
    </row>
    <row r="29" spans="1:14" ht="13.5" thickBot="1" x14ac:dyDescent="0.25">
      <c r="A29" s="40">
        <v>20</v>
      </c>
      <c r="B29" s="41">
        <v>1167</v>
      </c>
      <c r="C29" s="41">
        <f t="shared" si="0"/>
        <v>4.68</v>
      </c>
      <c r="D29" s="42">
        <f t="shared" si="1"/>
        <v>3.8433546283048519</v>
      </c>
      <c r="E29" s="55"/>
      <c r="F29" s="43">
        <f t="shared" si="2"/>
        <v>36.880496989566133</v>
      </c>
      <c r="G29" s="44">
        <f t="shared" si="3"/>
        <v>13</v>
      </c>
      <c r="H29" s="62" t="str">
        <f t="shared" si="4"/>
        <v>OOC</v>
      </c>
      <c r="I29" s="44">
        <f t="shared" si="5"/>
        <v>7</v>
      </c>
      <c r="J29" s="56"/>
      <c r="K29" s="45">
        <f t="shared" si="6"/>
        <v>0</v>
      </c>
      <c r="L29" s="44">
        <f t="shared" si="7"/>
        <v>0</v>
      </c>
      <c r="M29" s="44" t="str">
        <f t="shared" si="8"/>
        <v/>
      </c>
      <c r="N29" s="46" t="str">
        <f t="shared" si="9"/>
        <v/>
      </c>
    </row>
    <row r="30" spans="1:14" x14ac:dyDescent="0.2">
      <c r="A30" s="24"/>
      <c r="B30" s="25"/>
      <c r="C30" s="25"/>
      <c r="D30" s="26"/>
      <c r="E30" s="26"/>
      <c r="F30" s="27"/>
      <c r="G30" s="25"/>
      <c r="H30" s="59"/>
      <c r="I30" s="25"/>
      <c r="J30" s="25"/>
      <c r="K30" s="27"/>
      <c r="L30" s="25"/>
      <c r="M30" s="25"/>
    </row>
    <row r="31" spans="1:14" x14ac:dyDescent="0.2">
      <c r="A31" s="24"/>
      <c r="B31" s="25"/>
      <c r="C31" s="25"/>
      <c r="D31" s="26"/>
      <c r="E31" s="26"/>
      <c r="F31" s="27"/>
      <c r="G31" s="25"/>
      <c r="H31" s="59"/>
      <c r="I31" s="25"/>
      <c r="J31" s="25"/>
      <c r="K31" s="27"/>
      <c r="L31" s="25"/>
      <c r="M31" s="25"/>
    </row>
  </sheetData>
  <mergeCells count="2">
    <mergeCell ref="F7:I7"/>
    <mergeCell ref="K7:N7"/>
  </mergeCells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/>
  </sheetViews>
  <sheetFormatPr defaultColWidth="13.5703125" defaultRowHeight="12.75" x14ac:dyDescent="0.2"/>
  <cols>
    <col min="1" max="1" width="7.140625" style="29" bestFit="1" customWidth="1"/>
    <col min="2" max="2" width="7.140625" style="28" bestFit="1" customWidth="1"/>
    <col min="3" max="3" width="15.85546875" style="28" bestFit="1" customWidth="1"/>
    <col min="4" max="4" width="5" style="28" bestFit="1" customWidth="1"/>
    <col min="5" max="5" width="2.7109375" style="28" customWidth="1"/>
    <col min="6" max="6" width="5.42578125" style="31" bestFit="1" customWidth="1"/>
    <col min="7" max="7" width="3.140625" style="28" bestFit="1" customWidth="1"/>
    <col min="8" max="8" width="5.42578125" style="63" bestFit="1" customWidth="1"/>
    <col min="9" max="9" width="6.5703125" style="28" bestFit="1" customWidth="1"/>
    <col min="10" max="10" width="2.7109375" style="28" customWidth="1"/>
    <col min="11" max="11" width="4.42578125" style="31" bestFit="1" customWidth="1"/>
    <col min="12" max="12" width="2.85546875" style="28" bestFit="1" customWidth="1"/>
    <col min="13" max="13" width="5.42578125" style="28" bestFit="1" customWidth="1"/>
    <col min="14" max="14" width="6.5703125" style="28" bestFit="1" customWidth="1"/>
    <col min="15" max="16384" width="13.5703125" style="28"/>
  </cols>
  <sheetData>
    <row r="1" spans="1:14" x14ac:dyDescent="0.2">
      <c r="A1" s="24" t="s">
        <v>8</v>
      </c>
      <c r="B1" s="28">
        <v>175</v>
      </c>
      <c r="C1" s="28" t="s">
        <v>51</v>
      </c>
      <c r="H1" s="59"/>
      <c r="I1" s="25"/>
      <c r="M1" s="25"/>
    </row>
    <row r="2" spans="1:14" x14ac:dyDescent="0.2">
      <c r="A2" s="24" t="s">
        <v>9</v>
      </c>
      <c r="B2" s="28">
        <v>5.6294000000000004</v>
      </c>
      <c r="C2" s="28" t="s">
        <v>51</v>
      </c>
      <c r="H2" s="59"/>
      <c r="I2" s="25"/>
      <c r="M2" s="25"/>
    </row>
    <row r="3" spans="1:14" x14ac:dyDescent="0.2">
      <c r="A3" s="24" t="s">
        <v>10</v>
      </c>
      <c r="B3" s="28" t="s">
        <v>11</v>
      </c>
      <c r="H3" s="59"/>
      <c r="I3" s="25"/>
      <c r="M3" s="25"/>
    </row>
    <row r="4" spans="1:14" x14ac:dyDescent="0.2">
      <c r="A4" s="24" t="s">
        <v>36</v>
      </c>
      <c r="B4" s="28">
        <v>0.5</v>
      </c>
      <c r="H4" s="59"/>
      <c r="I4" s="25"/>
      <c r="M4" s="25"/>
    </row>
    <row r="5" spans="1:14" x14ac:dyDescent="0.2">
      <c r="A5" s="24" t="s">
        <v>35</v>
      </c>
      <c r="B5" s="28">
        <v>5</v>
      </c>
      <c r="H5" s="59"/>
      <c r="I5" s="25"/>
      <c r="M5" s="25"/>
    </row>
    <row r="6" spans="1:14" ht="13.5" thickBot="1" x14ac:dyDescent="0.25">
      <c r="A6" s="24"/>
      <c r="H6" s="59"/>
      <c r="I6" s="25"/>
      <c r="M6" s="25"/>
    </row>
    <row r="7" spans="1:14" s="72" customFormat="1" x14ac:dyDescent="0.2">
      <c r="A7" s="64"/>
      <c r="B7" s="65"/>
      <c r="C7" s="65"/>
      <c r="D7" s="102"/>
      <c r="E7" s="97"/>
      <c r="F7" s="90" t="s">
        <v>34</v>
      </c>
      <c r="G7" s="70"/>
      <c r="H7" s="70"/>
      <c r="I7" s="71"/>
      <c r="J7" s="97"/>
      <c r="K7" s="90" t="s">
        <v>33</v>
      </c>
      <c r="L7" s="70"/>
      <c r="M7" s="70"/>
      <c r="N7" s="71"/>
    </row>
    <row r="8" spans="1:14" s="80" customFormat="1" x14ac:dyDescent="0.2">
      <c r="A8" s="86" t="s">
        <v>37</v>
      </c>
      <c r="B8" s="81" t="s">
        <v>19</v>
      </c>
      <c r="C8" s="82" t="s">
        <v>32</v>
      </c>
      <c r="D8" s="87" t="s">
        <v>31</v>
      </c>
      <c r="E8" s="98"/>
      <c r="F8" s="91" t="s">
        <v>30</v>
      </c>
      <c r="G8" s="81" t="s">
        <v>22</v>
      </c>
      <c r="H8" s="81" t="s">
        <v>23</v>
      </c>
      <c r="I8" s="87" t="s">
        <v>24</v>
      </c>
      <c r="J8" s="98"/>
      <c r="K8" s="91" t="s">
        <v>29</v>
      </c>
      <c r="L8" s="81" t="s">
        <v>27</v>
      </c>
      <c r="M8" s="81" t="s">
        <v>23</v>
      </c>
      <c r="N8" s="87" t="s">
        <v>24</v>
      </c>
    </row>
    <row r="9" spans="1:14" x14ac:dyDescent="0.2">
      <c r="A9" s="88" t="s">
        <v>28</v>
      </c>
      <c r="B9" s="83"/>
      <c r="C9" s="84"/>
      <c r="D9" s="39"/>
      <c r="E9" s="100"/>
      <c r="F9" s="92">
        <v>0</v>
      </c>
      <c r="G9" s="83"/>
      <c r="H9" s="61"/>
      <c r="I9" s="39"/>
      <c r="J9" s="99"/>
      <c r="K9" s="92">
        <v>0</v>
      </c>
      <c r="L9" s="83"/>
      <c r="M9" s="33"/>
      <c r="N9" s="39"/>
    </row>
    <row r="10" spans="1:14" x14ac:dyDescent="0.2">
      <c r="A10" s="38">
        <v>1</v>
      </c>
      <c r="B10" s="35">
        <v>160</v>
      </c>
      <c r="C10" s="85">
        <f>(B10-$B$1)/$B$2</f>
        <v>-2.6645823711230325</v>
      </c>
      <c r="D10" s="103">
        <f>(SQRT(ABS(C10))-0.822)/0.349</f>
        <v>2.321933680615214</v>
      </c>
      <c r="E10" s="105"/>
      <c r="F10" s="93">
        <f>MAX(0,D10-$B$4+F9)</f>
        <v>1.821933680615214</v>
      </c>
      <c r="G10" s="33">
        <v>1</v>
      </c>
      <c r="H10" s="61" t="str">
        <f>IF(F10&gt;$B$5,"OOC","")</f>
        <v/>
      </c>
      <c r="I10" s="39" t="str">
        <f>IF(H10="OOC",$A10-G10,"")</f>
        <v/>
      </c>
      <c r="J10" s="100"/>
      <c r="K10" s="52">
        <f>MAX(0,-$B$4-D10+K9)</f>
        <v>0</v>
      </c>
      <c r="L10" s="33">
        <v>0</v>
      </c>
      <c r="M10" s="33" t="str">
        <f>IF(K10&lt;-$B$5,"OOC","")</f>
        <v/>
      </c>
      <c r="N10" s="39" t="str">
        <f>IF(M10="OOC",$A10-L10,"")</f>
        <v/>
      </c>
    </row>
    <row r="11" spans="1:14" x14ac:dyDescent="0.2">
      <c r="A11" s="38">
        <f>A10+1</f>
        <v>2</v>
      </c>
      <c r="B11" s="35">
        <v>158</v>
      </c>
      <c r="C11" s="85">
        <f t="shared" ref="C11:C42" si="0">(B11-$B$1)/$B$2</f>
        <v>-3.0198600206061035</v>
      </c>
      <c r="D11" s="103">
        <f t="shared" ref="D11:D42" si="1">(SQRT(ABS(C11))-0.822)/0.349</f>
        <v>2.6239955435148463</v>
      </c>
      <c r="E11" s="105"/>
      <c r="F11" s="95">
        <f t="shared" ref="F11:F42" si="2">MAX(0,D11-$B$4+F10)</f>
        <v>3.9459292241300603</v>
      </c>
      <c r="G11" s="32">
        <v>2</v>
      </c>
      <c r="H11" s="61" t="str">
        <f t="shared" ref="H11:H42" si="3">IF(F11&gt;$B$5,"OOC","")</f>
        <v/>
      </c>
      <c r="I11" s="39" t="str">
        <f t="shared" ref="I11:I42" si="4">IF(H11="OOC",$A11-G11,"")</f>
        <v/>
      </c>
      <c r="J11" s="100"/>
      <c r="K11" s="52">
        <f t="shared" ref="K11:K42" si="5">MAX(0,-$B$4-D11+K10)</f>
        <v>0</v>
      </c>
      <c r="L11" s="33">
        <v>0</v>
      </c>
      <c r="M11" s="33" t="str">
        <f t="shared" ref="M11:M42" si="6">IF(K11&lt;-$B$5,"OOC","")</f>
        <v/>
      </c>
      <c r="N11" s="39" t="str">
        <f t="shared" ref="N11:N42" si="7">IF(M11="OOC",$A11-L11,"")</f>
        <v/>
      </c>
    </row>
    <row r="12" spans="1:14" x14ac:dyDescent="0.2">
      <c r="A12" s="38">
        <f t="shared" ref="A12:A42" si="8">A11+1</f>
        <v>3</v>
      </c>
      <c r="B12" s="33">
        <v>150</v>
      </c>
      <c r="C12" s="85">
        <f t="shared" si="0"/>
        <v>-4.4409706185383877</v>
      </c>
      <c r="D12" s="103">
        <f t="shared" si="1"/>
        <v>3.6829829672528751</v>
      </c>
      <c r="E12" s="105"/>
      <c r="F12" s="93">
        <f t="shared" si="2"/>
        <v>7.1289121913829359</v>
      </c>
      <c r="G12" s="33">
        <v>3</v>
      </c>
      <c r="H12" s="61" t="str">
        <f t="shared" si="3"/>
        <v>OOC</v>
      </c>
      <c r="I12" s="39">
        <f t="shared" si="4"/>
        <v>0</v>
      </c>
      <c r="J12" s="100"/>
      <c r="K12" s="52">
        <f t="shared" si="5"/>
        <v>0</v>
      </c>
      <c r="L12" s="33">
        <v>0</v>
      </c>
      <c r="M12" s="33" t="str">
        <f t="shared" si="6"/>
        <v/>
      </c>
      <c r="N12" s="39" t="str">
        <f t="shared" si="7"/>
        <v/>
      </c>
    </row>
    <row r="13" spans="1:14" x14ac:dyDescent="0.2">
      <c r="A13" s="38">
        <f t="shared" si="8"/>
        <v>4</v>
      </c>
      <c r="B13" s="33">
        <v>151</v>
      </c>
      <c r="C13" s="85">
        <f t="shared" si="0"/>
        <v>-4.2633317937968522</v>
      </c>
      <c r="D13" s="103">
        <f t="shared" si="1"/>
        <v>3.5609848595558931</v>
      </c>
      <c r="E13" s="105"/>
      <c r="F13" s="93">
        <f t="shared" si="2"/>
        <v>10.189897050938828</v>
      </c>
      <c r="G13" s="33">
        <v>4</v>
      </c>
      <c r="H13" s="61" t="str">
        <f t="shared" si="3"/>
        <v>OOC</v>
      </c>
      <c r="I13" s="39">
        <f t="shared" si="4"/>
        <v>0</v>
      </c>
      <c r="J13" s="100"/>
      <c r="K13" s="52">
        <f t="shared" si="5"/>
        <v>0</v>
      </c>
      <c r="L13" s="33">
        <v>0</v>
      </c>
      <c r="M13" s="33" t="str">
        <f t="shared" si="6"/>
        <v/>
      </c>
      <c r="N13" s="39" t="str">
        <f t="shared" si="7"/>
        <v/>
      </c>
    </row>
    <row r="14" spans="1:14" x14ac:dyDescent="0.2">
      <c r="A14" s="38">
        <f t="shared" si="8"/>
        <v>5</v>
      </c>
      <c r="B14" s="33">
        <v>153</v>
      </c>
      <c r="C14" s="85">
        <f t="shared" si="0"/>
        <v>-3.9080541443137808</v>
      </c>
      <c r="D14" s="103">
        <f t="shared" si="1"/>
        <v>3.3091114651516018</v>
      </c>
      <c r="E14" s="105"/>
      <c r="F14" s="93">
        <f t="shared" si="2"/>
        <v>12.999008516090431</v>
      </c>
      <c r="G14" s="33">
        <v>5</v>
      </c>
      <c r="H14" s="61" t="str">
        <f t="shared" si="3"/>
        <v>OOC</v>
      </c>
      <c r="I14" s="39">
        <f t="shared" si="4"/>
        <v>0</v>
      </c>
      <c r="J14" s="100"/>
      <c r="K14" s="52">
        <f t="shared" si="5"/>
        <v>0</v>
      </c>
      <c r="L14" s="33">
        <v>0</v>
      </c>
      <c r="M14" s="33" t="str">
        <f t="shared" si="6"/>
        <v/>
      </c>
      <c r="N14" s="39" t="str">
        <f t="shared" si="7"/>
        <v/>
      </c>
    </row>
    <row r="15" spans="1:14" x14ac:dyDescent="0.2">
      <c r="A15" s="38">
        <f t="shared" si="8"/>
        <v>6</v>
      </c>
      <c r="B15" s="33">
        <v>154</v>
      </c>
      <c r="C15" s="85">
        <f t="shared" si="0"/>
        <v>-3.7304153195722454</v>
      </c>
      <c r="D15" s="103">
        <f t="shared" si="1"/>
        <v>3.1788776812362802</v>
      </c>
      <c r="E15" s="105"/>
      <c r="F15" s="93">
        <f t="shared" si="2"/>
        <v>15.677886197326711</v>
      </c>
      <c r="G15" s="33">
        <v>6</v>
      </c>
      <c r="H15" s="61" t="str">
        <f t="shared" si="3"/>
        <v>OOC</v>
      </c>
      <c r="I15" s="39">
        <f t="shared" si="4"/>
        <v>0</v>
      </c>
      <c r="J15" s="100"/>
      <c r="K15" s="52">
        <f t="shared" si="5"/>
        <v>0</v>
      </c>
      <c r="L15" s="33">
        <v>0</v>
      </c>
      <c r="M15" s="33" t="str">
        <f t="shared" si="6"/>
        <v/>
      </c>
      <c r="N15" s="39" t="str">
        <f t="shared" si="7"/>
        <v/>
      </c>
    </row>
    <row r="16" spans="1:14" x14ac:dyDescent="0.2">
      <c r="A16" s="38">
        <f t="shared" si="8"/>
        <v>7</v>
      </c>
      <c r="B16" s="33">
        <v>158</v>
      </c>
      <c r="C16" s="85">
        <f t="shared" si="0"/>
        <v>-3.0198600206061035</v>
      </c>
      <c r="D16" s="103">
        <f t="shared" si="1"/>
        <v>2.6239955435148463</v>
      </c>
      <c r="E16" s="105"/>
      <c r="F16" s="93">
        <f t="shared" si="2"/>
        <v>17.801881740841559</v>
      </c>
      <c r="G16" s="33">
        <v>7</v>
      </c>
      <c r="H16" s="61" t="str">
        <f t="shared" si="3"/>
        <v>OOC</v>
      </c>
      <c r="I16" s="39">
        <f t="shared" si="4"/>
        <v>0</v>
      </c>
      <c r="J16" s="100"/>
      <c r="K16" s="52">
        <f t="shared" si="5"/>
        <v>0</v>
      </c>
      <c r="L16" s="33">
        <v>0</v>
      </c>
      <c r="M16" s="33" t="str">
        <f t="shared" si="6"/>
        <v/>
      </c>
      <c r="N16" s="39" t="str">
        <f t="shared" si="7"/>
        <v/>
      </c>
    </row>
    <row r="17" spans="1:14" x14ac:dyDescent="0.2">
      <c r="A17" s="38">
        <f t="shared" si="8"/>
        <v>8</v>
      </c>
      <c r="B17" s="33">
        <v>162</v>
      </c>
      <c r="C17" s="85">
        <f t="shared" si="0"/>
        <v>-2.3093047216399616</v>
      </c>
      <c r="D17" s="103">
        <f t="shared" si="1"/>
        <v>1.9989675311049124</v>
      </c>
      <c r="E17" s="105"/>
      <c r="F17" s="93">
        <f t="shared" si="2"/>
        <v>19.300849271946472</v>
      </c>
      <c r="G17" s="33">
        <v>8</v>
      </c>
      <c r="H17" s="61" t="str">
        <f t="shared" si="3"/>
        <v>OOC</v>
      </c>
      <c r="I17" s="39">
        <f t="shared" si="4"/>
        <v>0</v>
      </c>
      <c r="J17" s="100"/>
      <c r="K17" s="52">
        <f t="shared" si="5"/>
        <v>0</v>
      </c>
      <c r="L17" s="33">
        <v>0</v>
      </c>
      <c r="M17" s="33" t="str">
        <f t="shared" si="6"/>
        <v/>
      </c>
      <c r="N17" s="39" t="str">
        <f t="shared" si="7"/>
        <v/>
      </c>
    </row>
    <row r="18" spans="1:14" x14ac:dyDescent="0.2">
      <c r="A18" s="38">
        <f t="shared" si="8"/>
        <v>9</v>
      </c>
      <c r="B18" s="33">
        <v>186</v>
      </c>
      <c r="C18" s="85">
        <f t="shared" si="0"/>
        <v>1.9540270721568904</v>
      </c>
      <c r="D18" s="103">
        <f t="shared" si="1"/>
        <v>1.6500435066688499</v>
      </c>
      <c r="E18" s="105"/>
      <c r="F18" s="93">
        <f t="shared" si="2"/>
        <v>20.450892778615323</v>
      </c>
      <c r="G18" s="33">
        <v>9</v>
      </c>
      <c r="H18" s="61" t="str">
        <f t="shared" si="3"/>
        <v>OOC</v>
      </c>
      <c r="I18" s="39">
        <f t="shared" si="4"/>
        <v>0</v>
      </c>
      <c r="J18" s="100"/>
      <c r="K18" s="52">
        <f t="shared" si="5"/>
        <v>0</v>
      </c>
      <c r="L18" s="33">
        <v>0</v>
      </c>
      <c r="M18" s="33" t="str">
        <f t="shared" si="6"/>
        <v/>
      </c>
      <c r="N18" s="39" t="str">
        <f t="shared" si="7"/>
        <v/>
      </c>
    </row>
    <row r="19" spans="1:14" x14ac:dyDescent="0.2">
      <c r="A19" s="38">
        <f t="shared" si="8"/>
        <v>10</v>
      </c>
      <c r="B19" s="33">
        <v>195</v>
      </c>
      <c r="C19" s="85">
        <f t="shared" si="0"/>
        <v>3.5527764948307099</v>
      </c>
      <c r="D19" s="103">
        <f t="shared" si="1"/>
        <v>3.0455043821123611</v>
      </c>
      <c r="E19" s="105"/>
      <c r="F19" s="93">
        <f t="shared" si="2"/>
        <v>22.996397160727685</v>
      </c>
      <c r="G19" s="33">
        <v>10</v>
      </c>
      <c r="H19" s="61" t="str">
        <f t="shared" si="3"/>
        <v>OOC</v>
      </c>
      <c r="I19" s="39">
        <f t="shared" si="4"/>
        <v>0</v>
      </c>
      <c r="J19" s="100"/>
      <c r="K19" s="52">
        <f t="shared" si="5"/>
        <v>0</v>
      </c>
      <c r="L19" s="33">
        <v>0</v>
      </c>
      <c r="M19" s="33" t="str">
        <f t="shared" si="6"/>
        <v/>
      </c>
      <c r="N19" s="39" t="str">
        <f t="shared" si="7"/>
        <v/>
      </c>
    </row>
    <row r="20" spans="1:14" x14ac:dyDescent="0.2">
      <c r="A20" s="38">
        <f t="shared" si="8"/>
        <v>11</v>
      </c>
      <c r="B20" s="33">
        <v>179</v>
      </c>
      <c r="C20" s="85">
        <f t="shared" si="0"/>
        <v>0.710555298966142</v>
      </c>
      <c r="D20" s="103">
        <f t="shared" si="1"/>
        <v>6.0012671141837989E-2</v>
      </c>
      <c r="E20" s="105"/>
      <c r="F20" s="93">
        <f t="shared" si="2"/>
        <v>22.556409831869523</v>
      </c>
      <c r="G20" s="33">
        <v>11</v>
      </c>
      <c r="H20" s="61" t="str">
        <f t="shared" si="3"/>
        <v>OOC</v>
      </c>
      <c r="I20" s="39">
        <f t="shared" si="4"/>
        <v>0</v>
      </c>
      <c r="J20" s="100"/>
      <c r="K20" s="52">
        <f t="shared" si="5"/>
        <v>0</v>
      </c>
      <c r="L20" s="33">
        <v>0</v>
      </c>
      <c r="M20" s="33" t="str">
        <f t="shared" si="6"/>
        <v/>
      </c>
      <c r="N20" s="39" t="str">
        <f t="shared" si="7"/>
        <v/>
      </c>
    </row>
    <row r="21" spans="1:14" x14ac:dyDescent="0.2">
      <c r="A21" s="38">
        <f t="shared" si="8"/>
        <v>12</v>
      </c>
      <c r="B21" s="33">
        <v>184</v>
      </c>
      <c r="C21" s="85">
        <f t="shared" si="0"/>
        <v>1.5987494226738195</v>
      </c>
      <c r="D21" s="103">
        <f t="shared" si="1"/>
        <v>1.2676694365121837</v>
      </c>
      <c r="E21" s="105"/>
      <c r="F21" s="93">
        <f t="shared" si="2"/>
        <v>23.324079268381706</v>
      </c>
      <c r="G21" s="33">
        <v>12</v>
      </c>
      <c r="H21" s="61" t="str">
        <f t="shared" si="3"/>
        <v>OOC</v>
      </c>
      <c r="I21" s="39">
        <f t="shared" si="4"/>
        <v>0</v>
      </c>
      <c r="J21" s="100"/>
      <c r="K21" s="52">
        <f t="shared" si="5"/>
        <v>0</v>
      </c>
      <c r="L21" s="33">
        <v>1</v>
      </c>
      <c r="M21" s="33" t="str">
        <f t="shared" si="6"/>
        <v/>
      </c>
      <c r="N21" s="39" t="str">
        <f t="shared" si="7"/>
        <v/>
      </c>
    </row>
    <row r="22" spans="1:14" x14ac:dyDescent="0.2">
      <c r="A22" s="38">
        <f t="shared" si="8"/>
        <v>13</v>
      </c>
      <c r="B22" s="33">
        <v>175</v>
      </c>
      <c r="C22" s="85">
        <f t="shared" si="0"/>
        <v>0</v>
      </c>
      <c r="D22" s="103">
        <f t="shared" si="1"/>
        <v>-2.355300859598854</v>
      </c>
      <c r="E22" s="105"/>
      <c r="F22" s="93">
        <f t="shared" si="2"/>
        <v>20.468778408782853</v>
      </c>
      <c r="G22" s="33">
        <v>13</v>
      </c>
      <c r="H22" s="61" t="str">
        <f t="shared" si="3"/>
        <v>OOC</v>
      </c>
      <c r="I22" s="39">
        <f t="shared" si="4"/>
        <v>0</v>
      </c>
      <c r="J22" s="100"/>
      <c r="K22" s="93">
        <f t="shared" si="5"/>
        <v>1.855300859598854</v>
      </c>
      <c r="L22" s="33">
        <v>0</v>
      </c>
      <c r="M22" s="33" t="str">
        <f t="shared" si="6"/>
        <v/>
      </c>
      <c r="N22" s="39" t="str">
        <f t="shared" si="7"/>
        <v/>
      </c>
    </row>
    <row r="23" spans="1:14" x14ac:dyDescent="0.2">
      <c r="A23" s="38">
        <f t="shared" si="8"/>
        <v>14</v>
      </c>
      <c r="B23" s="33">
        <v>192</v>
      </c>
      <c r="C23" s="85">
        <f t="shared" si="0"/>
        <v>3.0198600206061035</v>
      </c>
      <c r="D23" s="103">
        <f t="shared" si="1"/>
        <v>2.6239955435148463</v>
      </c>
      <c r="E23" s="105"/>
      <c r="F23" s="93">
        <f t="shared" si="2"/>
        <v>22.592773952297698</v>
      </c>
      <c r="G23" s="33">
        <v>14</v>
      </c>
      <c r="H23" s="61" t="str">
        <f t="shared" si="3"/>
        <v>OOC</v>
      </c>
      <c r="I23" s="39">
        <f t="shared" si="4"/>
        <v>0</v>
      </c>
      <c r="J23" s="100"/>
      <c r="K23" s="52">
        <f t="shared" si="5"/>
        <v>0</v>
      </c>
      <c r="L23" s="33">
        <v>0</v>
      </c>
      <c r="M23" s="33" t="str">
        <f t="shared" si="6"/>
        <v/>
      </c>
      <c r="N23" s="39" t="str">
        <f t="shared" si="7"/>
        <v/>
      </c>
    </row>
    <row r="24" spans="1:14" x14ac:dyDescent="0.2">
      <c r="A24" s="38">
        <f t="shared" si="8"/>
        <v>15</v>
      </c>
      <c r="B24" s="33">
        <v>186</v>
      </c>
      <c r="C24" s="85">
        <f t="shared" si="0"/>
        <v>1.9540270721568904</v>
      </c>
      <c r="D24" s="103">
        <f t="shared" si="1"/>
        <v>1.6500435066688499</v>
      </c>
      <c r="E24" s="105"/>
      <c r="F24" s="93">
        <f t="shared" si="2"/>
        <v>23.742817458966549</v>
      </c>
      <c r="G24" s="33">
        <v>15</v>
      </c>
      <c r="H24" s="61" t="str">
        <f t="shared" si="3"/>
        <v>OOC</v>
      </c>
      <c r="I24" s="39">
        <f t="shared" si="4"/>
        <v>0</v>
      </c>
      <c r="J24" s="100"/>
      <c r="K24" s="52">
        <f t="shared" si="5"/>
        <v>0</v>
      </c>
      <c r="L24" s="33">
        <v>0</v>
      </c>
      <c r="M24" s="33" t="str">
        <f t="shared" si="6"/>
        <v/>
      </c>
      <c r="N24" s="39" t="str">
        <f t="shared" si="7"/>
        <v/>
      </c>
    </row>
    <row r="25" spans="1:14" x14ac:dyDescent="0.2">
      <c r="A25" s="38">
        <f t="shared" si="8"/>
        <v>16</v>
      </c>
      <c r="B25" s="33">
        <v>197</v>
      </c>
      <c r="C25" s="85">
        <f t="shared" si="0"/>
        <v>3.9080541443137808</v>
      </c>
      <c r="D25" s="103">
        <f t="shared" si="1"/>
        <v>3.3091114651516018</v>
      </c>
      <c r="E25" s="105"/>
      <c r="F25" s="93">
        <f t="shared" si="2"/>
        <v>26.551928924118151</v>
      </c>
      <c r="G25" s="33">
        <v>16</v>
      </c>
      <c r="H25" s="61" t="str">
        <f t="shared" si="3"/>
        <v>OOC</v>
      </c>
      <c r="I25" s="39">
        <f t="shared" si="4"/>
        <v>0</v>
      </c>
      <c r="J25" s="100"/>
      <c r="K25" s="52">
        <f t="shared" si="5"/>
        <v>0</v>
      </c>
      <c r="L25" s="33">
        <v>0</v>
      </c>
      <c r="M25" s="33" t="str">
        <f t="shared" si="6"/>
        <v/>
      </c>
      <c r="N25" s="39" t="str">
        <f t="shared" si="7"/>
        <v/>
      </c>
    </row>
    <row r="26" spans="1:14" x14ac:dyDescent="0.2">
      <c r="A26" s="38">
        <f t="shared" si="8"/>
        <v>17</v>
      </c>
      <c r="B26" s="33">
        <v>190</v>
      </c>
      <c r="C26" s="85">
        <f t="shared" si="0"/>
        <v>2.6645823711230325</v>
      </c>
      <c r="D26" s="103">
        <f t="shared" si="1"/>
        <v>2.321933680615214</v>
      </c>
      <c r="E26" s="105"/>
      <c r="F26" s="93">
        <f t="shared" si="2"/>
        <v>28.373862604733365</v>
      </c>
      <c r="G26" s="33">
        <v>17</v>
      </c>
      <c r="H26" s="61" t="str">
        <f t="shared" si="3"/>
        <v>OOC</v>
      </c>
      <c r="I26" s="39">
        <f t="shared" si="4"/>
        <v>0</v>
      </c>
      <c r="J26" s="100"/>
      <c r="K26" s="52">
        <f t="shared" si="5"/>
        <v>0</v>
      </c>
      <c r="L26" s="33">
        <v>0</v>
      </c>
      <c r="M26" s="33" t="str">
        <f t="shared" si="6"/>
        <v/>
      </c>
      <c r="N26" s="39" t="str">
        <f t="shared" si="7"/>
        <v/>
      </c>
    </row>
    <row r="27" spans="1:14" x14ac:dyDescent="0.2">
      <c r="A27" s="38">
        <f t="shared" si="8"/>
        <v>18</v>
      </c>
      <c r="B27" s="33">
        <v>189</v>
      </c>
      <c r="C27" s="85">
        <f t="shared" si="0"/>
        <v>2.4869435463814971</v>
      </c>
      <c r="D27" s="103">
        <f t="shared" si="1"/>
        <v>2.1633369972366259</v>
      </c>
      <c r="E27" s="105"/>
      <c r="F27" s="93">
        <f t="shared" si="2"/>
        <v>30.037199601969991</v>
      </c>
      <c r="G27" s="33">
        <v>18</v>
      </c>
      <c r="H27" s="61" t="str">
        <f t="shared" si="3"/>
        <v>OOC</v>
      </c>
      <c r="I27" s="39">
        <f t="shared" si="4"/>
        <v>0</v>
      </c>
      <c r="J27" s="100"/>
      <c r="K27" s="52">
        <f t="shared" si="5"/>
        <v>0</v>
      </c>
      <c r="L27" s="33">
        <v>0</v>
      </c>
      <c r="M27" s="33" t="str">
        <f t="shared" si="6"/>
        <v/>
      </c>
      <c r="N27" s="39" t="str">
        <f t="shared" si="7"/>
        <v/>
      </c>
    </row>
    <row r="28" spans="1:14" x14ac:dyDescent="0.2">
      <c r="A28" s="38">
        <f t="shared" si="8"/>
        <v>19</v>
      </c>
      <c r="B28" s="33">
        <v>185</v>
      </c>
      <c r="C28" s="85">
        <f t="shared" si="0"/>
        <v>1.7763882474153549</v>
      </c>
      <c r="D28" s="103">
        <f t="shared" si="1"/>
        <v>1.4636451506829968</v>
      </c>
      <c r="E28" s="105"/>
      <c r="F28" s="93">
        <f t="shared" si="2"/>
        <v>31.000844752652988</v>
      </c>
      <c r="G28" s="33">
        <v>19</v>
      </c>
      <c r="H28" s="61" t="str">
        <f t="shared" si="3"/>
        <v>OOC</v>
      </c>
      <c r="I28" s="39">
        <f t="shared" si="4"/>
        <v>0</v>
      </c>
      <c r="J28" s="100"/>
      <c r="K28" s="52">
        <f t="shared" si="5"/>
        <v>0</v>
      </c>
      <c r="L28" s="33">
        <v>0</v>
      </c>
      <c r="M28" s="33" t="str">
        <f t="shared" si="6"/>
        <v/>
      </c>
      <c r="N28" s="39" t="str">
        <f t="shared" si="7"/>
        <v/>
      </c>
    </row>
    <row r="29" spans="1:14" x14ac:dyDescent="0.2">
      <c r="A29" s="38">
        <f t="shared" si="8"/>
        <v>20</v>
      </c>
      <c r="B29" s="33">
        <v>182</v>
      </c>
      <c r="C29" s="85">
        <f t="shared" si="0"/>
        <v>1.2434717731907485</v>
      </c>
      <c r="D29" s="103">
        <f t="shared" si="1"/>
        <v>0.83985861069576151</v>
      </c>
      <c r="E29" s="105"/>
      <c r="F29" s="93">
        <f t="shared" si="2"/>
        <v>31.340703363348748</v>
      </c>
      <c r="G29" s="33">
        <v>20</v>
      </c>
      <c r="H29" s="61" t="str">
        <f t="shared" si="3"/>
        <v>OOC</v>
      </c>
      <c r="I29" s="39">
        <f t="shared" si="4"/>
        <v>0</v>
      </c>
      <c r="J29" s="100"/>
      <c r="K29" s="52">
        <f t="shared" si="5"/>
        <v>0</v>
      </c>
      <c r="L29" s="33">
        <v>0</v>
      </c>
      <c r="M29" s="33" t="str">
        <f t="shared" si="6"/>
        <v/>
      </c>
      <c r="N29" s="39" t="str">
        <f t="shared" si="7"/>
        <v/>
      </c>
    </row>
    <row r="30" spans="1:14" x14ac:dyDescent="0.2">
      <c r="A30" s="38" t="s">
        <v>38</v>
      </c>
      <c r="B30" s="33"/>
      <c r="C30" s="85"/>
      <c r="D30" s="103"/>
      <c r="E30" s="105"/>
      <c r="F30" s="93"/>
      <c r="G30" s="33"/>
      <c r="H30" s="61"/>
      <c r="I30" s="39"/>
      <c r="J30" s="100"/>
      <c r="K30" s="52"/>
      <c r="L30" s="33"/>
      <c r="M30" s="33"/>
      <c r="N30" s="39"/>
    </row>
    <row r="31" spans="1:14" x14ac:dyDescent="0.2">
      <c r="A31" s="38">
        <f>A29+1</f>
        <v>21</v>
      </c>
      <c r="B31" s="33">
        <v>181</v>
      </c>
      <c r="C31" s="85">
        <f t="shared" si="0"/>
        <v>1.0658329484492131</v>
      </c>
      <c r="D31" s="103">
        <f t="shared" si="1"/>
        <v>0.60284199997851973</v>
      </c>
      <c r="E31" s="105"/>
      <c r="F31" s="93">
        <f>MAX(0,D31-$B$4+F29)</f>
        <v>31.443545363327267</v>
      </c>
      <c r="G31" s="33">
        <v>21</v>
      </c>
      <c r="H31" s="61" t="str">
        <f t="shared" si="3"/>
        <v>OOC</v>
      </c>
      <c r="I31" s="39">
        <f t="shared" si="4"/>
        <v>0</v>
      </c>
      <c r="J31" s="100"/>
      <c r="K31" s="52">
        <f>MAX(0,-$B$4-D31+K29)</f>
        <v>0</v>
      </c>
      <c r="L31" s="33">
        <v>0</v>
      </c>
      <c r="M31" s="33" t="str">
        <f t="shared" si="6"/>
        <v/>
      </c>
      <c r="N31" s="39" t="str">
        <f t="shared" si="7"/>
        <v/>
      </c>
    </row>
    <row r="32" spans="1:14" x14ac:dyDescent="0.2">
      <c r="A32" s="38">
        <f t="shared" si="8"/>
        <v>22</v>
      </c>
      <c r="B32" s="33">
        <v>180</v>
      </c>
      <c r="C32" s="85">
        <f t="shared" si="0"/>
        <v>0.88819412370767747</v>
      </c>
      <c r="D32" s="103">
        <f t="shared" si="1"/>
        <v>0.34510176125675346</v>
      </c>
      <c r="E32" s="105"/>
      <c r="F32" s="93">
        <f t="shared" si="2"/>
        <v>31.288647124584021</v>
      </c>
      <c r="G32" s="33">
        <v>22</v>
      </c>
      <c r="H32" s="61" t="str">
        <f t="shared" si="3"/>
        <v>OOC</v>
      </c>
      <c r="I32" s="39">
        <f t="shared" si="4"/>
        <v>0</v>
      </c>
      <c r="J32" s="100"/>
      <c r="K32" s="52">
        <f t="shared" si="5"/>
        <v>0</v>
      </c>
      <c r="L32" s="33">
        <v>0</v>
      </c>
      <c r="M32" s="33" t="str">
        <f t="shared" si="6"/>
        <v/>
      </c>
      <c r="N32" s="39" t="str">
        <f t="shared" si="7"/>
        <v/>
      </c>
    </row>
    <row r="33" spans="1:14" x14ac:dyDescent="0.2">
      <c r="A33" s="38">
        <f t="shared" si="8"/>
        <v>23</v>
      </c>
      <c r="B33" s="33">
        <v>183</v>
      </c>
      <c r="C33" s="85">
        <f t="shared" si="0"/>
        <v>1.421110597932284</v>
      </c>
      <c r="D33" s="103">
        <f t="shared" si="1"/>
        <v>1.0604682929578781</v>
      </c>
      <c r="E33" s="105"/>
      <c r="F33" s="93">
        <f t="shared" si="2"/>
        <v>31.849115417541899</v>
      </c>
      <c r="G33" s="33">
        <v>23</v>
      </c>
      <c r="H33" s="61" t="str">
        <f t="shared" si="3"/>
        <v>OOC</v>
      </c>
      <c r="I33" s="39">
        <f t="shared" si="4"/>
        <v>0</v>
      </c>
      <c r="J33" s="100"/>
      <c r="K33" s="52">
        <f t="shared" si="5"/>
        <v>0</v>
      </c>
      <c r="L33" s="33">
        <v>0</v>
      </c>
      <c r="M33" s="33" t="str">
        <f t="shared" si="6"/>
        <v/>
      </c>
      <c r="N33" s="39" t="str">
        <f t="shared" si="7"/>
        <v/>
      </c>
    </row>
    <row r="34" spans="1:14" x14ac:dyDescent="0.2">
      <c r="A34" s="38">
        <f t="shared" si="8"/>
        <v>24</v>
      </c>
      <c r="B34" s="33">
        <v>186</v>
      </c>
      <c r="C34" s="85">
        <f t="shared" si="0"/>
        <v>1.9540270721568904</v>
      </c>
      <c r="D34" s="103">
        <f t="shared" si="1"/>
        <v>1.6500435066688499</v>
      </c>
      <c r="E34" s="105"/>
      <c r="F34" s="93">
        <f t="shared" si="2"/>
        <v>32.999158924210747</v>
      </c>
      <c r="G34" s="33">
        <v>24</v>
      </c>
      <c r="H34" s="61" t="str">
        <f t="shared" si="3"/>
        <v>OOC</v>
      </c>
      <c r="I34" s="39">
        <f t="shared" si="4"/>
        <v>0</v>
      </c>
      <c r="J34" s="100"/>
      <c r="K34" s="52">
        <f t="shared" si="5"/>
        <v>0</v>
      </c>
      <c r="L34" s="33">
        <v>0</v>
      </c>
      <c r="M34" s="33" t="str">
        <f t="shared" si="6"/>
        <v/>
      </c>
      <c r="N34" s="39" t="str">
        <f t="shared" si="7"/>
        <v/>
      </c>
    </row>
    <row r="35" spans="1:14" x14ac:dyDescent="0.2">
      <c r="A35" s="38">
        <f t="shared" si="8"/>
        <v>25</v>
      </c>
      <c r="B35" s="33">
        <v>206</v>
      </c>
      <c r="C35" s="85">
        <f t="shared" si="0"/>
        <v>5.5068035669876005</v>
      </c>
      <c r="D35" s="103">
        <f t="shared" si="1"/>
        <v>4.3686474411607348</v>
      </c>
      <c r="E35" s="105"/>
      <c r="F35" s="93">
        <f t="shared" si="2"/>
        <v>36.867806365371479</v>
      </c>
      <c r="G35" s="33">
        <v>25</v>
      </c>
      <c r="H35" s="61" t="str">
        <f t="shared" si="3"/>
        <v>OOC</v>
      </c>
      <c r="I35" s="39">
        <f t="shared" si="4"/>
        <v>0</v>
      </c>
      <c r="J35" s="100"/>
      <c r="K35" s="52">
        <f t="shared" si="5"/>
        <v>0</v>
      </c>
      <c r="L35" s="33">
        <v>0</v>
      </c>
      <c r="M35" s="33" t="str">
        <f t="shared" si="6"/>
        <v/>
      </c>
      <c r="N35" s="39" t="str">
        <f t="shared" si="7"/>
        <v/>
      </c>
    </row>
    <row r="36" spans="1:14" x14ac:dyDescent="0.2">
      <c r="A36" s="38">
        <f t="shared" si="8"/>
        <v>26</v>
      </c>
      <c r="B36" s="33">
        <v>210</v>
      </c>
      <c r="C36" s="85">
        <f t="shared" si="0"/>
        <v>6.2173588659537424</v>
      </c>
      <c r="D36" s="103">
        <f t="shared" si="1"/>
        <v>4.7892929149321253</v>
      </c>
      <c r="E36" s="105"/>
      <c r="F36" s="93">
        <f t="shared" si="2"/>
        <v>41.157099280303605</v>
      </c>
      <c r="G36" s="33">
        <v>26</v>
      </c>
      <c r="H36" s="61" t="str">
        <f t="shared" si="3"/>
        <v>OOC</v>
      </c>
      <c r="I36" s="39">
        <f t="shared" si="4"/>
        <v>0</v>
      </c>
      <c r="J36" s="100"/>
      <c r="K36" s="52">
        <f t="shared" si="5"/>
        <v>0</v>
      </c>
      <c r="L36" s="33">
        <v>0</v>
      </c>
      <c r="M36" s="33" t="str">
        <f t="shared" si="6"/>
        <v/>
      </c>
      <c r="N36" s="39" t="str">
        <f t="shared" si="7"/>
        <v/>
      </c>
    </row>
    <row r="37" spans="1:14" x14ac:dyDescent="0.2">
      <c r="A37" s="38">
        <f t="shared" si="8"/>
        <v>27</v>
      </c>
      <c r="B37" s="33">
        <v>216</v>
      </c>
      <c r="C37" s="85">
        <f t="shared" si="0"/>
        <v>7.2831918144029553</v>
      </c>
      <c r="D37" s="103">
        <f t="shared" si="1"/>
        <v>5.3774754452437623</v>
      </c>
      <c r="E37" s="105"/>
      <c r="F37" s="93">
        <f t="shared" si="2"/>
        <v>46.034574725547365</v>
      </c>
      <c r="G37" s="33">
        <v>27</v>
      </c>
      <c r="H37" s="61" t="str">
        <f t="shared" si="3"/>
        <v>OOC</v>
      </c>
      <c r="I37" s="39">
        <f t="shared" si="4"/>
        <v>0</v>
      </c>
      <c r="J37" s="100"/>
      <c r="K37" s="52">
        <f t="shared" si="5"/>
        <v>0</v>
      </c>
      <c r="L37" s="33">
        <v>0</v>
      </c>
      <c r="M37" s="33" t="str">
        <f t="shared" si="6"/>
        <v/>
      </c>
      <c r="N37" s="39" t="str">
        <f t="shared" si="7"/>
        <v/>
      </c>
    </row>
    <row r="38" spans="1:14" x14ac:dyDescent="0.2">
      <c r="A38" s="38">
        <f t="shared" si="8"/>
        <v>28</v>
      </c>
      <c r="B38" s="33">
        <v>212</v>
      </c>
      <c r="C38" s="85">
        <f t="shared" si="0"/>
        <v>6.5726365154368134</v>
      </c>
      <c r="D38" s="103">
        <f t="shared" si="1"/>
        <v>4.9905884622570342</v>
      </c>
      <c r="E38" s="105"/>
      <c r="F38" s="93">
        <f t="shared" si="2"/>
        <v>50.525163187804402</v>
      </c>
      <c r="G38" s="33">
        <v>28</v>
      </c>
      <c r="H38" s="61" t="str">
        <f t="shared" si="3"/>
        <v>OOC</v>
      </c>
      <c r="I38" s="39">
        <f t="shared" si="4"/>
        <v>0</v>
      </c>
      <c r="J38" s="100"/>
      <c r="K38" s="52">
        <f t="shared" si="5"/>
        <v>0</v>
      </c>
      <c r="L38" s="33">
        <v>0</v>
      </c>
      <c r="M38" s="33" t="str">
        <f t="shared" si="6"/>
        <v/>
      </c>
      <c r="N38" s="39" t="str">
        <f t="shared" si="7"/>
        <v/>
      </c>
    </row>
    <row r="39" spans="1:14" x14ac:dyDescent="0.2">
      <c r="A39" s="38">
        <f t="shared" si="8"/>
        <v>29</v>
      </c>
      <c r="B39" s="33">
        <v>211</v>
      </c>
      <c r="C39" s="85">
        <f t="shared" si="0"/>
        <v>6.3949976906952779</v>
      </c>
      <c r="D39" s="103">
        <f t="shared" si="1"/>
        <v>4.8906397326232209</v>
      </c>
      <c r="E39" s="105"/>
      <c r="F39" s="93">
        <f t="shared" si="2"/>
        <v>54.915802920427623</v>
      </c>
      <c r="G39" s="33">
        <v>29</v>
      </c>
      <c r="H39" s="61" t="str">
        <f t="shared" si="3"/>
        <v>OOC</v>
      </c>
      <c r="I39" s="39">
        <f t="shared" si="4"/>
        <v>0</v>
      </c>
      <c r="J39" s="100"/>
      <c r="K39" s="52">
        <f t="shared" si="5"/>
        <v>0</v>
      </c>
      <c r="L39" s="33">
        <v>0</v>
      </c>
      <c r="M39" s="33" t="str">
        <f t="shared" si="6"/>
        <v/>
      </c>
      <c r="N39" s="39" t="str">
        <f t="shared" si="7"/>
        <v/>
      </c>
    </row>
    <row r="40" spans="1:14" x14ac:dyDescent="0.2">
      <c r="A40" s="38">
        <f t="shared" si="8"/>
        <v>30</v>
      </c>
      <c r="B40" s="33">
        <v>202</v>
      </c>
      <c r="C40" s="85">
        <f t="shared" si="0"/>
        <v>4.7962482680214586</v>
      </c>
      <c r="D40" s="103">
        <f t="shared" si="1"/>
        <v>3.9198677675783231</v>
      </c>
      <c r="E40" s="105"/>
      <c r="F40" s="93">
        <f t="shared" si="2"/>
        <v>58.335670688005948</v>
      </c>
      <c r="G40" s="33">
        <v>30</v>
      </c>
      <c r="H40" s="61" t="str">
        <f t="shared" si="3"/>
        <v>OOC</v>
      </c>
      <c r="I40" s="39">
        <f t="shared" si="4"/>
        <v>0</v>
      </c>
      <c r="J40" s="100"/>
      <c r="K40" s="52">
        <f t="shared" si="5"/>
        <v>0</v>
      </c>
      <c r="L40" s="33">
        <v>0</v>
      </c>
      <c r="M40" s="33" t="str">
        <f t="shared" si="6"/>
        <v/>
      </c>
      <c r="N40" s="39" t="str">
        <f t="shared" si="7"/>
        <v/>
      </c>
    </row>
    <row r="41" spans="1:14" x14ac:dyDescent="0.2">
      <c r="A41" s="38">
        <f t="shared" si="8"/>
        <v>31</v>
      </c>
      <c r="B41" s="33">
        <v>205</v>
      </c>
      <c r="C41" s="85">
        <f t="shared" si="0"/>
        <v>5.3291647422460651</v>
      </c>
      <c r="D41" s="103">
        <f t="shared" si="1"/>
        <v>4.2593076615717678</v>
      </c>
      <c r="E41" s="105"/>
      <c r="F41" s="93">
        <f t="shared" si="2"/>
        <v>62.094978349577715</v>
      </c>
      <c r="G41" s="33">
        <v>31</v>
      </c>
      <c r="H41" s="61" t="str">
        <f t="shared" si="3"/>
        <v>OOC</v>
      </c>
      <c r="I41" s="39">
        <f t="shared" si="4"/>
        <v>0</v>
      </c>
      <c r="J41" s="100"/>
      <c r="K41" s="52">
        <f t="shared" si="5"/>
        <v>0</v>
      </c>
      <c r="L41" s="33">
        <v>0</v>
      </c>
      <c r="M41" s="33" t="str">
        <f t="shared" si="6"/>
        <v/>
      </c>
      <c r="N41" s="39" t="str">
        <f t="shared" si="7"/>
        <v/>
      </c>
    </row>
    <row r="42" spans="1:14" ht="13.5" thickBot="1" x14ac:dyDescent="0.25">
      <c r="A42" s="40">
        <f t="shared" si="8"/>
        <v>32</v>
      </c>
      <c r="B42" s="44">
        <v>197</v>
      </c>
      <c r="C42" s="89">
        <f t="shared" si="0"/>
        <v>3.9080541443137808</v>
      </c>
      <c r="D42" s="104">
        <f t="shared" si="1"/>
        <v>3.3091114651516018</v>
      </c>
      <c r="E42" s="106"/>
      <c r="F42" s="96">
        <f t="shared" si="2"/>
        <v>64.904089814729318</v>
      </c>
      <c r="G42" s="44">
        <v>32</v>
      </c>
      <c r="H42" s="62" t="str">
        <f t="shared" si="3"/>
        <v>OOC</v>
      </c>
      <c r="I42" s="46">
        <f t="shared" si="4"/>
        <v>0</v>
      </c>
      <c r="J42" s="101"/>
      <c r="K42" s="94">
        <f t="shared" si="5"/>
        <v>0</v>
      </c>
      <c r="L42" s="44">
        <v>0</v>
      </c>
      <c r="M42" s="44" t="str">
        <f t="shared" si="6"/>
        <v/>
      </c>
      <c r="N42" s="46" t="str">
        <f t="shared" si="7"/>
        <v/>
      </c>
    </row>
  </sheetData>
  <mergeCells count="2">
    <mergeCell ref="F7:I7"/>
    <mergeCell ref="K7:N7"/>
  </mergeCells>
  <printOptions gridLines="1" gridLinesSet="0"/>
  <pageMargins left="0.75" right="0.75" top="1" bottom="1" header="0.5" footer="0.5"/>
  <pageSetup orientation="landscape" horizontalDpi="150" verticalDpi="15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data</vt:lpstr>
      <vt:lpstr>Table9-2</vt:lpstr>
      <vt:lpstr>Ex9-11</vt:lpstr>
      <vt:lpstr>Ex9-12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</dc:creator>
  <cp:lastModifiedBy>CLJ</cp:lastModifiedBy>
  <dcterms:created xsi:type="dcterms:W3CDTF">2008-09-04T19:57:19Z</dcterms:created>
  <dcterms:modified xsi:type="dcterms:W3CDTF">2012-07-03T18:38:25Z</dcterms:modified>
</cp:coreProperties>
</file>