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aryl\Desktop\TU705.2\instrumentation\light-sensor-instrumentation\"/>
    </mc:Choice>
  </mc:AlternateContent>
  <xr:revisionPtr revIDLastSave="0" documentId="13_ncr:1_{441C3502-A4FE-402F-9A09-F919024A4E1F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Light-v1" sheetId="1" r:id="rId1"/>
    <sheet name="Light-v2" sheetId="2" r:id="rId2"/>
    <sheet name="Light-v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F11" i="2"/>
  <c r="F3" i="2"/>
  <c r="F4" i="2"/>
  <c r="F5" i="2"/>
  <c r="F6" i="2"/>
  <c r="F7" i="2"/>
  <c r="F8" i="2"/>
  <c r="F9" i="2"/>
  <c r="F10" i="2"/>
  <c r="F2" i="2"/>
  <c r="E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E2" i="3"/>
  <c r="A19" i="1"/>
  <c r="A20" i="1"/>
  <c r="A21" i="1"/>
  <c r="A22" i="1"/>
  <c r="A23" i="1"/>
  <c r="A24" i="1"/>
  <c r="A25" i="1"/>
  <c r="A26" i="1"/>
  <c r="A27" i="1"/>
  <c r="A28" i="1"/>
  <c r="A29" i="1"/>
  <c r="A30" i="1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<sst xmlns="http://schemas.openxmlformats.org/spreadsheetml/2006/main" count="38" uniqueCount="14">
  <si>
    <r>
      <t>Resistance(</t>
    </r>
    <r>
      <rPr>
        <sz val="11"/>
        <color theme="1"/>
        <rFont val="Aptos Narrow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</si>
  <si>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LUX</t>
  </si>
  <si>
    <t>LogR</t>
  </si>
  <si>
    <t>LogI</t>
  </si>
  <si>
    <t>Vs=</t>
  </si>
  <si>
    <t>V</t>
  </si>
  <si>
    <t>R1</t>
  </si>
  <si>
    <t>ohms</t>
  </si>
  <si>
    <t>Voltage_divider</t>
  </si>
  <si>
    <t>LUX(circuit)</t>
  </si>
  <si>
    <t>slope(m)</t>
  </si>
  <si>
    <t>c</t>
  </si>
  <si>
    <t>formula-resistance-LUX</t>
  </si>
  <si>
    <t>formula-resistance-lux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</si>
</sst>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'Light-v1'!$C$2:$C$15</c:f>
              <c:numCache>
                <c:formatCode>0.000</c:formatCode>
                <c:ptCount val="14"/>
                <c:pt idx="0">
                  <c:v>4.5705429398818973</c:v>
                </c:pt>
                <c:pt idx="1">
                  <c:v>4.5622928644564746</c:v>
                </c:pt>
                <c:pt idx="2">
                  <c:v>4.529224965627332</c:v>
                </c:pt>
                <c:pt idx="3">
                  <c:v>4.4662743217892924</c:v>
                </c:pt>
                <c:pt idx="4">
                  <c:v>3.7474118078864231</c:v>
                </c:pt>
                <c:pt idx="5">
                  <c:v>3.6627578316815739</c:v>
                </c:pt>
                <c:pt idx="6">
                  <c:v>3.5340261060561349</c:v>
                </c:pt>
                <c:pt idx="7">
                  <c:v>3.0958664534785427</c:v>
                </c:pt>
                <c:pt idx="8">
                  <c:v>3.0322157032979815</c:v>
                </c:pt>
                <c:pt idx="9">
                  <c:v>2.7867514221455614</c:v>
                </c:pt>
                <c:pt idx="10">
                  <c:v>2.2041199826559246</c:v>
                </c:pt>
                <c:pt idx="11">
                  <c:v>1.4913616938342726</c:v>
                </c:pt>
                <c:pt idx="12">
                  <c:v>1.5185139398778875</c:v>
                </c:pt>
                <c:pt idx="13">
                  <c:v>1.6434526764861874</c:v>
                </c:pt>
              </c:numCache>
            </c:numRef>
          </c:xVal>
          <c:yVal>
            <c:numRef>
              <c:f>'Light-v1'!$D$2:$D$15</c:f>
              <c:numCache>
                <c:formatCode>0.000</c:formatCode>
                <c:ptCount val="14"/>
                <c:pt idx="0">
                  <c:v>1.5224442335063197</c:v>
                </c:pt>
                <c:pt idx="1">
                  <c:v>1.6354837468149122</c:v>
                </c:pt>
                <c:pt idx="2">
                  <c:v>1.5403294747908738</c:v>
                </c:pt>
                <c:pt idx="3">
                  <c:v>1.5910646070264991</c:v>
                </c:pt>
                <c:pt idx="4">
                  <c:v>2.0203612826477078</c:v>
                </c:pt>
                <c:pt idx="5">
                  <c:v>2.1316186643491255</c:v>
                </c:pt>
                <c:pt idx="6">
                  <c:v>2.1775364999298623</c:v>
                </c:pt>
                <c:pt idx="7">
                  <c:v>2.469822015978163</c:v>
                </c:pt>
                <c:pt idx="8">
                  <c:v>2.5314789170422549</c:v>
                </c:pt>
                <c:pt idx="9">
                  <c:v>2.6532125137753435</c:v>
                </c:pt>
                <c:pt idx="10">
                  <c:v>3.0791812460476247</c:v>
                </c:pt>
                <c:pt idx="11">
                  <c:v>3.5976951859255122</c:v>
                </c:pt>
                <c:pt idx="12">
                  <c:v>3.3242824552976926</c:v>
                </c:pt>
                <c:pt idx="13">
                  <c:v>3.6473829701146196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2-4DE9-86A6-81164E7C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202991"/>
        <c:axId val="1335197231"/>
      </c:scatterChart>
      <c:valAx>
        <c:axId val="133520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97231"/>
        <c:crosses val="autoZero"/>
        <c:crossBetween val="midCat"/>
      </c:valAx>
      <c:valAx>
        <c:axId val="13351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0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'Light-v2'!$D$2:$D$11</c:f>
              <c:numCache>
                <c:formatCode>General</c:formatCode>
                <c:ptCount val="10"/>
                <c:pt idx="0">
                  <c:v>4.5051499783199063</c:v>
                </c:pt>
                <c:pt idx="1">
                  <c:v>4.1205739312058496</c:v>
                </c:pt>
                <c:pt idx="2">
                  <c:v>4.4502491083193609</c:v>
                </c:pt>
                <c:pt idx="3">
                  <c:v>3.6833172619218826</c:v>
                </c:pt>
                <c:pt idx="4">
                  <c:v>3.6214878645806303</c:v>
                </c:pt>
                <c:pt idx="5">
                  <c:v>3.5487578285737045</c:v>
                </c:pt>
                <c:pt idx="6">
                  <c:v>2.5774917998372255</c:v>
                </c:pt>
                <c:pt idx="7">
                  <c:v>1.9030899869919435</c:v>
                </c:pt>
                <c:pt idx="8">
                  <c:v>0.47712125471966244</c:v>
                </c:pt>
                <c:pt idx="9">
                  <c:v>1.5314789170422551</c:v>
                </c:pt>
              </c:numCache>
            </c:numRef>
          </c:xVal>
          <c:yVal>
            <c:numRef>
              <c:f>'Light-v2'!$E$2:$E$11</c:f>
              <c:numCache>
                <c:formatCode>General</c:formatCode>
                <c:ptCount val="10"/>
                <c:pt idx="0">
                  <c:v>1.6627578316815741</c:v>
                </c:pt>
                <c:pt idx="1">
                  <c:v>1.8790958795000727</c:v>
                </c:pt>
                <c:pt idx="2">
                  <c:v>1.6989700043360187</c:v>
                </c:pt>
                <c:pt idx="3">
                  <c:v>2.0941215958405612</c:v>
                </c:pt>
                <c:pt idx="4">
                  <c:v>2.1274287778515988</c:v>
                </c:pt>
                <c:pt idx="5">
                  <c:v>2.1760912590556813</c:v>
                </c:pt>
                <c:pt idx="6">
                  <c:v>2.8200043068083178</c:v>
                </c:pt>
                <c:pt idx="7">
                  <c:v>3.3398289245826209</c:v>
                </c:pt>
                <c:pt idx="8">
                  <c:v>4.168453285770541</c:v>
                </c:pt>
                <c:pt idx="9">
                  <c:v>3.5254594574866789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9-4222-A07C-78FCE1487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59855"/>
        <c:axId val="672151215"/>
      </c:scatterChart>
      <c:valAx>
        <c:axId val="67215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1215"/>
        <c:crosses val="autoZero"/>
        <c:crossBetween val="midCat"/>
      </c:valAx>
      <c:valAx>
        <c:axId val="6721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LUX(phone)/LUX(formula-resistance-lux)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'Light-v2'!$A$2:$A$11</c:f>
              <c:numCache>
                <c:formatCode>General</c:formatCode>
                <c:ptCount val="10"/>
                <c:pt idx="0">
                  <c:v>32000</c:v>
                </c:pt>
                <c:pt idx="1">
                  <c:v>13200</c:v>
                </c:pt>
                <c:pt idx="2">
                  <c:v>28200</c:v>
                </c:pt>
                <c:pt idx="3">
                  <c:v>4823</c:v>
                </c:pt>
                <c:pt idx="4">
                  <c:v>4183</c:v>
                </c:pt>
                <c:pt idx="5">
                  <c:v>3538</c:v>
                </c:pt>
                <c:pt idx="6">
                  <c:v>378</c:v>
                </c:pt>
                <c:pt idx="7">
                  <c:v>80</c:v>
                </c:pt>
                <c:pt idx="8">
                  <c:v>3</c:v>
                </c:pt>
                <c:pt idx="9">
                  <c:v>34</c:v>
                </c:pt>
              </c:numCache>
            </c:numRef>
          </c:xVal>
          <c:yVal>
            <c:numRef>
              <c:f>'Light-v2'!$C$2:$C$11</c:f>
              <c:numCache>
                <c:formatCode>0</c:formatCode>
                <c:ptCount val="10"/>
                <c:pt idx="0">
                  <c:v>23298.791069877927</c:v>
                </c:pt>
                <c:pt idx="1">
                  <c:v>10867.662195638757</c:v>
                </c:pt>
                <c:pt idx="2">
                  <c:v>20506.676395544349</c:v>
                </c:pt>
                <c:pt idx="3">
                  <c:v>5092.6983741686036</c:v>
                </c:pt>
                <c:pt idx="4">
                  <c:v>4528.5291540542648</c:v>
                </c:pt>
                <c:pt idx="5">
                  <c:v>3814.6840600709847</c:v>
                </c:pt>
                <c:pt idx="6">
                  <c:v>394.1633124708427</c:v>
                </c:pt>
                <c:pt idx="7">
                  <c:v>63.075959138877003</c:v>
                </c:pt>
                <c:pt idx="8">
                  <c:v>3.3986182049208709</c:v>
                </c:pt>
                <c:pt idx="9">
                  <c:v>32.785174477490841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3-4D68-AE42-647A82A66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64735"/>
        <c:axId val="573350335"/>
      </c:scatterChart>
      <c:valAx>
        <c:axId val="57336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50335"/>
        <c:crosses val="autoZero"/>
        <c:crossBetween val="midCat"/>
      </c:valAx>
      <c:valAx>
        <c:axId val="5733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6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LUX(phone)/LUX(circuit)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'Light-v3'!$A$2:$A$15</c:f>
              <c:numCache>
                <c:formatCode>General</c:formatCode>
                <c:ptCount val="14"/>
                <c:pt idx="0">
                  <c:v>685</c:v>
                </c:pt>
                <c:pt idx="1">
                  <c:v>14100</c:v>
                </c:pt>
                <c:pt idx="2">
                  <c:v>1270</c:v>
                </c:pt>
                <c:pt idx="3">
                  <c:v>48</c:v>
                </c:pt>
                <c:pt idx="4">
                  <c:v>5</c:v>
                </c:pt>
                <c:pt idx="5">
                  <c:v>4</c:v>
                </c:pt>
                <c:pt idx="6">
                  <c:v>1532</c:v>
                </c:pt>
                <c:pt idx="7">
                  <c:v>8.6</c:v>
                </c:pt>
                <c:pt idx="8">
                  <c:v>7300</c:v>
                </c:pt>
                <c:pt idx="9">
                  <c:v>50000</c:v>
                </c:pt>
                <c:pt idx="10">
                  <c:v>3020</c:v>
                </c:pt>
                <c:pt idx="11">
                  <c:v>50000</c:v>
                </c:pt>
                <c:pt idx="12">
                  <c:v>50000</c:v>
                </c:pt>
                <c:pt idx="13">
                  <c:v>4922</c:v>
                </c:pt>
              </c:numCache>
            </c:numRef>
          </c:xVal>
          <c:yVal>
            <c:numRef>
              <c:f>'Light-v3'!$C$2:$C$15</c:f>
              <c:numCache>
                <c:formatCode>General</c:formatCode>
                <c:ptCount val="14"/>
                <c:pt idx="0">
                  <c:v>60.5</c:v>
                </c:pt>
                <c:pt idx="1">
                  <c:v>11653.1</c:v>
                </c:pt>
                <c:pt idx="2">
                  <c:v>1516.9</c:v>
                </c:pt>
                <c:pt idx="3">
                  <c:v>46</c:v>
                </c:pt>
                <c:pt idx="4">
                  <c:v>5.7</c:v>
                </c:pt>
                <c:pt idx="5">
                  <c:v>5.8</c:v>
                </c:pt>
                <c:pt idx="6">
                  <c:v>1754.9</c:v>
                </c:pt>
                <c:pt idx="7">
                  <c:v>8.8000000000000007</c:v>
                </c:pt>
                <c:pt idx="8">
                  <c:v>7786.6</c:v>
                </c:pt>
                <c:pt idx="9">
                  <c:v>40050</c:v>
                </c:pt>
                <c:pt idx="10">
                  <c:v>3737.1</c:v>
                </c:pt>
                <c:pt idx="11">
                  <c:v>42110</c:v>
                </c:pt>
                <c:pt idx="12">
                  <c:v>55548</c:v>
                </c:pt>
                <c:pt idx="13">
                  <c:v>5684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B-446D-A99A-EBA359A5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72975"/>
        <c:axId val="112074415"/>
      </c:scatterChart>
      <c:valAx>
        <c:axId val="11207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4415"/>
        <c:crosses val="autoZero"/>
        <c:crossBetween val="midCat"/>
      </c:valAx>
      <c:valAx>
        <c:axId val="11207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LUX(phone)/LUX(f-r-eq)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'Light-v3'!$A$2:$A$15</c:f>
              <c:numCache>
                <c:formatCode>General</c:formatCode>
                <c:ptCount val="14"/>
                <c:pt idx="0">
                  <c:v>685</c:v>
                </c:pt>
                <c:pt idx="1">
                  <c:v>14100</c:v>
                </c:pt>
                <c:pt idx="2">
                  <c:v>1270</c:v>
                </c:pt>
                <c:pt idx="3">
                  <c:v>48</c:v>
                </c:pt>
                <c:pt idx="4">
                  <c:v>5</c:v>
                </c:pt>
                <c:pt idx="5">
                  <c:v>4</c:v>
                </c:pt>
                <c:pt idx="6">
                  <c:v>1532</c:v>
                </c:pt>
                <c:pt idx="7">
                  <c:v>8.6</c:v>
                </c:pt>
                <c:pt idx="8">
                  <c:v>7300</c:v>
                </c:pt>
                <c:pt idx="9">
                  <c:v>50000</c:v>
                </c:pt>
                <c:pt idx="10">
                  <c:v>3020</c:v>
                </c:pt>
                <c:pt idx="11">
                  <c:v>50000</c:v>
                </c:pt>
                <c:pt idx="12">
                  <c:v>50000</c:v>
                </c:pt>
                <c:pt idx="13">
                  <c:v>4922</c:v>
                </c:pt>
              </c:numCache>
            </c:numRef>
          </c:xVal>
          <c:yVal>
            <c:numRef>
              <c:f>'Light-v3'!$G$2:$G$15</c:f>
              <c:numCache>
                <c:formatCode>0.00</c:formatCode>
                <c:ptCount val="14"/>
                <c:pt idx="0">
                  <c:v>60.913689774785169</c:v>
                </c:pt>
                <c:pt idx="1">
                  <c:v>11659.762001341638</c:v>
                </c:pt>
                <c:pt idx="2">
                  <c:v>1516.6238773531911</c:v>
                </c:pt>
                <c:pt idx="3">
                  <c:v>49.79510343356916</c:v>
                </c:pt>
                <c:pt idx="4">
                  <c:v>5.7161964247976256</c:v>
                </c:pt>
                <c:pt idx="5">
                  <c:v>5.824346410001449</c:v>
                </c:pt>
                <c:pt idx="6">
                  <c:v>1754.7801271500341</c:v>
                </c:pt>
                <c:pt idx="7">
                  <c:v>8.8364713779703941</c:v>
                </c:pt>
                <c:pt idx="8">
                  <c:v>7788.8497470885441</c:v>
                </c:pt>
                <c:pt idx="9">
                  <c:v>40032.710828049181</c:v>
                </c:pt>
                <c:pt idx="10">
                  <c:v>3738.1109925310407</c:v>
                </c:pt>
                <c:pt idx="11">
                  <c:v>42213.585778735287</c:v>
                </c:pt>
                <c:pt idx="12">
                  <c:v>55477.95865121884</c:v>
                </c:pt>
                <c:pt idx="13">
                  <c:v>5684.0426355532463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0-4BF5-B814-833375C1D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65407"/>
        <c:axId val="248962047"/>
      </c:scatterChart>
      <c:valAx>
        <c:axId val="24896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62047"/>
        <c:crosses val="autoZero"/>
        <c:crossBetween val="midCat"/>
      </c:valAx>
      <c:valAx>
        <c:axId val="2489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6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19</xdr:row>
      <xdr:rowOff>12700</xdr:rowOff>
    </xdr:from>
    <xdr:to>
      <xdr:col>12</xdr:col>
      <xdr:colOff>339725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4C92D-47EC-177F-D7AE-94130FABB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7</xdr:row>
      <xdr:rowOff>177800</xdr:rowOff>
    </xdr:from>
    <xdr:to>
      <xdr:col>16</xdr:col>
      <xdr:colOff>28575</xdr:colOff>
      <xdr:row>22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EF045-E5DD-F29A-41BB-CF20313AF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12</xdr:row>
      <xdr:rowOff>69850</xdr:rowOff>
    </xdr:from>
    <xdr:to>
      <xdr:col>8</xdr:col>
      <xdr:colOff>390525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066786-A2CB-4752-BF5F-315E0A263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10</xdr:row>
      <xdr:rowOff>133350</xdr:rowOff>
    </xdr:from>
    <xdr:to>
      <xdr:col>18</xdr:col>
      <xdr:colOff>238125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5DA2E-F8DB-4469-B9E3-F92CC6502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1196975</xdr:colOff>
      <xdr:row>7</xdr:row>
      <xdr:rowOff>177800</xdr:rowOff>
    </xdr:from>
    <xdr:to>
      <xdr:col>12</xdr:col>
      <xdr:colOff>3175</xdr:colOff>
      <xdr:row>22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C14EA2-006A-71B4-AC50-0291FF724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workbookViewId="0">
      <selection activeCell="E2" sqref="E2"/>
    </sheetView>
  </sheetViews>
  <sheetFormatPr defaultRowHeight="14.5" x14ac:dyDescent="0.35"/>
  <cols>
    <col min="1" max="1" width="12.90625" customWidth="1"/>
    <col min="2" max="2" width="16.08984375" customWidth="1"/>
    <col min="3" max="3" width="17.1796875" customWidth="1"/>
    <col min="4" max="4" width="9.90625" customWidth="1"/>
    <col min="5" max="5" width="17" customWidth="1"/>
  </cols>
  <sheetData>
    <row r="1" spans="1:12" x14ac:dyDescent="0.35">
      <c r="A1" t="s">
        <v>1</v>
      </c>
      <c r="B1" t="s">
        <v>0</v>
      </c>
      <c r="C1" t="s">
        <v>3</v>
      </c>
      <c r="D1" t="s">
        <v>2</v>
      </c>
      <c r="E1" t="s">
        <v>8</v>
      </c>
      <c r="J1" t="s">
        <v>4</v>
      </c>
      <c r="K1">
        <v>5</v>
      </c>
      <c r="L1" t="s">
        <v>5</v>
      </c>
    </row>
    <row r="2" spans="1:12" x14ac:dyDescent="0.35">
      <c r="A2">
        <v>37200</v>
      </c>
      <c r="B2">
        <v>33.299999999999997</v>
      </c>
      <c r="C2" s="1">
        <f>LOG(A2)</f>
        <v>4.5705429398818973</v>
      </c>
      <c r="D2" s="1">
        <f t="shared" ref="D2:D15" si="0">LOG10(B2)</f>
        <v>1.5224442335063197</v>
      </c>
      <c r="E2" s="1">
        <f>K$1*K$2/(K$2+B2)</f>
        <v>4.8388657698635438</v>
      </c>
      <c r="J2" t="s">
        <v>6</v>
      </c>
      <c r="K2">
        <v>1000</v>
      </c>
      <c r="L2" t="s">
        <v>7</v>
      </c>
    </row>
    <row r="3" spans="1:12" x14ac:dyDescent="0.35">
      <c r="A3">
        <v>36500</v>
      </c>
      <c r="B3">
        <v>43.2</v>
      </c>
      <c r="C3" s="1">
        <f t="shared" ref="C3:C15" si="1">LOG(A3)</f>
        <v>4.5622928644564746</v>
      </c>
      <c r="D3" s="1">
        <f t="shared" si="0"/>
        <v>1.6354837468149122</v>
      </c>
      <c r="E3" s="1">
        <f t="shared" ref="E3:E15" si="2">K$1*K$2/(K$2+B3)</f>
        <v>4.7929447852760738</v>
      </c>
    </row>
    <row r="4" spans="1:12" x14ac:dyDescent="0.35">
      <c r="A4">
        <v>33824</v>
      </c>
      <c r="B4">
        <v>34.700000000000003</v>
      </c>
      <c r="C4" s="1">
        <f t="shared" si="1"/>
        <v>4.529224965627332</v>
      </c>
      <c r="D4" s="1">
        <f t="shared" si="0"/>
        <v>1.5403294747908738</v>
      </c>
      <c r="E4" s="1">
        <f t="shared" si="2"/>
        <v>4.8323185464385814</v>
      </c>
      <c r="J4" t="s">
        <v>10</v>
      </c>
      <c r="K4">
        <v>-0.6532</v>
      </c>
    </row>
    <row r="5" spans="1:12" x14ac:dyDescent="0.35">
      <c r="A5">
        <v>29260</v>
      </c>
      <c r="B5">
        <v>39</v>
      </c>
      <c r="C5" s="1">
        <f t="shared" si="1"/>
        <v>4.4662743217892924</v>
      </c>
      <c r="D5" s="1">
        <f t="shared" si="0"/>
        <v>1.5910646070264991</v>
      </c>
      <c r="E5" s="1">
        <f t="shared" si="2"/>
        <v>4.8123195380173245</v>
      </c>
      <c r="J5" t="s">
        <v>11</v>
      </c>
      <c r="K5">
        <v>4.5155000000000003</v>
      </c>
    </row>
    <row r="6" spans="1:12" x14ac:dyDescent="0.35">
      <c r="A6">
        <v>5590</v>
      </c>
      <c r="B6">
        <v>104.8</v>
      </c>
      <c r="C6" s="1">
        <f t="shared" si="1"/>
        <v>3.7474118078864231</v>
      </c>
      <c r="D6" s="1">
        <f t="shared" si="0"/>
        <v>2.0203612826477078</v>
      </c>
      <c r="E6" s="1">
        <f t="shared" si="2"/>
        <v>4.5257060101375819</v>
      </c>
    </row>
    <row r="7" spans="1:12" x14ac:dyDescent="0.35">
      <c r="A7">
        <v>4600</v>
      </c>
      <c r="B7">
        <v>135.4</v>
      </c>
      <c r="C7" s="1">
        <f t="shared" si="1"/>
        <v>3.6627578316815739</v>
      </c>
      <c r="D7" s="1">
        <f t="shared" si="0"/>
        <v>2.1316186643491255</v>
      </c>
      <c r="E7" s="1">
        <f t="shared" si="2"/>
        <v>4.4037343667429978</v>
      </c>
    </row>
    <row r="8" spans="1:12" x14ac:dyDescent="0.35">
      <c r="A8">
        <v>3420</v>
      </c>
      <c r="B8">
        <v>150.5</v>
      </c>
      <c r="C8" s="1">
        <f t="shared" si="1"/>
        <v>3.5340261060561349</v>
      </c>
      <c r="D8" s="1">
        <f t="shared" si="0"/>
        <v>2.1775364999298623</v>
      </c>
      <c r="E8" s="1">
        <f t="shared" si="2"/>
        <v>4.34593654932638</v>
      </c>
    </row>
    <row r="9" spans="1:12" x14ac:dyDescent="0.35">
      <c r="A9">
        <v>1247</v>
      </c>
      <c r="B9">
        <v>295</v>
      </c>
      <c r="C9" s="1">
        <f t="shared" si="1"/>
        <v>3.0958664534785427</v>
      </c>
      <c r="D9" s="1">
        <f t="shared" si="0"/>
        <v>2.469822015978163</v>
      </c>
      <c r="E9" s="1">
        <f t="shared" si="2"/>
        <v>3.8610038610038608</v>
      </c>
    </row>
    <row r="10" spans="1:12" x14ac:dyDescent="0.35">
      <c r="A10">
        <v>1077</v>
      </c>
      <c r="B10">
        <v>340</v>
      </c>
      <c r="C10" s="1">
        <f t="shared" si="1"/>
        <v>3.0322157032979815</v>
      </c>
      <c r="D10" s="1">
        <f t="shared" si="0"/>
        <v>2.5314789170422549</v>
      </c>
      <c r="E10" s="1">
        <f t="shared" si="2"/>
        <v>3.7313432835820897</v>
      </c>
    </row>
    <row r="11" spans="1:12" x14ac:dyDescent="0.35">
      <c r="A11">
        <v>612</v>
      </c>
      <c r="B11">
        <v>450</v>
      </c>
      <c r="C11" s="1">
        <f t="shared" si="1"/>
        <v>2.7867514221455614</v>
      </c>
      <c r="D11" s="1">
        <f t="shared" si="0"/>
        <v>2.6532125137753435</v>
      </c>
      <c r="E11" s="1">
        <f t="shared" si="2"/>
        <v>3.4482758620689653</v>
      </c>
    </row>
    <row r="12" spans="1:12" x14ac:dyDescent="0.35">
      <c r="A12">
        <v>160</v>
      </c>
      <c r="B12">
        <v>1200</v>
      </c>
      <c r="C12" s="1">
        <f t="shared" si="1"/>
        <v>2.2041199826559246</v>
      </c>
      <c r="D12" s="1">
        <f t="shared" si="0"/>
        <v>3.0791812460476247</v>
      </c>
      <c r="E12" s="1">
        <f t="shared" si="2"/>
        <v>2.2727272727272729</v>
      </c>
    </row>
    <row r="13" spans="1:12" x14ac:dyDescent="0.35">
      <c r="A13">
        <v>31</v>
      </c>
      <c r="B13">
        <v>3960</v>
      </c>
      <c r="C13" s="1">
        <f t="shared" si="1"/>
        <v>1.4913616938342726</v>
      </c>
      <c r="D13" s="1">
        <f t="shared" si="0"/>
        <v>3.5976951859255122</v>
      </c>
      <c r="E13" s="1">
        <f t="shared" si="2"/>
        <v>1.0080645161290323</v>
      </c>
    </row>
    <row r="14" spans="1:12" x14ac:dyDescent="0.35">
      <c r="A14">
        <v>33</v>
      </c>
      <c r="B14">
        <v>2110</v>
      </c>
      <c r="C14" s="1">
        <f t="shared" si="1"/>
        <v>1.5185139398778875</v>
      </c>
      <c r="D14" s="1">
        <f t="shared" si="0"/>
        <v>3.3242824552976926</v>
      </c>
      <c r="E14" s="1">
        <f t="shared" si="2"/>
        <v>1.607717041800643</v>
      </c>
    </row>
    <row r="15" spans="1:12" x14ac:dyDescent="0.35">
      <c r="A15">
        <v>44</v>
      </c>
      <c r="B15">
        <v>4440</v>
      </c>
      <c r="C15" s="1">
        <f t="shared" si="1"/>
        <v>1.6434526764861874</v>
      </c>
      <c r="D15" s="1">
        <f t="shared" si="0"/>
        <v>3.6473829701146196</v>
      </c>
      <c r="E15" s="1">
        <f t="shared" si="2"/>
        <v>0.91911764705882348</v>
      </c>
    </row>
    <row r="17" spans="1:1" x14ac:dyDescent="0.35">
      <c r="A17" t="s">
        <v>9</v>
      </c>
    </row>
    <row r="19" spans="1:1" x14ac:dyDescent="0.35">
      <c r="A19">
        <f t="shared" ref="A19:A30" si="3">10^(LOG10($B3)-K6/K5)</f>
        <v>43.200000000000024</v>
      </c>
    </row>
    <row r="20" spans="1:1" x14ac:dyDescent="0.35">
      <c r="A20" t="e">
        <f t="shared" si="3"/>
        <v>#DIV/0!</v>
      </c>
    </row>
    <row r="21" spans="1:1" x14ac:dyDescent="0.35">
      <c r="A21" t="e">
        <f t="shared" si="3"/>
        <v>#DIV/0!</v>
      </c>
    </row>
    <row r="22" spans="1:1" x14ac:dyDescent="0.35">
      <c r="A22" t="e">
        <f t="shared" si="3"/>
        <v>#DIV/0!</v>
      </c>
    </row>
    <row r="23" spans="1:1" x14ac:dyDescent="0.35">
      <c r="A23" t="e">
        <f t="shared" si="3"/>
        <v>#DIV/0!</v>
      </c>
    </row>
    <row r="24" spans="1:1" x14ac:dyDescent="0.35">
      <c r="A24" t="e">
        <f t="shared" si="3"/>
        <v>#DIV/0!</v>
      </c>
    </row>
    <row r="25" spans="1:1" x14ac:dyDescent="0.35">
      <c r="A25" t="e">
        <f t="shared" si="3"/>
        <v>#DIV/0!</v>
      </c>
    </row>
    <row r="26" spans="1:1" x14ac:dyDescent="0.35">
      <c r="A26" t="e">
        <f t="shared" si="3"/>
        <v>#DIV/0!</v>
      </c>
    </row>
    <row r="27" spans="1:1" x14ac:dyDescent="0.35">
      <c r="A27" t="e">
        <f t="shared" si="3"/>
        <v>#DIV/0!</v>
      </c>
    </row>
    <row r="28" spans="1:1" x14ac:dyDescent="0.35">
      <c r="A28" t="e">
        <f t="shared" si="3"/>
        <v>#DIV/0!</v>
      </c>
    </row>
    <row r="29" spans="1:1" x14ac:dyDescent="0.35">
      <c r="A29" t="e">
        <f t="shared" si="3"/>
        <v>#DIV/0!</v>
      </c>
    </row>
    <row r="30" spans="1:1" x14ac:dyDescent="0.35">
      <c r="A30" t="e">
        <f t="shared" si="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BB21-0008-4EA5-9506-740BD56D8F0E}">
  <dimension ref="A1:L13"/>
  <sheetViews>
    <sheetView tabSelected="1" workbookViewId="0">
      <selection activeCell="H8" sqref="H8"/>
    </sheetView>
  </sheetViews>
  <sheetFormatPr defaultRowHeight="14.5" x14ac:dyDescent="0.35"/>
  <cols>
    <col min="1" max="1" width="13.36328125" customWidth="1"/>
    <col min="6" max="6" width="20" customWidth="1"/>
  </cols>
  <sheetData>
    <row r="1" spans="1:12" x14ac:dyDescent="0.35">
      <c r="A1" t="s">
        <v>1</v>
      </c>
      <c r="B1" t="s">
        <v>0</v>
      </c>
      <c r="C1" t="s">
        <v>13</v>
      </c>
      <c r="D1" t="s">
        <v>3</v>
      </c>
      <c r="E1" t="s">
        <v>2</v>
      </c>
      <c r="F1" t="s">
        <v>8</v>
      </c>
      <c r="J1" t="s">
        <v>4</v>
      </c>
      <c r="K1">
        <v>5</v>
      </c>
      <c r="L1" t="s">
        <v>5</v>
      </c>
    </row>
    <row r="2" spans="1:12" x14ac:dyDescent="0.35">
      <c r="A2">
        <v>32000</v>
      </c>
      <c r="B2">
        <v>46</v>
      </c>
      <c r="C2" s="2">
        <f>10^((LOG10(B2)-K$5)/K$4)</f>
        <v>23298.791069877927</v>
      </c>
      <c r="D2">
        <f>LOG10($A2)</f>
        <v>4.5051499783199063</v>
      </c>
      <c r="E2">
        <f>LOG10($B2)</f>
        <v>1.6627578316815741</v>
      </c>
      <c r="F2">
        <f>K$1*K$2/(K$2+B2)</f>
        <v>4.7801147227533463</v>
      </c>
      <c r="J2" t="s">
        <v>6</v>
      </c>
      <c r="K2">
        <v>1000</v>
      </c>
      <c r="L2" t="s">
        <v>7</v>
      </c>
    </row>
    <row r="3" spans="1:12" x14ac:dyDescent="0.35">
      <c r="A3">
        <v>13200</v>
      </c>
      <c r="B3">
        <v>75.7</v>
      </c>
      <c r="C3" s="2">
        <f t="shared" ref="C3:C11" si="0">10^((LOG10(B3)-K$5)/K$4)</f>
        <v>10867.662195638757</v>
      </c>
      <c r="D3">
        <f t="shared" ref="D3:D11" si="1">LOG10($A3)</f>
        <v>4.1205739312058496</v>
      </c>
      <c r="E3">
        <f t="shared" ref="E3:E11" si="2">LOG10($B3)</f>
        <v>1.8790958795000727</v>
      </c>
      <c r="F3">
        <f t="shared" ref="F3:F10" si="3">K$1*K$2/(K$2+B3)</f>
        <v>4.6481360974249322</v>
      </c>
    </row>
    <row r="4" spans="1:12" x14ac:dyDescent="0.35">
      <c r="A4">
        <v>28200</v>
      </c>
      <c r="B4">
        <v>50</v>
      </c>
      <c r="C4" s="2">
        <f t="shared" si="0"/>
        <v>20506.676395544349</v>
      </c>
      <c r="D4">
        <f t="shared" si="1"/>
        <v>4.4502491083193609</v>
      </c>
      <c r="E4">
        <f t="shared" si="2"/>
        <v>1.6989700043360187</v>
      </c>
      <c r="F4">
        <f t="shared" si="3"/>
        <v>4.7619047619047619</v>
      </c>
      <c r="J4" t="s">
        <v>10</v>
      </c>
      <c r="K4">
        <v>-0.6532</v>
      </c>
    </row>
    <row r="5" spans="1:12" x14ac:dyDescent="0.35">
      <c r="A5">
        <v>4823</v>
      </c>
      <c r="B5">
        <v>124.2</v>
      </c>
      <c r="C5" s="2">
        <f t="shared" si="0"/>
        <v>5092.6983741686036</v>
      </c>
      <c r="D5">
        <f t="shared" si="1"/>
        <v>3.6833172619218826</v>
      </c>
      <c r="E5">
        <f t="shared" si="2"/>
        <v>2.0941215958405612</v>
      </c>
      <c r="F5">
        <f t="shared" si="3"/>
        <v>4.4476071873332144</v>
      </c>
      <c r="J5" t="s">
        <v>11</v>
      </c>
      <c r="K5">
        <v>4.5155000000000003</v>
      </c>
    </row>
    <row r="6" spans="1:12" x14ac:dyDescent="0.35">
      <c r="A6">
        <v>4183</v>
      </c>
      <c r="B6">
        <v>134.1</v>
      </c>
      <c r="C6" s="2">
        <f t="shared" si="0"/>
        <v>4528.5291540542648</v>
      </c>
      <c r="D6">
        <f t="shared" si="1"/>
        <v>3.6214878645806303</v>
      </c>
      <c r="E6">
        <f t="shared" si="2"/>
        <v>2.1274287778515988</v>
      </c>
      <c r="F6">
        <f t="shared" si="3"/>
        <v>4.4087822943303063</v>
      </c>
    </row>
    <row r="7" spans="1:12" x14ac:dyDescent="0.35">
      <c r="A7">
        <v>3538</v>
      </c>
      <c r="B7">
        <v>150</v>
      </c>
      <c r="C7" s="2">
        <f t="shared" si="0"/>
        <v>3814.6840600709847</v>
      </c>
      <c r="D7">
        <f t="shared" si="1"/>
        <v>3.5487578285737045</v>
      </c>
      <c r="E7">
        <f t="shared" si="2"/>
        <v>2.1760912590556813</v>
      </c>
      <c r="F7">
        <f t="shared" si="3"/>
        <v>4.3478260869565215</v>
      </c>
    </row>
    <row r="8" spans="1:12" x14ac:dyDescent="0.35">
      <c r="A8">
        <v>378</v>
      </c>
      <c r="B8">
        <v>660.7</v>
      </c>
      <c r="C8" s="2">
        <f t="shared" si="0"/>
        <v>394.1633124708427</v>
      </c>
      <c r="D8">
        <f t="shared" si="1"/>
        <v>2.5774917998372255</v>
      </c>
      <c r="E8">
        <f t="shared" si="2"/>
        <v>2.8200043068083178</v>
      </c>
      <c r="F8">
        <f t="shared" si="3"/>
        <v>3.0107785873426867</v>
      </c>
    </row>
    <row r="9" spans="1:12" x14ac:dyDescent="0.35">
      <c r="A9">
        <v>80</v>
      </c>
      <c r="B9">
        <v>2186.9</v>
      </c>
      <c r="C9" s="2">
        <f t="shared" si="0"/>
        <v>63.075959138877003</v>
      </c>
      <c r="D9">
        <f t="shared" si="1"/>
        <v>1.9030899869919435</v>
      </c>
      <c r="E9">
        <f t="shared" si="2"/>
        <v>3.3398289245826209</v>
      </c>
      <c r="F9">
        <f t="shared" si="3"/>
        <v>1.5689227776208854</v>
      </c>
    </row>
    <row r="10" spans="1:12" x14ac:dyDescent="0.35">
      <c r="A10">
        <v>3</v>
      </c>
      <c r="B10">
        <v>14738.5</v>
      </c>
      <c r="C10" s="2">
        <f t="shared" si="0"/>
        <v>3.3986182049208709</v>
      </c>
      <c r="D10">
        <f t="shared" si="1"/>
        <v>0.47712125471966244</v>
      </c>
      <c r="E10">
        <f t="shared" si="2"/>
        <v>4.168453285770541</v>
      </c>
      <c r="F10">
        <f t="shared" si="3"/>
        <v>0.31769228325443977</v>
      </c>
    </row>
    <row r="11" spans="1:12" x14ac:dyDescent="0.35">
      <c r="A11">
        <v>34</v>
      </c>
      <c r="B11">
        <v>3353.2</v>
      </c>
      <c r="C11" s="2">
        <f t="shared" si="0"/>
        <v>32.785174477490841</v>
      </c>
      <c r="D11">
        <f t="shared" si="1"/>
        <v>1.5314789170422551</v>
      </c>
      <c r="E11">
        <f t="shared" si="2"/>
        <v>3.5254594574866789</v>
      </c>
      <c r="F11">
        <f>K$1*K$2/(K$2+B11)</f>
        <v>1.1485803546816136</v>
      </c>
    </row>
    <row r="13" spans="1:12" x14ac:dyDescent="0.35">
      <c r="A13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5A09-3F7D-40E8-84F1-40D010CC8532}">
  <dimension ref="A1:L15"/>
  <sheetViews>
    <sheetView workbookViewId="0">
      <selection activeCell="G2" sqref="G2"/>
    </sheetView>
  </sheetViews>
  <sheetFormatPr defaultRowHeight="14.5" x14ac:dyDescent="0.35"/>
  <cols>
    <col min="3" max="3" width="13.81640625" customWidth="1"/>
    <col min="6" max="6" width="19.08984375" customWidth="1"/>
    <col min="7" max="7" width="19.81640625" customWidth="1"/>
  </cols>
  <sheetData>
    <row r="1" spans="1:12" x14ac:dyDescent="0.35">
      <c r="A1" t="s">
        <v>1</v>
      </c>
      <c r="B1" t="s">
        <v>0</v>
      </c>
      <c r="C1" t="s">
        <v>9</v>
      </c>
      <c r="D1" t="s">
        <v>3</v>
      </c>
      <c r="E1" t="s">
        <v>2</v>
      </c>
      <c r="F1" t="s">
        <v>8</v>
      </c>
      <c r="G1" t="s">
        <v>12</v>
      </c>
      <c r="J1" t="s">
        <v>4</v>
      </c>
      <c r="K1">
        <v>5</v>
      </c>
      <c r="L1" t="s">
        <v>5</v>
      </c>
    </row>
    <row r="2" spans="1:12" x14ac:dyDescent="0.35">
      <c r="A2">
        <v>685</v>
      </c>
      <c r="B2">
        <v>2237.3000000000002</v>
      </c>
      <c r="C2">
        <v>60.5</v>
      </c>
      <c r="D2">
        <f>LOG10(A2)</f>
        <v>2.8356905714924254</v>
      </c>
      <c r="E2">
        <f>LOG10(B2)</f>
        <v>3.3497242226343973</v>
      </c>
      <c r="F2">
        <f>K$1*K$2/(K$2+B2)</f>
        <v>1.5444969573409939</v>
      </c>
      <c r="G2" s="3">
        <f>10^((LOG10(B2)-K$4)/K$3)</f>
        <v>60.913689774785169</v>
      </c>
      <c r="J2" t="s">
        <v>6</v>
      </c>
      <c r="K2">
        <v>1000</v>
      </c>
      <c r="L2" t="s">
        <v>7</v>
      </c>
    </row>
    <row r="3" spans="1:12" x14ac:dyDescent="0.35">
      <c r="A3">
        <v>14100</v>
      </c>
      <c r="B3">
        <v>72.3</v>
      </c>
      <c r="C3">
        <v>11653.1</v>
      </c>
      <c r="D3">
        <f t="shared" ref="D3:D15" si="0">LOG10(A3)</f>
        <v>4.1492191126553797</v>
      </c>
      <c r="E3">
        <f t="shared" ref="E3:E15" si="1">LOG10(B3)</f>
        <v>1.8591382972945307</v>
      </c>
      <c r="F3">
        <f t="shared" ref="F3:F15" si="2">K$1*K$2/(K$2+B3)</f>
        <v>4.6628741956542017</v>
      </c>
      <c r="G3" s="3">
        <f t="shared" ref="G3:G15" si="3">10^((LOG10(B3)-K$4)/K$3)</f>
        <v>11659.762001341638</v>
      </c>
      <c r="J3" t="s">
        <v>10</v>
      </c>
      <c r="K3">
        <v>-0.6532</v>
      </c>
    </row>
    <row r="4" spans="1:12" x14ac:dyDescent="0.35">
      <c r="A4">
        <v>1270</v>
      </c>
      <c r="B4">
        <v>274</v>
      </c>
      <c r="C4">
        <v>1516.9</v>
      </c>
      <c r="D4">
        <f t="shared" si="0"/>
        <v>3.1038037209559568</v>
      </c>
      <c r="E4">
        <f t="shared" si="1"/>
        <v>2.4377505628203879</v>
      </c>
      <c r="F4">
        <f t="shared" si="2"/>
        <v>3.9246467817896389</v>
      </c>
      <c r="G4" s="3">
        <f t="shared" si="3"/>
        <v>1516.6238773531911</v>
      </c>
      <c r="J4" t="s">
        <v>11</v>
      </c>
      <c r="K4">
        <v>4.5155000000000003</v>
      </c>
    </row>
    <row r="5" spans="1:12" x14ac:dyDescent="0.35">
      <c r="A5">
        <v>48</v>
      </c>
      <c r="B5">
        <v>2552.1</v>
      </c>
      <c r="C5">
        <v>46</v>
      </c>
      <c r="D5">
        <f t="shared" si="0"/>
        <v>1.6812412373755872</v>
      </c>
      <c r="E5">
        <f t="shared" si="1"/>
        <v>3.4068976875245642</v>
      </c>
      <c r="F5">
        <f t="shared" si="2"/>
        <v>1.4076180287717126</v>
      </c>
      <c r="G5" s="3">
        <f t="shared" si="3"/>
        <v>49.79510343356916</v>
      </c>
    </row>
    <row r="6" spans="1:12" x14ac:dyDescent="0.35">
      <c r="A6">
        <v>5</v>
      </c>
      <c r="B6">
        <v>10494.4</v>
      </c>
      <c r="C6">
        <v>5.7</v>
      </c>
      <c r="D6">
        <f t="shared" si="0"/>
        <v>0.69897000433601886</v>
      </c>
      <c r="E6">
        <f t="shared" si="1"/>
        <v>4.0209576135579601</v>
      </c>
      <c r="F6">
        <f t="shared" si="2"/>
        <v>0.43499443207126948</v>
      </c>
      <c r="G6" s="3">
        <f t="shared" si="3"/>
        <v>5.7161964247976256</v>
      </c>
    </row>
    <row r="7" spans="1:12" x14ac:dyDescent="0.35">
      <c r="A7">
        <v>4</v>
      </c>
      <c r="B7">
        <v>10366.700000000001</v>
      </c>
      <c r="C7">
        <v>5.8</v>
      </c>
      <c r="D7">
        <f t="shared" si="0"/>
        <v>0.6020599913279624</v>
      </c>
      <c r="E7">
        <f t="shared" si="1"/>
        <v>4.0156405307502094</v>
      </c>
      <c r="F7">
        <f t="shared" si="2"/>
        <v>0.4398814079724106</v>
      </c>
      <c r="G7" s="3">
        <f t="shared" si="3"/>
        <v>5.824346410001449</v>
      </c>
    </row>
    <row r="8" spans="1:12" x14ac:dyDescent="0.35">
      <c r="A8">
        <v>1532</v>
      </c>
      <c r="B8">
        <v>249.1</v>
      </c>
      <c r="C8">
        <v>1754.9</v>
      </c>
      <c r="D8">
        <f t="shared" si="0"/>
        <v>3.1852587652965849</v>
      </c>
      <c r="E8">
        <f t="shared" si="1"/>
        <v>2.3963737275365067</v>
      </c>
      <c r="F8">
        <f t="shared" si="2"/>
        <v>4.0028820750940683</v>
      </c>
      <c r="G8" s="3">
        <f t="shared" si="3"/>
        <v>1754.7801271500341</v>
      </c>
    </row>
    <row r="9" spans="1:12" x14ac:dyDescent="0.35">
      <c r="A9">
        <v>8.6</v>
      </c>
      <c r="B9">
        <v>7895.7</v>
      </c>
      <c r="C9">
        <v>8.8000000000000007</v>
      </c>
      <c r="D9">
        <f t="shared" si="0"/>
        <v>0.93449845124356767</v>
      </c>
      <c r="E9">
        <f t="shared" si="1"/>
        <v>3.8973906387978876</v>
      </c>
      <c r="F9">
        <f t="shared" si="2"/>
        <v>0.56206931438785024</v>
      </c>
      <c r="G9" s="3">
        <f t="shared" si="3"/>
        <v>8.8364713779703941</v>
      </c>
    </row>
    <row r="10" spans="1:12" x14ac:dyDescent="0.35">
      <c r="A10">
        <v>7300</v>
      </c>
      <c r="B10">
        <v>94.1</v>
      </c>
      <c r="C10">
        <v>7786.6</v>
      </c>
      <c r="D10">
        <f t="shared" si="0"/>
        <v>3.8633228601204559</v>
      </c>
      <c r="E10">
        <f t="shared" si="1"/>
        <v>1.973589623427257</v>
      </c>
      <c r="F10">
        <f t="shared" si="2"/>
        <v>4.5699661822502513</v>
      </c>
      <c r="G10" s="3">
        <f t="shared" si="3"/>
        <v>7788.8497470885441</v>
      </c>
    </row>
    <row r="11" spans="1:12" x14ac:dyDescent="0.35">
      <c r="A11">
        <v>50000</v>
      </c>
      <c r="B11">
        <v>32.299999999999997</v>
      </c>
      <c r="C11">
        <v>40050</v>
      </c>
      <c r="D11">
        <f t="shared" si="0"/>
        <v>4.6989700043360187</v>
      </c>
      <c r="E11">
        <f t="shared" si="1"/>
        <v>1.5092025223311027</v>
      </c>
      <c r="F11">
        <f t="shared" si="2"/>
        <v>4.8435532306500049</v>
      </c>
      <c r="G11" s="3">
        <f t="shared" si="3"/>
        <v>40032.710828049181</v>
      </c>
    </row>
    <row r="12" spans="1:12" x14ac:dyDescent="0.35">
      <c r="A12">
        <v>3020</v>
      </c>
      <c r="B12">
        <v>152</v>
      </c>
      <c r="C12">
        <v>3737.1</v>
      </c>
      <c r="D12">
        <f t="shared" si="0"/>
        <v>3.4800069429571505</v>
      </c>
      <c r="E12">
        <f t="shared" si="1"/>
        <v>2.1818435879447726</v>
      </c>
      <c r="F12">
        <f t="shared" si="2"/>
        <v>4.3402777777777777</v>
      </c>
      <c r="G12" s="3">
        <f t="shared" si="3"/>
        <v>3738.1109925310407</v>
      </c>
    </row>
    <row r="13" spans="1:12" x14ac:dyDescent="0.35">
      <c r="A13">
        <v>50000</v>
      </c>
      <c r="B13">
        <v>31.2</v>
      </c>
      <c r="C13">
        <v>42110</v>
      </c>
      <c r="D13">
        <f t="shared" si="0"/>
        <v>4.6989700043360187</v>
      </c>
      <c r="E13">
        <f t="shared" si="1"/>
        <v>1.4941545940184429</v>
      </c>
      <c r="F13">
        <f t="shared" si="2"/>
        <v>4.8487199379363846</v>
      </c>
      <c r="G13" s="3">
        <f t="shared" si="3"/>
        <v>42213.585778735287</v>
      </c>
    </row>
    <row r="14" spans="1:12" x14ac:dyDescent="0.35">
      <c r="A14">
        <v>50000</v>
      </c>
      <c r="B14">
        <v>26.1</v>
      </c>
      <c r="C14">
        <v>55548</v>
      </c>
      <c r="D14">
        <f t="shared" si="0"/>
        <v>4.6989700043360187</v>
      </c>
      <c r="E14">
        <f t="shared" si="1"/>
        <v>1.4166405073382811</v>
      </c>
      <c r="F14">
        <f t="shared" si="2"/>
        <v>4.8728194133125431</v>
      </c>
      <c r="G14" s="3">
        <f t="shared" si="3"/>
        <v>55477.95865121884</v>
      </c>
    </row>
    <row r="15" spans="1:12" x14ac:dyDescent="0.35">
      <c r="A15">
        <v>4922</v>
      </c>
      <c r="B15">
        <v>115.6</v>
      </c>
      <c r="C15">
        <v>5684</v>
      </c>
      <c r="D15">
        <f t="shared" si="0"/>
        <v>3.6921416093667836</v>
      </c>
      <c r="E15">
        <f t="shared" si="1"/>
        <v>2.0629578340845103</v>
      </c>
      <c r="F15">
        <f t="shared" si="2"/>
        <v>4.4818931516672649</v>
      </c>
      <c r="G15" s="3">
        <f t="shared" si="3"/>
        <v>5684.0426355532463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Light-v1</vt:lpstr>
      <vt:lpstr>Light-v2</vt:lpstr>
      <vt:lpstr>Light-v3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Sweeney</dc:creator>
  <cp:lastModifiedBy>C22718249 Daryl Sweeney</cp:lastModifiedBy>
  <dcterms:created xsi:type="dcterms:W3CDTF">2015-06-05T18:17:20Z</dcterms:created>
  <dcterms:modified xsi:type="dcterms:W3CDTF">2025-04-11T16:28:39Z</dcterms:modified>
</cp:coreProperties>
</file>