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ryl\Desktop\instrumentation\"/>
    </mc:Choice>
  </mc:AlternateContent>
  <xr:revisionPtr revIDLastSave="0" documentId="13_ncr:1_{FA043069-8790-465E-B09C-9F03FA1EC67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heatstone Bridge" sheetId="3" r:id="rId1"/>
    <sheet name="Voltage Divid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I10" i="1"/>
  <c r="I11" i="1"/>
  <c r="I12" i="1"/>
  <c r="I13" i="1"/>
  <c r="I14" i="1"/>
  <c r="I15" i="1"/>
  <c r="I9" i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9" i="1"/>
  <c r="G9" i="1" s="1"/>
  <c r="C10" i="1"/>
  <c r="C11" i="1"/>
  <c r="C12" i="1"/>
  <c r="C13" i="1"/>
  <c r="C14" i="1"/>
  <c r="C15" i="1"/>
  <c r="C9" i="1"/>
  <c r="M4" i="3" l="1"/>
  <c r="F9" i="3" s="1"/>
  <c r="B22" i="3" s="1"/>
  <c r="J12" i="3"/>
  <c r="B21" i="3"/>
  <c r="B20" i="3"/>
  <c r="B25" i="3"/>
  <c r="B19" i="3"/>
  <c r="B24" i="3"/>
  <c r="B23" i="3"/>
  <c r="J10" i="3" l="1"/>
  <c r="J13" i="3"/>
  <c r="J15" i="3"/>
  <c r="P4" i="3"/>
  <c r="G12" i="3" s="1"/>
  <c r="J11" i="3"/>
  <c r="G11" i="3"/>
  <c r="J14" i="3"/>
  <c r="G14" i="3"/>
  <c r="G15" i="3" l="1"/>
  <c r="G9" i="3"/>
  <c r="H9" i="3" s="1"/>
  <c r="J9" i="3" s="1"/>
  <c r="G13" i="3"/>
  <c r="G10" i="3"/>
</calcChain>
</file>

<file path=xl/sharedStrings.xml><?xml version="1.0" encoding="utf-8"?>
<sst xmlns="http://schemas.openxmlformats.org/spreadsheetml/2006/main" count="46" uniqueCount="25">
  <si>
    <t>Ro</t>
  </si>
  <si>
    <t>alpha</t>
  </si>
  <si>
    <t>beta</t>
  </si>
  <si>
    <t>Temp c</t>
  </si>
  <si>
    <t>Vout(V)</t>
  </si>
  <si>
    <t>A/D (DU)</t>
  </si>
  <si>
    <r>
      <t>PT100 - R(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</si>
  <si>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ohm</t>
  </si>
  <si>
    <t>degC-1</t>
  </si>
  <si>
    <t>degC-2</t>
  </si>
  <si>
    <t>Vs=</t>
  </si>
  <si>
    <t>volts</t>
  </si>
  <si>
    <t>R1=</t>
  </si>
  <si>
    <t>ohms</t>
  </si>
  <si>
    <t>Rescale m</t>
  </si>
  <si>
    <t>Rescale c</t>
  </si>
  <si>
    <t>DU/degC</t>
  </si>
  <si>
    <t>DU</t>
  </si>
  <si>
    <t>Rescale T (deg C)</t>
  </si>
  <si>
    <t>Vout(v2)</t>
  </si>
  <si>
    <t>Vout(v1)</t>
  </si>
  <si>
    <t>Vout(total)</t>
  </si>
  <si>
    <t>Vout amp</t>
  </si>
  <si>
    <t>Amp Gain</t>
  </si>
  <si>
    <t>R4=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</si>
</sst>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Pt100 with Wbridge</a:t>
            </a:r>
          </a:p>
        </c:rich>
      </c:tx>
      <c:layout>
        <c:manualLayout>
          <c:xMode val="edge"/>
          <c:yMode val="edge"/>
          <c:x val="0.347239603604682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25169905092665E-2"/>
          <c:y val="0.12078703703703704"/>
          <c:w val="0.92059878446753096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206692913385825E-2"/>
                  <c:y val="0.17248942840478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'Wheatstone Bridge'!$A$9:$A$15</c:f>
              <c:numCache>
                <c:formatCode>General</c:formatCode>
                <c:ptCount val="7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'Wheatstone Bridge'!$H$9:$H$15</c:f>
              <c:numCache>
                <c:formatCode>0</c:formatCode>
                <c:ptCount val="7"/>
                <c:pt idx="0">
                  <c:v>0</c:v>
                </c:pt>
                <c:pt idx="1">
                  <c:v>174.82944921703159</c:v>
                </c:pt>
                <c:pt idx="2">
                  <c:v>347.89520514911635</c:v>
                </c:pt>
                <c:pt idx="3">
                  <c:v>519.22153954401801</c:v>
                </c:pt>
                <c:pt idx="4">
                  <c:v>688.83227125270787</c:v>
                </c:pt>
                <c:pt idx="5">
                  <c:v>856.75077668895335</c:v>
                </c:pt>
                <c:pt idx="6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D-498F-9AD8-04C8E472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24111"/>
        <c:axId val="764878479"/>
      </c:scatterChart>
      <c:valAx>
        <c:axId val="6386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Temperature 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78479"/>
        <c:crosses val="autoZero"/>
        <c:crossBetween val="midCat"/>
      </c:valAx>
      <c:valAx>
        <c:axId val="7648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A/D 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2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Pt100 with Volt Divider</a:t>
            </a:r>
          </a:p>
        </c:rich>
      </c:tx>
      <c:layout>
        <c:manualLayout>
          <c:xMode val="edge"/>
          <c:yMode val="edge"/>
          <c:x val="0.278798556430446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206692913385825E-2"/>
                  <c:y val="0.17248942840478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Divider'!$A$9:$A$15</c:f>
              <c:numCache>
                <c:formatCode>General</c:formatCode>
                <c:ptCount val="7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'Voltage Divider'!$G$9:$G$15</c:f>
              <c:numCache>
                <c:formatCode>0</c:formatCode>
                <c:ptCount val="7"/>
                <c:pt idx="0">
                  <c:v>86.321139111369192</c:v>
                </c:pt>
                <c:pt idx="1">
                  <c:v>89.677499168289245</c:v>
                </c:pt>
                <c:pt idx="2">
                  <c:v>93</c:v>
                </c:pt>
                <c:pt idx="3">
                  <c:v>96.289107573334149</c:v>
                </c:pt>
                <c:pt idx="4">
                  <c:v>99.545279160452381</c:v>
                </c:pt>
                <c:pt idx="5">
                  <c:v>102.76896353964575</c:v>
                </c:pt>
                <c:pt idx="6">
                  <c:v>105.96060119059146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0-447A-B6A1-BDE7E39B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24111"/>
        <c:axId val="764878479"/>
      </c:scatterChart>
      <c:valAx>
        <c:axId val="6386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Temperature 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78479"/>
        <c:crosses val="autoZero"/>
        <c:crossBetween val="midCat"/>
      </c:valAx>
      <c:valAx>
        <c:axId val="7648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A/D 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2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21</xdr:row>
      <xdr:rowOff>82550</xdr:rowOff>
    </xdr:from>
    <xdr:to>
      <xdr:col>10</xdr:col>
      <xdr:colOff>66675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AE5D8-F6A3-4255-AD91-932E27189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835025</xdr:colOff>
      <xdr:row>22</xdr:row>
      <xdr:rowOff>0</xdr:rowOff>
    </xdr:from>
    <xdr:to>
      <xdr:col>11</xdr:col>
      <xdr:colOff>358775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106B8-2148-837D-1906-C5120DF77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549A-0049-45B6-A262-5D493C55BE8E}">
  <dimension ref="A1:P25"/>
  <sheetViews>
    <sheetView tabSelected="1" workbookViewId="0">
      <selection activeCell="I4" sqref="I4"/>
    </sheetView>
  </sheetViews>
  <sheetFormatPr defaultRowHeight="14.5" x14ac:dyDescent="0.35"/>
  <cols>
    <col min="2" max="2" width="11" bestFit="1" customWidth="1"/>
    <col min="3" max="3" width="13.1796875" customWidth="1"/>
    <col min="4" max="4" width="14.54296875" customWidth="1"/>
    <col min="5" max="5" width="14.1796875" customWidth="1"/>
    <col min="6" max="6" width="13.90625" customWidth="1"/>
    <col min="7" max="7" width="18.81640625" customWidth="1"/>
    <col min="8" max="8" width="15.1796875" customWidth="1"/>
    <col min="9" max="9" width="17" customWidth="1"/>
    <col min="10" max="10" width="10" bestFit="1" customWidth="1"/>
    <col min="15" max="15" width="10.1796875" customWidth="1"/>
  </cols>
  <sheetData>
    <row r="1" spans="1:16" x14ac:dyDescent="0.35">
      <c r="A1" s="11"/>
      <c r="B1" s="11"/>
      <c r="C1" s="11"/>
      <c r="F1" s="7"/>
      <c r="H1" s="7"/>
      <c r="I1" s="11"/>
      <c r="J1" s="11"/>
    </row>
    <row r="4" spans="1:16" x14ac:dyDescent="0.35">
      <c r="A4" t="s">
        <v>0</v>
      </c>
      <c r="B4">
        <v>100</v>
      </c>
      <c r="C4" t="s">
        <v>7</v>
      </c>
      <c r="D4" t="s">
        <v>10</v>
      </c>
      <c r="E4">
        <v>5</v>
      </c>
      <c r="F4" t="s">
        <v>11</v>
      </c>
      <c r="G4" t="s">
        <v>16</v>
      </c>
      <c r="H4" t="s">
        <v>5</v>
      </c>
      <c r="I4">
        <v>204.6</v>
      </c>
      <c r="J4" t="s">
        <v>14</v>
      </c>
      <c r="K4" s="8">
        <v>17.048999999999999</v>
      </c>
      <c r="L4" t="s">
        <v>24</v>
      </c>
      <c r="M4" s="2">
        <f>C9</f>
        <v>92.156599999999997</v>
      </c>
      <c r="N4" t="s">
        <v>13</v>
      </c>
      <c r="O4" s="8" t="s">
        <v>23</v>
      </c>
      <c r="P4" s="8">
        <f>5/B25</f>
        <v>52.08900304261855</v>
      </c>
    </row>
    <row r="5" spans="1:16" x14ac:dyDescent="0.35">
      <c r="A5" t="s">
        <v>1</v>
      </c>
      <c r="B5" s="1">
        <v>3.9100000000000003E-3</v>
      </c>
      <c r="C5" t="s">
        <v>8</v>
      </c>
      <c r="D5" t="s">
        <v>12</v>
      </c>
      <c r="E5">
        <v>1000</v>
      </c>
      <c r="F5" t="s">
        <v>13</v>
      </c>
      <c r="G5" t="s">
        <v>17</v>
      </c>
      <c r="J5" t="s">
        <v>15</v>
      </c>
      <c r="K5" s="8">
        <v>345.3</v>
      </c>
    </row>
    <row r="6" spans="1:16" x14ac:dyDescent="0.35">
      <c r="A6" t="s">
        <v>2</v>
      </c>
      <c r="B6" s="1">
        <v>-5.8500000000000001E-7</v>
      </c>
      <c r="C6" t="s">
        <v>9</v>
      </c>
    </row>
    <row r="7" spans="1:16" x14ac:dyDescent="0.35">
      <c r="A7" s="11" t="s">
        <v>3</v>
      </c>
      <c r="B7" s="11"/>
      <c r="C7" s="11" t="s">
        <v>6</v>
      </c>
      <c r="D7" s="11"/>
      <c r="E7" s="11" t="s">
        <v>20</v>
      </c>
      <c r="F7" s="7" t="s">
        <v>19</v>
      </c>
      <c r="H7" s="7" t="s">
        <v>5</v>
      </c>
      <c r="I7" s="7"/>
    </row>
    <row r="8" spans="1:16" x14ac:dyDescent="0.35">
      <c r="A8" s="11"/>
      <c r="B8" s="11"/>
      <c r="C8" s="11"/>
      <c r="D8" s="11"/>
      <c r="E8" s="11"/>
      <c r="F8" s="7"/>
      <c r="G8" s="8" t="s">
        <v>22</v>
      </c>
      <c r="H8" s="7"/>
      <c r="I8" s="7"/>
      <c r="J8" t="s">
        <v>18</v>
      </c>
    </row>
    <row r="9" spans="1:16" x14ac:dyDescent="0.35">
      <c r="A9">
        <v>-20</v>
      </c>
      <c r="C9" s="2">
        <f>B$4*(1+B$5*A9+B$6*A9^2)</f>
        <v>92.156599999999997</v>
      </c>
      <c r="E9" s="4">
        <f>E$4*(C9/(C9 + E$5))</f>
        <v>0.42190195069095404</v>
      </c>
      <c r="F9">
        <f>E4*(M$4/(E$5+M$4))</f>
        <v>0.42190195069095404</v>
      </c>
      <c r="G9" s="10">
        <f t="shared" ref="G9:G15" si="0">B19*P$4</f>
        <v>0</v>
      </c>
      <c r="H9" s="9">
        <f>(I$4*G9)</f>
        <v>0</v>
      </c>
      <c r="J9" s="5">
        <f>(H9-K$5)/(K$4)</f>
        <v>-20.25338729544255</v>
      </c>
    </row>
    <row r="10" spans="1:16" x14ac:dyDescent="0.35">
      <c r="A10">
        <v>-10</v>
      </c>
      <c r="C10" s="2">
        <f t="shared" ref="C10:C15" si="1">B$4*(1+B$5*A10+B$6*A10^2)</f>
        <v>96.084150000000008</v>
      </c>
      <c r="E10" s="4">
        <f t="shared" ref="E10:E15" si="2">E$4*(C10/(C10 + E$5))</f>
        <v>0.43830644754784576</v>
      </c>
      <c r="G10" s="10">
        <f t="shared" si="0"/>
        <v>0.85449388669125903</v>
      </c>
      <c r="H10" s="9">
        <f t="shared" ref="H10:H15" si="3">(I$4*G10)</f>
        <v>174.82944921703159</v>
      </c>
      <c r="J10" s="5">
        <f>(H10-K$5)/(K$4)</f>
        <v>-9.9988592165504375</v>
      </c>
    </row>
    <row r="11" spans="1:16" x14ac:dyDescent="0.35">
      <c r="A11">
        <v>0</v>
      </c>
      <c r="C11" s="2">
        <f t="shared" si="1"/>
        <v>100</v>
      </c>
      <c r="E11" s="4">
        <f t="shared" si="2"/>
        <v>0.45454545454545459</v>
      </c>
      <c r="G11" s="10">
        <f t="shared" si="0"/>
        <v>1.7003675715988091</v>
      </c>
      <c r="H11" s="9">
        <f t="shared" si="3"/>
        <v>347.89520514911635</v>
      </c>
      <c r="J11" s="5">
        <f t="shared" ref="J11:J15" si="4">(H11-K$5)/(K$4)</f>
        <v>0.15222037357712118</v>
      </c>
    </row>
    <row r="12" spans="1:16" x14ac:dyDescent="0.35">
      <c r="A12">
        <v>10</v>
      </c>
      <c r="C12" s="2">
        <f t="shared" si="1"/>
        <v>103.90415</v>
      </c>
      <c r="E12" s="4">
        <f t="shared" si="2"/>
        <v>0.47062124913653053</v>
      </c>
      <c r="G12" s="10">
        <f t="shared" si="0"/>
        <v>2.5377396849658749</v>
      </c>
      <c r="H12" s="9">
        <f t="shared" si="3"/>
        <v>519.22153954401801</v>
      </c>
      <c r="J12" s="5">
        <f t="shared" si="4"/>
        <v>10.201275121357147</v>
      </c>
    </row>
    <row r="13" spans="1:16" x14ac:dyDescent="0.35">
      <c r="A13">
        <v>20</v>
      </c>
      <c r="C13" s="2">
        <f t="shared" si="1"/>
        <v>107.7966</v>
      </c>
      <c r="E13" s="4">
        <f t="shared" si="2"/>
        <v>0.48653606627787088</v>
      </c>
      <c r="G13" s="10">
        <f t="shared" si="0"/>
        <v>3.3667266434638705</v>
      </c>
      <c r="H13" s="9">
        <f t="shared" si="3"/>
        <v>688.83227125270787</v>
      </c>
      <c r="J13" s="5">
        <f t="shared" si="4"/>
        <v>20.149702108786901</v>
      </c>
    </row>
    <row r="14" spans="1:16" x14ac:dyDescent="0.35">
      <c r="A14">
        <v>30</v>
      </c>
      <c r="C14" s="2">
        <f t="shared" si="1"/>
        <v>111.67734999999999</v>
      </c>
      <c r="E14" s="4">
        <f t="shared" si="2"/>
        <v>0.50229209941175834</v>
      </c>
      <c r="G14" s="10">
        <f t="shared" si="0"/>
        <v>4.1874427013145326</v>
      </c>
      <c r="H14" s="9">
        <f t="shared" si="3"/>
        <v>856.75077668895335</v>
      </c>
      <c r="J14" s="5">
        <f t="shared" si="4"/>
        <v>29.998872466945471</v>
      </c>
    </row>
    <row r="15" spans="1:16" x14ac:dyDescent="0.35">
      <c r="A15">
        <v>40</v>
      </c>
      <c r="C15" s="2">
        <f t="shared" si="1"/>
        <v>115.54640000000001</v>
      </c>
      <c r="E15" s="4">
        <f t="shared" si="2"/>
        <v>0.51789150142029061</v>
      </c>
      <c r="G15" s="10">
        <f t="shared" si="0"/>
        <v>5</v>
      </c>
      <c r="H15" s="9">
        <f t="shared" si="3"/>
        <v>1023</v>
      </c>
      <c r="J15" s="5">
        <f t="shared" si="4"/>
        <v>39.750131972549717</v>
      </c>
    </row>
    <row r="18" spans="2:2" x14ac:dyDescent="0.35">
      <c r="B18" t="s">
        <v>21</v>
      </c>
    </row>
    <row r="19" spans="2:2" x14ac:dyDescent="0.35">
      <c r="B19" s="6">
        <f>E9-F$9</f>
        <v>0</v>
      </c>
    </row>
    <row r="20" spans="2:2" x14ac:dyDescent="0.35">
      <c r="B20" s="6">
        <f t="shared" ref="B20:B24" si="5">E10-F$9</f>
        <v>1.6404496856891715E-2</v>
      </c>
    </row>
    <row r="21" spans="2:2" x14ac:dyDescent="0.35">
      <c r="B21" s="6">
        <f t="shared" si="5"/>
        <v>3.2643503854500544E-2</v>
      </c>
    </row>
    <row r="22" spans="2:2" x14ac:dyDescent="0.35">
      <c r="B22" s="6">
        <f t="shared" si="5"/>
        <v>4.8719298445576487E-2</v>
      </c>
    </row>
    <row r="23" spans="2:2" x14ac:dyDescent="0.35">
      <c r="B23" s="6">
        <f t="shared" si="5"/>
        <v>6.463411558691684E-2</v>
      </c>
    </row>
    <row r="24" spans="2:2" x14ac:dyDescent="0.35">
      <c r="B24" s="6">
        <f t="shared" si="5"/>
        <v>8.03901487208043E-2</v>
      </c>
    </row>
    <row r="25" spans="2:2" x14ac:dyDescent="0.35">
      <c r="B25" s="6">
        <f>E15-F$9</f>
        <v>9.598955072933657E-2</v>
      </c>
    </row>
  </sheetData>
  <mergeCells count="5">
    <mergeCell ref="A1:C1"/>
    <mergeCell ref="I1:J1"/>
    <mergeCell ref="A7:B8"/>
    <mergeCell ref="C7:D8"/>
    <mergeCell ref="E7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8" sqref="J8"/>
    </sheetView>
  </sheetViews>
  <sheetFormatPr defaultRowHeight="14.5" x14ac:dyDescent="0.35"/>
  <cols>
    <col min="3" max="3" width="13.1796875" customWidth="1"/>
    <col min="4" max="4" width="14.54296875" customWidth="1"/>
    <col min="5" max="5" width="14.1796875" customWidth="1"/>
    <col min="6" max="6" width="13.90625" customWidth="1"/>
    <col min="7" max="7" width="15.1796875" customWidth="1"/>
    <col min="8" max="8" width="17" customWidth="1"/>
    <col min="9" max="9" width="10" bestFit="1" customWidth="1"/>
  </cols>
  <sheetData>
    <row r="1" spans="1:11" x14ac:dyDescent="0.35">
      <c r="A1" s="11"/>
      <c r="B1" s="11"/>
      <c r="C1" s="11"/>
      <c r="F1" s="11"/>
      <c r="G1" s="11"/>
      <c r="H1" s="11"/>
      <c r="I1" s="11"/>
    </row>
    <row r="4" spans="1:11" x14ac:dyDescent="0.35">
      <c r="A4" t="s">
        <v>0</v>
      </c>
      <c r="B4">
        <v>100</v>
      </c>
      <c r="C4" t="s">
        <v>7</v>
      </c>
      <c r="D4" t="s">
        <v>10</v>
      </c>
      <c r="E4">
        <v>5</v>
      </c>
      <c r="F4" t="s">
        <v>11</v>
      </c>
      <c r="G4" t="s">
        <v>5</v>
      </c>
      <c r="H4">
        <v>204.6</v>
      </c>
      <c r="I4" t="s">
        <v>14</v>
      </c>
      <c r="J4">
        <v>0.32729999999999998</v>
      </c>
      <c r="K4" t="s">
        <v>16</v>
      </c>
    </row>
    <row r="5" spans="1:11" x14ac:dyDescent="0.35">
      <c r="A5" t="s">
        <v>1</v>
      </c>
      <c r="B5" s="1">
        <v>3.9100000000000003E-3</v>
      </c>
      <c r="C5" t="s">
        <v>8</v>
      </c>
      <c r="D5" t="s">
        <v>12</v>
      </c>
      <c r="E5">
        <v>1000</v>
      </c>
      <c r="F5" t="s">
        <v>13</v>
      </c>
      <c r="I5" t="s">
        <v>15</v>
      </c>
      <c r="J5">
        <v>92.95</v>
      </c>
      <c r="K5" t="s">
        <v>17</v>
      </c>
    </row>
    <row r="6" spans="1:11" x14ac:dyDescent="0.35">
      <c r="A6" t="s">
        <v>2</v>
      </c>
      <c r="B6" s="1">
        <v>-5.8500000000000001E-7</v>
      </c>
      <c r="C6" t="s">
        <v>9</v>
      </c>
    </row>
    <row r="7" spans="1:11" x14ac:dyDescent="0.35">
      <c r="A7" s="11" t="s">
        <v>3</v>
      </c>
      <c r="B7" s="11"/>
      <c r="C7" s="11" t="s">
        <v>6</v>
      </c>
      <c r="D7" s="11"/>
      <c r="E7" s="11" t="s">
        <v>4</v>
      </c>
      <c r="F7" s="11"/>
      <c r="G7" s="11" t="s">
        <v>5</v>
      </c>
      <c r="H7" s="11"/>
    </row>
    <row r="8" spans="1:11" x14ac:dyDescent="0.35">
      <c r="A8" s="11"/>
      <c r="B8" s="11"/>
      <c r="C8" s="11"/>
      <c r="D8" s="11"/>
      <c r="E8" s="11"/>
      <c r="F8" s="11"/>
      <c r="G8" s="11"/>
      <c r="H8" s="11"/>
      <c r="I8" t="s">
        <v>18</v>
      </c>
    </row>
    <row r="9" spans="1:11" x14ac:dyDescent="0.35">
      <c r="A9">
        <v>-20</v>
      </c>
      <c r="C9" s="2">
        <f>B$4*(1+B$5*A9+B$6*A9^2)</f>
        <v>92.156599999999997</v>
      </c>
      <c r="E9">
        <f>E$4*(C9/(C9 + E$5))</f>
        <v>0.42190195069095404</v>
      </c>
      <c r="G9" s="3">
        <f>(E9*H$4)</f>
        <v>86.321139111369192</v>
      </c>
      <c r="I9" s="5">
        <f>(G9-J$5)/(J$4)</f>
        <v>-20.253164951514854</v>
      </c>
    </row>
    <row r="10" spans="1:11" x14ac:dyDescent="0.35">
      <c r="A10">
        <v>-10</v>
      </c>
      <c r="C10" s="2">
        <f t="shared" ref="C10:C15" si="0">B$4*(1+B$5*A10+B$6*A10^2)</f>
        <v>96.084150000000008</v>
      </c>
      <c r="E10">
        <f t="shared" ref="E10:E15" si="1">E$4*(C10/(C10 + E$5))</f>
        <v>0.43830644754784576</v>
      </c>
      <c r="G10" s="3">
        <f t="shared" ref="G10:G15" si="2">(E10*H$4)</f>
        <v>89.677499168289245</v>
      </c>
      <c r="I10" s="5">
        <f t="shared" ref="I10:I15" si="3">(G10-J$5)/(J$4)</f>
        <v>-9.998474890653096</v>
      </c>
    </row>
    <row r="11" spans="1:11" x14ac:dyDescent="0.35">
      <c r="A11">
        <v>0</v>
      </c>
      <c r="C11" s="2">
        <f t="shared" si="0"/>
        <v>100</v>
      </c>
      <c r="E11">
        <f t="shared" si="1"/>
        <v>0.45454545454545459</v>
      </c>
      <c r="G11" s="3">
        <f t="shared" si="2"/>
        <v>93</v>
      </c>
      <c r="I11" s="5">
        <f t="shared" si="3"/>
        <v>0.15276504735715601</v>
      </c>
    </row>
    <row r="12" spans="1:11" x14ac:dyDescent="0.35">
      <c r="A12">
        <v>10</v>
      </c>
      <c r="C12" s="2">
        <f t="shared" si="0"/>
        <v>103.90415</v>
      </c>
      <c r="E12">
        <f t="shared" si="1"/>
        <v>0.47062124913653053</v>
      </c>
      <c r="G12" s="3">
        <f t="shared" si="2"/>
        <v>96.289107573334149</v>
      </c>
      <c r="I12" s="5">
        <f t="shared" si="3"/>
        <v>10.201978531421164</v>
      </c>
    </row>
    <row r="13" spans="1:11" x14ac:dyDescent="0.35">
      <c r="A13">
        <v>20</v>
      </c>
      <c r="C13" s="2">
        <f t="shared" si="0"/>
        <v>107.7966</v>
      </c>
      <c r="E13">
        <f t="shared" si="1"/>
        <v>0.48653606627787088</v>
      </c>
      <c r="G13" s="3">
        <f t="shared" si="2"/>
        <v>99.545279160452381</v>
      </c>
      <c r="I13" s="5">
        <f t="shared" si="3"/>
        <v>20.150562665604578</v>
      </c>
    </row>
    <row r="14" spans="1:11" x14ac:dyDescent="0.35">
      <c r="A14">
        <v>30</v>
      </c>
      <c r="C14" s="2">
        <f t="shared" si="0"/>
        <v>111.67734999999999</v>
      </c>
      <c r="E14">
        <f t="shared" si="1"/>
        <v>0.50229209941175834</v>
      </c>
      <c r="G14" s="3">
        <f t="shared" si="2"/>
        <v>102.76896353964575</v>
      </c>
      <c r="I14" s="5">
        <f t="shared" si="3"/>
        <v>29.999888602645129</v>
      </c>
    </row>
    <row r="15" spans="1:11" x14ac:dyDescent="0.35">
      <c r="A15">
        <v>40</v>
      </c>
      <c r="C15" s="2">
        <f t="shared" si="0"/>
        <v>115.54640000000001</v>
      </c>
      <c r="E15">
        <f t="shared" si="1"/>
        <v>0.51789150142029061</v>
      </c>
      <c r="G15" s="3">
        <f t="shared" si="2"/>
        <v>105.96060119059146</v>
      </c>
      <c r="I15" s="5">
        <f t="shared" si="3"/>
        <v>39.751302140517751</v>
      </c>
    </row>
  </sheetData>
  <mergeCells count="7">
    <mergeCell ref="A1:C1"/>
    <mergeCell ref="F1:G1"/>
    <mergeCell ref="H1:I1"/>
    <mergeCell ref="C7:D8"/>
    <mergeCell ref="A7:B8"/>
    <mergeCell ref="E7:F8"/>
    <mergeCell ref="G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Wheatstone Bridge</vt:lpstr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Sweeney</dc:creator>
  <cp:lastModifiedBy>C22718249 Daryl Sweeney</cp:lastModifiedBy>
  <dcterms:created xsi:type="dcterms:W3CDTF">2015-06-05T18:17:20Z</dcterms:created>
  <dcterms:modified xsi:type="dcterms:W3CDTF">2025-02-12T13:25:00Z</dcterms:modified>
</cp:coreProperties>
</file>