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effe\OneDrive\Documents\Curso de excel\"/>
    </mc:Choice>
  </mc:AlternateContent>
  <xr:revisionPtr revIDLastSave="0" documentId="13_ncr:1_{FE866C73-4D53-4A18-B55E-CAD4885FC8E5}" xr6:coauthVersionLast="40" xr6:coauthVersionMax="40" xr10:uidLastSave="{00000000-0000-0000-0000-000000000000}"/>
  <bookViews>
    <workbookView xWindow="21330" yWindow="720" windowWidth="17640" windowHeight="15600" xr2:uid="{F960B16A-6EFE-4E38-B3FB-9B540AFCE00C}"/>
  </bookViews>
  <sheets>
    <sheet name="SIMULADOR" sheetId="1" r:id="rId1"/>
    <sheet name="APOIO" sheetId="2" r:id="rId2"/>
  </sheets>
  <definedNames>
    <definedName name="_xlnm._FilterDatabase" localSheetId="0" hidden="1">SIMULADOR!$D$18:$D$23</definedName>
    <definedName name="Aporte">SIMULADOR!$D$7</definedName>
    <definedName name="Duracao">SIMULADOR!$D$9</definedName>
    <definedName name="Patrimonio">SIMULADOR!$D$11</definedName>
    <definedName name="Rentabilidade_carteira">SIMULADOR!$D$15</definedName>
    <definedName name="Taxa_redimento">SIMULADOR!$D$8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0" i="1"/>
  <c r="D11" i="1" s="1"/>
  <c r="D19" i="1"/>
  <c r="D20" i="1"/>
  <c r="C20" i="1" s="1"/>
  <c r="D21" i="1"/>
  <c r="C21" i="1" s="1"/>
  <c r="D22" i="1"/>
  <c r="C22" i="1" s="1"/>
  <c r="D23" i="1"/>
  <c r="C27" i="1"/>
  <c r="D27" i="1" s="1"/>
  <c r="C28" i="1"/>
  <c r="D28" i="1" s="1"/>
  <c r="C29" i="1"/>
  <c r="D29" i="1" s="1"/>
  <c r="C30" i="1"/>
  <c r="D30" i="1" s="1"/>
  <c r="C31" i="1"/>
  <c r="D31" i="1" s="1"/>
  <c r="C23" i="1" l="1"/>
  <c r="C19" i="1"/>
  <c r="C24" i="1" s="1"/>
  <c r="D24" i="1"/>
  <c r="B4" i="2"/>
  <c r="B9" i="2"/>
  <c r="B10" i="2"/>
  <c r="B11" i="2"/>
  <c r="B12" i="2"/>
  <c r="B13" i="2"/>
  <c r="B14" i="2"/>
  <c r="B15" i="2"/>
  <c r="B16" i="2"/>
  <c r="B17" i="2"/>
  <c r="B18" i="2"/>
  <c r="B5" i="2"/>
  <c r="B6" i="2"/>
  <c r="B7" i="2"/>
  <c r="B8" i="2"/>
</calcChain>
</file>

<file path=xl/sharedStrings.xml><?xml version="1.0" encoding="utf-8"?>
<sst xmlns="http://schemas.openxmlformats.org/spreadsheetml/2006/main" count="59" uniqueCount="31">
  <si>
    <t>Aporte Mensal</t>
  </si>
  <si>
    <t>Taxa de Rendimento (%)</t>
  </si>
  <si>
    <t>Patrimônio Acumulado</t>
  </si>
  <si>
    <t>Duração (anos)</t>
  </si>
  <si>
    <t>Rentabilidade Mensais</t>
  </si>
  <si>
    <t>RECOMENDAÇÕES</t>
  </si>
  <si>
    <t>Sálario</t>
  </si>
  <si>
    <t>Rentabilidade da Carteira</t>
  </si>
  <si>
    <t>sugestões de Investimento</t>
  </si>
  <si>
    <t>CENÁRIO</t>
  </si>
  <si>
    <t>2 Anos</t>
  </si>
  <si>
    <t>5 Anos</t>
  </si>
  <si>
    <t>10 Anos</t>
  </si>
  <si>
    <t>20 Anos</t>
  </si>
  <si>
    <t>30 Anos</t>
  </si>
  <si>
    <t>Acumulado</t>
  </si>
  <si>
    <t>Conservador</t>
  </si>
  <si>
    <t>Ações</t>
  </si>
  <si>
    <t>Fundos Imobiliários</t>
  </si>
  <si>
    <t>Criptomoedas</t>
  </si>
  <si>
    <t>Commodities</t>
  </si>
  <si>
    <t>Investimento</t>
  </si>
  <si>
    <t>Moderado</t>
  </si>
  <si>
    <t>Agressivo</t>
  </si>
  <si>
    <t>CDB</t>
  </si>
  <si>
    <t xml:space="preserve">Total </t>
  </si>
  <si>
    <t>Rentabilidade</t>
  </si>
  <si>
    <t>Chave</t>
  </si>
  <si>
    <t>Perfil</t>
  </si>
  <si>
    <t>DISTRIBUIÇÃO DE APORTES</t>
  </si>
  <si>
    <t>SIMULADOR INVESTIMENTO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</si>
</sst>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0" xfId="0" applyBorder="1"/>
    <xf numFmtId="0" fontId="4" fillId="3" borderId="3" xfId="0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center" wrapText="1" indent="1"/>
    </xf>
    <xf numFmtId="44" fontId="5" fillId="3" borderId="0" xfId="1" applyFont="1" applyFill="1" applyBorder="1"/>
    <xf numFmtId="44" fontId="5" fillId="3" borderId="8" xfId="1" applyFont="1" applyFill="1" applyBorder="1"/>
    <xf numFmtId="0" fontId="5" fillId="3" borderId="0" xfId="0" applyFont="1" applyFill="1" applyBorder="1"/>
    <xf numFmtId="0" fontId="5" fillId="3" borderId="8" xfId="0" applyFont="1" applyFill="1" applyBorder="1"/>
    <xf numFmtId="0" fontId="4" fillId="3" borderId="5" xfId="0" applyFont="1" applyFill="1" applyBorder="1" applyAlignment="1">
      <alignment horizontal="left" indent="1"/>
    </xf>
    <xf numFmtId="44" fontId="5" fillId="3" borderId="4" xfId="1" applyFont="1" applyFill="1" applyBorder="1" applyAlignment="1">
      <alignment horizontal="right" vertical="center"/>
    </xf>
    <xf numFmtId="44" fontId="5" fillId="3" borderId="6" xfId="1" applyFont="1" applyFill="1" applyBorder="1" applyAlignment="1">
      <alignment horizontal="right" vertical="center" wrapText="1"/>
    </xf>
    <xf numFmtId="44" fontId="5" fillId="3" borderId="6" xfId="1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/>
    <xf numFmtId="9" fontId="5" fillId="3" borderId="4" xfId="2" applyFont="1" applyFill="1" applyBorder="1"/>
    <xf numFmtId="0" fontId="9" fillId="2" borderId="2" xfId="0" applyFont="1" applyFill="1" applyBorder="1" applyAlignment="1">
      <alignment horizontal="right" vertical="center" wrapText="1"/>
    </xf>
    <xf numFmtId="0" fontId="9" fillId="2" borderId="7" xfId="0" applyFont="1" applyFill="1" applyBorder="1" applyAlignment="1">
      <alignment horizontal="left" vertical="center" wrapText="1"/>
    </xf>
    <xf numFmtId="44" fontId="5" fillId="3" borderId="4" xfId="1" applyNumberFormat="1" applyFont="1" applyFill="1" applyBorder="1" applyAlignment="1">
      <alignment horizontal="right" vertical="center"/>
    </xf>
    <xf numFmtId="44" fontId="5" fillId="3" borderId="6" xfId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 wrapText="1" indent="1"/>
    </xf>
    <xf numFmtId="0" fontId="0" fillId="4" borderId="0" xfId="0" applyFill="1" applyBorder="1"/>
    <xf numFmtId="0" fontId="2" fillId="4" borderId="3" xfId="0" applyFont="1" applyFill="1" applyBorder="1" applyAlignment="1">
      <alignment horizontal="left" indent="1"/>
    </xf>
    <xf numFmtId="44" fontId="0" fillId="4" borderId="4" xfId="2" applyNumberFormat="1" applyFont="1" applyFill="1" applyBorder="1" applyAlignment="1" applyProtection="1">
      <alignment horizontal="right" vertical="center"/>
      <protection locked="0"/>
    </xf>
    <xf numFmtId="10" fontId="0" fillId="4" borderId="4" xfId="2" applyNumberFormat="1" applyFont="1" applyFill="1" applyBorder="1" applyAlignment="1" applyProtection="1">
      <alignment horizontal="right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 hidden="1"/>
    </xf>
    <xf numFmtId="164" fontId="0" fillId="4" borderId="4" xfId="0" applyNumberFormat="1" applyFill="1" applyBorder="1" applyAlignment="1" applyProtection="1">
      <alignment horizontal="right" vertical="center"/>
      <protection locked="0"/>
    </xf>
    <xf numFmtId="10" fontId="0" fillId="4" borderId="4" xfId="2" applyNumberFormat="1" applyFont="1" applyFill="1" applyBorder="1" applyAlignment="1" applyProtection="1">
      <alignment horizontal="right" vertical="center" wrapText="1"/>
      <protection locked="0"/>
    </xf>
    <xf numFmtId="1" fontId="0" fillId="4" borderId="4" xfId="2" applyNumberFormat="1" applyFont="1" applyFill="1" applyBorder="1" applyAlignment="1" applyProtection="1">
      <alignment horizontal="right" vertical="center" wrapText="1"/>
      <protection locked="0"/>
    </xf>
    <xf numFmtId="0" fontId="0" fillId="0" borderId="8" xfId="0" applyBorder="1"/>
    <xf numFmtId="0" fontId="8" fillId="3" borderId="10" xfId="0" applyFont="1" applyFill="1" applyBorder="1" applyAlignment="1">
      <alignment horizontal="left" vertical="center" wrapText="1" indent="1"/>
    </xf>
    <xf numFmtId="44" fontId="4" fillId="3" borderId="11" xfId="0" applyNumberFormat="1" applyFont="1" applyFill="1" applyBorder="1" applyAlignment="1">
      <alignment horizontal="center" vertical="center" wrapText="1"/>
    </xf>
    <xf numFmtId="9" fontId="5" fillId="3" borderId="12" xfId="2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left" vertical="center" wrapText="1"/>
    </xf>
    <xf numFmtId="0" fontId="7" fillId="5" borderId="1" xfId="0" applyFont="1" applyFill="1" applyBorder="1"/>
    <xf numFmtId="0" fontId="7" fillId="5" borderId="7" xfId="0" applyFont="1" applyFill="1" applyBorder="1"/>
    <xf numFmtId="0" fontId="7" fillId="5" borderId="2" xfId="0" applyFont="1" applyFill="1" applyBorder="1"/>
    <xf numFmtId="0" fontId="0" fillId="0" borderId="3" xfId="0" applyBorder="1"/>
    <xf numFmtId="9" fontId="0" fillId="0" borderId="4" xfId="2" applyFont="1" applyBorder="1"/>
    <xf numFmtId="0" fontId="0" fillId="0" borderId="5" xfId="0" applyBorder="1"/>
    <xf numFmtId="9" fontId="0" fillId="0" borderId="6" xfId="2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80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3</xdr:col>
      <xdr:colOff>1257300</xdr:colOff>
      <xdr:row>4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5287286-0648-4906-AE06-8B398675C13E}"/>
            </a:ext>
          </a:extLst>
        </xdr:cNvPr>
        <xdr:cNvSpPr/>
      </xdr:nvSpPr>
      <xdr:spPr>
        <a:xfrm>
          <a:off x="590549" y="9525"/>
          <a:ext cx="4171951" cy="600075"/>
        </a:xfrm>
        <a:prstGeom prst="roundRect">
          <a:avLst>
            <a:gd name="adj" fmla="val 3334"/>
          </a:avLst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50800" dist="38100" dir="3300000" algn="t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pt-BR"/>
            <a:t>SIMULADOR</a:t>
          </a:r>
          <a:r>
            <a:rPr lang="pt-BR" baseline="0"/>
            <a:t> DE INVESTIMENTO</a:t>
          </a:r>
          <a:endParaRPr lang="pt-BR"/>
        </a:p>
      </xdr:txBody>
    </xdr:sp>
    <xdr:clientData/>
  </xdr:twoCellAnchor>
  <xdr:twoCellAnchor editAs="oneCell">
    <xdr:from>
      <xdr:col>1</xdr:col>
      <xdr:colOff>171449</xdr:colOff>
      <xdr:row>1</xdr:row>
      <xdr:rowOff>47625</xdr:rowOff>
    </xdr:from>
    <xdr:to>
      <xdr:col>1</xdr:col>
      <xdr:colOff>709384</xdr:colOff>
      <xdr:row>4</xdr:row>
      <xdr:rowOff>14060</xdr:rowOff>
    </xdr:to>
    <xdr:pic>
      <xdr:nvPicPr>
        <xdr:cNvPr id="3" name="Imagem 2" descr="Ícone&#10;&#10;Descrição gerada automaticamente">
          <a:extLst>
            <a:ext uri="{FF2B5EF4-FFF2-40B4-BE49-F238E27FC236}">
              <a16:creationId xmlns:a16="http://schemas.microsoft.com/office/drawing/2014/main" id="{EBD503A9-C6FD-4240-A2D0-499F4717F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" y="47625"/>
          <a:ext cx="537935" cy="537935"/>
        </a:xfrm>
        <a:prstGeom prst="rect">
          <a:avLst/>
        </a:prstGeom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</a:spPr>
      <a:bodyPr vertOverflow="clip" horzOverflow="clip" rtlCol="0" anchor="ctr"/>
      <a:lstStyle>
        <a:defPPr algn="ctr">
          <a:defRPr sz="18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1BC8-B4DA-4BC6-B736-738AB30F45C2}">
  <dimension ref="A4:G32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9.140625" customWidth="1"/>
    <col min="2" max="2" width="26.5703125" bestFit="1" customWidth="1"/>
    <col min="3" max="3" width="16.85546875" customWidth="1"/>
    <col min="4" max="4" width="19" customWidth="1"/>
    <col min="5" max="5" width="15.7109375" customWidth="1"/>
    <col min="6" max="6" width="0" hidden="1" customWidth="1"/>
    <col min="7" max="7" width="9.140625" hidden="1"/>
    <col min="8" max="16383" width="0" hidden="1" customWidth="1"/>
    <col min="16384" max="16384" width="11.85546875" customWidth="1"/>
  </cols>
  <sheetData>
    <row r="4" spans="2:5" x14ac:dyDescent="0.25">
      <c r="E4" s="3"/>
    </row>
    <row r="5" spans="2:5" ht="15.75" thickBot="1" x14ac:dyDescent="0.3"/>
    <row r="6" spans="2:5" ht="30" customHeight="1" x14ac:dyDescent="0.25">
      <c r="B6" s="33" t="s">
        <v>30</v>
      </c>
      <c r="C6" s="34"/>
      <c r="D6" s="35"/>
    </row>
    <row r="7" spans="2:5" x14ac:dyDescent="0.25">
      <c r="B7" s="20" t="s">
        <v>0</v>
      </c>
      <c r="C7" s="21"/>
      <c r="D7" s="26">
        <v>750</v>
      </c>
    </row>
    <row r="8" spans="2:5" x14ac:dyDescent="0.25">
      <c r="B8" s="20" t="s">
        <v>1</v>
      </c>
      <c r="C8" s="21"/>
      <c r="D8" s="27">
        <v>1.0789999999999999E-2</v>
      </c>
    </row>
    <row r="9" spans="2:5" x14ac:dyDescent="0.25">
      <c r="B9" s="20" t="s">
        <v>3</v>
      </c>
      <c r="C9" s="21"/>
      <c r="D9" s="28">
        <v>1</v>
      </c>
    </row>
    <row r="10" spans="2:5" x14ac:dyDescent="0.25">
      <c r="B10" s="4" t="s">
        <v>2</v>
      </c>
      <c r="C10" s="8"/>
      <c r="D10" s="11">
        <f>FV(Taxa_redimento,Duracao*12,Aporte*-1)</f>
        <v>9553.7895004174188</v>
      </c>
    </row>
    <row r="11" spans="2:5" ht="15" customHeight="1" thickBot="1" x14ac:dyDescent="0.3">
      <c r="B11" s="5" t="s">
        <v>4</v>
      </c>
      <c r="C11" s="9"/>
      <c r="D11" s="12">
        <f>D10*Taxa_redimento</f>
        <v>103.08538870950395</v>
      </c>
    </row>
    <row r="12" spans="2:5" ht="15" customHeight="1" thickBot="1" x14ac:dyDescent="0.3"/>
    <row r="13" spans="2:5" ht="30" customHeight="1" x14ac:dyDescent="0.25">
      <c r="B13" s="33" t="s">
        <v>5</v>
      </c>
      <c r="C13" s="34"/>
      <c r="D13" s="2"/>
    </row>
    <row r="14" spans="2:5" x14ac:dyDescent="0.25">
      <c r="B14" s="22" t="s">
        <v>6</v>
      </c>
      <c r="C14" s="21"/>
      <c r="D14" s="23">
        <v>20000</v>
      </c>
    </row>
    <row r="15" spans="2:5" x14ac:dyDescent="0.25">
      <c r="B15" s="22" t="s">
        <v>7</v>
      </c>
      <c r="C15" s="21"/>
      <c r="D15" s="24">
        <v>0.01</v>
      </c>
    </row>
    <row r="16" spans="2:5" ht="15.75" thickBot="1" x14ac:dyDescent="0.3">
      <c r="B16" s="10" t="s">
        <v>8</v>
      </c>
      <c r="C16" s="9"/>
      <c r="D16" s="13">
        <f>$D$14*0.3</f>
        <v>6000</v>
      </c>
    </row>
    <row r="17" spans="1:5" ht="15.75" thickBot="1" x14ac:dyDescent="0.3"/>
    <row r="18" spans="1:5" ht="30" customHeight="1" thickBot="1" x14ac:dyDescent="0.3">
      <c r="B18" s="36" t="s">
        <v>29</v>
      </c>
      <c r="C18" s="37"/>
      <c r="D18" s="25" t="s">
        <v>16</v>
      </c>
    </row>
    <row r="19" spans="1:5" ht="15" customHeight="1" x14ac:dyDescent="0.25">
      <c r="B19" s="4" t="s">
        <v>17</v>
      </c>
      <c r="C19" s="14">
        <f>$D$16*D19</f>
        <v>1200</v>
      </c>
      <c r="D19" s="15">
        <f>VLOOKUP($D$18&amp;"-"&amp;B19,APOIO!$B$2:$E$18,4,FALSE)</f>
        <v>0.2</v>
      </c>
    </row>
    <row r="20" spans="1:5" ht="15" customHeight="1" x14ac:dyDescent="0.25">
      <c r="B20" s="4" t="s">
        <v>18</v>
      </c>
      <c r="C20" s="14">
        <f>$D$16*D20</f>
        <v>1800</v>
      </c>
      <c r="D20" s="15">
        <f>VLOOKUP($D$18&amp;"-"&amp;B20,APOIO!$B$2:$E$18,4,FALSE)</f>
        <v>0.3</v>
      </c>
    </row>
    <row r="21" spans="1:5" x14ac:dyDescent="0.25">
      <c r="B21" s="4" t="s">
        <v>19</v>
      </c>
      <c r="C21" s="14">
        <f>$D$16*D21</f>
        <v>300</v>
      </c>
      <c r="D21" s="15">
        <f>VLOOKUP($D$18&amp;"-"&amp;B21,APOIO!$B$2:$E$18,4,FALSE)</f>
        <v>0.05</v>
      </c>
    </row>
    <row r="22" spans="1:5" x14ac:dyDescent="0.25">
      <c r="B22" s="4" t="s">
        <v>20</v>
      </c>
      <c r="C22" s="14">
        <f>$D$16*D22</f>
        <v>600</v>
      </c>
      <c r="D22" s="15">
        <f>VLOOKUP($D$18&amp;"-"&amp;B22,APOIO!$B$2:$E$18,4,FALSE)</f>
        <v>0.1</v>
      </c>
    </row>
    <row r="23" spans="1:5" x14ac:dyDescent="0.25">
      <c r="B23" s="4" t="s">
        <v>24</v>
      </c>
      <c r="C23" s="14">
        <f>$D$16*D23</f>
        <v>2100</v>
      </c>
      <c r="D23" s="15">
        <f>VLOOKUP($D$18&amp;"-"&amp;B23,APOIO!$B$2:$E$18,4,FALSE)</f>
        <v>0.35</v>
      </c>
    </row>
    <row r="24" spans="1:5" ht="16.5" thickBot="1" x14ac:dyDescent="0.3">
      <c r="B24" s="30" t="s">
        <v>25</v>
      </c>
      <c r="C24" s="31">
        <f>SUM(C19:C23)</f>
        <v>6000</v>
      </c>
      <c r="D24" s="32">
        <f>SUM(D19:D23)</f>
        <v>1</v>
      </c>
    </row>
    <row r="25" spans="1:5" ht="15.75" thickBot="1" x14ac:dyDescent="0.3">
      <c r="A25" s="3"/>
      <c r="E25" s="3"/>
    </row>
    <row r="26" spans="1:5" ht="30" customHeight="1" x14ac:dyDescent="0.25">
      <c r="A26" s="3"/>
      <c r="B26" s="1" t="s">
        <v>9</v>
      </c>
      <c r="C26" s="17" t="s">
        <v>15</v>
      </c>
      <c r="D26" s="16" t="s">
        <v>26</v>
      </c>
      <c r="E26" s="3"/>
    </row>
    <row r="27" spans="1:5" x14ac:dyDescent="0.25">
      <c r="A27" s="3"/>
      <c r="B27" s="4" t="s">
        <v>10</v>
      </c>
      <c r="C27" s="6">
        <f>FV(Taxa_redimento,2*12,Aporte*-1)</f>
        <v>20420.720473233912</v>
      </c>
      <c r="D27" s="18">
        <f>C27*Rentabilidade_carteira</f>
        <v>204.20720473233914</v>
      </c>
      <c r="E27" s="3"/>
    </row>
    <row r="28" spans="1:5" x14ac:dyDescent="0.25">
      <c r="A28" s="3"/>
      <c r="B28" s="4" t="s">
        <v>11</v>
      </c>
      <c r="C28" s="6">
        <f>FV(Taxa_redimento,5*12,Aporte*-1)</f>
        <v>62832.685498865736</v>
      </c>
      <c r="D28" s="11">
        <f>C28*Rentabilidade_carteira</f>
        <v>628.32685498865737</v>
      </c>
      <c r="E28" s="3"/>
    </row>
    <row r="29" spans="1:5" x14ac:dyDescent="0.25">
      <c r="A29" s="3"/>
      <c r="B29" s="4" t="s">
        <v>12</v>
      </c>
      <c r="C29" s="6">
        <f>FV(Taxa_redimento,10*12,Aporte*-1)</f>
        <v>182463.15939762915</v>
      </c>
      <c r="D29" s="11">
        <f>C29*Rentabilidade_carteira</f>
        <v>1824.6315939762915</v>
      </c>
      <c r="E29" s="3"/>
    </row>
    <row r="30" spans="1:5" x14ac:dyDescent="0.25">
      <c r="A30" s="3"/>
      <c r="B30" s="4" t="s">
        <v>13</v>
      </c>
      <c r="C30" s="6">
        <f>FV(Taxa_redimento,20*12,Aporte*-1)</f>
        <v>843898.8000728105</v>
      </c>
      <c r="D30" s="11">
        <f>C30*Rentabilidade_carteira</f>
        <v>8438.9880007281045</v>
      </c>
      <c r="E30" s="3"/>
    </row>
    <row r="31" spans="1:5" ht="15.75" thickBot="1" x14ac:dyDescent="0.3">
      <c r="A31" s="3"/>
      <c r="B31" s="5" t="s">
        <v>14</v>
      </c>
      <c r="C31" s="7">
        <f>FV(Taxa_redimento,30*12,Aporte*-1)</f>
        <v>3241627.2412535357</v>
      </c>
      <c r="D31" s="19">
        <f>C31*Rentabilidade_carteira</f>
        <v>32416.27241253536</v>
      </c>
      <c r="E31" s="3"/>
    </row>
    <row r="32" spans="1:5" x14ac:dyDescent="0.25">
      <c r="A32" s="3"/>
      <c r="E32" s="3"/>
    </row>
  </sheetData>
  <sheetProtection sheet="1" objects="1" scenarios="1" selectLockedCells="1"/>
  <mergeCells count="3">
    <mergeCell ref="B13:C13"/>
    <mergeCell ref="B6:D6"/>
    <mergeCell ref="B18:C18"/>
  </mergeCells>
  <dataValidations count="1">
    <dataValidation type="list" showInputMessage="1" showErrorMessage="1" prompt="Lista de Perfil" sqref="D18" xr:uid="{3C3C5BAC-5446-431F-8A27-0AF91E17DE1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FEB7-C762-4A18-A253-7FD4DC556576}">
  <dimension ref="B2:E18"/>
  <sheetViews>
    <sheetView workbookViewId="0">
      <selection activeCell="C21" sqref="C21"/>
    </sheetView>
  </sheetViews>
  <sheetFormatPr defaultRowHeight="15" x14ac:dyDescent="0.25"/>
  <cols>
    <col min="2" max="2" width="31.85546875" bestFit="1" customWidth="1"/>
    <col min="3" max="3" width="14.28515625" customWidth="1"/>
    <col min="4" max="4" width="18.7109375" bestFit="1" customWidth="1"/>
    <col min="5" max="5" width="13.7109375" customWidth="1"/>
    <col min="7" max="7" width="15.85546875" customWidth="1"/>
  </cols>
  <sheetData>
    <row r="2" spans="2:5" ht="15.75" thickBot="1" x14ac:dyDescent="0.3"/>
    <row r="3" spans="2:5" x14ac:dyDescent="0.25">
      <c r="B3" s="38" t="s">
        <v>27</v>
      </c>
      <c r="C3" s="39" t="s">
        <v>28</v>
      </c>
      <c r="D3" s="39" t="s">
        <v>21</v>
      </c>
      <c r="E3" s="40"/>
    </row>
    <row r="4" spans="2:5" x14ac:dyDescent="0.25">
      <c r="B4" s="41" t="str">
        <f>C4&amp;"-"&amp;D4</f>
        <v>Conservador-Ações</v>
      </c>
      <c r="C4" s="3" t="s">
        <v>16</v>
      </c>
      <c r="D4" s="3" t="s">
        <v>17</v>
      </c>
      <c r="E4" s="42">
        <v>0.2</v>
      </c>
    </row>
    <row r="5" spans="2:5" ht="21.75" customHeight="1" x14ac:dyDescent="0.25">
      <c r="B5" s="41" t="str">
        <f t="shared" ref="B5:B18" si="0">C5&amp;"-"&amp;D5</f>
        <v>Conservador-Fundos Imobiliários</v>
      </c>
      <c r="C5" s="3" t="s">
        <v>16</v>
      </c>
      <c r="D5" s="3" t="s">
        <v>18</v>
      </c>
      <c r="E5" s="42">
        <v>0.3</v>
      </c>
    </row>
    <row r="6" spans="2:5" ht="15.75" customHeight="1" x14ac:dyDescent="0.25">
      <c r="B6" s="41" t="str">
        <f t="shared" si="0"/>
        <v>Conservador-Criptomoedas</v>
      </c>
      <c r="C6" s="3" t="s">
        <v>16</v>
      </c>
      <c r="D6" s="3" t="s">
        <v>19</v>
      </c>
      <c r="E6" s="42">
        <v>0.05</v>
      </c>
    </row>
    <row r="7" spans="2:5" ht="15" customHeight="1" x14ac:dyDescent="0.25">
      <c r="B7" s="41" t="str">
        <f t="shared" si="0"/>
        <v>Conservador-Commodities</v>
      </c>
      <c r="C7" s="3" t="s">
        <v>16</v>
      </c>
      <c r="D7" s="3" t="s">
        <v>20</v>
      </c>
      <c r="E7" s="42">
        <v>0.1</v>
      </c>
    </row>
    <row r="8" spans="2:5" ht="15" customHeight="1" thickBot="1" x14ac:dyDescent="0.3">
      <c r="B8" s="43" t="str">
        <f t="shared" si="0"/>
        <v>Conservador-CDB</v>
      </c>
      <c r="C8" s="29" t="s">
        <v>16</v>
      </c>
      <c r="D8" s="29" t="s">
        <v>24</v>
      </c>
      <c r="E8" s="44">
        <v>0.35</v>
      </c>
    </row>
    <row r="9" spans="2:5" ht="15" customHeight="1" x14ac:dyDescent="0.25">
      <c r="B9" s="41" t="str">
        <f t="shared" si="0"/>
        <v>Moderado-Ações</v>
      </c>
      <c r="C9" s="3" t="s">
        <v>22</v>
      </c>
      <c r="D9" s="3" t="s">
        <v>17</v>
      </c>
      <c r="E9" s="42">
        <v>0.35</v>
      </c>
    </row>
    <row r="10" spans="2:5" x14ac:dyDescent="0.25">
      <c r="B10" s="41" t="str">
        <f t="shared" si="0"/>
        <v>Moderado-Fundos Imobiliários</v>
      </c>
      <c r="C10" s="3" t="s">
        <v>22</v>
      </c>
      <c r="D10" s="3" t="s">
        <v>18</v>
      </c>
      <c r="E10" s="42">
        <v>0.25</v>
      </c>
    </row>
    <row r="11" spans="2:5" x14ac:dyDescent="0.25">
      <c r="B11" s="41" t="str">
        <f t="shared" si="0"/>
        <v>Moderado-Criptomoedas</v>
      </c>
      <c r="C11" s="3" t="s">
        <v>22</v>
      </c>
      <c r="D11" s="3" t="s">
        <v>19</v>
      </c>
      <c r="E11" s="42">
        <v>0.15</v>
      </c>
    </row>
    <row r="12" spans="2:5" x14ac:dyDescent="0.25">
      <c r="B12" s="41" t="str">
        <f t="shared" si="0"/>
        <v>Moderado-Commodities</v>
      </c>
      <c r="C12" s="3" t="s">
        <v>22</v>
      </c>
      <c r="D12" s="3" t="s">
        <v>20</v>
      </c>
      <c r="E12" s="42">
        <v>0.15</v>
      </c>
    </row>
    <row r="13" spans="2:5" ht="15.75" thickBot="1" x14ac:dyDescent="0.3">
      <c r="B13" s="43" t="str">
        <f t="shared" si="0"/>
        <v>Moderado-CDB</v>
      </c>
      <c r="C13" s="29" t="s">
        <v>22</v>
      </c>
      <c r="D13" s="29" t="s">
        <v>24</v>
      </c>
      <c r="E13" s="44">
        <v>0.1</v>
      </c>
    </row>
    <row r="14" spans="2:5" x14ac:dyDescent="0.25">
      <c r="B14" s="41" t="str">
        <f t="shared" si="0"/>
        <v>Agressivo-Ações</v>
      </c>
      <c r="C14" s="3" t="s">
        <v>23</v>
      </c>
      <c r="D14" s="3" t="s">
        <v>17</v>
      </c>
      <c r="E14" s="42">
        <v>0.5</v>
      </c>
    </row>
    <row r="15" spans="2:5" x14ac:dyDescent="0.25">
      <c r="B15" s="41" t="str">
        <f t="shared" si="0"/>
        <v>Agressivo-Fundos Imobiliários</v>
      </c>
      <c r="C15" s="3" t="s">
        <v>23</v>
      </c>
      <c r="D15" s="3" t="s">
        <v>18</v>
      </c>
      <c r="E15" s="42">
        <v>0.1</v>
      </c>
    </row>
    <row r="16" spans="2:5" x14ac:dyDescent="0.25">
      <c r="B16" s="41" t="str">
        <f t="shared" si="0"/>
        <v>Agressivo-Criptomoedas</v>
      </c>
      <c r="C16" s="3" t="s">
        <v>23</v>
      </c>
      <c r="D16" s="3" t="s">
        <v>19</v>
      </c>
      <c r="E16" s="42">
        <v>0.3</v>
      </c>
    </row>
    <row r="17" spans="2:5" x14ac:dyDescent="0.25">
      <c r="B17" s="41" t="str">
        <f t="shared" si="0"/>
        <v>Agressivo-Commodities</v>
      </c>
      <c r="C17" s="3" t="s">
        <v>23</v>
      </c>
      <c r="D17" s="3" t="s">
        <v>20</v>
      </c>
      <c r="E17" s="42">
        <v>0.05</v>
      </c>
    </row>
    <row r="18" spans="2:5" ht="15.75" thickBot="1" x14ac:dyDescent="0.3">
      <c r="B18" s="43" t="str">
        <f t="shared" si="0"/>
        <v>Agressivo-CDB</v>
      </c>
      <c r="C18" s="29" t="s">
        <v>23</v>
      </c>
      <c r="D18" s="29" t="s">
        <v>24</v>
      </c>
      <c r="E18" s="44">
        <v>0.05</v>
      </c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SIMULADOR</vt:lpstr>
      <vt:lpstr>APOIO</vt:lpstr>
      <vt:lpstr>Aporte</vt:lpstr>
      <vt:lpstr>Duracao</vt:lpstr>
      <vt:lpstr>Patrimonio</vt:lpstr>
      <vt:lpstr>Rentabilidade_carteira</vt:lpstr>
      <vt:lpstr>Taxa_redimento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batista</dc:creator>
  <cp:lastModifiedBy>jefferson batista</cp:lastModifiedBy>
  <dcterms:created xsi:type="dcterms:W3CDTF">2025-05-28T14:35:02Z</dcterms:created>
  <dcterms:modified xsi:type="dcterms:W3CDTF">2025-05-29T15:54:40Z</dcterms:modified>
</cp:coreProperties>
</file>