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44E83D8E-19D2-1044-A319-5E0C6F0A6D7A}" xr6:coauthVersionLast="47" xr6:coauthVersionMax="47" xr10:uidLastSave="{00000000-0000-0000-0000-000000000000}"/>
  <bookViews>
    <workbookView xWindow="0" yWindow="740" windowWidth="16380" windowHeight="8200" tabRatio="993" activeTab="2" xr2:uid="{00000000-000D-0000-FFFF-FFFF00000000}"/>
  </bookViews>
  <sheets>
    <sheet name="old" sheetId="1" r:id="rId1"/>
    <sheet name="raw" sheetId="2" r:id="rId2"/>
    <sheet name="format" sheetId="3" r:id="rId3"/>
  </sheets>
  <definedNames>
    <definedName name="_xlnm._FilterDatabase" localSheetId="1">raw!$A$1:$A$53</definedName>
    <definedName name="_FilterDatabase_0" localSheetId="1">raw!$A$1:$A$53</definedName>
    <definedName name="_FilterDatabase_0_0" localSheetId="1">raw!$A$1:$A$53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6" i="3" l="1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R35" i="2"/>
  <c r="P35" i="2"/>
  <c r="N35" i="2"/>
  <c r="O35" i="2" s="1"/>
  <c r="Q35" i="2" s="1"/>
  <c r="M35" i="2"/>
  <c r="L35" i="2"/>
  <c r="R34" i="2"/>
  <c r="Q34" i="2"/>
  <c r="P34" i="2"/>
  <c r="O34" i="2"/>
  <c r="N34" i="2"/>
  <c r="M34" i="2"/>
  <c r="L34" i="2"/>
  <c r="R33" i="2"/>
  <c r="P33" i="2"/>
  <c r="N33" i="2"/>
  <c r="O33" i="2" s="1"/>
  <c r="Q33" i="2" s="1"/>
  <c r="M33" i="2"/>
  <c r="L33" i="2"/>
  <c r="R32" i="2"/>
  <c r="P32" i="2"/>
  <c r="O32" i="2"/>
  <c r="Q32" i="2" s="1"/>
  <c r="N32" i="2"/>
  <c r="M32" i="2"/>
  <c r="L32" i="2"/>
  <c r="R31" i="2"/>
  <c r="P31" i="2"/>
  <c r="N31" i="2"/>
  <c r="O31" i="2" s="1"/>
  <c r="Q31" i="2" s="1"/>
  <c r="M31" i="2"/>
  <c r="L31" i="2"/>
  <c r="R30" i="2"/>
  <c r="P30" i="2"/>
  <c r="N30" i="2"/>
  <c r="O30" i="2" s="1"/>
  <c r="Q30" i="2" s="1"/>
  <c r="M30" i="2"/>
  <c r="L30" i="2"/>
  <c r="R29" i="2"/>
  <c r="P29" i="2"/>
  <c r="O29" i="2"/>
  <c r="Q29" i="2" s="1"/>
  <c r="N29" i="2"/>
  <c r="M29" i="2"/>
  <c r="L29" i="2"/>
  <c r="R28" i="2"/>
  <c r="P28" i="2"/>
  <c r="N28" i="2"/>
  <c r="O28" i="2" s="1"/>
  <c r="Q28" i="2" s="1"/>
  <c r="M28" i="2"/>
  <c r="L28" i="2"/>
  <c r="R27" i="2"/>
  <c r="P27" i="2"/>
  <c r="N27" i="2"/>
  <c r="O27" i="2" s="1"/>
  <c r="Q27" i="2" s="1"/>
  <c r="M27" i="2"/>
  <c r="L27" i="2"/>
  <c r="R26" i="2"/>
  <c r="Q26" i="2"/>
  <c r="P26" i="2"/>
  <c r="O26" i="2"/>
  <c r="N26" i="2"/>
  <c r="M26" i="2"/>
  <c r="L26" i="2"/>
  <c r="R25" i="2"/>
  <c r="P25" i="2"/>
  <c r="N25" i="2"/>
  <c r="O25" i="2" s="1"/>
  <c r="Q25" i="2" s="1"/>
  <c r="M25" i="2"/>
  <c r="L25" i="2"/>
  <c r="R24" i="2"/>
  <c r="P24" i="2"/>
  <c r="O24" i="2"/>
  <c r="Q24" i="2" s="1"/>
  <c r="N24" i="2"/>
  <c r="M24" i="2"/>
  <c r="L24" i="2"/>
  <c r="R23" i="2"/>
  <c r="P23" i="2"/>
  <c r="N23" i="2"/>
  <c r="O23" i="2" s="1"/>
  <c r="Q23" i="2" s="1"/>
  <c r="M23" i="2"/>
  <c r="L23" i="2"/>
  <c r="R22" i="2"/>
  <c r="P22" i="2"/>
  <c r="N22" i="2"/>
  <c r="O22" i="2" s="1"/>
  <c r="Q22" i="2" s="1"/>
  <c r="M22" i="2"/>
  <c r="L22" i="2"/>
  <c r="R21" i="2"/>
  <c r="P21" i="2"/>
  <c r="O21" i="2"/>
  <c r="Q21" i="2" s="1"/>
  <c r="N21" i="2"/>
  <c r="M21" i="2"/>
  <c r="L21" i="2"/>
  <c r="R20" i="2"/>
  <c r="P20" i="2"/>
  <c r="N20" i="2"/>
  <c r="O20" i="2" s="1"/>
  <c r="Q20" i="2" s="1"/>
  <c r="M20" i="2"/>
  <c r="L20" i="2"/>
  <c r="R19" i="2"/>
  <c r="P19" i="2"/>
  <c r="N19" i="2"/>
  <c r="O19" i="2" s="1"/>
  <c r="Q19" i="2" s="1"/>
  <c r="M19" i="2"/>
  <c r="L19" i="2"/>
  <c r="R18" i="2"/>
  <c r="Q18" i="2"/>
  <c r="P18" i="2"/>
  <c r="O18" i="2"/>
  <c r="N18" i="2"/>
  <c r="M18" i="2"/>
  <c r="L18" i="2"/>
  <c r="R17" i="2"/>
  <c r="P17" i="2"/>
  <c r="N17" i="2"/>
  <c r="O17" i="2" s="1"/>
  <c r="Q17" i="2" s="1"/>
  <c r="M17" i="2"/>
  <c r="L17" i="2"/>
  <c r="R16" i="2"/>
  <c r="P16" i="2"/>
  <c r="O16" i="2"/>
  <c r="Q16" i="2" s="1"/>
  <c r="N16" i="2"/>
  <c r="M16" i="2"/>
  <c r="L16" i="2"/>
  <c r="R15" i="2"/>
  <c r="P15" i="2"/>
  <c r="N15" i="2"/>
  <c r="O15" i="2" s="1"/>
  <c r="Q15" i="2" s="1"/>
  <c r="M15" i="2"/>
  <c r="L15" i="2"/>
  <c r="R14" i="2"/>
  <c r="P14" i="2"/>
  <c r="N14" i="2"/>
  <c r="O14" i="2" s="1"/>
  <c r="Q14" i="2" s="1"/>
  <c r="M14" i="2"/>
  <c r="L14" i="2"/>
  <c r="R13" i="2"/>
  <c r="P13" i="2"/>
  <c r="O13" i="2"/>
  <c r="Q13" i="2" s="1"/>
  <c r="N13" i="2"/>
  <c r="M13" i="2"/>
  <c r="L13" i="2"/>
  <c r="R12" i="2"/>
  <c r="P12" i="2"/>
  <c r="N12" i="2"/>
  <c r="O12" i="2" s="1"/>
  <c r="Q12" i="2" s="1"/>
  <c r="M12" i="2"/>
  <c r="L12" i="2"/>
  <c r="R11" i="2"/>
  <c r="P11" i="2"/>
  <c r="N11" i="2"/>
  <c r="O11" i="2" s="1"/>
  <c r="Q11" i="2" s="1"/>
  <c r="M11" i="2"/>
  <c r="L11" i="2"/>
  <c r="R10" i="2"/>
  <c r="Q10" i="2"/>
  <c r="P10" i="2"/>
  <c r="O10" i="2"/>
  <c r="N10" i="2"/>
  <c r="M10" i="2"/>
  <c r="L10" i="2"/>
  <c r="R9" i="2"/>
  <c r="P9" i="2"/>
  <c r="N9" i="2"/>
  <c r="O9" i="2" s="1"/>
  <c r="Q9" i="2" s="1"/>
  <c r="M9" i="2"/>
  <c r="L9" i="2"/>
  <c r="R8" i="2"/>
  <c r="P8" i="2"/>
  <c r="O8" i="2"/>
  <c r="Q8" i="2" s="1"/>
  <c r="N8" i="2"/>
  <c r="M8" i="2"/>
  <c r="L8" i="2"/>
  <c r="R7" i="2"/>
  <c r="P7" i="2"/>
  <c r="N7" i="2"/>
  <c r="O7" i="2" s="1"/>
  <c r="Q7" i="2" s="1"/>
  <c r="M7" i="2"/>
  <c r="L7" i="2"/>
  <c r="R6" i="2"/>
  <c r="P6" i="2"/>
  <c r="N6" i="2"/>
  <c r="O6" i="2" s="1"/>
  <c r="Q6" i="2" s="1"/>
  <c r="M6" i="2"/>
  <c r="L6" i="2"/>
  <c r="R5" i="2"/>
  <c r="P5" i="2"/>
  <c r="O5" i="2"/>
  <c r="Q5" i="2" s="1"/>
  <c r="N5" i="2"/>
  <c r="M5" i="2"/>
  <c r="L5" i="2"/>
  <c r="R4" i="2"/>
  <c r="P4" i="2"/>
  <c r="N4" i="2"/>
  <c r="O4" i="2" s="1"/>
  <c r="Q4" i="2" s="1"/>
  <c r="M4" i="2"/>
  <c r="L4" i="2"/>
  <c r="R3" i="2"/>
  <c r="P3" i="2"/>
  <c r="N3" i="2"/>
  <c r="O3" i="2" s="1"/>
  <c r="Q3" i="2" s="1"/>
  <c r="M3" i="2"/>
  <c r="L3" i="2"/>
  <c r="R2" i="2"/>
  <c r="P2" i="2"/>
  <c r="N2" i="2"/>
  <c r="O2" i="2" s="1"/>
  <c r="Q2" i="2" s="1"/>
  <c r="M2" i="2"/>
  <c r="L2" i="2"/>
</calcChain>
</file>

<file path=xl/sharedStrings.xml><?xml version="1.0" encoding="utf-8"?>
<sst xmlns="http://schemas.openxmlformats.org/spreadsheetml/2006/main" count="206" uniqueCount="44">
  <si>
    <t>E140X DIS Hydrogen reduced cros section - 4cm target (x=.1) &amp; 15cm (x=.35,.50)
L. Tao, Ph.D. Thesis, The American University, 1994
Converted to reduced cross section by P.Monaghan (summer '14)</t>
  </si>
  <si>
    <t>TODO: convert hydrogen to proton, check sig_r</t>
  </si>
  <si>
    <t xml:space="preserve">x	</t>
  </si>
  <si>
    <t xml:space="preserve">Q2	</t>
  </si>
  <si>
    <t>y</t>
  </si>
  <si>
    <t>sig_r</t>
  </si>
  <si>
    <t>stat	syst</t>
  </si>
  <si>
    <t>target</t>
  </si>
  <si>
    <t>l</t>
  </si>
  <si>
    <t>2% norm - 1% epsilon dpdt</t>
  </si>
  <si>
    <t>1% epsilon dpdt</t>
  </si>
  <si>
    <t xml:space="preserve">target </t>
  </si>
  <si>
    <t xml:space="preserve">length </t>
  </si>
  <si>
    <t>x</t>
  </si>
  <si>
    <t>Q2</t>
  </si>
  <si>
    <t>E0</t>
  </si>
  <si>
    <t>E'</t>
  </si>
  <si>
    <t>deg</t>
  </si>
  <si>
    <t>epsilon</t>
  </si>
  <si>
    <t>sigma(nb/sr/GeV)</t>
  </si>
  <si>
    <t>er_st</t>
  </si>
  <si>
    <t>er_sys</t>
  </si>
  <si>
    <t>%stat_u</t>
  </si>
  <si>
    <t>%sys_u</t>
  </si>
  <si>
    <t>y+</t>
  </si>
  <si>
    <t>det</t>
  </si>
  <si>
    <t>*%norm_c</t>
  </si>
  <si>
    <t>*%dRC_u</t>
  </si>
  <si>
    <t>H2</t>
  </si>
  <si>
    <t>4cm</t>
  </si>
  <si>
    <t>D2</t>
  </si>
  <si>
    <t>15cm</t>
  </si>
  <si>
    <t>exp</t>
  </si>
  <si>
    <t>Elab</t>
  </si>
  <si>
    <t>theta</t>
  </si>
  <si>
    <t>lepton beam</t>
  </si>
  <si>
    <t>unit</t>
  </si>
  <si>
    <t>obs</t>
  </si>
  <si>
    <t>*value</t>
  </si>
  <si>
    <t>e140x</t>
  </si>
  <si>
    <t>p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</si>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</sst>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9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b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11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zoomScaleNormal="100" workbookViewId="0">
      <selection activeCell="D25" sqref="D25"/>
    </sheetView>
  </sheetViews>
  <sheetFormatPr baseColWidth="10" defaultColWidth="8.83203125" defaultRowHeight="16" x14ac:dyDescent="0.2"/>
  <cols>
    <col min="1" max="1025" width="11.6640625"/>
  </cols>
  <sheetData>
    <row r="1" spans="1:12" ht="84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2" x14ac:dyDescent="0.2">
      <c r="J2" s="2" t="s">
        <v>1</v>
      </c>
    </row>
    <row r="3" spans="1:12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s="2" t="s">
        <v>9</v>
      </c>
      <c r="L3" s="2" t="s">
        <v>10</v>
      </c>
    </row>
    <row r="4" spans="1:12" x14ac:dyDescent="0.2">
      <c r="A4">
        <v>0.1</v>
      </c>
      <c r="B4">
        <v>0.5</v>
      </c>
      <c r="C4" s="3">
        <v>0.80727000000000004</v>
      </c>
      <c r="D4" s="3">
        <v>0.23719000000000001</v>
      </c>
      <c r="E4" s="3">
        <v>2.2607E-3</v>
      </c>
      <c r="F4" s="3">
        <v>1.6414000000000001E-3</v>
      </c>
      <c r="G4">
        <v>1</v>
      </c>
      <c r="H4">
        <v>1</v>
      </c>
    </row>
    <row r="5" spans="1:12" x14ac:dyDescent="0.2">
      <c r="A5">
        <v>0.1</v>
      </c>
      <c r="B5">
        <v>0.5</v>
      </c>
      <c r="C5" s="3">
        <v>0.66600000000000004</v>
      </c>
      <c r="D5" s="3">
        <v>0.25691000000000003</v>
      </c>
      <c r="E5" s="3">
        <v>1.9139999999999999E-3</v>
      </c>
      <c r="F5" s="3">
        <v>1.8175000000000001E-3</v>
      </c>
      <c r="G5">
        <v>1</v>
      </c>
      <c r="H5">
        <v>1</v>
      </c>
    </row>
    <row r="6" spans="1:12" x14ac:dyDescent="0.2">
      <c r="A6">
        <v>0.1</v>
      </c>
      <c r="B6">
        <v>0.5</v>
      </c>
      <c r="C6" s="3">
        <v>0.53817999999999999</v>
      </c>
      <c r="D6" s="3">
        <v>0.26552999999999999</v>
      </c>
      <c r="E6" s="3">
        <v>1.6611E-3</v>
      </c>
      <c r="F6" s="3">
        <v>1.9662E-3</v>
      </c>
      <c r="G6">
        <v>1</v>
      </c>
      <c r="H6">
        <v>1</v>
      </c>
    </row>
    <row r="7" spans="1:12" x14ac:dyDescent="0.2">
      <c r="A7">
        <v>0.1</v>
      </c>
      <c r="B7">
        <v>1</v>
      </c>
      <c r="C7" s="3">
        <v>0.82620000000000005</v>
      </c>
      <c r="D7" s="3">
        <v>0.27556999999999998</v>
      </c>
      <c r="E7" s="3">
        <v>2.7726999999999999E-3</v>
      </c>
      <c r="F7" s="3">
        <v>2.1963E-3</v>
      </c>
      <c r="G7">
        <v>1</v>
      </c>
      <c r="H7">
        <v>1</v>
      </c>
    </row>
    <row r="8" spans="1:12" x14ac:dyDescent="0.2">
      <c r="A8">
        <v>0.1</v>
      </c>
      <c r="B8">
        <v>1</v>
      </c>
      <c r="C8" s="3">
        <v>0.77232000000000001</v>
      </c>
      <c r="D8" s="3">
        <v>0.28333000000000003</v>
      </c>
      <c r="E8" s="3">
        <v>4.2103000000000002E-3</v>
      </c>
      <c r="F8" s="3">
        <v>1.9862999999999999E-3</v>
      </c>
      <c r="G8">
        <v>1</v>
      </c>
      <c r="H8">
        <v>1</v>
      </c>
    </row>
    <row r="9" spans="1:12" x14ac:dyDescent="0.2">
      <c r="A9">
        <v>0.1</v>
      </c>
      <c r="B9">
        <v>1</v>
      </c>
      <c r="C9" s="3">
        <v>0.66696</v>
      </c>
      <c r="D9" s="3">
        <v>0.30388999999999999</v>
      </c>
      <c r="E9" s="3">
        <v>2.3300999999999999E-3</v>
      </c>
      <c r="F9" s="3">
        <v>2.1846999999999999E-3</v>
      </c>
      <c r="G9">
        <v>1</v>
      </c>
      <c r="H9">
        <v>1</v>
      </c>
    </row>
    <row r="10" spans="1:12" x14ac:dyDescent="0.2">
      <c r="A10">
        <v>0.35</v>
      </c>
      <c r="B10">
        <v>3</v>
      </c>
      <c r="C10" s="3">
        <v>0.81571000000000005</v>
      </c>
      <c r="D10" s="3">
        <v>0.24642</v>
      </c>
      <c r="E10" s="3">
        <v>2.9461999999999999E-3</v>
      </c>
      <c r="F10" s="3">
        <v>1.7378999999999999E-3</v>
      </c>
      <c r="G10">
        <v>1</v>
      </c>
      <c r="H10">
        <v>1</v>
      </c>
    </row>
    <row r="11" spans="1:12" x14ac:dyDescent="0.2">
      <c r="A11">
        <v>0.35</v>
      </c>
      <c r="B11">
        <v>3</v>
      </c>
      <c r="C11" s="3">
        <v>0.70821999999999996</v>
      </c>
      <c r="D11" s="3">
        <v>0.24926000000000001</v>
      </c>
      <c r="E11" s="3">
        <v>2.1619E-3</v>
      </c>
      <c r="F11" s="3">
        <v>1.7830999999999999E-3</v>
      </c>
      <c r="G11">
        <v>1</v>
      </c>
      <c r="H11">
        <v>1</v>
      </c>
    </row>
    <row r="12" spans="1:12" x14ac:dyDescent="0.2">
      <c r="A12">
        <v>0.35</v>
      </c>
      <c r="B12">
        <v>3</v>
      </c>
      <c r="C12" s="3">
        <v>0.57171000000000005</v>
      </c>
      <c r="D12" s="3">
        <v>0.26129999999999998</v>
      </c>
      <c r="E12" s="3">
        <v>1.7154E-3</v>
      </c>
      <c r="F12" s="3">
        <v>1.9074000000000001E-3</v>
      </c>
      <c r="G12">
        <v>1</v>
      </c>
      <c r="H12">
        <v>1</v>
      </c>
    </row>
    <row r="13" spans="1:12" x14ac:dyDescent="0.2">
      <c r="A13">
        <v>0.35</v>
      </c>
      <c r="B13">
        <v>3</v>
      </c>
      <c r="C13" s="3">
        <v>0.46850999999999998</v>
      </c>
      <c r="D13" s="3">
        <v>0.26676</v>
      </c>
      <c r="E13" s="3">
        <v>1.8665000000000001E-3</v>
      </c>
      <c r="F13" s="3">
        <v>2.0056000000000002E-3</v>
      </c>
      <c r="G13">
        <v>1</v>
      </c>
      <c r="H13">
        <v>1</v>
      </c>
    </row>
    <row r="14" spans="1:12" x14ac:dyDescent="0.2">
      <c r="A14">
        <v>0.5</v>
      </c>
      <c r="B14">
        <v>3.6</v>
      </c>
      <c r="C14" s="3">
        <v>0.77515000000000001</v>
      </c>
      <c r="D14" s="3">
        <v>0.15458</v>
      </c>
      <c r="E14" s="3">
        <v>1.9577000000000002E-3</v>
      </c>
      <c r="F14" s="3">
        <v>1.2532000000000001E-3</v>
      </c>
      <c r="G14">
        <v>1</v>
      </c>
      <c r="H14">
        <v>1</v>
      </c>
    </row>
    <row r="15" spans="1:12" x14ac:dyDescent="0.2">
      <c r="A15">
        <v>0.5</v>
      </c>
      <c r="B15">
        <v>3.6</v>
      </c>
      <c r="C15" s="3">
        <v>0.68518000000000001</v>
      </c>
      <c r="D15" s="3">
        <v>0.15753</v>
      </c>
      <c r="E15" s="3">
        <v>1.2340000000000001E-3</v>
      </c>
      <c r="F15" s="3">
        <v>1.193E-3</v>
      </c>
      <c r="G15">
        <v>1</v>
      </c>
      <c r="H15">
        <v>1</v>
      </c>
    </row>
    <row r="16" spans="1:12" x14ac:dyDescent="0.2">
      <c r="A16">
        <v>0.5</v>
      </c>
      <c r="B16">
        <v>3.6</v>
      </c>
      <c r="C16" s="3">
        <v>0.59487999999999996</v>
      </c>
      <c r="D16" s="3">
        <v>0.16394</v>
      </c>
      <c r="E16" s="3">
        <v>8.6918E-4</v>
      </c>
      <c r="F16" s="3">
        <v>1.3518E-3</v>
      </c>
      <c r="G16">
        <v>1</v>
      </c>
      <c r="H16">
        <v>1</v>
      </c>
    </row>
    <row r="17" spans="1:8" x14ac:dyDescent="0.2">
      <c r="A17">
        <v>0.5</v>
      </c>
      <c r="B17">
        <v>3.6</v>
      </c>
      <c r="C17" s="3">
        <v>0.55608999999999997</v>
      </c>
      <c r="D17" s="3">
        <v>0.16439000000000001</v>
      </c>
      <c r="E17" s="3">
        <v>1.6508E-3</v>
      </c>
      <c r="F17" s="3">
        <v>1.2689999999999999E-3</v>
      </c>
      <c r="G17">
        <v>1</v>
      </c>
      <c r="H17">
        <v>1</v>
      </c>
    </row>
    <row r="18" spans="1:8" x14ac:dyDescent="0.2">
      <c r="A18">
        <v>0.5</v>
      </c>
      <c r="B18">
        <v>3.6</v>
      </c>
      <c r="C18" s="3">
        <v>0.39354</v>
      </c>
      <c r="D18" s="3">
        <v>0.16874</v>
      </c>
      <c r="E18" s="3">
        <v>1.0254999999999999E-3</v>
      </c>
      <c r="F18" s="3">
        <v>1.3931E-3</v>
      </c>
      <c r="G18">
        <v>1</v>
      </c>
      <c r="H18">
        <v>1</v>
      </c>
    </row>
  </sheetData>
  <mergeCells count="1">
    <mergeCell ref="A1:H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K35"/>
  <sheetViews>
    <sheetView zoomScaleNormal="100" workbookViewId="0">
      <selection activeCell="B2" sqref="B2"/>
    </sheetView>
  </sheetViews>
  <sheetFormatPr baseColWidth="10" defaultColWidth="8.83203125" defaultRowHeight="26" x14ac:dyDescent="0.3"/>
  <cols>
    <col min="1" max="1" width="12.1640625" style="4"/>
    <col min="2" max="2" width="17.83203125" style="4"/>
    <col min="3" max="3" width="10.1640625" style="4"/>
    <col min="4" max="5" width="9.5" style="4"/>
    <col min="6" max="7" width="10.5" style="4"/>
    <col min="8" max="8" width="12.33203125" style="4"/>
    <col min="9" max="10" width="16.1640625" style="5"/>
    <col min="11" max="11" width="14.5" style="5"/>
    <col min="12" max="12" width="14.83203125" style="5"/>
    <col min="13" max="13" width="15.6640625" style="5"/>
    <col min="14" max="14" width="14.5" style="5"/>
    <col min="15" max="15" width="15.1640625" style="5"/>
    <col min="16" max="16" width="18.33203125" style="5"/>
    <col min="17" max="17" width="14" style="5"/>
    <col min="18" max="18" width="25" style="6"/>
    <col min="19" max="19" width="21.83203125" style="6"/>
    <col min="20" max="1025" width="12.1640625" style="5"/>
  </cols>
  <sheetData>
    <row r="1" spans="1:1024" x14ac:dyDescent="0.3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4</v>
      </c>
      <c r="O1" s="5" t="s">
        <v>24</v>
      </c>
      <c r="P1" s="5" t="s">
        <v>25</v>
      </c>
      <c r="Q1" s="5" t="s">
        <v>5</v>
      </c>
      <c r="R1" s="6" t="s">
        <v>26</v>
      </c>
      <c r="S1" s="6" t="s">
        <v>27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">
      <c r="A2" s="4" t="s">
        <v>28</v>
      </c>
      <c r="B2" s="4" t="s">
        <v>29</v>
      </c>
      <c r="C2" s="4">
        <v>0.1</v>
      </c>
      <c r="D2" s="4">
        <v>0.5</v>
      </c>
      <c r="E2" s="4">
        <v>3.3</v>
      </c>
      <c r="F2" s="4">
        <v>0.63600000000000001</v>
      </c>
      <c r="G2" s="4">
        <v>28.260999999999999</v>
      </c>
      <c r="H2" s="4">
        <v>0.34200000000000003</v>
      </c>
      <c r="I2" s="5">
        <v>32.86</v>
      </c>
      <c r="J2" s="5">
        <v>0.31319999999999998</v>
      </c>
      <c r="K2" s="5">
        <v>0.22739999999999999</v>
      </c>
      <c r="L2" s="5">
        <f t="shared" ref="L2:L35" si="0">J2/I2*100</f>
        <v>0.95313451004260497</v>
      </c>
      <c r="M2" s="5">
        <f t="shared" ref="M2:M35" si="1">K2/I2*100</f>
        <v>0.69202678027997566</v>
      </c>
      <c r="N2" s="5">
        <f t="shared" ref="N2:N35" si="2">(E2-F2)/E2</f>
        <v>0.80727272727272725</v>
      </c>
      <c r="O2" s="5">
        <f>1+(1-N2)^2+2*0.938^2*N2^2*C2^2/D2</f>
        <v>1.0600791969301158</v>
      </c>
      <c r="P2" s="5">
        <f t="shared" ref="P2:P35" si="3">2*E2*E2*F2*F2*(1-COS(G2/180*3.14159265358979))/0.938/(E2-F2)^2</f>
        <v>0.15775299933731673</v>
      </c>
      <c r="Q2" s="5">
        <f t="shared" ref="Q2:Q35" si="4">C2*D2*D2/0.0073^2/O2/P2/389380*I2</f>
        <v>0.23674034141862191</v>
      </c>
      <c r="R2" s="6">
        <f t="shared" ref="R2:R35" si="5">SQRT(3)</f>
        <v>1.7320508075688772</v>
      </c>
      <c r="S2" s="6">
        <v>1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3">
      <c r="A3" s="4" t="s">
        <v>28</v>
      </c>
      <c r="B3" s="4" t="s">
        <v>29</v>
      </c>
      <c r="C3" s="4">
        <v>0.1</v>
      </c>
      <c r="D3" s="4">
        <v>0.5</v>
      </c>
      <c r="E3" s="4">
        <v>4</v>
      </c>
      <c r="F3" s="4">
        <v>1.3360000000000001</v>
      </c>
      <c r="G3" s="4">
        <v>17.597999999999999</v>
      </c>
      <c r="H3" s="4">
        <v>0.57899999999999996</v>
      </c>
      <c r="I3" s="5">
        <v>96.36</v>
      </c>
      <c r="J3" s="5">
        <v>0.71789999999999998</v>
      </c>
      <c r="K3" s="5">
        <v>0.68169999999999997</v>
      </c>
      <c r="L3" s="5">
        <f t="shared" si="0"/>
        <v>0.74501867995018678</v>
      </c>
      <c r="M3" s="5">
        <f t="shared" si="1"/>
        <v>0.70745122457451215</v>
      </c>
      <c r="N3" s="5">
        <f t="shared" si="2"/>
        <v>0.66599999999999993</v>
      </c>
      <c r="O3" s="5">
        <f>1+(1-N3)^2+2*0.938^2*N3^2*C3^2/D3</f>
        <v>1.12716640341056</v>
      </c>
      <c r="P3" s="5">
        <f t="shared" si="3"/>
        <v>0.40153751694993733</v>
      </c>
      <c r="Q3" s="5">
        <f t="shared" si="4"/>
        <v>0.25650939379475857</v>
      </c>
      <c r="R3" s="6">
        <f t="shared" si="5"/>
        <v>1.7320508075688772</v>
      </c>
      <c r="S3" s="6">
        <v>1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3">
      <c r="A4" s="4" t="s">
        <v>28</v>
      </c>
      <c r="B4" s="4" t="s">
        <v>29</v>
      </c>
      <c r="C4" s="4">
        <v>0.1</v>
      </c>
      <c r="D4" s="4">
        <v>0.5</v>
      </c>
      <c r="E4" s="4">
        <v>4.95</v>
      </c>
      <c r="F4" s="4">
        <v>2.286</v>
      </c>
      <c r="G4" s="4">
        <v>12.067</v>
      </c>
      <c r="H4" s="4">
        <v>0.746</v>
      </c>
      <c r="I4" s="5">
        <v>228.9</v>
      </c>
      <c r="J4" s="5">
        <v>1.4319999999999999</v>
      </c>
      <c r="K4" s="5">
        <v>1.6950000000000001</v>
      </c>
      <c r="L4" s="5">
        <f t="shared" si="0"/>
        <v>0.62560069899519444</v>
      </c>
      <c r="M4" s="5">
        <f t="shared" si="1"/>
        <v>0.74049803407601578</v>
      </c>
      <c r="N4" s="5">
        <f t="shared" si="2"/>
        <v>0.53818181818181821</v>
      </c>
      <c r="O4" s="5">
        <f>1+(1-N4)^2+2*0.938^2*N4^2*C4^2/D4</f>
        <v>1.2234695420699504</v>
      </c>
      <c r="P4" s="5">
        <f t="shared" si="3"/>
        <v>0.85003936198391306</v>
      </c>
      <c r="Q4" s="5">
        <f t="shared" si="4"/>
        <v>0.26517601599865992</v>
      </c>
      <c r="R4" s="6">
        <f t="shared" si="5"/>
        <v>1.7320508075688772</v>
      </c>
      <c r="S4" s="6">
        <v>1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idden="1" x14ac:dyDescent="0.3">
      <c r="A5" s="4" t="s">
        <v>30</v>
      </c>
      <c r="B5" s="4" t="s">
        <v>29</v>
      </c>
      <c r="C5" s="4">
        <v>0.1</v>
      </c>
      <c r="D5" s="4">
        <v>0.5</v>
      </c>
      <c r="E5" s="4">
        <v>3.3</v>
      </c>
      <c r="F5" s="4">
        <v>0.63600000000000001</v>
      </c>
      <c r="G5" s="4">
        <v>28.260999999999999</v>
      </c>
      <c r="H5" s="4">
        <v>0.34200000000000003</v>
      </c>
      <c r="I5" s="5">
        <v>31.43</v>
      </c>
      <c r="J5" s="5">
        <v>0.25509999999999999</v>
      </c>
      <c r="K5" s="5">
        <v>0.21590000000000001</v>
      </c>
      <c r="L5" s="5">
        <f t="shared" si="0"/>
        <v>0.81164492523067133</v>
      </c>
      <c r="M5" s="5">
        <f t="shared" si="1"/>
        <v>0.68692332166719705</v>
      </c>
      <c r="N5" s="5">
        <f t="shared" si="2"/>
        <v>0.80727272727272725</v>
      </c>
      <c r="O5" s="5">
        <f>1+(1-N5)^2</f>
        <v>1.0371438016528927</v>
      </c>
      <c r="P5" s="5">
        <f t="shared" si="3"/>
        <v>0.15775299933731673</v>
      </c>
      <c r="Q5" s="5">
        <f t="shared" si="4"/>
        <v>0.23144533271136125</v>
      </c>
      <c r="R5" s="7">
        <f t="shared" si="5"/>
        <v>1.7320508075688772</v>
      </c>
      <c r="S5" s="7">
        <v>1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idden="1" x14ac:dyDescent="0.3">
      <c r="A6" s="4" t="s">
        <v>30</v>
      </c>
      <c r="B6" s="4" t="s">
        <v>29</v>
      </c>
      <c r="C6" s="4">
        <v>0.1</v>
      </c>
      <c r="D6" s="4">
        <v>0.5</v>
      </c>
      <c r="E6" s="4">
        <v>4</v>
      </c>
      <c r="F6" s="4">
        <v>1.3360000000000001</v>
      </c>
      <c r="G6" s="4">
        <v>17.597999999999999</v>
      </c>
      <c r="H6" s="4">
        <v>0.57899999999999996</v>
      </c>
      <c r="I6" s="5">
        <v>90.17</v>
      </c>
      <c r="J6" s="5">
        <v>0.58350000000000002</v>
      </c>
      <c r="K6" s="5">
        <v>0.63519999999999999</v>
      </c>
      <c r="L6" s="5">
        <f t="shared" si="0"/>
        <v>0.6471110125318843</v>
      </c>
      <c r="M6" s="5">
        <f t="shared" si="1"/>
        <v>0.70444715537318403</v>
      </c>
      <c r="N6" s="5">
        <f t="shared" si="2"/>
        <v>0.66599999999999993</v>
      </c>
      <c r="O6" s="5">
        <f>1+(1-N6)^2</f>
        <v>1.111556</v>
      </c>
      <c r="P6" s="5">
        <f t="shared" si="3"/>
        <v>0.40153751694993733</v>
      </c>
      <c r="Q6" s="5">
        <f t="shared" si="4"/>
        <v>0.24340261569351457</v>
      </c>
      <c r="R6" s="7">
        <f t="shared" si="5"/>
        <v>1.7320508075688772</v>
      </c>
      <c r="S6" s="7">
        <v>1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idden="1" x14ac:dyDescent="0.3">
      <c r="A7" s="4" t="s">
        <v>30</v>
      </c>
      <c r="B7" s="4" t="s">
        <v>29</v>
      </c>
      <c r="C7" s="4">
        <v>0.1</v>
      </c>
      <c r="D7" s="4">
        <v>0.5</v>
      </c>
      <c r="E7" s="4">
        <v>4.95</v>
      </c>
      <c r="F7" s="4">
        <v>2.286</v>
      </c>
      <c r="G7" s="4">
        <v>12.067</v>
      </c>
      <c r="H7" s="4">
        <v>0.746</v>
      </c>
      <c r="I7" s="5">
        <v>214.4</v>
      </c>
      <c r="J7" s="5">
        <v>1.268</v>
      </c>
      <c r="K7" s="5">
        <v>1.577</v>
      </c>
      <c r="L7" s="5">
        <f t="shared" si="0"/>
        <v>0.59141791044776115</v>
      </c>
      <c r="M7" s="5">
        <f t="shared" si="1"/>
        <v>0.73554104477611937</v>
      </c>
      <c r="N7" s="5">
        <f t="shared" si="2"/>
        <v>0.53818181818181821</v>
      </c>
      <c r="O7" s="5">
        <f>1+(1-N7)^2</f>
        <v>1.2132760330578511</v>
      </c>
      <c r="P7" s="5">
        <f t="shared" si="3"/>
        <v>0.85003936198391306</v>
      </c>
      <c r="Q7" s="5">
        <f t="shared" si="4"/>
        <v>0.25046484270134411</v>
      </c>
      <c r="R7" s="7">
        <f t="shared" si="5"/>
        <v>1.7320508075688772</v>
      </c>
      <c r="S7" s="7">
        <v>1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3">
      <c r="A8" s="4" t="s">
        <v>28</v>
      </c>
      <c r="B8" s="4" t="s">
        <v>29</v>
      </c>
      <c r="C8" s="4">
        <v>0.1</v>
      </c>
      <c r="D8" s="4">
        <v>1</v>
      </c>
      <c r="E8" s="4">
        <v>6.45</v>
      </c>
      <c r="F8" s="4">
        <v>1.121</v>
      </c>
      <c r="G8" s="4">
        <v>21.431999999999999</v>
      </c>
      <c r="H8" s="4">
        <v>0.32200000000000001</v>
      </c>
      <c r="I8" s="5">
        <v>16.16</v>
      </c>
      <c r="J8" s="5">
        <v>0.16259999999999999</v>
      </c>
      <c r="K8" s="5">
        <v>0.12280000000000001</v>
      </c>
      <c r="L8" s="5">
        <f t="shared" si="0"/>
        <v>1.0061881188118813</v>
      </c>
      <c r="M8" s="5">
        <f t="shared" si="1"/>
        <v>0.75990099009901002</v>
      </c>
      <c r="N8" s="5">
        <f t="shared" si="2"/>
        <v>0.82620155038759702</v>
      </c>
      <c r="O8" s="5">
        <f>1+(1-N8)^2+2*0.938^2*N8^2*C8^2/D8</f>
        <v>1.0422176897803757</v>
      </c>
      <c r="P8" s="5">
        <f t="shared" si="3"/>
        <v>0.27142304396307082</v>
      </c>
      <c r="Q8" s="5">
        <f t="shared" si="4"/>
        <v>0.27530673657551241</v>
      </c>
      <c r="R8" s="6">
        <f t="shared" si="5"/>
        <v>1.7320508075688772</v>
      </c>
      <c r="S8" s="6">
        <v>1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3">
      <c r="A9" s="4" t="s">
        <v>28</v>
      </c>
      <c r="B9" s="4" t="s">
        <v>29</v>
      </c>
      <c r="C9" s="4">
        <v>0.1</v>
      </c>
      <c r="D9" s="4">
        <v>1</v>
      </c>
      <c r="E9" s="4">
        <v>6.9</v>
      </c>
      <c r="F9" s="4">
        <v>1.571</v>
      </c>
      <c r="G9" s="4">
        <v>17.47</v>
      </c>
      <c r="H9" s="4">
        <v>0.41899999999999998</v>
      </c>
      <c r="I9" s="5">
        <v>25.39</v>
      </c>
      <c r="J9" s="5">
        <v>0.37730000000000002</v>
      </c>
      <c r="K9" s="5">
        <v>0.17799999999999999</v>
      </c>
      <c r="L9" s="5">
        <f t="shared" si="0"/>
        <v>1.486018117369043</v>
      </c>
      <c r="M9" s="5">
        <f t="shared" si="1"/>
        <v>0.70106341079165024</v>
      </c>
      <c r="N9" s="5">
        <f t="shared" si="2"/>
        <v>0.77231884057971023</v>
      </c>
      <c r="O9" s="5">
        <f>1+(1-N9)^2+2*0.938^2*N9^2*C9^2/D9</f>
        <v>1.0623348338392791</v>
      </c>
      <c r="P9" s="5">
        <f t="shared" si="3"/>
        <v>0.40693920136323514</v>
      </c>
      <c r="Q9" s="5">
        <f t="shared" si="4"/>
        <v>0.28304298079073176</v>
      </c>
      <c r="R9" s="6">
        <f t="shared" si="5"/>
        <v>1.7320508075688772</v>
      </c>
      <c r="S9" s="6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" t="s">
        <v>28</v>
      </c>
      <c r="B10" s="4" t="s">
        <v>29</v>
      </c>
      <c r="C10" s="4">
        <v>0.1</v>
      </c>
      <c r="D10" s="4">
        <v>1</v>
      </c>
      <c r="E10" s="4">
        <v>7.99</v>
      </c>
      <c r="F10" s="4">
        <v>2.661</v>
      </c>
      <c r="G10" s="4">
        <v>12.45</v>
      </c>
      <c r="H10" s="4">
        <v>0.58799999999999997</v>
      </c>
      <c r="I10" s="5">
        <v>56.25</v>
      </c>
      <c r="J10" s="5">
        <v>0.43130000000000002</v>
      </c>
      <c r="K10" s="5">
        <v>0.40439999999999998</v>
      </c>
      <c r="L10" s="5">
        <f t="shared" si="0"/>
        <v>0.76675555555555563</v>
      </c>
      <c r="M10" s="5">
        <f t="shared" si="1"/>
        <v>0.71893333333333331</v>
      </c>
      <c r="N10" s="5">
        <f t="shared" si="2"/>
        <v>0.66695869837296629</v>
      </c>
      <c r="O10" s="5">
        <f>1+(1-N10)^2+2*0.938^2*N10^2*C10^2/D10</f>
        <v>1.1187441974415466</v>
      </c>
      <c r="P10" s="5">
        <f t="shared" si="3"/>
        <v>0.79812878339540982</v>
      </c>
      <c r="Q10" s="5">
        <f t="shared" si="4"/>
        <v>0.30359834282726322</v>
      </c>
      <c r="R10" s="6">
        <f t="shared" si="5"/>
        <v>1.7320508075688772</v>
      </c>
      <c r="S10" s="6">
        <v>1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idden="1" x14ac:dyDescent="0.3">
      <c r="A11" s="4" t="s">
        <v>30</v>
      </c>
      <c r="B11" s="4" t="s">
        <v>29</v>
      </c>
      <c r="C11" s="4">
        <v>0.1</v>
      </c>
      <c r="D11" s="4">
        <v>1</v>
      </c>
      <c r="E11" s="4">
        <v>6.45</v>
      </c>
      <c r="F11" s="4">
        <v>1.121</v>
      </c>
      <c r="G11" s="4">
        <v>21.431999999999999</v>
      </c>
      <c r="H11" s="4">
        <v>0.32200000000000001</v>
      </c>
      <c r="I11" s="5">
        <v>15.43</v>
      </c>
      <c r="J11" s="5">
        <v>0.14319999999999999</v>
      </c>
      <c r="K11" s="5">
        <v>0.11700000000000001</v>
      </c>
      <c r="L11" s="5">
        <f t="shared" si="0"/>
        <v>0.92806221646143872</v>
      </c>
      <c r="M11" s="5">
        <f t="shared" si="1"/>
        <v>0.75826312378483485</v>
      </c>
      <c r="N11" s="5">
        <f t="shared" si="2"/>
        <v>0.82620155038759702</v>
      </c>
      <c r="O11" s="5">
        <f>1+(1-N11)^2</f>
        <v>1.030205901087675</v>
      </c>
      <c r="P11" s="5">
        <f t="shared" si="3"/>
        <v>0.27142304396307082</v>
      </c>
      <c r="Q11" s="5">
        <f t="shared" si="4"/>
        <v>0.26593519351358225</v>
      </c>
      <c r="R11" s="7">
        <f t="shared" si="5"/>
        <v>1.7320508075688772</v>
      </c>
      <c r="S11" s="7">
        <v>1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idden="1" x14ac:dyDescent="0.3">
      <c r="A12" s="4" t="s">
        <v>30</v>
      </c>
      <c r="B12" s="4" t="s">
        <v>29</v>
      </c>
      <c r="C12" s="4">
        <v>0.1</v>
      </c>
      <c r="D12" s="4">
        <v>1</v>
      </c>
      <c r="E12" s="4">
        <v>6.9</v>
      </c>
      <c r="F12" s="4">
        <v>1.571</v>
      </c>
      <c r="G12" s="4">
        <v>17.47</v>
      </c>
      <c r="H12" s="4">
        <v>0.41899999999999998</v>
      </c>
      <c r="I12" s="5">
        <v>24.39</v>
      </c>
      <c r="J12" s="5">
        <v>0.35549999999999998</v>
      </c>
      <c r="K12" s="5">
        <v>0.1704</v>
      </c>
      <c r="L12" s="5">
        <f t="shared" si="0"/>
        <v>1.4575645756457563</v>
      </c>
      <c r="M12" s="5">
        <f t="shared" si="1"/>
        <v>0.69864698646986467</v>
      </c>
      <c r="N12" s="5">
        <f t="shared" si="2"/>
        <v>0.77231884057971023</v>
      </c>
      <c r="O12" s="5">
        <f>1+(1-N12)^2</f>
        <v>1.0518387103549673</v>
      </c>
      <c r="P12" s="5">
        <f t="shared" si="3"/>
        <v>0.40693920136323514</v>
      </c>
      <c r="Q12" s="5">
        <f t="shared" si="4"/>
        <v>0.27460836408493811</v>
      </c>
      <c r="R12" s="7">
        <f t="shared" si="5"/>
        <v>1.7320508075688772</v>
      </c>
      <c r="S12" s="7">
        <v>1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idden="1" x14ac:dyDescent="0.3">
      <c r="A13" s="4" t="s">
        <v>30</v>
      </c>
      <c r="B13" s="4" t="s">
        <v>29</v>
      </c>
      <c r="C13" s="4">
        <v>0.1</v>
      </c>
      <c r="D13" s="4">
        <v>1</v>
      </c>
      <c r="E13" s="4">
        <v>7.99</v>
      </c>
      <c r="F13" s="4">
        <v>2.661</v>
      </c>
      <c r="G13" s="4">
        <v>12.45</v>
      </c>
      <c r="H13" s="4">
        <v>0.58799999999999997</v>
      </c>
      <c r="I13" s="5">
        <v>52.79</v>
      </c>
      <c r="J13" s="5">
        <v>0.38719999999999999</v>
      </c>
      <c r="K13" s="5">
        <v>0.37909999999999999</v>
      </c>
      <c r="L13" s="5">
        <f t="shared" si="0"/>
        <v>0.73347224853191895</v>
      </c>
      <c r="M13" s="5">
        <f t="shared" si="1"/>
        <v>0.71812843341541965</v>
      </c>
      <c r="N13" s="5">
        <f t="shared" si="2"/>
        <v>0.66695869837296629</v>
      </c>
      <c r="O13" s="5">
        <f>1+(1-N13)^2</f>
        <v>1.1109165085894288</v>
      </c>
      <c r="P13" s="5">
        <f t="shared" si="3"/>
        <v>0.79812878339540982</v>
      </c>
      <c r="Q13" s="5">
        <f t="shared" si="4"/>
        <v>0.28693128750879349</v>
      </c>
      <c r="R13" s="7">
        <f t="shared" si="5"/>
        <v>1.7320508075688772</v>
      </c>
      <c r="S13" s="7">
        <v>1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4" t="s">
        <v>28</v>
      </c>
      <c r="B14" s="4" t="s">
        <v>31</v>
      </c>
      <c r="C14" s="4">
        <v>0.35</v>
      </c>
      <c r="D14" s="4">
        <v>3</v>
      </c>
      <c r="E14" s="4">
        <v>5.6</v>
      </c>
      <c r="F14" s="4">
        <v>1.032</v>
      </c>
      <c r="G14" s="4">
        <v>42.222999999999999</v>
      </c>
      <c r="H14" s="4">
        <v>0.29699999999999999</v>
      </c>
      <c r="I14" s="5">
        <v>1.554</v>
      </c>
      <c r="J14" s="5">
        <v>1.8579999999999999E-2</v>
      </c>
      <c r="K14" s="5">
        <v>1.0959999999999999E-2</v>
      </c>
      <c r="L14" s="5">
        <f t="shared" si="0"/>
        <v>1.1956241956241955</v>
      </c>
      <c r="M14" s="5">
        <f t="shared" si="1"/>
        <v>0.70527670527670516</v>
      </c>
      <c r="N14" s="5">
        <f t="shared" si="2"/>
        <v>0.81571428571428573</v>
      </c>
      <c r="O14" s="5">
        <f>1+(1-N14)^2+2*0.938^2*N14^2*C14^2/D14</f>
        <v>1.0817720940904627</v>
      </c>
      <c r="P14" s="5">
        <f t="shared" si="3"/>
        <v>0.88550166322371449</v>
      </c>
      <c r="Q14" s="5">
        <f t="shared" si="4"/>
        <v>0.24627314243079695</v>
      </c>
      <c r="R14" s="6">
        <f t="shared" si="5"/>
        <v>1.7320508075688772</v>
      </c>
      <c r="S14" s="6">
        <v>1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4" t="s">
        <v>28</v>
      </c>
      <c r="B15" s="4" t="s">
        <v>31</v>
      </c>
      <c r="C15" s="4">
        <v>0.35</v>
      </c>
      <c r="D15" s="4">
        <v>3</v>
      </c>
      <c r="E15" s="4">
        <v>6.45</v>
      </c>
      <c r="F15" s="4">
        <v>1.8819999999999999</v>
      </c>
      <c r="G15" s="4">
        <v>28.783000000000001</v>
      </c>
      <c r="H15" s="4">
        <v>0.48799999999999999</v>
      </c>
      <c r="I15" s="5">
        <v>3.4220000000000002</v>
      </c>
      <c r="J15" s="5">
        <v>2.9680000000000002E-2</v>
      </c>
      <c r="K15" s="5">
        <v>2.4479999999999998E-2</v>
      </c>
      <c r="L15" s="5">
        <f t="shared" si="0"/>
        <v>0.86732904734073635</v>
      </c>
      <c r="M15" s="5">
        <f t="shared" si="1"/>
        <v>0.71537112799532432</v>
      </c>
      <c r="N15" s="5">
        <f t="shared" si="2"/>
        <v>0.70821705426356596</v>
      </c>
      <c r="O15" s="5">
        <f>1+(1-N15)^2+2*0.938^2*N15^2*C15^2/D15</f>
        <v>1.1211771617253028</v>
      </c>
      <c r="P15" s="5">
        <f t="shared" si="3"/>
        <v>1.8602780341771283</v>
      </c>
      <c r="Q15" s="5">
        <f t="shared" si="4"/>
        <v>0.24906866749265968</v>
      </c>
      <c r="R15" s="6">
        <f t="shared" si="5"/>
        <v>1.7320508075688772</v>
      </c>
      <c r="S15" s="6">
        <v>1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4" t="s">
        <v>28</v>
      </c>
      <c r="B16" s="4" t="s">
        <v>31</v>
      </c>
      <c r="C16" s="4">
        <v>0.35</v>
      </c>
      <c r="D16" s="4">
        <v>3</v>
      </c>
      <c r="E16" s="4">
        <v>7.99</v>
      </c>
      <c r="F16" s="4">
        <v>3.4220000000000002</v>
      </c>
      <c r="G16" s="4">
        <v>19.065999999999999</v>
      </c>
      <c r="H16" s="4">
        <v>0.69</v>
      </c>
      <c r="I16" s="5">
        <v>8.6980000000000004</v>
      </c>
      <c r="J16" s="5">
        <v>5.7099999999999998E-2</v>
      </c>
      <c r="K16" s="5">
        <v>6.3490000000000005E-2</v>
      </c>
      <c r="L16" s="5">
        <f t="shared" si="0"/>
        <v>0.65647275235686353</v>
      </c>
      <c r="M16" s="5">
        <f t="shared" si="1"/>
        <v>0.7299379167624741</v>
      </c>
      <c r="N16" s="5">
        <f t="shared" si="2"/>
        <v>0.57171464330413013</v>
      </c>
      <c r="O16" s="5">
        <f>1+(1-N16)^2+2*0.938^2*N16^2*C16^2/D16</f>
        <v>1.2069143511785996</v>
      </c>
      <c r="P16" s="5">
        <f t="shared" si="3"/>
        <v>4.1904553389903123</v>
      </c>
      <c r="Q16" s="5">
        <f t="shared" si="4"/>
        <v>0.2610795937644193</v>
      </c>
      <c r="R16" s="6">
        <f t="shared" si="5"/>
        <v>1.7320508075688772</v>
      </c>
      <c r="S16" s="6">
        <v>1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4" t="s">
        <v>28</v>
      </c>
      <c r="B17" s="4" t="s">
        <v>31</v>
      </c>
      <c r="C17" s="4">
        <v>0.35</v>
      </c>
      <c r="D17" s="4">
        <v>3</v>
      </c>
      <c r="E17" s="4">
        <v>9.75</v>
      </c>
      <c r="F17" s="4">
        <v>5.1820000000000004</v>
      </c>
      <c r="G17" s="4">
        <v>13.996</v>
      </c>
      <c r="H17" s="4">
        <v>0.80700000000000005</v>
      </c>
      <c r="I17" s="5">
        <v>17.649999999999999</v>
      </c>
      <c r="J17" s="5">
        <v>0.1235</v>
      </c>
      <c r="K17" s="5">
        <v>0.13270000000000001</v>
      </c>
      <c r="L17" s="5">
        <f t="shared" si="0"/>
        <v>0.69971671388101986</v>
      </c>
      <c r="M17" s="5">
        <f t="shared" si="1"/>
        <v>0.75184135977337119</v>
      </c>
      <c r="N17" s="5">
        <f t="shared" si="2"/>
        <v>0.46851282051282045</v>
      </c>
      <c r="O17" s="5">
        <f>1+(1-N17)^2+2*0.938^2*N17^2*C17^2/D17</f>
        <v>1.2982508651747735</v>
      </c>
      <c r="P17" s="5">
        <f t="shared" si="3"/>
        <v>7.7437439749005499</v>
      </c>
      <c r="Q17" s="5">
        <f t="shared" si="4"/>
        <v>0.26651784682926383</v>
      </c>
      <c r="R17" s="6">
        <f t="shared" si="5"/>
        <v>1.7320508075688772</v>
      </c>
      <c r="S17" s="6">
        <v>1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idden="1" x14ac:dyDescent="0.3">
      <c r="A18" s="4" t="s">
        <v>30</v>
      </c>
      <c r="B18" s="4" t="s">
        <v>31</v>
      </c>
      <c r="C18" s="4">
        <v>0.35</v>
      </c>
      <c r="D18" s="4">
        <v>3</v>
      </c>
      <c r="E18" s="4">
        <v>5.6</v>
      </c>
      <c r="F18" s="4">
        <v>1.032</v>
      </c>
      <c r="G18" s="4">
        <v>42.222999999999999</v>
      </c>
      <c r="H18" s="4">
        <v>0.29699999999999999</v>
      </c>
      <c r="I18" s="5">
        <v>1.25</v>
      </c>
      <c r="J18" s="5">
        <v>1.7219999999999999E-2</v>
      </c>
      <c r="K18" s="5">
        <v>8.8900000000000003E-3</v>
      </c>
      <c r="L18" s="5">
        <f t="shared" si="0"/>
        <v>1.3775999999999999</v>
      </c>
      <c r="M18" s="5">
        <f t="shared" si="1"/>
        <v>0.71120000000000005</v>
      </c>
      <c r="N18" s="5">
        <f t="shared" si="2"/>
        <v>0.81571428571428573</v>
      </c>
      <c r="O18" s="5">
        <f>1+(1-N18)^2</f>
        <v>1.033961224489796</v>
      </c>
      <c r="P18" s="5">
        <f t="shared" si="3"/>
        <v>0.88550166322371449</v>
      </c>
      <c r="Q18" s="5">
        <f t="shared" si="4"/>
        <v>0.20725621962953078</v>
      </c>
      <c r="R18" s="7">
        <f t="shared" si="5"/>
        <v>1.7320508075688772</v>
      </c>
      <c r="S18" s="7">
        <v>1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idden="1" x14ac:dyDescent="0.3">
      <c r="A19" s="4" t="s">
        <v>30</v>
      </c>
      <c r="B19" s="4" t="s">
        <v>31</v>
      </c>
      <c r="C19" s="4">
        <v>0.35</v>
      </c>
      <c r="D19" s="4">
        <v>3</v>
      </c>
      <c r="E19" s="4">
        <v>6.45</v>
      </c>
      <c r="F19" s="4">
        <v>1.8819999999999999</v>
      </c>
      <c r="G19" s="4">
        <v>28.783000000000001</v>
      </c>
      <c r="H19" s="4">
        <v>0.48799999999999999</v>
      </c>
      <c r="I19" s="5">
        <v>2.7690000000000001</v>
      </c>
      <c r="J19" s="5">
        <v>2.291E-2</v>
      </c>
      <c r="K19" s="5">
        <v>1.9949999999999999E-2</v>
      </c>
      <c r="L19" s="5">
        <f t="shared" si="0"/>
        <v>0.8273745034308414</v>
      </c>
      <c r="M19" s="5">
        <f t="shared" si="1"/>
        <v>0.7204767063921993</v>
      </c>
      <c r="N19" s="5">
        <f t="shared" si="2"/>
        <v>0.70821705426356596</v>
      </c>
      <c r="O19" s="5">
        <f>1+(1-N19)^2</f>
        <v>1.0851372874226308</v>
      </c>
      <c r="P19" s="5">
        <f t="shared" si="3"/>
        <v>1.8602780341771283</v>
      </c>
      <c r="Q19" s="5">
        <f t="shared" si="4"/>
        <v>0.20823398173769822</v>
      </c>
      <c r="R19" s="7">
        <f t="shared" si="5"/>
        <v>1.7320508075688772</v>
      </c>
      <c r="S19" s="7">
        <v>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idden="1" x14ac:dyDescent="0.3">
      <c r="A20" s="4" t="s">
        <v>30</v>
      </c>
      <c r="B20" s="4" t="s">
        <v>31</v>
      </c>
      <c r="C20" s="4">
        <v>0.35</v>
      </c>
      <c r="D20" s="4">
        <v>3</v>
      </c>
      <c r="E20" s="4">
        <v>7.99</v>
      </c>
      <c r="F20" s="4">
        <v>3.4220000000000002</v>
      </c>
      <c r="G20" s="4">
        <v>19.065999999999999</v>
      </c>
      <c r="H20" s="4">
        <v>0.69</v>
      </c>
      <c r="I20" s="5">
        <v>7.1059999999999999</v>
      </c>
      <c r="J20" s="5">
        <v>4.4159999999999998E-2</v>
      </c>
      <c r="K20" s="5">
        <v>5.2130000000000003E-2</v>
      </c>
      <c r="L20" s="5">
        <f t="shared" si="0"/>
        <v>0.62144666479031796</v>
      </c>
      <c r="M20" s="5">
        <f t="shared" si="1"/>
        <v>0.73360540388404172</v>
      </c>
      <c r="N20" s="5">
        <f t="shared" si="2"/>
        <v>0.57171464330413013</v>
      </c>
      <c r="O20" s="5">
        <f>1+(1-N20)^2</f>
        <v>1.1834283467601086</v>
      </c>
      <c r="P20" s="5">
        <f t="shared" si="3"/>
        <v>4.1904553389903123</v>
      </c>
      <c r="Q20" s="5">
        <f t="shared" si="4"/>
        <v>0.21752702073764341</v>
      </c>
      <c r="R20" s="7">
        <f t="shared" si="5"/>
        <v>1.7320508075688772</v>
      </c>
      <c r="S20" s="7">
        <v>1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idden="1" x14ac:dyDescent="0.3">
      <c r="A21" s="4" t="s">
        <v>30</v>
      </c>
      <c r="B21" s="4" t="s">
        <v>31</v>
      </c>
      <c r="C21" s="4">
        <v>0.35</v>
      </c>
      <c r="D21" s="4">
        <v>3</v>
      </c>
      <c r="E21" s="4">
        <v>9.75</v>
      </c>
      <c r="F21" s="4">
        <v>5.1820000000000004</v>
      </c>
      <c r="G21" s="4">
        <v>13.996</v>
      </c>
      <c r="H21" s="4">
        <v>0.80700000000000005</v>
      </c>
      <c r="I21" s="5">
        <v>14.4</v>
      </c>
      <c r="J21" s="5">
        <v>9.3799999999999994E-2</v>
      </c>
      <c r="K21" s="5">
        <v>0.10879999999999999</v>
      </c>
      <c r="L21" s="5">
        <f t="shared" si="0"/>
        <v>0.6513888888888888</v>
      </c>
      <c r="M21" s="5">
        <f t="shared" si="1"/>
        <v>0.75555555555555554</v>
      </c>
      <c r="N21" s="5">
        <f t="shared" si="2"/>
        <v>0.46851282051282045</v>
      </c>
      <c r="O21" s="5">
        <f>1+(1-N21)^2</f>
        <v>1.2824786219592375</v>
      </c>
      <c r="P21" s="5">
        <f t="shared" si="3"/>
        <v>7.7437439749005499</v>
      </c>
      <c r="Q21" s="5">
        <f t="shared" si="4"/>
        <v>0.22011648275509232</v>
      </c>
      <c r="R21" s="7">
        <f t="shared" si="5"/>
        <v>1.7320508075688772</v>
      </c>
      <c r="S21" s="7">
        <v>1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4" t="s">
        <v>28</v>
      </c>
      <c r="B22" s="4" t="s">
        <v>31</v>
      </c>
      <c r="C22" s="4">
        <v>0.5</v>
      </c>
      <c r="D22" s="4">
        <v>3.6</v>
      </c>
      <c r="E22" s="4">
        <v>4.95</v>
      </c>
      <c r="F22" s="4">
        <v>1.113</v>
      </c>
      <c r="G22" s="4">
        <v>47.674999999999997</v>
      </c>
      <c r="H22" s="4">
        <v>0.33500000000000002</v>
      </c>
      <c r="I22" s="5">
        <v>0.79830000000000001</v>
      </c>
      <c r="J22" s="5">
        <v>1.0109999999999999E-2</v>
      </c>
      <c r="K22" s="5">
        <v>6.4720000000000003E-3</v>
      </c>
      <c r="L22" s="5">
        <f t="shared" si="0"/>
        <v>1.2664411875234873</v>
      </c>
      <c r="M22" s="5">
        <f t="shared" si="1"/>
        <v>0.81072278592008029</v>
      </c>
      <c r="N22" s="5">
        <f t="shared" si="2"/>
        <v>0.77515151515151515</v>
      </c>
      <c r="O22" s="5">
        <f>1+(1-N22)^2+2*0.938^2*N22^2*C22^2/D22</f>
        <v>1.1239822512398736</v>
      </c>
      <c r="P22" s="5">
        <f t="shared" si="3"/>
        <v>1.4359742718058714</v>
      </c>
      <c r="Q22" s="5">
        <f t="shared" si="4"/>
        <v>0.15445986893560687</v>
      </c>
      <c r="R22" s="6">
        <f t="shared" si="5"/>
        <v>1.7320508075688772</v>
      </c>
      <c r="S22" s="6">
        <v>1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4" t="s">
        <v>28</v>
      </c>
      <c r="B23" s="4" t="s">
        <v>31</v>
      </c>
      <c r="C23" s="4">
        <v>0.5</v>
      </c>
      <c r="D23" s="4">
        <v>3.6</v>
      </c>
      <c r="E23" s="4">
        <v>5.6</v>
      </c>
      <c r="F23" s="4">
        <v>1.7629999999999999</v>
      </c>
      <c r="G23" s="4">
        <v>35.145000000000003</v>
      </c>
      <c r="H23" s="4">
        <v>0.495</v>
      </c>
      <c r="I23" s="5">
        <v>1.5</v>
      </c>
      <c r="J23" s="5">
        <v>1.175E-2</v>
      </c>
      <c r="K23" s="5">
        <v>1.136E-2</v>
      </c>
      <c r="L23" s="5">
        <f t="shared" si="0"/>
        <v>0.78333333333333333</v>
      </c>
      <c r="M23" s="5">
        <f t="shared" si="1"/>
        <v>0.75733333333333341</v>
      </c>
      <c r="N23" s="5">
        <f t="shared" si="2"/>
        <v>0.68517857142857141</v>
      </c>
      <c r="O23" s="5">
        <f>1+(1-N23)^2+2*0.938^2*N23^2*C23^2/D23</f>
        <v>1.1564819869580676</v>
      </c>
      <c r="P23" s="5">
        <f t="shared" si="3"/>
        <v>2.5734516388214623</v>
      </c>
      <c r="Q23" s="5">
        <f t="shared" si="4"/>
        <v>0.15739539431643107</v>
      </c>
      <c r="R23" s="6">
        <f t="shared" si="5"/>
        <v>1.7320508075688772</v>
      </c>
      <c r="S23" s="6">
        <v>1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4" t="s">
        <v>28</v>
      </c>
      <c r="B24" s="4" t="s">
        <v>31</v>
      </c>
      <c r="C24" s="4">
        <v>0.5</v>
      </c>
      <c r="D24" s="4">
        <v>3.6</v>
      </c>
      <c r="E24" s="4">
        <v>6.45</v>
      </c>
      <c r="F24" s="4">
        <v>2.613</v>
      </c>
      <c r="G24" s="4">
        <v>26.721</v>
      </c>
      <c r="H24" s="4">
        <v>0.63500000000000001</v>
      </c>
      <c r="I24" s="5">
        <v>2.782</v>
      </c>
      <c r="J24" s="5">
        <v>1.4749999999999999E-2</v>
      </c>
      <c r="K24" s="5">
        <v>2.2939999999999999E-2</v>
      </c>
      <c r="L24" s="5">
        <f t="shared" si="0"/>
        <v>0.53019410496046004</v>
      </c>
      <c r="M24" s="5">
        <f t="shared" si="1"/>
        <v>0.824586628324946</v>
      </c>
      <c r="N24" s="5">
        <f t="shared" si="2"/>
        <v>0.59488372093023256</v>
      </c>
      <c r="O24" s="5">
        <f>1+(1-N24)^2+2*0.938^2*N24^2*C24^2/D24</f>
        <v>1.2073643437535004</v>
      </c>
      <c r="P24" s="5">
        <f t="shared" si="3"/>
        <v>4.3932512457636665</v>
      </c>
      <c r="Q24" s="5">
        <f t="shared" si="4"/>
        <v>0.16379037742242258</v>
      </c>
      <c r="R24" s="6">
        <f t="shared" si="5"/>
        <v>1.7320508075688772</v>
      </c>
      <c r="S24" s="6">
        <v>1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4" t="s">
        <v>28</v>
      </c>
      <c r="B25" s="4" t="s">
        <v>31</v>
      </c>
      <c r="C25" s="4">
        <v>0.5</v>
      </c>
      <c r="D25" s="4">
        <v>3.6</v>
      </c>
      <c r="E25" s="4">
        <v>6.9</v>
      </c>
      <c r="F25" s="4">
        <v>3.0630000000000002</v>
      </c>
      <c r="G25" s="4">
        <v>23.817</v>
      </c>
      <c r="H25" s="4">
        <v>0.68799999999999994</v>
      </c>
      <c r="I25" s="5">
        <v>3.4780000000000002</v>
      </c>
      <c r="J25" s="5">
        <v>3.5929999999999997E-2</v>
      </c>
      <c r="K25" s="5">
        <v>2.7619999999999999E-2</v>
      </c>
      <c r="L25" s="5">
        <f t="shared" si="0"/>
        <v>1.0330649798734903</v>
      </c>
      <c r="M25" s="5">
        <f t="shared" si="1"/>
        <v>0.79413456009200678</v>
      </c>
      <c r="N25" s="5">
        <f t="shared" si="2"/>
        <v>0.55608695652173912</v>
      </c>
      <c r="O25" s="5">
        <f>1+(1-N25)^2+2*0.938^2*N25^2*C25^2/D25</f>
        <v>1.2348471982987819</v>
      </c>
      <c r="P25" s="5">
        <f t="shared" si="3"/>
        <v>5.5089893272113457</v>
      </c>
      <c r="Q25" s="5">
        <f t="shared" si="4"/>
        <v>0.15966145062629084</v>
      </c>
      <c r="R25" s="6">
        <f t="shared" si="5"/>
        <v>1.7320508075688772</v>
      </c>
      <c r="S25" s="6">
        <v>1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4" t="s">
        <v>28</v>
      </c>
      <c r="B26" s="4" t="s">
        <v>31</v>
      </c>
      <c r="C26" s="4">
        <v>0.5</v>
      </c>
      <c r="D26" s="4">
        <v>3.6</v>
      </c>
      <c r="E26" s="4">
        <v>9.75</v>
      </c>
      <c r="F26" s="4">
        <v>5.9130000000000003</v>
      </c>
      <c r="G26" s="4">
        <v>14.355</v>
      </c>
      <c r="H26" s="4">
        <v>0.86099999999999999</v>
      </c>
      <c r="I26" s="5">
        <v>11.25</v>
      </c>
      <c r="J26" s="5">
        <v>6.837E-2</v>
      </c>
      <c r="K26" s="5">
        <v>9.2880000000000004E-2</v>
      </c>
      <c r="L26" s="5">
        <f t="shared" si="0"/>
        <v>0.60773333333333335</v>
      </c>
      <c r="M26" s="5">
        <f t="shared" si="1"/>
        <v>0.82560000000000011</v>
      </c>
      <c r="N26" s="5">
        <f t="shared" si="2"/>
        <v>0.3935384615384615</v>
      </c>
      <c r="O26" s="5">
        <f>1+(1-N26)^2+2*0.938^2*N26^2*C26^2/D26</f>
        <v>1.3867211057041946</v>
      </c>
      <c r="P26" s="5">
        <f t="shared" si="3"/>
        <v>15.028883668688964</v>
      </c>
      <c r="Q26" s="5">
        <f t="shared" si="4"/>
        <v>0.16857467031430004</v>
      </c>
      <c r="R26" s="6">
        <f t="shared" si="5"/>
        <v>1.7320508075688772</v>
      </c>
      <c r="S26" s="6">
        <v>1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idden="1" x14ac:dyDescent="0.3">
      <c r="A27" s="4" t="s">
        <v>30</v>
      </c>
      <c r="B27" s="4" t="s">
        <v>31</v>
      </c>
      <c r="C27" s="4">
        <v>0.5</v>
      </c>
      <c r="D27" s="4">
        <v>3.6</v>
      </c>
      <c r="E27" s="4">
        <v>4.95</v>
      </c>
      <c r="F27" s="4">
        <v>1.113</v>
      </c>
      <c r="G27" s="4">
        <v>47.674999999999997</v>
      </c>
      <c r="H27" s="4">
        <v>0.33500000000000002</v>
      </c>
      <c r="I27" s="5">
        <v>0.61019999999999996</v>
      </c>
      <c r="J27" s="5">
        <v>7.0280000000000004E-3</v>
      </c>
      <c r="K27" s="5">
        <v>5.0029999999999996E-3</v>
      </c>
      <c r="L27" s="5">
        <f t="shared" si="0"/>
        <v>1.1517535234349394</v>
      </c>
      <c r="M27" s="5">
        <f t="shared" si="1"/>
        <v>0.81989511635529333</v>
      </c>
      <c r="N27" s="5">
        <f t="shared" si="2"/>
        <v>0.77515151515151515</v>
      </c>
      <c r="O27" s="5">
        <f t="shared" ref="O27:O35" si="6">1+(1-N27)^2</f>
        <v>1.0505568411386594</v>
      </c>
      <c r="P27" s="5">
        <f t="shared" si="3"/>
        <v>1.4359742718058714</v>
      </c>
      <c r="Q27" s="5">
        <f t="shared" si="4"/>
        <v>0.12631695097963813</v>
      </c>
      <c r="R27" s="7">
        <f t="shared" si="5"/>
        <v>1.7320508075688772</v>
      </c>
      <c r="S27" s="7">
        <v>1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idden="1" x14ac:dyDescent="0.3">
      <c r="A28" s="4" t="s">
        <v>30</v>
      </c>
      <c r="B28" s="4" t="s">
        <v>31</v>
      </c>
      <c r="C28" s="4">
        <v>0.5</v>
      </c>
      <c r="D28" s="4">
        <v>3.6</v>
      </c>
      <c r="E28" s="4">
        <v>5.6</v>
      </c>
      <c r="F28" s="4">
        <v>1.7629999999999999</v>
      </c>
      <c r="G28" s="4">
        <v>35.145000000000003</v>
      </c>
      <c r="H28" s="4">
        <v>0.495</v>
      </c>
      <c r="I28" s="5">
        <v>1.1539999999999999</v>
      </c>
      <c r="J28" s="5">
        <v>8.4069999999999995E-3</v>
      </c>
      <c r="K28" s="5">
        <v>8.8509999999999995E-3</v>
      </c>
      <c r="L28" s="5">
        <f t="shared" si="0"/>
        <v>0.72850953206239177</v>
      </c>
      <c r="M28" s="5">
        <f t="shared" si="1"/>
        <v>0.76698440207972274</v>
      </c>
      <c r="N28" s="5">
        <f t="shared" si="2"/>
        <v>0.68517857142857141</v>
      </c>
      <c r="O28" s="5">
        <f t="shared" si="6"/>
        <v>1.099112531887755</v>
      </c>
      <c r="P28" s="5">
        <f t="shared" si="3"/>
        <v>2.5734516388214623</v>
      </c>
      <c r="Q28" s="5">
        <f t="shared" si="4"/>
        <v>0.12740993166146042</v>
      </c>
      <c r="R28" s="7">
        <f t="shared" si="5"/>
        <v>1.7320508075688772</v>
      </c>
      <c r="S28" s="7">
        <v>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idden="1" x14ac:dyDescent="0.3">
      <c r="A29" s="4" t="s">
        <v>30</v>
      </c>
      <c r="B29" s="4" t="s">
        <v>31</v>
      </c>
      <c r="C29" s="4">
        <v>0.5</v>
      </c>
      <c r="D29" s="4">
        <v>3.6</v>
      </c>
      <c r="E29" s="4">
        <v>6.45</v>
      </c>
      <c r="F29" s="4">
        <v>2.613</v>
      </c>
      <c r="G29" s="4">
        <v>26.721</v>
      </c>
      <c r="H29" s="4">
        <v>0.63500000000000001</v>
      </c>
      <c r="I29" s="5">
        <v>2.11</v>
      </c>
      <c r="J29" s="5">
        <v>1.0959999999999999E-2</v>
      </c>
      <c r="K29" s="5">
        <v>1.7680000000000001E-2</v>
      </c>
      <c r="L29" s="5">
        <f t="shared" si="0"/>
        <v>0.51943127962085311</v>
      </c>
      <c r="M29" s="5">
        <f t="shared" si="1"/>
        <v>0.83791469194312795</v>
      </c>
      <c r="N29" s="5">
        <f t="shared" si="2"/>
        <v>0.59488372093023256</v>
      </c>
      <c r="O29" s="5">
        <f t="shared" si="6"/>
        <v>1.1641191995673337</v>
      </c>
      <c r="P29" s="5">
        <f t="shared" si="3"/>
        <v>4.3932512457636665</v>
      </c>
      <c r="Q29" s="5">
        <f t="shared" si="4"/>
        <v>0.12884115436587298</v>
      </c>
      <c r="R29" s="7">
        <f t="shared" si="5"/>
        <v>1.7320508075688772</v>
      </c>
      <c r="S29" s="7">
        <v>1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idden="1" x14ac:dyDescent="0.3">
      <c r="A30" s="4" t="s">
        <v>30</v>
      </c>
      <c r="B30" s="4" t="s">
        <v>31</v>
      </c>
      <c r="C30" s="4">
        <v>0.5</v>
      </c>
      <c r="D30" s="4">
        <v>3.6</v>
      </c>
      <c r="E30" s="4">
        <v>6.9</v>
      </c>
      <c r="F30" s="4">
        <v>3.0630000000000002</v>
      </c>
      <c r="G30" s="4">
        <v>23.817</v>
      </c>
      <c r="H30" s="4">
        <v>0.68799999999999994</v>
      </c>
      <c r="I30" s="5">
        <v>2.7679999999999998</v>
      </c>
      <c r="J30" s="5">
        <v>2.6460000000000001E-2</v>
      </c>
      <c r="K30" s="5">
        <v>2.1649999999999999E-2</v>
      </c>
      <c r="L30" s="5">
        <f t="shared" si="0"/>
        <v>0.95592485549132955</v>
      </c>
      <c r="M30" s="5">
        <f t="shared" si="1"/>
        <v>0.78215317919075145</v>
      </c>
      <c r="N30" s="5">
        <f t="shared" si="2"/>
        <v>0.55608695652173912</v>
      </c>
      <c r="O30" s="5">
        <f t="shared" si="6"/>
        <v>1.1970587901701324</v>
      </c>
      <c r="P30" s="5">
        <f t="shared" si="3"/>
        <v>5.5089893272113457</v>
      </c>
      <c r="Q30" s="5">
        <f t="shared" si="4"/>
        <v>0.13107936220261551</v>
      </c>
      <c r="R30" s="7">
        <f t="shared" si="5"/>
        <v>1.7320508075688772</v>
      </c>
      <c r="S30" s="7">
        <v>1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idden="1" x14ac:dyDescent="0.3">
      <c r="A31" s="4" t="s">
        <v>30</v>
      </c>
      <c r="B31" s="4" t="s">
        <v>31</v>
      </c>
      <c r="C31" s="4">
        <v>0.5</v>
      </c>
      <c r="D31" s="4">
        <v>3.6</v>
      </c>
      <c r="E31" s="4">
        <v>9.75</v>
      </c>
      <c r="F31" s="4">
        <v>5.9130000000000003</v>
      </c>
      <c r="G31" s="4">
        <v>14.355</v>
      </c>
      <c r="H31" s="4">
        <v>0.86099999999999999</v>
      </c>
      <c r="I31" s="5">
        <v>8.5950000000000006</v>
      </c>
      <c r="J31" s="5">
        <v>5.5449999999999999E-2</v>
      </c>
      <c r="K31" s="5">
        <v>7.2669999999999998E-2</v>
      </c>
      <c r="L31" s="5">
        <f t="shared" si="0"/>
        <v>0.6451425247236765</v>
      </c>
      <c r="M31" s="5">
        <f t="shared" si="1"/>
        <v>0.84549156486329258</v>
      </c>
      <c r="N31" s="5">
        <f t="shared" si="2"/>
        <v>0.3935384615384615</v>
      </c>
      <c r="O31" s="5">
        <f t="shared" si="6"/>
        <v>1.3677955976331362</v>
      </c>
      <c r="P31" s="5">
        <f t="shared" si="3"/>
        <v>15.028883668688964</v>
      </c>
      <c r="Q31" s="5">
        <f t="shared" si="4"/>
        <v>0.13057306586085732</v>
      </c>
      <c r="R31" s="7">
        <f t="shared" si="5"/>
        <v>1.7320508075688772</v>
      </c>
      <c r="S31" s="7">
        <v>1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idden="1" x14ac:dyDescent="0.3">
      <c r="A32" s="4" t="s">
        <v>30</v>
      </c>
      <c r="B32" s="4" t="s">
        <v>29</v>
      </c>
      <c r="C32" s="4">
        <v>0.5</v>
      </c>
      <c r="D32" s="4">
        <v>3.6</v>
      </c>
      <c r="E32" s="4">
        <v>4.95</v>
      </c>
      <c r="F32" s="4">
        <v>1.113</v>
      </c>
      <c r="G32" s="4">
        <v>47.674999999999997</v>
      </c>
      <c r="H32" s="4">
        <v>0.33500000000000002</v>
      </c>
      <c r="I32" s="5">
        <v>0.60299999999999998</v>
      </c>
      <c r="J32" s="5">
        <v>4.2459999999999998E-3</v>
      </c>
      <c r="K32" s="5">
        <v>4.9579999999999997E-3</v>
      </c>
      <c r="L32" s="5">
        <f t="shared" si="0"/>
        <v>0.70414593698175787</v>
      </c>
      <c r="M32" s="5">
        <f t="shared" si="1"/>
        <v>0.8222222222222223</v>
      </c>
      <c r="N32" s="5">
        <f t="shared" si="2"/>
        <v>0.77515151515151515</v>
      </c>
      <c r="O32" s="5">
        <f t="shared" si="6"/>
        <v>1.0505568411386594</v>
      </c>
      <c r="P32" s="5">
        <f t="shared" si="3"/>
        <v>1.4359742718058714</v>
      </c>
      <c r="Q32" s="5">
        <f t="shared" si="4"/>
        <v>0.12482648548135333</v>
      </c>
      <c r="R32" s="7">
        <f t="shared" si="5"/>
        <v>1.7320508075688772</v>
      </c>
      <c r="S32" s="7">
        <v>1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idden="1" x14ac:dyDescent="0.3">
      <c r="A33" s="4" t="s">
        <v>30</v>
      </c>
      <c r="B33" s="4" t="s">
        <v>29</v>
      </c>
      <c r="C33" s="4">
        <v>0.5</v>
      </c>
      <c r="D33" s="4">
        <v>3.6</v>
      </c>
      <c r="E33" s="4">
        <v>5.6</v>
      </c>
      <c r="F33" s="4">
        <v>1.7629999999999999</v>
      </c>
      <c r="G33" s="4">
        <v>35.145000000000003</v>
      </c>
      <c r="H33" s="4">
        <v>0.495</v>
      </c>
      <c r="I33" s="5">
        <v>1.1479999999999999</v>
      </c>
      <c r="J33" s="5">
        <v>7.3119999999999999E-3</v>
      </c>
      <c r="K33" s="5">
        <v>8.8190000000000004E-3</v>
      </c>
      <c r="L33" s="5">
        <f t="shared" si="0"/>
        <v>0.63693379790940763</v>
      </c>
      <c r="M33" s="5">
        <f t="shared" si="1"/>
        <v>0.7682055749128921</v>
      </c>
      <c r="N33" s="5">
        <f t="shared" si="2"/>
        <v>0.68517857142857141</v>
      </c>
      <c r="O33" s="5">
        <f t="shared" si="6"/>
        <v>1.099112531887755</v>
      </c>
      <c r="P33" s="5">
        <f t="shared" si="3"/>
        <v>2.5734516388214623</v>
      </c>
      <c r="Q33" s="5">
        <f t="shared" si="4"/>
        <v>0.12674748834259666</v>
      </c>
      <c r="R33" s="7">
        <f t="shared" si="5"/>
        <v>1.7320508075688772</v>
      </c>
      <c r="S33" s="7">
        <v>1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idden="1" x14ac:dyDescent="0.3">
      <c r="A34" s="4" t="s">
        <v>30</v>
      </c>
      <c r="B34" s="4" t="s">
        <v>29</v>
      </c>
      <c r="C34" s="4">
        <v>0.5</v>
      </c>
      <c r="D34" s="4">
        <v>3.6</v>
      </c>
      <c r="E34" s="4">
        <v>6.45</v>
      </c>
      <c r="F34" s="4">
        <v>2.613</v>
      </c>
      <c r="G34" s="4">
        <v>26.721</v>
      </c>
      <c r="H34" s="4">
        <v>0.63500000000000001</v>
      </c>
      <c r="I34" s="5">
        <v>2.129</v>
      </c>
      <c r="J34" s="5">
        <v>1.3299999999999999E-2</v>
      </c>
      <c r="K34" s="5">
        <v>1.779E-2</v>
      </c>
      <c r="L34" s="5">
        <f t="shared" si="0"/>
        <v>0.62470643494598399</v>
      </c>
      <c r="M34" s="5">
        <f t="shared" si="1"/>
        <v>0.83560356975105676</v>
      </c>
      <c r="N34" s="5">
        <f t="shared" si="2"/>
        <v>0.59488372093023256</v>
      </c>
      <c r="O34" s="5">
        <f t="shared" si="6"/>
        <v>1.1641191995673337</v>
      </c>
      <c r="P34" s="5">
        <f t="shared" si="3"/>
        <v>4.3932512457636665</v>
      </c>
      <c r="Q34" s="5">
        <f t="shared" si="4"/>
        <v>0.13000133537675052</v>
      </c>
      <c r="R34" s="7">
        <f t="shared" si="5"/>
        <v>1.7320508075688772</v>
      </c>
      <c r="S34" s="7">
        <v>1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idden="1" x14ac:dyDescent="0.3">
      <c r="A35" s="4" t="s">
        <v>30</v>
      </c>
      <c r="B35" s="4" t="s">
        <v>29</v>
      </c>
      <c r="C35" s="4">
        <v>0.5</v>
      </c>
      <c r="D35" s="4">
        <v>3.6</v>
      </c>
      <c r="E35" s="4">
        <v>7.99</v>
      </c>
      <c r="F35" s="4">
        <v>4.1529999999999996</v>
      </c>
      <c r="G35" s="4">
        <v>18.957999999999998</v>
      </c>
      <c r="H35" s="4">
        <v>0.77900000000000003</v>
      </c>
      <c r="I35" s="5">
        <v>4.6109999999999998</v>
      </c>
      <c r="J35" s="5">
        <v>3.4209999999999997E-2</v>
      </c>
      <c r="K35" s="5">
        <v>5.0560000000000001E-2</v>
      </c>
      <c r="L35" s="5">
        <f t="shared" si="0"/>
        <v>0.74192149208414659</v>
      </c>
      <c r="M35" s="5">
        <f t="shared" si="1"/>
        <v>1.0965083495987855</v>
      </c>
      <c r="N35" s="5">
        <f t="shared" si="2"/>
        <v>0.48022528160200256</v>
      </c>
      <c r="O35" s="5">
        <f t="shared" si="6"/>
        <v>1.2701657578857177</v>
      </c>
      <c r="P35" s="5">
        <f t="shared" si="3"/>
        <v>8.6497763233101637</v>
      </c>
      <c r="Q35" s="5">
        <f t="shared" si="4"/>
        <v>0.13106462506785699</v>
      </c>
      <c r="R35" s="7">
        <f t="shared" si="5"/>
        <v>1.7320508075688772</v>
      </c>
      <c r="S35" s="7">
        <v>1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</sheetData>
  <autoFilter ref="A1:A53" xr:uid="{00000000-0009-0000-0000-000001000000}">
    <filterColumn colId="0">
      <filters>
        <filter val="H2"/>
      </filters>
    </filterColumn>
  </autoFilter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6"/>
  <sheetViews>
    <sheetView tabSelected="1" topLeftCell="C1" zoomScaleNormal="100" workbookViewId="0">
      <selection activeCell="L7" sqref="L7"/>
    </sheetView>
  </sheetViews>
  <sheetFormatPr baseColWidth="10" defaultColWidth="8.83203125" defaultRowHeight="16" x14ac:dyDescent="0.2"/>
  <cols>
    <col min="1" max="13" width="12.1640625" style="8"/>
    <col min="14" max="14" width="19.33203125" style="9"/>
    <col min="15" max="15" width="22.1640625" style="8"/>
    <col min="16" max="16" width="26.83203125" style="8"/>
    <col min="17" max="17" width="19.33203125" style="10"/>
    <col min="18" max="18" width="23.1640625" style="10"/>
    <col min="19" max="1023" width="12.1640625" style="8"/>
    <col min="1024" max="1025" width="12.1640625"/>
  </cols>
  <sheetData>
    <row r="1" spans="1:1024" s="11" customFormat="1" x14ac:dyDescent="0.2">
      <c r="A1" s="11" t="s">
        <v>32</v>
      </c>
      <c r="B1" s="12" t="s">
        <v>12</v>
      </c>
      <c r="C1" s="12" t="s">
        <v>13</v>
      </c>
      <c r="D1" s="12" t="s">
        <v>14</v>
      </c>
      <c r="E1" s="12" t="s">
        <v>33</v>
      </c>
      <c r="F1" s="12" t="s">
        <v>16</v>
      </c>
      <c r="G1" s="12" t="s">
        <v>34</v>
      </c>
      <c r="H1" s="12" t="s">
        <v>18</v>
      </c>
      <c r="I1" s="13" t="s">
        <v>7</v>
      </c>
      <c r="J1" s="13" t="s">
        <v>35</v>
      </c>
      <c r="K1" s="13" t="s">
        <v>43</v>
      </c>
      <c r="L1" s="13" t="s">
        <v>36</v>
      </c>
      <c r="M1" s="12" t="s">
        <v>37</v>
      </c>
      <c r="N1" s="14" t="s">
        <v>38</v>
      </c>
      <c r="O1" s="14" t="s">
        <v>22</v>
      </c>
      <c r="P1" s="14" t="s">
        <v>23</v>
      </c>
      <c r="Q1" s="15" t="s">
        <v>26</v>
      </c>
      <c r="R1" s="15" t="s">
        <v>27</v>
      </c>
      <c r="AMJ1"/>
    </row>
    <row r="2" spans="1:1024" x14ac:dyDescent="0.2">
      <c r="A2" s="8" t="s">
        <v>39</v>
      </c>
      <c r="B2" s="16" t="s">
        <v>29</v>
      </c>
      <c r="C2" s="16">
        <v>0.1</v>
      </c>
      <c r="D2" s="16">
        <v>0.5</v>
      </c>
      <c r="E2" s="16">
        <v>3.3</v>
      </c>
      <c r="F2" s="16">
        <v>0.63600000000000001</v>
      </c>
      <c r="G2" s="16">
        <v>28.260999999999999</v>
      </c>
      <c r="H2" s="16">
        <v>0.34200000000000003</v>
      </c>
      <c r="I2" s="8" t="s">
        <v>40</v>
      </c>
      <c r="J2" s="8" t="s">
        <v>41</v>
      </c>
      <c r="K2" s="8" t="s">
        <v>42</v>
      </c>
      <c r="L2" s="8">
        <v>1</v>
      </c>
      <c r="M2" s="16" t="s">
        <v>5</v>
      </c>
      <c r="N2" s="9">
        <v>0.23674034141862199</v>
      </c>
      <c r="O2" s="9">
        <v>0.95313451004260497</v>
      </c>
      <c r="P2" s="9">
        <v>0.69202678027997599</v>
      </c>
      <c r="Q2" s="17">
        <f t="shared" ref="Q2:Q16" si="0">SQRT(3)</f>
        <v>1.7320508075688772</v>
      </c>
      <c r="R2" s="17">
        <v>1</v>
      </c>
    </row>
    <row r="3" spans="1:1024" x14ac:dyDescent="0.2">
      <c r="A3" s="8" t="s">
        <v>39</v>
      </c>
      <c r="B3" s="16" t="s">
        <v>29</v>
      </c>
      <c r="C3" s="16">
        <v>0.1</v>
      </c>
      <c r="D3" s="16">
        <v>0.5</v>
      </c>
      <c r="E3" s="16">
        <v>4</v>
      </c>
      <c r="F3" s="16">
        <v>1.3360000000000001</v>
      </c>
      <c r="G3" s="16">
        <v>17.597999999999999</v>
      </c>
      <c r="H3" s="16">
        <v>0.57899999999999996</v>
      </c>
      <c r="I3" s="8" t="s">
        <v>40</v>
      </c>
      <c r="J3" s="8" t="s">
        <v>41</v>
      </c>
      <c r="K3" s="8" t="s">
        <v>42</v>
      </c>
      <c r="L3" s="8">
        <v>1</v>
      </c>
      <c r="M3" s="16" t="s">
        <v>5</v>
      </c>
      <c r="N3" s="9">
        <v>0.25650939379475901</v>
      </c>
      <c r="O3" s="9">
        <v>0.745018679950187</v>
      </c>
      <c r="P3" s="9">
        <v>0.70745122457451204</v>
      </c>
      <c r="Q3" s="17">
        <f t="shared" si="0"/>
        <v>1.7320508075688772</v>
      </c>
      <c r="R3" s="17">
        <v>1</v>
      </c>
    </row>
    <row r="4" spans="1:1024" x14ac:dyDescent="0.2">
      <c r="A4" s="8" t="s">
        <v>39</v>
      </c>
      <c r="B4" s="16" t="s">
        <v>29</v>
      </c>
      <c r="C4" s="16">
        <v>0.1</v>
      </c>
      <c r="D4" s="16">
        <v>0.5</v>
      </c>
      <c r="E4" s="16">
        <v>4.95</v>
      </c>
      <c r="F4" s="16">
        <v>2.286</v>
      </c>
      <c r="G4" s="16">
        <v>12.067</v>
      </c>
      <c r="H4" s="16">
        <v>0.746</v>
      </c>
      <c r="I4" s="8" t="s">
        <v>40</v>
      </c>
      <c r="J4" s="8" t="s">
        <v>41</v>
      </c>
      <c r="K4" s="8" t="s">
        <v>42</v>
      </c>
      <c r="L4" s="8">
        <v>1</v>
      </c>
      <c r="M4" s="16" t="s">
        <v>5</v>
      </c>
      <c r="N4" s="9">
        <v>0.26517601599865998</v>
      </c>
      <c r="O4" s="9">
        <v>0.62560069899519399</v>
      </c>
      <c r="P4" s="9">
        <v>0.740498034076016</v>
      </c>
      <c r="Q4" s="17">
        <f t="shared" si="0"/>
        <v>1.7320508075688772</v>
      </c>
      <c r="R4" s="17">
        <v>1</v>
      </c>
    </row>
    <row r="5" spans="1:1024" x14ac:dyDescent="0.2">
      <c r="A5" s="8" t="s">
        <v>39</v>
      </c>
      <c r="B5" s="16" t="s">
        <v>29</v>
      </c>
      <c r="C5" s="16">
        <v>0.1</v>
      </c>
      <c r="D5" s="16">
        <v>1</v>
      </c>
      <c r="E5" s="16">
        <v>6.45</v>
      </c>
      <c r="F5" s="16">
        <v>1.121</v>
      </c>
      <c r="G5" s="16">
        <v>21.431999999999999</v>
      </c>
      <c r="H5" s="16">
        <v>0.32200000000000001</v>
      </c>
      <c r="I5" s="8" t="s">
        <v>40</v>
      </c>
      <c r="J5" s="8" t="s">
        <v>41</v>
      </c>
      <c r="K5" s="8" t="s">
        <v>42</v>
      </c>
      <c r="L5" s="8">
        <v>1</v>
      </c>
      <c r="M5" s="16" t="s">
        <v>5</v>
      </c>
      <c r="N5" s="9">
        <v>0.27530673657551202</v>
      </c>
      <c r="O5" s="9">
        <v>1.00618811881188</v>
      </c>
      <c r="P5" s="9">
        <v>0.75990099009901002</v>
      </c>
      <c r="Q5" s="17">
        <f t="shared" si="0"/>
        <v>1.7320508075688772</v>
      </c>
      <c r="R5" s="17">
        <v>1</v>
      </c>
    </row>
    <row r="6" spans="1:1024" x14ac:dyDescent="0.2">
      <c r="A6" s="8" t="s">
        <v>39</v>
      </c>
      <c r="B6" s="16" t="s">
        <v>29</v>
      </c>
      <c r="C6" s="16">
        <v>0.1</v>
      </c>
      <c r="D6" s="16">
        <v>1</v>
      </c>
      <c r="E6" s="16">
        <v>6.9</v>
      </c>
      <c r="F6" s="16">
        <v>1.571</v>
      </c>
      <c r="G6" s="16">
        <v>17.47</v>
      </c>
      <c r="H6" s="16">
        <v>0.41899999999999998</v>
      </c>
      <c r="I6" s="8" t="s">
        <v>40</v>
      </c>
      <c r="J6" s="8" t="s">
        <v>41</v>
      </c>
      <c r="K6" s="8" t="s">
        <v>42</v>
      </c>
      <c r="L6" s="8">
        <v>1</v>
      </c>
      <c r="M6" s="16" t="s">
        <v>5</v>
      </c>
      <c r="N6" s="9">
        <v>0.28304298079073198</v>
      </c>
      <c r="O6" s="9">
        <v>1.4860181173690401</v>
      </c>
      <c r="P6" s="9">
        <v>0.70106341079165002</v>
      </c>
      <c r="Q6" s="17">
        <f t="shared" si="0"/>
        <v>1.7320508075688772</v>
      </c>
      <c r="R6" s="17">
        <v>1</v>
      </c>
    </row>
    <row r="7" spans="1:1024" x14ac:dyDescent="0.2">
      <c r="A7" s="8" t="s">
        <v>39</v>
      </c>
      <c r="B7" s="16" t="s">
        <v>29</v>
      </c>
      <c r="C7" s="16">
        <v>0.1</v>
      </c>
      <c r="D7" s="16">
        <v>1</v>
      </c>
      <c r="E7" s="16">
        <v>7.99</v>
      </c>
      <c r="F7" s="16">
        <v>2.661</v>
      </c>
      <c r="G7" s="16">
        <v>12.45</v>
      </c>
      <c r="H7" s="16">
        <v>0.58799999999999997</v>
      </c>
      <c r="I7" s="8" t="s">
        <v>40</v>
      </c>
      <c r="J7" s="8" t="s">
        <v>41</v>
      </c>
      <c r="K7" s="8" t="s">
        <v>42</v>
      </c>
      <c r="L7" s="8">
        <v>1</v>
      </c>
      <c r="M7" s="16" t="s">
        <v>5</v>
      </c>
      <c r="N7" s="9">
        <v>0.303598342827263</v>
      </c>
      <c r="O7" s="9">
        <v>0.76675555555555497</v>
      </c>
      <c r="P7" s="9">
        <v>0.71893333333333298</v>
      </c>
      <c r="Q7" s="17">
        <f t="shared" si="0"/>
        <v>1.7320508075688772</v>
      </c>
      <c r="R7" s="17">
        <v>1</v>
      </c>
    </row>
    <row r="8" spans="1:1024" x14ac:dyDescent="0.2">
      <c r="A8" s="8" t="s">
        <v>39</v>
      </c>
      <c r="B8" s="16" t="s">
        <v>31</v>
      </c>
      <c r="C8" s="16">
        <v>0.35</v>
      </c>
      <c r="D8" s="16">
        <v>3</v>
      </c>
      <c r="E8" s="16">
        <v>5.6</v>
      </c>
      <c r="F8" s="16">
        <v>1.032</v>
      </c>
      <c r="G8" s="16">
        <v>42.222999999999999</v>
      </c>
      <c r="H8" s="16">
        <v>0.29699999999999999</v>
      </c>
      <c r="I8" s="8" t="s">
        <v>40</v>
      </c>
      <c r="J8" s="8" t="s">
        <v>41</v>
      </c>
      <c r="K8" s="8" t="s">
        <v>42</v>
      </c>
      <c r="L8" s="8">
        <v>1</v>
      </c>
      <c r="M8" s="16" t="s">
        <v>5</v>
      </c>
      <c r="N8" s="9">
        <v>0.24627314243079701</v>
      </c>
      <c r="O8" s="9">
        <v>1.1956241956242</v>
      </c>
      <c r="P8" s="9">
        <v>0.70527670527670505</v>
      </c>
      <c r="Q8" s="17">
        <f t="shared" si="0"/>
        <v>1.7320508075688772</v>
      </c>
      <c r="R8" s="17">
        <v>1</v>
      </c>
    </row>
    <row r="9" spans="1:1024" x14ac:dyDescent="0.2">
      <c r="A9" s="8" t="s">
        <v>39</v>
      </c>
      <c r="B9" s="16" t="s">
        <v>31</v>
      </c>
      <c r="C9" s="16">
        <v>0.35</v>
      </c>
      <c r="D9" s="16">
        <v>3</v>
      </c>
      <c r="E9" s="16">
        <v>6.45</v>
      </c>
      <c r="F9" s="16">
        <v>1.8819999999999999</v>
      </c>
      <c r="G9" s="16">
        <v>28.783000000000001</v>
      </c>
      <c r="H9" s="16">
        <v>0.48799999999999999</v>
      </c>
      <c r="I9" s="8" t="s">
        <v>40</v>
      </c>
      <c r="J9" s="8" t="s">
        <v>41</v>
      </c>
      <c r="K9" s="8" t="s">
        <v>42</v>
      </c>
      <c r="L9" s="8">
        <v>1</v>
      </c>
      <c r="M9" s="16" t="s">
        <v>5</v>
      </c>
      <c r="N9" s="9">
        <v>0.24906866749265899</v>
      </c>
      <c r="O9" s="9">
        <v>0.86732904734073601</v>
      </c>
      <c r="P9" s="9">
        <v>0.71537112799532399</v>
      </c>
      <c r="Q9" s="17">
        <f t="shared" si="0"/>
        <v>1.7320508075688772</v>
      </c>
      <c r="R9" s="17">
        <v>1</v>
      </c>
    </row>
    <row r="10" spans="1:1024" x14ac:dyDescent="0.2">
      <c r="A10" s="8" t="s">
        <v>39</v>
      </c>
      <c r="B10" s="16" t="s">
        <v>31</v>
      </c>
      <c r="C10" s="16">
        <v>0.35</v>
      </c>
      <c r="D10" s="16">
        <v>3</v>
      </c>
      <c r="E10" s="16">
        <v>7.99</v>
      </c>
      <c r="F10" s="16">
        <v>3.4220000000000002</v>
      </c>
      <c r="G10" s="16">
        <v>19.065999999999999</v>
      </c>
      <c r="H10" s="16">
        <v>0.69</v>
      </c>
      <c r="I10" s="8" t="s">
        <v>40</v>
      </c>
      <c r="J10" s="8" t="s">
        <v>41</v>
      </c>
      <c r="K10" s="8" t="s">
        <v>42</v>
      </c>
      <c r="L10" s="8">
        <v>1</v>
      </c>
      <c r="M10" s="16" t="s">
        <v>5</v>
      </c>
      <c r="N10" s="9">
        <v>0.26107959376441903</v>
      </c>
      <c r="O10" s="9">
        <v>0.65647275235686398</v>
      </c>
      <c r="P10" s="9">
        <v>0.72993791676247399</v>
      </c>
      <c r="Q10" s="17">
        <f t="shared" si="0"/>
        <v>1.7320508075688772</v>
      </c>
      <c r="R10" s="17">
        <v>1</v>
      </c>
    </row>
    <row r="11" spans="1:1024" x14ac:dyDescent="0.2">
      <c r="A11" s="8" t="s">
        <v>39</v>
      </c>
      <c r="B11" s="16" t="s">
        <v>31</v>
      </c>
      <c r="C11" s="16">
        <v>0.35</v>
      </c>
      <c r="D11" s="16">
        <v>3</v>
      </c>
      <c r="E11" s="16">
        <v>9.75</v>
      </c>
      <c r="F11" s="16">
        <v>5.1820000000000004</v>
      </c>
      <c r="G11" s="16">
        <v>13.996</v>
      </c>
      <c r="H11" s="16">
        <v>0.80700000000000005</v>
      </c>
      <c r="I11" s="8" t="s">
        <v>40</v>
      </c>
      <c r="J11" s="8" t="s">
        <v>41</v>
      </c>
      <c r="K11" s="8" t="s">
        <v>42</v>
      </c>
      <c r="L11" s="8">
        <v>1</v>
      </c>
      <c r="M11" s="16" t="s">
        <v>5</v>
      </c>
      <c r="N11" s="9">
        <v>0.26651784682926399</v>
      </c>
      <c r="O11" s="9">
        <v>0.69971671388101997</v>
      </c>
      <c r="P11" s="9">
        <v>0.75184135977337097</v>
      </c>
      <c r="Q11" s="17">
        <f t="shared" si="0"/>
        <v>1.7320508075688772</v>
      </c>
      <c r="R11" s="17">
        <v>1</v>
      </c>
    </row>
    <row r="12" spans="1:1024" x14ac:dyDescent="0.2">
      <c r="A12" s="8" t="s">
        <v>39</v>
      </c>
      <c r="B12" s="16" t="s">
        <v>31</v>
      </c>
      <c r="C12" s="16">
        <v>0.5</v>
      </c>
      <c r="D12" s="16">
        <v>3.6</v>
      </c>
      <c r="E12" s="16">
        <v>4.95</v>
      </c>
      <c r="F12" s="16">
        <v>1.113</v>
      </c>
      <c r="G12" s="16">
        <v>47.674999999999997</v>
      </c>
      <c r="H12" s="16">
        <v>0.33500000000000002</v>
      </c>
      <c r="I12" s="8" t="s">
        <v>40</v>
      </c>
      <c r="J12" s="8" t="s">
        <v>41</v>
      </c>
      <c r="K12" s="8" t="s">
        <v>42</v>
      </c>
      <c r="L12" s="8">
        <v>1</v>
      </c>
      <c r="M12" s="16" t="s">
        <v>5</v>
      </c>
      <c r="N12" s="9">
        <v>0.15445986893560701</v>
      </c>
      <c r="O12" s="9">
        <v>1.26644118752349</v>
      </c>
      <c r="P12" s="9">
        <v>0.81072278592007996</v>
      </c>
      <c r="Q12" s="17">
        <f t="shared" si="0"/>
        <v>1.7320508075688772</v>
      </c>
      <c r="R12" s="17">
        <v>1</v>
      </c>
    </row>
    <row r="13" spans="1:1024" x14ac:dyDescent="0.2">
      <c r="A13" s="8" t="s">
        <v>39</v>
      </c>
      <c r="B13" s="16" t="s">
        <v>31</v>
      </c>
      <c r="C13" s="16">
        <v>0.5</v>
      </c>
      <c r="D13" s="16">
        <v>3.6</v>
      </c>
      <c r="E13" s="16">
        <v>5.6</v>
      </c>
      <c r="F13" s="16">
        <v>1.7629999999999999</v>
      </c>
      <c r="G13" s="16">
        <v>35.145000000000003</v>
      </c>
      <c r="H13" s="16">
        <v>0.495</v>
      </c>
      <c r="I13" s="8" t="s">
        <v>40</v>
      </c>
      <c r="J13" s="8" t="s">
        <v>41</v>
      </c>
      <c r="K13" s="8" t="s">
        <v>42</v>
      </c>
      <c r="L13" s="8">
        <v>1</v>
      </c>
      <c r="M13" s="16" t="s">
        <v>5</v>
      </c>
      <c r="N13" s="9">
        <v>0.15739539431643099</v>
      </c>
      <c r="O13" s="9">
        <v>0.78333333333333299</v>
      </c>
      <c r="P13" s="9">
        <v>0.75733333333333397</v>
      </c>
      <c r="Q13" s="17">
        <f t="shared" si="0"/>
        <v>1.7320508075688772</v>
      </c>
      <c r="R13" s="17">
        <v>1</v>
      </c>
    </row>
    <row r="14" spans="1:1024" x14ac:dyDescent="0.2">
      <c r="A14" s="8" t="s">
        <v>39</v>
      </c>
      <c r="B14" s="16" t="s">
        <v>31</v>
      </c>
      <c r="C14" s="16">
        <v>0.5</v>
      </c>
      <c r="D14" s="16">
        <v>3.6</v>
      </c>
      <c r="E14" s="16">
        <v>6.45</v>
      </c>
      <c r="F14" s="16">
        <v>2.613</v>
      </c>
      <c r="G14" s="16">
        <v>26.721</v>
      </c>
      <c r="H14" s="16">
        <v>0.63500000000000001</v>
      </c>
      <c r="I14" s="8" t="s">
        <v>40</v>
      </c>
      <c r="J14" s="8" t="s">
        <v>41</v>
      </c>
      <c r="K14" s="8" t="s">
        <v>42</v>
      </c>
      <c r="L14" s="8">
        <v>1</v>
      </c>
      <c r="M14" s="16" t="s">
        <v>5</v>
      </c>
      <c r="N14" s="9">
        <v>0.163790377422423</v>
      </c>
      <c r="O14" s="9">
        <v>0.53019410496046004</v>
      </c>
      <c r="P14" s="9">
        <v>0.824586628324946</v>
      </c>
      <c r="Q14" s="17">
        <f t="shared" si="0"/>
        <v>1.7320508075688772</v>
      </c>
      <c r="R14" s="17">
        <v>1</v>
      </c>
    </row>
    <row r="15" spans="1:1024" x14ac:dyDescent="0.2">
      <c r="A15" s="8" t="s">
        <v>39</v>
      </c>
      <c r="B15" s="16" t="s">
        <v>31</v>
      </c>
      <c r="C15" s="16">
        <v>0.5</v>
      </c>
      <c r="D15" s="16">
        <v>3.6</v>
      </c>
      <c r="E15" s="16">
        <v>6.9</v>
      </c>
      <c r="F15" s="16">
        <v>3.0630000000000002</v>
      </c>
      <c r="G15" s="16">
        <v>23.817</v>
      </c>
      <c r="H15" s="16">
        <v>0.68799999999999994</v>
      </c>
      <c r="I15" s="8" t="s">
        <v>40</v>
      </c>
      <c r="J15" s="8" t="s">
        <v>41</v>
      </c>
      <c r="K15" s="8" t="s">
        <v>42</v>
      </c>
      <c r="L15" s="8">
        <v>1</v>
      </c>
      <c r="M15" s="16" t="s">
        <v>5</v>
      </c>
      <c r="N15" s="9">
        <v>0.159661450626291</v>
      </c>
      <c r="O15" s="9">
        <v>1.0330649798734901</v>
      </c>
      <c r="P15" s="9">
        <v>0.794134560092007</v>
      </c>
      <c r="Q15" s="17">
        <f t="shared" si="0"/>
        <v>1.7320508075688772</v>
      </c>
      <c r="R15" s="17">
        <v>1</v>
      </c>
    </row>
    <row r="16" spans="1:1024" x14ac:dyDescent="0.2">
      <c r="A16" s="8" t="s">
        <v>39</v>
      </c>
      <c r="B16" s="16" t="s">
        <v>31</v>
      </c>
      <c r="C16" s="16">
        <v>0.5</v>
      </c>
      <c r="D16" s="16">
        <v>3.6</v>
      </c>
      <c r="E16" s="16">
        <v>9.75</v>
      </c>
      <c r="F16" s="16">
        <v>5.9130000000000003</v>
      </c>
      <c r="G16" s="16">
        <v>14.355</v>
      </c>
      <c r="H16" s="16">
        <v>0.86099999999999999</v>
      </c>
      <c r="I16" s="8" t="s">
        <v>40</v>
      </c>
      <c r="J16" s="8" t="s">
        <v>41</v>
      </c>
      <c r="K16" s="8" t="s">
        <v>42</v>
      </c>
      <c r="L16" s="8">
        <v>1</v>
      </c>
      <c r="M16" s="16" t="s">
        <v>5</v>
      </c>
      <c r="N16" s="9">
        <v>0.16857467031430001</v>
      </c>
      <c r="O16" s="9">
        <v>0.60773333333333301</v>
      </c>
      <c r="P16" s="9">
        <v>0.8256</v>
      </c>
      <c r="Q16" s="17">
        <f t="shared" si="0"/>
        <v>1.7320508075688772</v>
      </c>
      <c r="R16" s="17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old</vt:lpstr>
      <vt:lpstr>raw</vt:lpstr>
      <vt:lpstr>format</vt:lpstr>
      <vt:lpstr>raw!_FilterDatabase</vt:lpstr>
      <vt:lpstr>raw!_FilterDatabase_0</vt:lpstr>
      <vt:lpstr>raw!_FilterDatabase_0_0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2017-04-14T20:16:59Z</dcterms:created>
  <dcterms:modified xsi:type="dcterms:W3CDTF">2023-10-01T19:41:52Z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