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64D7F5FB-0D4D-9145-9A44-E9E4B1F81516}" xr6:coauthVersionLast="47" xr6:coauthVersionMax="47" xr10:uidLastSave="{00000000-0000-0000-0000-000000000000}"/>
  <bookViews>
    <workbookView xWindow="0" yWindow="740" windowWidth="16380" windowHeight="8200" tabRatio="985" activeTab="2" xr2:uid="{00000000-000D-0000-FFFF-FFFF00000000}"/>
  </bookViews>
  <sheets>
    <sheet name="old" sheetId="1" r:id="rId1"/>
    <sheet name="raw" sheetId="2" r:id="rId2"/>
    <sheet name="format" sheetId="3" r:id="rId3"/>
  </sheets>
  <definedNames>
    <definedName name="_xlnm._FilterDatabase" localSheetId="1">raw!$A$1:$A$38</definedName>
    <definedName name="_FilterDatabase_0" localSheetId="1">raw!$A$1:$A$38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20" i="2" l="1"/>
  <c r="P20" i="2"/>
  <c r="N20" i="2"/>
  <c r="O20" i="2" s="1"/>
  <c r="Q20" i="2" s="1"/>
  <c r="M20" i="2"/>
  <c r="L20" i="2"/>
  <c r="R19" i="2"/>
  <c r="P19" i="2"/>
  <c r="N19" i="2"/>
  <c r="O19" i="2" s="1"/>
  <c r="Q19" i="2" s="1"/>
  <c r="M19" i="2"/>
  <c r="L19" i="2"/>
  <c r="R18" i="2"/>
  <c r="P18" i="2"/>
  <c r="N18" i="2"/>
  <c r="O18" i="2" s="1"/>
  <c r="Q18" i="2" s="1"/>
  <c r="M18" i="2"/>
  <c r="L18" i="2"/>
  <c r="R17" i="2"/>
  <c r="Q17" i="2"/>
  <c r="P17" i="2"/>
  <c r="O17" i="2"/>
  <c r="N17" i="2"/>
  <c r="M17" i="2"/>
  <c r="L17" i="2"/>
  <c r="R16" i="2"/>
  <c r="P16" i="2"/>
  <c r="O16" i="2"/>
  <c r="Q16" i="2" s="1"/>
  <c r="N16" i="2"/>
  <c r="M16" i="2"/>
  <c r="L16" i="2"/>
  <c r="R15" i="2"/>
  <c r="P15" i="2"/>
  <c r="O15" i="2"/>
  <c r="Q15" i="2" s="1"/>
  <c r="N15" i="2"/>
  <c r="M15" i="2"/>
  <c r="L15" i="2"/>
  <c r="R14" i="2"/>
  <c r="P14" i="2"/>
  <c r="N14" i="2"/>
  <c r="O14" i="2" s="1"/>
  <c r="Q14" i="2" s="1"/>
  <c r="M14" i="2"/>
  <c r="L14" i="2"/>
  <c r="R13" i="2"/>
  <c r="P13" i="2"/>
  <c r="N13" i="2"/>
  <c r="O13" i="2" s="1"/>
  <c r="Q13" i="2" s="1"/>
  <c r="M13" i="2"/>
  <c r="L13" i="2"/>
  <c r="R12" i="2"/>
  <c r="P12" i="2"/>
  <c r="N12" i="2"/>
  <c r="O12" i="2" s="1"/>
  <c r="Q12" i="2" s="1"/>
  <c r="M12" i="2"/>
  <c r="L12" i="2"/>
  <c r="R11" i="2"/>
  <c r="P11" i="2"/>
  <c r="N11" i="2"/>
  <c r="O11" i="2" s="1"/>
  <c r="Q11" i="2" s="1"/>
  <c r="M11" i="2"/>
  <c r="L11" i="2"/>
  <c r="R10" i="2"/>
  <c r="P10" i="2"/>
  <c r="N10" i="2"/>
  <c r="O10" i="2" s="1"/>
  <c r="Q10" i="2" s="1"/>
  <c r="M10" i="2"/>
  <c r="L10" i="2"/>
  <c r="R9" i="2"/>
  <c r="Q9" i="2"/>
  <c r="P9" i="2"/>
  <c r="O9" i="2"/>
  <c r="N9" i="2"/>
  <c r="M9" i="2"/>
  <c r="L9" i="2"/>
  <c r="R8" i="2"/>
  <c r="P8" i="2"/>
  <c r="O8" i="2"/>
  <c r="Q8" i="2" s="1"/>
  <c r="N8" i="2"/>
  <c r="M8" i="2"/>
  <c r="L8" i="2"/>
  <c r="R7" i="2"/>
  <c r="P7" i="2"/>
  <c r="O7" i="2"/>
  <c r="Q7" i="2" s="1"/>
  <c r="N7" i="2"/>
  <c r="M7" i="2"/>
  <c r="L7" i="2"/>
  <c r="R6" i="2"/>
  <c r="P6" i="2"/>
  <c r="N6" i="2"/>
  <c r="O6" i="2" s="1"/>
  <c r="Q6" i="2" s="1"/>
  <c r="M6" i="2"/>
  <c r="L6" i="2"/>
  <c r="R5" i="2"/>
  <c r="P5" i="2"/>
  <c r="N5" i="2"/>
  <c r="O5" i="2" s="1"/>
  <c r="Q5" i="2" s="1"/>
  <c r="M5" i="2"/>
  <c r="L5" i="2"/>
  <c r="R4" i="2"/>
  <c r="P4" i="2"/>
  <c r="N4" i="2"/>
  <c r="O4" i="2" s="1"/>
  <c r="Q4" i="2" s="1"/>
  <c r="M4" i="2"/>
  <c r="L4" i="2"/>
  <c r="R3" i="2"/>
  <c r="P3" i="2"/>
  <c r="N3" i="2"/>
  <c r="O3" i="2" s="1"/>
  <c r="Q3" i="2" s="1"/>
  <c r="M3" i="2"/>
  <c r="L3" i="2"/>
  <c r="R2" i="2"/>
  <c r="P2" i="2"/>
  <c r="N2" i="2"/>
  <c r="O2" i="2" s="1"/>
  <c r="Q2" i="2" s="1"/>
  <c r="M2" i="2"/>
  <c r="L2" i="2"/>
</calcChain>
</file>

<file path=xl/sharedStrings.xml><?xml version="1.0" encoding="utf-8"?>
<sst xmlns="http://schemas.openxmlformats.org/spreadsheetml/2006/main" count="198" uniqueCount="45">
  <si>
    <t>E140X DIS Deuterium reduced cros section - 4cm target (1st x series) &amp; 15cm (2nd x series)
L. Tao, Ph.D. Thesis, The American University, 1994
Converted to reduced cross section by P.Monaghan (summer '14)</t>
  </si>
  <si>
    <t xml:space="preserve">x	</t>
  </si>
  <si>
    <t xml:space="preserve">Q2	</t>
  </si>
  <si>
    <t xml:space="preserve">y		</t>
  </si>
  <si>
    <t>sig_r</t>
  </si>
  <si>
    <t xml:space="preserve">stat	</t>
  </si>
  <si>
    <t>syst</t>
  </si>
  <si>
    <t>to do: 2% -1% +1%</t>
  </si>
  <si>
    <t xml:space="preserve">target </t>
  </si>
  <si>
    <t>length (cm)</t>
  </si>
  <si>
    <t>x</t>
  </si>
  <si>
    <t>Q2</t>
  </si>
  <si>
    <t>E0</t>
  </si>
  <si>
    <t>E'</t>
  </si>
  <si>
    <t>deg</t>
  </si>
  <si>
    <t>epsilon</t>
  </si>
  <si>
    <t>sigma(nb/sr/GeV/nucleon)</t>
  </si>
  <si>
    <t>er_st</t>
  </si>
  <si>
    <t>er_sys</t>
  </si>
  <si>
    <t>%stat_u</t>
  </si>
  <si>
    <t>%sys_u</t>
  </si>
  <si>
    <t>y</t>
  </si>
  <si>
    <t>y+</t>
  </si>
  <si>
    <t>det</t>
  </si>
  <si>
    <t>%norm_c</t>
  </si>
  <si>
    <t>%dRC</t>
  </si>
  <si>
    <t>D2</t>
  </si>
  <si>
    <t>exp</t>
  </si>
  <si>
    <t xml:space="preserve">length </t>
  </si>
  <si>
    <t>Elab</t>
  </si>
  <si>
    <t>theta</t>
  </si>
  <si>
    <t>obs</t>
  </si>
  <si>
    <t>target</t>
  </si>
  <si>
    <t>lepton beam</t>
  </si>
  <si>
    <t>unit</t>
  </si>
  <si>
    <t>*value</t>
  </si>
  <si>
    <t>*%norm_c</t>
  </si>
  <si>
    <t>*%dRC</t>
  </si>
  <si>
    <t>e140x</t>
  </si>
  <si>
    <t>4cm</t>
  </si>
  <si>
    <t>d</t>
  </si>
  <si>
    <t>e</t>
  </si>
  <si>
    <t>nc</t>
  </si>
  <si>
    <t>15cm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</si>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</sst>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8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6"/>
      <color rgb="FF000000"/>
      <name val="Calibri"/>
      <family val="2"/>
      <charset val="1"/>
    </font>
    <font>
      <sz val="2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Arial"/>
      <family val="2"/>
      <charset val="204"/>
    </font>
    <font>
      <b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11" fontId="0" fillId="0" borderId="0" xfId="0" applyNumberFormat="1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4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3"/>
  <sheetViews>
    <sheetView topLeftCell="A3" zoomScaleNormal="100" workbookViewId="0">
      <selection activeCell="A4" sqref="A2:A20"/>
    </sheetView>
  </sheetViews>
  <sheetFormatPr baseColWidth="10" defaultColWidth="8.83203125" defaultRowHeight="16" x14ac:dyDescent="0.2"/>
  <cols>
    <col min="1" max="1025" width="11.33203125"/>
  </cols>
  <sheetData>
    <row r="3" spans="1:10" ht="69" customHeight="1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10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10" x14ac:dyDescent="0.2">
      <c r="A5">
        <v>0.1</v>
      </c>
      <c r="B5">
        <v>0.5</v>
      </c>
      <c r="C5" s="2">
        <v>0.80727000000000004</v>
      </c>
      <c r="D5" s="2">
        <v>0.22686999999999999</v>
      </c>
      <c r="E5" s="2">
        <v>1.8412999999999999E-3</v>
      </c>
      <c r="F5" s="2">
        <v>1.5583999999999999E-3</v>
      </c>
      <c r="G5">
        <v>1</v>
      </c>
      <c r="H5">
        <v>1</v>
      </c>
      <c r="J5" s="3" t="s">
        <v>7</v>
      </c>
    </row>
    <row r="6" spans="1:10" x14ac:dyDescent="0.2">
      <c r="A6">
        <v>0.1</v>
      </c>
      <c r="B6">
        <v>0.5</v>
      </c>
      <c r="C6" s="2">
        <v>0.65849999999999997</v>
      </c>
      <c r="D6" s="2">
        <v>0.23150999999999999</v>
      </c>
      <c r="E6" s="2">
        <v>1.4981E-3</v>
      </c>
      <c r="F6" s="2">
        <v>1.6309E-3</v>
      </c>
      <c r="G6">
        <v>1</v>
      </c>
      <c r="H6">
        <v>1</v>
      </c>
    </row>
    <row r="7" spans="1:10" x14ac:dyDescent="0.2">
      <c r="A7">
        <v>0.1</v>
      </c>
      <c r="B7">
        <v>0.5</v>
      </c>
      <c r="C7" s="2">
        <v>0.53817999999999999</v>
      </c>
      <c r="D7" s="2">
        <v>0.24870999999999999</v>
      </c>
      <c r="E7" s="2">
        <v>1.4709E-3</v>
      </c>
      <c r="F7" s="2">
        <v>1.8293000000000001E-3</v>
      </c>
      <c r="G7">
        <v>1</v>
      </c>
      <c r="H7">
        <v>1</v>
      </c>
    </row>
    <row r="8" spans="1:10" x14ac:dyDescent="0.2">
      <c r="A8">
        <v>0.1</v>
      </c>
      <c r="B8">
        <v>1</v>
      </c>
      <c r="C8" s="2">
        <v>0.82620000000000005</v>
      </c>
      <c r="D8" s="2">
        <v>0.26312000000000002</v>
      </c>
      <c r="E8" s="2">
        <v>2.4418999999999999E-3</v>
      </c>
      <c r="F8" s="2">
        <v>1.9951000000000001E-3</v>
      </c>
      <c r="G8">
        <v>1</v>
      </c>
      <c r="H8">
        <v>1</v>
      </c>
    </row>
    <row r="9" spans="1:10" x14ac:dyDescent="0.2">
      <c r="A9">
        <v>0.1</v>
      </c>
      <c r="B9">
        <v>1</v>
      </c>
      <c r="C9" s="2">
        <v>0.77232000000000001</v>
      </c>
      <c r="D9" s="2">
        <v>0.27217000000000002</v>
      </c>
      <c r="E9" s="2">
        <v>3.967E-3</v>
      </c>
      <c r="F9" s="2">
        <v>1.9015E-3</v>
      </c>
      <c r="G9">
        <v>1</v>
      </c>
      <c r="H9">
        <v>1</v>
      </c>
    </row>
    <row r="10" spans="1:10" x14ac:dyDescent="0.2">
      <c r="A10">
        <v>0.1</v>
      </c>
      <c r="B10">
        <v>1</v>
      </c>
      <c r="C10" s="2">
        <v>0.66696</v>
      </c>
      <c r="D10" s="2">
        <v>0.28519</v>
      </c>
      <c r="E10" s="2">
        <v>2.0918E-3</v>
      </c>
      <c r="F10" s="2">
        <v>2.0481000000000002E-3</v>
      </c>
      <c r="G10">
        <v>1</v>
      </c>
      <c r="H10">
        <v>1</v>
      </c>
    </row>
    <row r="11" spans="1:10" x14ac:dyDescent="0.2">
      <c r="A11">
        <v>0.5</v>
      </c>
      <c r="B11">
        <v>3.6</v>
      </c>
      <c r="C11" s="2">
        <v>0.77515000000000001</v>
      </c>
      <c r="D11" s="2">
        <v>0.11676</v>
      </c>
      <c r="E11" s="2">
        <v>8.2218000000000005E-4</v>
      </c>
      <c r="F11" s="2">
        <v>9.6005000000000005E-4</v>
      </c>
      <c r="G11">
        <v>1</v>
      </c>
      <c r="H11">
        <v>1</v>
      </c>
    </row>
    <row r="12" spans="1:10" x14ac:dyDescent="0.2">
      <c r="A12">
        <v>0.5</v>
      </c>
      <c r="B12">
        <v>3.6</v>
      </c>
      <c r="C12" s="2">
        <v>0.68518000000000001</v>
      </c>
      <c r="D12" s="2">
        <v>0.12056</v>
      </c>
      <c r="E12" s="2">
        <v>7.6789999999999996E-4</v>
      </c>
      <c r="F12" s="2">
        <v>9.2617000000000003E-4</v>
      </c>
      <c r="G12">
        <v>1</v>
      </c>
      <c r="H12">
        <v>1</v>
      </c>
    </row>
    <row r="13" spans="1:10" x14ac:dyDescent="0.2">
      <c r="A13">
        <v>0.5</v>
      </c>
      <c r="B13">
        <v>3.6</v>
      </c>
      <c r="C13" s="2">
        <v>0.59487999999999996</v>
      </c>
      <c r="D13" s="2">
        <v>0.12545999999999999</v>
      </c>
      <c r="E13" s="2">
        <v>7.8372999999999995E-4</v>
      </c>
      <c r="F13" s="2">
        <v>1.0483000000000001E-3</v>
      </c>
      <c r="G13">
        <v>1</v>
      </c>
      <c r="H13">
        <v>1</v>
      </c>
    </row>
    <row r="14" spans="1:10" x14ac:dyDescent="0.2">
      <c r="A14">
        <v>0.5</v>
      </c>
      <c r="B14">
        <v>3.6</v>
      </c>
      <c r="C14" s="2">
        <v>0.48022999999999999</v>
      </c>
      <c r="D14" s="2">
        <v>0.12834000000000001</v>
      </c>
      <c r="E14" s="2">
        <v>9.5215999999999996E-4</v>
      </c>
      <c r="F14" s="2">
        <v>1.4071999999999999E-3</v>
      </c>
      <c r="G14">
        <v>1</v>
      </c>
      <c r="H14">
        <v>1</v>
      </c>
    </row>
    <row r="15" spans="1:10" x14ac:dyDescent="0.2">
      <c r="A15">
        <v>0.35</v>
      </c>
      <c r="B15">
        <v>3</v>
      </c>
      <c r="C15" s="2">
        <v>0.81571000000000005</v>
      </c>
      <c r="D15" s="2">
        <v>0.19821</v>
      </c>
      <c r="E15" s="2">
        <v>2.7306000000000001E-3</v>
      </c>
      <c r="F15" s="2">
        <v>1.4097000000000001E-3</v>
      </c>
      <c r="G15">
        <v>1</v>
      </c>
      <c r="H15">
        <v>1</v>
      </c>
    </row>
    <row r="16" spans="1:10" x14ac:dyDescent="0.2">
      <c r="A16">
        <v>0.35</v>
      </c>
      <c r="B16">
        <v>3</v>
      </c>
      <c r="C16" s="2">
        <v>0.70821999999999996</v>
      </c>
      <c r="D16" s="2">
        <v>0.20169999999999999</v>
      </c>
      <c r="E16" s="2">
        <v>1.6688E-3</v>
      </c>
      <c r="F16" s="2">
        <v>1.4532E-3</v>
      </c>
      <c r="G16">
        <v>1</v>
      </c>
      <c r="H16">
        <v>1</v>
      </c>
    </row>
    <row r="17" spans="1:8" x14ac:dyDescent="0.2">
      <c r="A17">
        <v>0.35</v>
      </c>
      <c r="B17">
        <v>3</v>
      </c>
      <c r="C17" s="2">
        <v>0.57171000000000005</v>
      </c>
      <c r="D17" s="2">
        <v>0.21348</v>
      </c>
      <c r="E17" s="2">
        <v>1.3266E-3</v>
      </c>
      <c r="F17" s="2">
        <v>1.5661E-3</v>
      </c>
      <c r="G17">
        <v>1</v>
      </c>
      <c r="H17">
        <v>1</v>
      </c>
    </row>
    <row r="18" spans="1:8" x14ac:dyDescent="0.2">
      <c r="A18">
        <v>0.35</v>
      </c>
      <c r="B18">
        <v>3</v>
      </c>
      <c r="C18" s="2">
        <v>0.46850999999999998</v>
      </c>
      <c r="D18" s="2">
        <v>0.21764</v>
      </c>
      <c r="E18" s="2">
        <v>1.4177E-3</v>
      </c>
      <c r="F18" s="2">
        <v>1.6444000000000001E-3</v>
      </c>
      <c r="G18">
        <v>1</v>
      </c>
      <c r="H18">
        <v>1</v>
      </c>
    </row>
    <row r="19" spans="1:8" x14ac:dyDescent="0.2">
      <c r="A19">
        <v>0.5</v>
      </c>
      <c r="B19">
        <v>3.6</v>
      </c>
      <c r="C19" s="2">
        <v>0.77515000000000001</v>
      </c>
      <c r="D19" s="2">
        <v>0.11816</v>
      </c>
      <c r="E19" s="2">
        <v>1.3609E-3</v>
      </c>
      <c r="F19" s="2">
        <v>9.6876000000000004E-4</v>
      </c>
      <c r="G19">
        <v>1</v>
      </c>
      <c r="H19">
        <v>1</v>
      </c>
    </row>
    <row r="20" spans="1:8" x14ac:dyDescent="0.2">
      <c r="A20">
        <v>0.5</v>
      </c>
      <c r="B20">
        <v>3.6</v>
      </c>
      <c r="C20" s="2">
        <v>0.68518000000000001</v>
      </c>
      <c r="D20" s="2">
        <v>0.12119000000000001</v>
      </c>
      <c r="E20" s="2">
        <v>8.8290000000000005E-4</v>
      </c>
      <c r="F20" s="2">
        <v>9.3015999999999997E-4</v>
      </c>
      <c r="G20">
        <v>1</v>
      </c>
      <c r="H20">
        <v>1</v>
      </c>
    </row>
    <row r="21" spans="1:8" x14ac:dyDescent="0.2">
      <c r="A21">
        <v>0.5</v>
      </c>
      <c r="B21">
        <v>3.6</v>
      </c>
      <c r="C21" s="2">
        <v>0.59487999999999996</v>
      </c>
      <c r="D21" s="2">
        <v>0.12434000000000001</v>
      </c>
      <c r="E21" s="2">
        <v>6.4583999999999996E-4</v>
      </c>
      <c r="F21" s="2">
        <v>1.0418000000000001E-3</v>
      </c>
      <c r="G21">
        <v>1</v>
      </c>
      <c r="H21">
        <v>1</v>
      </c>
    </row>
    <row r="22" spans="1:8" x14ac:dyDescent="0.2">
      <c r="A22">
        <v>0.5</v>
      </c>
      <c r="B22">
        <v>3.6</v>
      </c>
      <c r="C22" s="2">
        <v>0.55608999999999997</v>
      </c>
      <c r="D22" s="2">
        <v>0.12717999999999999</v>
      </c>
      <c r="E22" s="2">
        <v>1.2156999999999999E-3</v>
      </c>
      <c r="F22" s="2">
        <v>9.9473000000000009E-4</v>
      </c>
      <c r="G22">
        <v>1</v>
      </c>
      <c r="H22">
        <v>1</v>
      </c>
    </row>
    <row r="23" spans="1:8" x14ac:dyDescent="0.2">
      <c r="A23">
        <v>0.5</v>
      </c>
      <c r="B23">
        <v>3.6</v>
      </c>
      <c r="C23" s="2">
        <v>0.39354</v>
      </c>
      <c r="D23" s="2">
        <v>0.12892000000000001</v>
      </c>
      <c r="E23" s="2">
        <v>8.3168999999999995E-4</v>
      </c>
      <c r="F23" s="2">
        <v>1.09E-3</v>
      </c>
      <c r="G23">
        <v>1</v>
      </c>
      <c r="H23">
        <v>1</v>
      </c>
    </row>
  </sheetData>
  <mergeCells count="1">
    <mergeCell ref="A3:H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0"/>
  <sheetViews>
    <sheetView topLeftCell="O1" zoomScaleNormal="100" workbookViewId="0">
      <selection activeCell="T1" activeCellId="1" sqref="A2:A20 T1"/>
    </sheetView>
  </sheetViews>
  <sheetFormatPr baseColWidth="10" defaultColWidth="8.83203125" defaultRowHeight="26" x14ac:dyDescent="0.3"/>
  <cols>
    <col min="1" max="1" width="11.83203125" style="4"/>
    <col min="2" max="2" width="17.33203125" style="4"/>
    <col min="3" max="3" width="9.83203125" style="4"/>
    <col min="4" max="4" width="9.33203125" style="4"/>
    <col min="5" max="5" width="9.1640625" style="4"/>
    <col min="6" max="7" width="10.33203125" style="4"/>
    <col min="8" max="8" width="12" style="4"/>
    <col min="9" max="10" width="15.6640625" style="5"/>
    <col min="11" max="12" width="17.33203125" style="5"/>
    <col min="13" max="13" width="16.5" style="5"/>
    <col min="14" max="14" width="13.6640625" style="5"/>
    <col min="15" max="16" width="14.1640625" style="5"/>
    <col min="17" max="17" width="13.6640625" style="5"/>
    <col min="18" max="19" width="17.33203125" style="6"/>
    <col min="20" max="1025" width="11.83203125" style="5"/>
  </cols>
  <sheetData>
    <row r="1" spans="1:19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4</v>
      </c>
      <c r="R1" s="6" t="s">
        <v>24</v>
      </c>
      <c r="S1" s="6" t="s">
        <v>25</v>
      </c>
    </row>
    <row r="2" spans="1:19" x14ac:dyDescent="0.3">
      <c r="A2" s="4" t="s">
        <v>26</v>
      </c>
      <c r="B2" s="4">
        <v>4</v>
      </c>
      <c r="C2" s="4">
        <v>0.1</v>
      </c>
      <c r="D2" s="4">
        <v>0.5</v>
      </c>
      <c r="E2" s="4">
        <v>3.3</v>
      </c>
      <c r="F2" s="4">
        <v>0.63600000000000001</v>
      </c>
      <c r="G2" s="4">
        <v>28.260999999999999</v>
      </c>
      <c r="H2" s="4">
        <v>0.34200000000000003</v>
      </c>
      <c r="I2" s="5">
        <v>31.43</v>
      </c>
      <c r="J2" s="5">
        <v>0.25509999999999999</v>
      </c>
      <c r="K2" s="5">
        <v>0.21590000000000001</v>
      </c>
      <c r="L2" s="5">
        <f t="shared" ref="L2:L20" si="0">J2/I2*100</f>
        <v>0.81164492523067133</v>
      </c>
      <c r="M2" s="5">
        <f t="shared" ref="M2:M20" si="1">K2/I2*100</f>
        <v>0.68692332166719705</v>
      </c>
      <c r="N2" s="5">
        <f t="shared" ref="N2:N20" si="2">(E2-F2)/E2</f>
        <v>0.80727272727272725</v>
      </c>
      <c r="O2" s="5">
        <f t="shared" ref="O2:O20" si="3">1+(1-N2)^2+2*0.938^2*N2^2*C2^2/D2</f>
        <v>1.0600791969301158</v>
      </c>
      <c r="P2" s="5">
        <f t="shared" ref="P2:P20" si="4">2*E2*E2*F2*F2*(1-COS(G2/180*3.14159265358979))/0.938/(E2-F2)^2</f>
        <v>0.15775299933731673</v>
      </c>
      <c r="Q2" s="5">
        <f t="shared" ref="Q2:Q20" si="5">C2*D2*D2/0.0073^2/O2/P2/389380*I2</f>
        <v>0.22643788590344754</v>
      </c>
      <c r="R2" s="6">
        <f t="shared" ref="R2:R20" si="6">SQRT(3)</f>
        <v>1.7320508075688772</v>
      </c>
      <c r="S2" s="6">
        <v>1</v>
      </c>
    </row>
    <row r="3" spans="1:19" x14ac:dyDescent="0.3">
      <c r="A3" s="4" t="s">
        <v>26</v>
      </c>
      <c r="B3" s="4">
        <v>4</v>
      </c>
      <c r="C3" s="4">
        <v>0.1</v>
      </c>
      <c r="D3" s="4">
        <v>0.5</v>
      </c>
      <c r="E3" s="4">
        <v>4</v>
      </c>
      <c r="F3" s="4">
        <v>1.3360000000000001</v>
      </c>
      <c r="G3" s="4">
        <v>17.597999999999999</v>
      </c>
      <c r="H3" s="4">
        <v>0.57899999999999996</v>
      </c>
      <c r="I3" s="5">
        <v>90.17</v>
      </c>
      <c r="J3" s="5">
        <v>0.58350000000000002</v>
      </c>
      <c r="K3" s="5">
        <v>0.63519999999999999</v>
      </c>
      <c r="L3" s="5">
        <f t="shared" si="0"/>
        <v>0.6471110125318843</v>
      </c>
      <c r="M3" s="5">
        <f t="shared" si="1"/>
        <v>0.70444715537318403</v>
      </c>
      <c r="N3" s="5">
        <f t="shared" si="2"/>
        <v>0.66599999999999993</v>
      </c>
      <c r="O3" s="5">
        <f t="shared" si="3"/>
        <v>1.12716640341056</v>
      </c>
      <c r="P3" s="5">
        <f t="shared" si="4"/>
        <v>0.40153751694993733</v>
      </c>
      <c r="Q3" s="5">
        <f t="shared" si="5"/>
        <v>0.24003167329258385</v>
      </c>
      <c r="R3" s="6">
        <f t="shared" si="6"/>
        <v>1.7320508075688772</v>
      </c>
      <c r="S3" s="6">
        <v>1</v>
      </c>
    </row>
    <row r="4" spans="1:19" x14ac:dyDescent="0.3">
      <c r="A4" s="4" t="s">
        <v>26</v>
      </c>
      <c r="B4" s="4">
        <v>4</v>
      </c>
      <c r="C4" s="4">
        <v>0.1</v>
      </c>
      <c r="D4" s="4">
        <v>0.5</v>
      </c>
      <c r="E4" s="4">
        <v>4.95</v>
      </c>
      <c r="F4" s="4">
        <v>2.286</v>
      </c>
      <c r="G4" s="4">
        <v>12.067</v>
      </c>
      <c r="H4" s="4">
        <v>0.746</v>
      </c>
      <c r="I4" s="5">
        <v>214.4</v>
      </c>
      <c r="J4" s="5">
        <v>1.268</v>
      </c>
      <c r="K4" s="5">
        <v>1.577</v>
      </c>
      <c r="L4" s="5">
        <f t="shared" si="0"/>
        <v>0.59141791044776115</v>
      </c>
      <c r="M4" s="5">
        <f t="shared" si="1"/>
        <v>0.73554104477611937</v>
      </c>
      <c r="N4" s="5">
        <f t="shared" si="2"/>
        <v>0.53818181818181821</v>
      </c>
      <c r="O4" s="5">
        <f t="shared" si="3"/>
        <v>1.2234695420699504</v>
      </c>
      <c r="P4" s="5">
        <f t="shared" si="4"/>
        <v>0.85003936198391306</v>
      </c>
      <c r="Q4" s="5">
        <f t="shared" si="5"/>
        <v>0.24837805954614545</v>
      </c>
      <c r="R4" s="6">
        <f t="shared" si="6"/>
        <v>1.7320508075688772</v>
      </c>
      <c r="S4" s="6">
        <v>1</v>
      </c>
    </row>
    <row r="5" spans="1:19" x14ac:dyDescent="0.3">
      <c r="A5" s="4" t="s">
        <v>26</v>
      </c>
      <c r="B5" s="4">
        <v>4</v>
      </c>
      <c r="C5" s="4">
        <v>0.1</v>
      </c>
      <c r="D5" s="4">
        <v>1</v>
      </c>
      <c r="E5" s="4">
        <v>6.45</v>
      </c>
      <c r="F5" s="4">
        <v>1.121</v>
      </c>
      <c r="G5" s="4">
        <v>21.431999999999999</v>
      </c>
      <c r="H5" s="4">
        <v>0.32200000000000001</v>
      </c>
      <c r="I5" s="5">
        <v>15.43</v>
      </c>
      <c r="J5" s="5">
        <v>0.14319999999999999</v>
      </c>
      <c r="K5" s="5">
        <v>0.11700000000000001</v>
      </c>
      <c r="L5" s="5">
        <f t="shared" si="0"/>
        <v>0.92806221646143872</v>
      </c>
      <c r="M5" s="5">
        <f t="shared" si="1"/>
        <v>0.75826312378483485</v>
      </c>
      <c r="N5" s="5">
        <f t="shared" si="2"/>
        <v>0.82620155038759702</v>
      </c>
      <c r="O5" s="5">
        <f t="shared" si="3"/>
        <v>1.0422176897803757</v>
      </c>
      <c r="P5" s="5">
        <f t="shared" si="4"/>
        <v>0.27142304396307082</v>
      </c>
      <c r="Q5" s="5">
        <f t="shared" si="5"/>
        <v>0.26287023176733637</v>
      </c>
      <c r="R5" s="6">
        <f t="shared" si="6"/>
        <v>1.7320508075688772</v>
      </c>
      <c r="S5" s="6">
        <v>1</v>
      </c>
    </row>
    <row r="6" spans="1:19" x14ac:dyDescent="0.3">
      <c r="A6" s="4" t="s">
        <v>26</v>
      </c>
      <c r="B6" s="4">
        <v>4</v>
      </c>
      <c r="C6" s="4">
        <v>0.1</v>
      </c>
      <c r="D6" s="4">
        <v>1</v>
      </c>
      <c r="E6" s="4">
        <v>6.9</v>
      </c>
      <c r="F6" s="4">
        <v>1.571</v>
      </c>
      <c r="G6" s="4">
        <v>17.47</v>
      </c>
      <c r="H6" s="4">
        <v>0.41899999999999998</v>
      </c>
      <c r="I6" s="5">
        <v>24.39</v>
      </c>
      <c r="J6" s="5">
        <v>0.35549999999999998</v>
      </c>
      <c r="K6" s="5">
        <v>0.1704</v>
      </c>
      <c r="L6" s="5">
        <f t="shared" si="0"/>
        <v>1.4575645756457563</v>
      </c>
      <c r="M6" s="5">
        <f t="shared" si="1"/>
        <v>0.69864698646986467</v>
      </c>
      <c r="N6" s="5">
        <f t="shared" si="2"/>
        <v>0.77231884057971023</v>
      </c>
      <c r="O6" s="5">
        <f t="shared" si="3"/>
        <v>1.0623348338392791</v>
      </c>
      <c r="P6" s="5">
        <f t="shared" si="4"/>
        <v>0.40693920136323514</v>
      </c>
      <c r="Q6" s="5">
        <f t="shared" si="5"/>
        <v>0.27189516744726067</v>
      </c>
      <c r="R6" s="6">
        <f t="shared" si="6"/>
        <v>1.7320508075688772</v>
      </c>
      <c r="S6" s="6">
        <v>1</v>
      </c>
    </row>
    <row r="7" spans="1:19" x14ac:dyDescent="0.3">
      <c r="A7" s="4" t="s">
        <v>26</v>
      </c>
      <c r="B7" s="4">
        <v>4</v>
      </c>
      <c r="C7" s="4">
        <v>0.1</v>
      </c>
      <c r="D7" s="4">
        <v>1</v>
      </c>
      <c r="E7" s="4">
        <v>7.99</v>
      </c>
      <c r="F7" s="4">
        <v>2.661</v>
      </c>
      <c r="G7" s="4">
        <v>12.45</v>
      </c>
      <c r="H7" s="4">
        <v>0.58799999999999997</v>
      </c>
      <c r="I7" s="5">
        <v>52.79</v>
      </c>
      <c r="J7" s="5">
        <v>0.38719999999999999</v>
      </c>
      <c r="K7" s="5">
        <v>0.37909999999999999</v>
      </c>
      <c r="L7" s="5">
        <f t="shared" si="0"/>
        <v>0.73347224853191895</v>
      </c>
      <c r="M7" s="5">
        <f t="shared" si="1"/>
        <v>0.71812843341541965</v>
      </c>
      <c r="N7" s="5">
        <f t="shared" si="2"/>
        <v>0.66695869837296629</v>
      </c>
      <c r="O7" s="5">
        <f t="shared" si="3"/>
        <v>1.1187441974415466</v>
      </c>
      <c r="P7" s="5">
        <f t="shared" si="4"/>
        <v>0.79812878339540982</v>
      </c>
      <c r="Q7" s="5">
        <f t="shared" si="5"/>
        <v>0.2849236714284662</v>
      </c>
      <c r="R7" s="6">
        <f t="shared" si="6"/>
        <v>1.7320508075688772</v>
      </c>
      <c r="S7" s="6">
        <v>1</v>
      </c>
    </row>
    <row r="8" spans="1:19" x14ac:dyDescent="0.3">
      <c r="A8" s="4" t="s">
        <v>26</v>
      </c>
      <c r="B8" s="4">
        <v>15</v>
      </c>
      <c r="C8" s="4">
        <v>0.35</v>
      </c>
      <c r="D8" s="4">
        <v>3</v>
      </c>
      <c r="E8" s="4">
        <v>5.6</v>
      </c>
      <c r="F8" s="4">
        <v>1.032</v>
      </c>
      <c r="G8" s="4">
        <v>42.222999999999999</v>
      </c>
      <c r="H8" s="4">
        <v>0.29699999999999999</v>
      </c>
      <c r="I8" s="5">
        <v>1.25</v>
      </c>
      <c r="J8" s="5">
        <v>1.7219999999999999E-2</v>
      </c>
      <c r="K8" s="5">
        <v>8.8900000000000003E-3</v>
      </c>
      <c r="L8" s="5">
        <f t="shared" si="0"/>
        <v>1.3775999999999999</v>
      </c>
      <c r="M8" s="5">
        <f t="shared" si="1"/>
        <v>0.71120000000000005</v>
      </c>
      <c r="N8" s="5">
        <f t="shared" si="2"/>
        <v>0.81571428571428573</v>
      </c>
      <c r="O8" s="5">
        <f t="shared" si="3"/>
        <v>1.0817720940904627</v>
      </c>
      <c r="P8" s="5">
        <f t="shared" si="4"/>
        <v>0.88550166322371449</v>
      </c>
      <c r="Q8" s="5">
        <f t="shared" si="5"/>
        <v>0.19809615703892933</v>
      </c>
      <c r="R8" s="6">
        <f t="shared" si="6"/>
        <v>1.7320508075688772</v>
      </c>
      <c r="S8" s="6">
        <v>1</v>
      </c>
    </row>
    <row r="9" spans="1:19" x14ac:dyDescent="0.3">
      <c r="A9" s="4" t="s">
        <v>26</v>
      </c>
      <c r="B9" s="4">
        <v>15</v>
      </c>
      <c r="C9" s="4">
        <v>0.35</v>
      </c>
      <c r="D9" s="4">
        <v>3</v>
      </c>
      <c r="E9" s="4">
        <v>6.45</v>
      </c>
      <c r="F9" s="4">
        <v>1.8819999999999999</v>
      </c>
      <c r="G9" s="4">
        <v>28.783000000000001</v>
      </c>
      <c r="H9" s="4">
        <v>0.48799999999999999</v>
      </c>
      <c r="I9" s="5">
        <v>2.7690000000000001</v>
      </c>
      <c r="J9" s="5">
        <v>2.291E-2</v>
      </c>
      <c r="K9" s="5">
        <v>1.9949999999999999E-2</v>
      </c>
      <c r="L9" s="5">
        <f t="shared" si="0"/>
        <v>0.8273745034308414</v>
      </c>
      <c r="M9" s="5">
        <f t="shared" si="1"/>
        <v>0.7204767063921993</v>
      </c>
      <c r="N9" s="5">
        <f t="shared" si="2"/>
        <v>0.70821705426356596</v>
      </c>
      <c r="O9" s="5">
        <f t="shared" si="3"/>
        <v>1.1211771617253028</v>
      </c>
      <c r="P9" s="5">
        <f t="shared" si="4"/>
        <v>1.8602780341771283</v>
      </c>
      <c r="Q9" s="5">
        <f t="shared" si="5"/>
        <v>0.20154036828964775</v>
      </c>
      <c r="R9" s="6">
        <f t="shared" si="6"/>
        <v>1.7320508075688772</v>
      </c>
      <c r="S9" s="6">
        <v>1</v>
      </c>
    </row>
    <row r="10" spans="1:19" x14ac:dyDescent="0.3">
      <c r="A10" s="4" t="s">
        <v>26</v>
      </c>
      <c r="B10" s="4">
        <v>15</v>
      </c>
      <c r="C10" s="4">
        <v>0.35</v>
      </c>
      <c r="D10" s="4">
        <v>3</v>
      </c>
      <c r="E10" s="4">
        <v>7.99</v>
      </c>
      <c r="F10" s="4">
        <v>3.4220000000000002</v>
      </c>
      <c r="G10" s="4">
        <v>19.065999999999999</v>
      </c>
      <c r="H10" s="4">
        <v>0.69</v>
      </c>
      <c r="I10" s="5">
        <v>7.1059999999999999</v>
      </c>
      <c r="J10" s="5">
        <v>4.4159999999999998E-2</v>
      </c>
      <c r="K10" s="5">
        <v>5.2130000000000003E-2</v>
      </c>
      <c r="L10" s="5">
        <f t="shared" si="0"/>
        <v>0.62144666479031796</v>
      </c>
      <c r="M10" s="5">
        <f t="shared" si="1"/>
        <v>0.73360540388404172</v>
      </c>
      <c r="N10" s="5">
        <f t="shared" si="2"/>
        <v>0.57171464330413013</v>
      </c>
      <c r="O10" s="5">
        <f t="shared" si="3"/>
        <v>1.2069143511785996</v>
      </c>
      <c r="P10" s="5">
        <f t="shared" si="4"/>
        <v>4.1904553389903123</v>
      </c>
      <c r="Q10" s="5">
        <f t="shared" si="5"/>
        <v>0.21329404383650993</v>
      </c>
      <c r="R10" s="6">
        <f t="shared" si="6"/>
        <v>1.7320508075688772</v>
      </c>
      <c r="S10" s="6">
        <v>1</v>
      </c>
    </row>
    <row r="11" spans="1:19" x14ac:dyDescent="0.3">
      <c r="A11" s="4" t="s">
        <v>26</v>
      </c>
      <c r="B11" s="4">
        <v>15</v>
      </c>
      <c r="C11" s="4">
        <v>0.35</v>
      </c>
      <c r="D11" s="4">
        <v>3</v>
      </c>
      <c r="E11" s="4">
        <v>9.75</v>
      </c>
      <c r="F11" s="4">
        <v>5.1820000000000004</v>
      </c>
      <c r="G11" s="4">
        <v>13.996</v>
      </c>
      <c r="H11" s="4">
        <v>0.80700000000000005</v>
      </c>
      <c r="I11" s="5">
        <v>14.4</v>
      </c>
      <c r="J11" s="5">
        <v>9.3799999999999994E-2</v>
      </c>
      <c r="K11" s="5">
        <v>0.10879999999999999</v>
      </c>
      <c r="L11" s="5">
        <f t="shared" si="0"/>
        <v>0.6513888888888888</v>
      </c>
      <c r="M11" s="5">
        <f t="shared" si="1"/>
        <v>0.75555555555555554</v>
      </c>
      <c r="N11" s="5">
        <f t="shared" si="2"/>
        <v>0.46851282051282045</v>
      </c>
      <c r="O11" s="5">
        <f t="shared" si="3"/>
        <v>1.2982508651747735</v>
      </c>
      <c r="P11" s="5">
        <f t="shared" si="4"/>
        <v>7.7437439749005499</v>
      </c>
      <c r="Q11" s="5">
        <f t="shared" si="5"/>
        <v>0.21744232262557506</v>
      </c>
      <c r="R11" s="6">
        <f t="shared" si="6"/>
        <v>1.7320508075688772</v>
      </c>
      <c r="S11" s="6">
        <v>1</v>
      </c>
    </row>
    <row r="12" spans="1:19" x14ac:dyDescent="0.3">
      <c r="A12" s="4" t="s">
        <v>26</v>
      </c>
      <c r="B12" s="4">
        <v>15</v>
      </c>
      <c r="C12" s="4">
        <v>0.5</v>
      </c>
      <c r="D12" s="4">
        <v>3.6</v>
      </c>
      <c r="E12" s="4">
        <v>4.95</v>
      </c>
      <c r="F12" s="4">
        <v>1.113</v>
      </c>
      <c r="G12" s="4">
        <v>47.674999999999997</v>
      </c>
      <c r="H12" s="4">
        <v>0.33500000000000002</v>
      </c>
      <c r="I12" s="5">
        <v>0.61019999999999996</v>
      </c>
      <c r="J12" s="5">
        <v>7.0280000000000004E-3</v>
      </c>
      <c r="K12" s="5">
        <v>5.0029999999999996E-3</v>
      </c>
      <c r="L12" s="5">
        <f t="shared" si="0"/>
        <v>1.1517535234349394</v>
      </c>
      <c r="M12" s="5">
        <f t="shared" si="1"/>
        <v>0.81989511635529333</v>
      </c>
      <c r="N12" s="5">
        <f t="shared" si="2"/>
        <v>0.77515151515151515</v>
      </c>
      <c r="O12" s="5">
        <f t="shared" si="3"/>
        <v>1.1239822512398736</v>
      </c>
      <c r="P12" s="5">
        <f t="shared" si="4"/>
        <v>1.4359742718058714</v>
      </c>
      <c r="Q12" s="5">
        <f t="shared" si="5"/>
        <v>0.11806515348178291</v>
      </c>
      <c r="R12" s="6">
        <f t="shared" si="6"/>
        <v>1.7320508075688772</v>
      </c>
      <c r="S12" s="6">
        <v>1</v>
      </c>
    </row>
    <row r="13" spans="1:19" x14ac:dyDescent="0.3">
      <c r="A13" s="4" t="s">
        <v>26</v>
      </c>
      <c r="B13" s="4">
        <v>15</v>
      </c>
      <c r="C13" s="4">
        <v>0.5</v>
      </c>
      <c r="D13" s="4">
        <v>3.6</v>
      </c>
      <c r="E13" s="4">
        <v>5.6</v>
      </c>
      <c r="F13" s="4">
        <v>1.7629999999999999</v>
      </c>
      <c r="G13" s="4">
        <v>35.145000000000003</v>
      </c>
      <c r="H13" s="4">
        <v>0.495</v>
      </c>
      <c r="I13" s="5">
        <v>1.1539999999999999</v>
      </c>
      <c r="J13" s="5">
        <v>8.4069999999999995E-3</v>
      </c>
      <c r="K13" s="5">
        <v>8.8509999999999995E-3</v>
      </c>
      <c r="L13" s="5">
        <f t="shared" si="0"/>
        <v>0.72850953206239177</v>
      </c>
      <c r="M13" s="5">
        <f t="shared" si="1"/>
        <v>0.76698440207972274</v>
      </c>
      <c r="N13" s="5">
        <f t="shared" si="2"/>
        <v>0.68517857142857141</v>
      </c>
      <c r="O13" s="5">
        <f t="shared" si="3"/>
        <v>1.1564819869580676</v>
      </c>
      <c r="P13" s="5">
        <f t="shared" si="4"/>
        <v>2.5734516388214623</v>
      </c>
      <c r="Q13" s="5">
        <f t="shared" si="5"/>
        <v>0.12108952336077429</v>
      </c>
      <c r="R13" s="6">
        <f t="shared" si="6"/>
        <v>1.7320508075688772</v>
      </c>
      <c r="S13" s="6">
        <v>1</v>
      </c>
    </row>
    <row r="14" spans="1:19" x14ac:dyDescent="0.3">
      <c r="A14" s="4" t="s">
        <v>26</v>
      </c>
      <c r="B14" s="4">
        <v>15</v>
      </c>
      <c r="C14" s="4">
        <v>0.5</v>
      </c>
      <c r="D14" s="4">
        <v>3.6</v>
      </c>
      <c r="E14" s="4">
        <v>6.45</v>
      </c>
      <c r="F14" s="4">
        <v>2.613</v>
      </c>
      <c r="G14" s="4">
        <v>26.721</v>
      </c>
      <c r="H14" s="4">
        <v>0.63500000000000001</v>
      </c>
      <c r="I14" s="5">
        <v>2.11</v>
      </c>
      <c r="J14" s="5">
        <v>1.0959999999999999E-2</v>
      </c>
      <c r="K14" s="5">
        <v>1.7680000000000001E-2</v>
      </c>
      <c r="L14" s="5">
        <f t="shared" si="0"/>
        <v>0.51943127962085311</v>
      </c>
      <c r="M14" s="5">
        <f t="shared" si="1"/>
        <v>0.83791469194312795</v>
      </c>
      <c r="N14" s="5">
        <f t="shared" si="2"/>
        <v>0.59488372093023256</v>
      </c>
      <c r="O14" s="5">
        <f t="shared" si="3"/>
        <v>1.2073643437535004</v>
      </c>
      <c r="P14" s="5">
        <f t="shared" si="4"/>
        <v>4.3932512457636665</v>
      </c>
      <c r="Q14" s="5">
        <f t="shared" si="5"/>
        <v>0.12422634664317457</v>
      </c>
      <c r="R14" s="6">
        <f t="shared" si="6"/>
        <v>1.7320508075688772</v>
      </c>
      <c r="S14" s="6">
        <v>1</v>
      </c>
    </row>
    <row r="15" spans="1:19" x14ac:dyDescent="0.3">
      <c r="A15" s="4" t="s">
        <v>26</v>
      </c>
      <c r="B15" s="4">
        <v>15</v>
      </c>
      <c r="C15" s="4">
        <v>0.5</v>
      </c>
      <c r="D15" s="4">
        <v>3.6</v>
      </c>
      <c r="E15" s="4">
        <v>6.9</v>
      </c>
      <c r="F15" s="4">
        <v>3.0630000000000002</v>
      </c>
      <c r="G15" s="4">
        <v>23.817</v>
      </c>
      <c r="H15" s="4">
        <v>0.68799999999999994</v>
      </c>
      <c r="I15" s="5">
        <v>2.7679999999999998</v>
      </c>
      <c r="J15" s="5">
        <v>2.6460000000000001E-2</v>
      </c>
      <c r="K15" s="5">
        <v>2.1649999999999999E-2</v>
      </c>
      <c r="L15" s="5">
        <f t="shared" si="0"/>
        <v>0.95592485549132955</v>
      </c>
      <c r="M15" s="5">
        <f t="shared" si="1"/>
        <v>0.78215317919075145</v>
      </c>
      <c r="N15" s="5">
        <f t="shared" si="2"/>
        <v>0.55608695652173912</v>
      </c>
      <c r="O15" s="5">
        <f t="shared" si="3"/>
        <v>1.2348471982987819</v>
      </c>
      <c r="P15" s="5">
        <f t="shared" si="4"/>
        <v>5.5089893272113457</v>
      </c>
      <c r="Q15" s="5">
        <f t="shared" si="5"/>
        <v>0.127068112516841</v>
      </c>
      <c r="R15" s="6">
        <f t="shared" si="6"/>
        <v>1.7320508075688772</v>
      </c>
      <c r="S15" s="6">
        <v>1</v>
      </c>
    </row>
    <row r="16" spans="1:19" x14ac:dyDescent="0.3">
      <c r="A16" s="4" t="s">
        <v>26</v>
      </c>
      <c r="B16" s="4">
        <v>15</v>
      </c>
      <c r="C16" s="4">
        <v>0.5</v>
      </c>
      <c r="D16" s="4">
        <v>3.6</v>
      </c>
      <c r="E16" s="4">
        <v>9.75</v>
      </c>
      <c r="F16" s="4">
        <v>5.9130000000000003</v>
      </c>
      <c r="G16" s="4">
        <v>14.355</v>
      </c>
      <c r="H16" s="4">
        <v>0.86099999999999999</v>
      </c>
      <c r="I16" s="5">
        <v>8.5950000000000006</v>
      </c>
      <c r="J16" s="5">
        <v>5.5449999999999999E-2</v>
      </c>
      <c r="K16" s="5">
        <v>7.2669999999999998E-2</v>
      </c>
      <c r="L16" s="5">
        <f t="shared" si="0"/>
        <v>0.6451425247236765</v>
      </c>
      <c r="M16" s="5">
        <f t="shared" si="1"/>
        <v>0.84549156486329258</v>
      </c>
      <c r="N16" s="5">
        <f t="shared" si="2"/>
        <v>0.3935384615384615</v>
      </c>
      <c r="O16" s="5">
        <f t="shared" si="3"/>
        <v>1.3867211057041946</v>
      </c>
      <c r="P16" s="5">
        <f t="shared" si="4"/>
        <v>15.028883668688964</v>
      </c>
      <c r="Q16" s="5">
        <f t="shared" si="5"/>
        <v>0.12879104812012523</v>
      </c>
      <c r="R16" s="6">
        <f t="shared" si="6"/>
        <v>1.7320508075688772</v>
      </c>
      <c r="S16" s="6">
        <v>1</v>
      </c>
    </row>
    <row r="17" spans="1:19" x14ac:dyDescent="0.3">
      <c r="A17" s="4" t="s">
        <v>26</v>
      </c>
      <c r="B17" s="4">
        <v>4</v>
      </c>
      <c r="C17" s="4">
        <v>0.5</v>
      </c>
      <c r="D17" s="4">
        <v>3.6</v>
      </c>
      <c r="E17" s="4">
        <v>4.95</v>
      </c>
      <c r="F17" s="4">
        <v>1.113</v>
      </c>
      <c r="G17" s="4">
        <v>47.674999999999997</v>
      </c>
      <c r="H17" s="4">
        <v>0.33500000000000002</v>
      </c>
      <c r="I17" s="5">
        <v>0.60299999999999998</v>
      </c>
      <c r="J17" s="5">
        <v>4.2459999999999998E-3</v>
      </c>
      <c r="K17" s="5">
        <v>4.9579999999999997E-3</v>
      </c>
      <c r="L17" s="5">
        <f t="shared" si="0"/>
        <v>0.70414593698175787</v>
      </c>
      <c r="M17" s="5">
        <f t="shared" si="1"/>
        <v>0.8222222222222223</v>
      </c>
      <c r="N17" s="5">
        <f t="shared" si="2"/>
        <v>0.77515151515151515</v>
      </c>
      <c r="O17" s="5">
        <f t="shared" si="3"/>
        <v>1.1239822512398736</v>
      </c>
      <c r="P17" s="5">
        <f t="shared" si="4"/>
        <v>1.4359742718058714</v>
      </c>
      <c r="Q17" s="5">
        <f t="shared" si="5"/>
        <v>0.11667205432565568</v>
      </c>
      <c r="R17" s="6">
        <f t="shared" si="6"/>
        <v>1.7320508075688772</v>
      </c>
      <c r="S17" s="6">
        <v>1</v>
      </c>
    </row>
    <row r="18" spans="1:19" x14ac:dyDescent="0.3">
      <c r="A18" s="4" t="s">
        <v>26</v>
      </c>
      <c r="B18" s="4">
        <v>4</v>
      </c>
      <c r="C18" s="4">
        <v>0.5</v>
      </c>
      <c r="D18" s="4">
        <v>3.6</v>
      </c>
      <c r="E18" s="4">
        <v>5.6</v>
      </c>
      <c r="F18" s="4">
        <v>1.7629999999999999</v>
      </c>
      <c r="G18" s="4">
        <v>35.145000000000003</v>
      </c>
      <c r="H18" s="4">
        <v>0.495</v>
      </c>
      <c r="I18" s="5">
        <v>1.1479999999999999</v>
      </c>
      <c r="J18" s="5">
        <v>7.3119999999999999E-3</v>
      </c>
      <c r="K18" s="5">
        <v>8.8190000000000004E-3</v>
      </c>
      <c r="L18" s="5">
        <f t="shared" si="0"/>
        <v>0.63693379790940763</v>
      </c>
      <c r="M18" s="5">
        <f t="shared" si="1"/>
        <v>0.7682055749128921</v>
      </c>
      <c r="N18" s="5">
        <f t="shared" si="2"/>
        <v>0.68517857142857141</v>
      </c>
      <c r="O18" s="5">
        <f t="shared" si="3"/>
        <v>1.1564819869580676</v>
      </c>
      <c r="P18" s="5">
        <f t="shared" si="4"/>
        <v>2.5734516388214623</v>
      </c>
      <c r="Q18" s="5">
        <f t="shared" si="5"/>
        <v>0.12045994178350856</v>
      </c>
      <c r="R18" s="6">
        <f t="shared" si="6"/>
        <v>1.7320508075688772</v>
      </c>
      <c r="S18" s="6">
        <v>1</v>
      </c>
    </row>
    <row r="19" spans="1:19" x14ac:dyDescent="0.3">
      <c r="A19" s="4" t="s">
        <v>26</v>
      </c>
      <c r="B19" s="4">
        <v>4</v>
      </c>
      <c r="C19" s="4">
        <v>0.5</v>
      </c>
      <c r="D19" s="4">
        <v>3.6</v>
      </c>
      <c r="E19" s="4">
        <v>6.45</v>
      </c>
      <c r="F19" s="4">
        <v>2.613</v>
      </c>
      <c r="G19" s="4">
        <v>26.721</v>
      </c>
      <c r="H19" s="4">
        <v>0.63500000000000001</v>
      </c>
      <c r="I19" s="5">
        <v>2.129</v>
      </c>
      <c r="J19" s="5">
        <v>1.3299999999999999E-2</v>
      </c>
      <c r="K19" s="5">
        <v>1.779E-2</v>
      </c>
      <c r="L19" s="5">
        <f t="shared" si="0"/>
        <v>0.62470643494598399</v>
      </c>
      <c r="M19" s="5">
        <f t="shared" si="1"/>
        <v>0.83560356975105676</v>
      </c>
      <c r="N19" s="5">
        <f t="shared" si="2"/>
        <v>0.59488372093023256</v>
      </c>
      <c r="O19" s="5">
        <f t="shared" si="3"/>
        <v>1.2073643437535004</v>
      </c>
      <c r="P19" s="5">
        <f t="shared" si="4"/>
        <v>4.3932512457636665</v>
      </c>
      <c r="Q19" s="5">
        <f t="shared" si="5"/>
        <v>0.12534497251342117</v>
      </c>
      <c r="R19" s="6">
        <f t="shared" si="6"/>
        <v>1.7320508075688772</v>
      </c>
      <c r="S19" s="6">
        <v>1</v>
      </c>
    </row>
    <row r="20" spans="1:19" x14ac:dyDescent="0.3">
      <c r="A20" s="4" t="s">
        <v>26</v>
      </c>
      <c r="B20" s="4">
        <v>4</v>
      </c>
      <c r="C20" s="4">
        <v>0.5</v>
      </c>
      <c r="D20" s="4">
        <v>3.6</v>
      </c>
      <c r="E20" s="4">
        <v>7.99</v>
      </c>
      <c r="F20" s="4">
        <v>4.1529999999999996</v>
      </c>
      <c r="G20" s="4">
        <v>18.957999999999998</v>
      </c>
      <c r="H20" s="4">
        <v>0.77900000000000003</v>
      </c>
      <c r="I20" s="5">
        <v>4.6109999999999998</v>
      </c>
      <c r="J20" s="5">
        <v>3.4209999999999997E-2</v>
      </c>
      <c r="K20" s="5">
        <v>5.0560000000000001E-2</v>
      </c>
      <c r="L20" s="5">
        <f t="shared" si="0"/>
        <v>0.74192149208414659</v>
      </c>
      <c r="M20" s="5">
        <f t="shared" si="1"/>
        <v>1.0965083495987855</v>
      </c>
      <c r="N20" s="5">
        <f t="shared" si="2"/>
        <v>0.48022528160200256</v>
      </c>
      <c r="O20" s="5">
        <f t="shared" si="3"/>
        <v>1.2983472004430603</v>
      </c>
      <c r="P20" s="5">
        <f t="shared" si="4"/>
        <v>8.6497763233101637</v>
      </c>
      <c r="Q20" s="5">
        <f t="shared" si="5"/>
        <v>0.12821978495006028</v>
      </c>
      <c r="R20" s="6">
        <f t="shared" si="6"/>
        <v>1.7320508075688772</v>
      </c>
      <c r="S20" s="6">
        <v>1</v>
      </c>
    </row>
  </sheetData>
  <autoFilter ref="A1:A38" xr:uid="{00000000-0009-0000-0000-000001000000}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0"/>
  <sheetViews>
    <sheetView tabSelected="1" topLeftCell="D1" zoomScaleNormal="100" workbookViewId="0">
      <selection activeCell="M7" sqref="M7"/>
    </sheetView>
  </sheetViews>
  <sheetFormatPr baseColWidth="10" defaultColWidth="8.83203125" defaultRowHeight="16" x14ac:dyDescent="0.2"/>
  <cols>
    <col min="1" max="1" width="11.83203125" style="7"/>
    <col min="2" max="2" width="11.83203125" style="8"/>
    <col min="3" max="3" width="17.33203125" style="8"/>
    <col min="4" max="4" width="9.83203125" style="8"/>
    <col min="5" max="5" width="9.33203125" style="8"/>
    <col min="6" max="6" width="9.1640625" style="8"/>
    <col min="7" max="8" width="10.33203125" style="8"/>
    <col min="9" max="11" width="12" style="8"/>
    <col min="12" max="13" width="15.6640625" style="7"/>
    <col min="14" max="14" width="17.33203125" style="7"/>
    <col min="15" max="15" width="13.6640625" style="7"/>
    <col min="16" max="16" width="17.33203125" style="7"/>
    <col min="17" max="17" width="16.5" style="7"/>
    <col min="18" max="19" width="17.33203125" style="9"/>
    <col min="20" max="1025" width="11.83203125" style="7"/>
  </cols>
  <sheetData>
    <row r="1" spans="1:19" s="10" customFormat="1" x14ac:dyDescent="0.2">
      <c r="A1" s="10" t="s">
        <v>27</v>
      </c>
      <c r="B1" s="11" t="s">
        <v>8</v>
      </c>
      <c r="C1" s="11" t="s">
        <v>28</v>
      </c>
      <c r="D1" s="11" t="s">
        <v>10</v>
      </c>
      <c r="E1" s="11" t="s">
        <v>11</v>
      </c>
      <c r="F1" s="11" t="s">
        <v>29</v>
      </c>
      <c r="G1" s="11" t="s">
        <v>13</v>
      </c>
      <c r="H1" s="11" t="s">
        <v>30</v>
      </c>
      <c r="I1" s="11" t="s">
        <v>15</v>
      </c>
      <c r="J1" s="11" t="s">
        <v>31</v>
      </c>
      <c r="K1" s="12" t="s">
        <v>32</v>
      </c>
      <c r="L1" s="12" t="s">
        <v>33</v>
      </c>
      <c r="M1" s="12" t="s">
        <v>44</v>
      </c>
      <c r="N1" s="12" t="s">
        <v>34</v>
      </c>
      <c r="O1" s="10" t="s">
        <v>35</v>
      </c>
      <c r="P1" s="10" t="s">
        <v>19</v>
      </c>
      <c r="Q1" s="10" t="s">
        <v>20</v>
      </c>
      <c r="R1" s="13" t="s">
        <v>36</v>
      </c>
      <c r="S1" s="13" t="s">
        <v>37</v>
      </c>
    </row>
    <row r="2" spans="1:19" x14ac:dyDescent="0.2">
      <c r="A2" s="7" t="s">
        <v>38</v>
      </c>
      <c r="B2" s="8" t="s">
        <v>26</v>
      </c>
      <c r="C2" s="8" t="s">
        <v>39</v>
      </c>
      <c r="D2" s="8">
        <v>0.1</v>
      </c>
      <c r="E2" s="8">
        <v>0.5</v>
      </c>
      <c r="F2" s="8">
        <v>3.3</v>
      </c>
      <c r="G2" s="8">
        <v>0.63600000000000001</v>
      </c>
      <c r="H2" s="8">
        <v>28.260999999999999</v>
      </c>
      <c r="I2" s="8">
        <v>0.34200000000000003</v>
      </c>
      <c r="J2" s="8" t="s">
        <v>4</v>
      </c>
      <c r="K2" s="14" t="s">
        <v>40</v>
      </c>
      <c r="L2" s="14" t="s">
        <v>41</v>
      </c>
      <c r="M2" s="14" t="s">
        <v>42</v>
      </c>
      <c r="N2" s="14">
        <v>1</v>
      </c>
      <c r="O2" s="7">
        <v>0.22643788590344799</v>
      </c>
      <c r="P2" s="7">
        <v>0.811644925230671</v>
      </c>
      <c r="Q2" s="7">
        <v>0.68692332166719705</v>
      </c>
      <c r="R2" s="9">
        <v>1.7320508075688801</v>
      </c>
      <c r="S2" s="9">
        <v>1</v>
      </c>
    </row>
    <row r="3" spans="1:19" x14ac:dyDescent="0.2">
      <c r="A3" s="7" t="s">
        <v>38</v>
      </c>
      <c r="B3" s="8" t="s">
        <v>26</v>
      </c>
      <c r="C3" s="8" t="s">
        <v>39</v>
      </c>
      <c r="D3" s="8">
        <v>0.1</v>
      </c>
      <c r="E3" s="8">
        <v>0.5</v>
      </c>
      <c r="F3" s="8">
        <v>4</v>
      </c>
      <c r="G3" s="8">
        <v>1.3360000000000001</v>
      </c>
      <c r="H3" s="8">
        <v>17.597999999999999</v>
      </c>
      <c r="I3" s="8">
        <v>0.57899999999999996</v>
      </c>
      <c r="J3" s="8" t="s">
        <v>4</v>
      </c>
      <c r="K3" s="14" t="s">
        <v>40</v>
      </c>
      <c r="L3" s="14" t="s">
        <v>41</v>
      </c>
      <c r="M3" s="14" t="s">
        <v>42</v>
      </c>
      <c r="N3" s="14">
        <v>1</v>
      </c>
      <c r="O3" s="7">
        <v>0.24003167329258401</v>
      </c>
      <c r="P3" s="7">
        <v>0.64711101253188397</v>
      </c>
      <c r="Q3" s="7">
        <v>0.70444715537318403</v>
      </c>
      <c r="R3" s="9">
        <v>1.7320508075688801</v>
      </c>
      <c r="S3" s="9">
        <v>1</v>
      </c>
    </row>
    <row r="4" spans="1:19" x14ac:dyDescent="0.2">
      <c r="A4" s="7" t="s">
        <v>38</v>
      </c>
      <c r="B4" s="8" t="s">
        <v>26</v>
      </c>
      <c r="C4" s="8" t="s">
        <v>39</v>
      </c>
      <c r="D4" s="8">
        <v>0.1</v>
      </c>
      <c r="E4" s="8">
        <v>0.5</v>
      </c>
      <c r="F4" s="8">
        <v>4.95</v>
      </c>
      <c r="G4" s="8">
        <v>2.286</v>
      </c>
      <c r="H4" s="8">
        <v>12.067</v>
      </c>
      <c r="I4" s="8">
        <v>0.746</v>
      </c>
      <c r="J4" s="8" t="s">
        <v>4</v>
      </c>
      <c r="K4" s="14" t="s">
        <v>40</v>
      </c>
      <c r="L4" s="14" t="s">
        <v>41</v>
      </c>
      <c r="M4" s="14" t="s">
        <v>42</v>
      </c>
      <c r="N4" s="14">
        <v>1</v>
      </c>
      <c r="O4" s="7">
        <v>0.248378059546145</v>
      </c>
      <c r="P4" s="7">
        <v>0.59141791044776104</v>
      </c>
      <c r="Q4" s="7">
        <v>0.73554104477611904</v>
      </c>
      <c r="R4" s="9">
        <v>1.7320508075688801</v>
      </c>
      <c r="S4" s="9">
        <v>1</v>
      </c>
    </row>
    <row r="5" spans="1:19" x14ac:dyDescent="0.2">
      <c r="A5" s="7" t="s">
        <v>38</v>
      </c>
      <c r="B5" s="8" t="s">
        <v>26</v>
      </c>
      <c r="C5" s="8" t="s">
        <v>39</v>
      </c>
      <c r="D5" s="8">
        <v>0.1</v>
      </c>
      <c r="E5" s="8">
        <v>1</v>
      </c>
      <c r="F5" s="8">
        <v>6.45</v>
      </c>
      <c r="G5" s="8">
        <v>1.121</v>
      </c>
      <c r="H5" s="8">
        <v>21.431999999999999</v>
      </c>
      <c r="I5" s="8">
        <v>0.32200000000000001</v>
      </c>
      <c r="J5" s="8" t="s">
        <v>4</v>
      </c>
      <c r="K5" s="14" t="s">
        <v>40</v>
      </c>
      <c r="L5" s="14" t="s">
        <v>41</v>
      </c>
      <c r="M5" s="14" t="s">
        <v>42</v>
      </c>
      <c r="N5" s="14">
        <v>1</v>
      </c>
      <c r="O5" s="7">
        <v>0.26287023176733598</v>
      </c>
      <c r="P5" s="7">
        <v>0.92806221646143905</v>
      </c>
      <c r="Q5" s="7">
        <v>0.75826312378483496</v>
      </c>
      <c r="R5" s="9">
        <v>1.7320508075688801</v>
      </c>
      <c r="S5" s="9">
        <v>1</v>
      </c>
    </row>
    <row r="6" spans="1:19" x14ac:dyDescent="0.2">
      <c r="A6" s="7" t="s">
        <v>38</v>
      </c>
      <c r="B6" s="8" t="s">
        <v>26</v>
      </c>
      <c r="C6" s="8" t="s">
        <v>39</v>
      </c>
      <c r="D6" s="8">
        <v>0.1</v>
      </c>
      <c r="E6" s="8">
        <v>1</v>
      </c>
      <c r="F6" s="8">
        <v>6.9</v>
      </c>
      <c r="G6" s="8">
        <v>1.571</v>
      </c>
      <c r="H6" s="8">
        <v>17.47</v>
      </c>
      <c r="I6" s="8">
        <v>0.41899999999999998</v>
      </c>
      <c r="J6" s="8" t="s">
        <v>4</v>
      </c>
      <c r="K6" s="14" t="s">
        <v>40</v>
      </c>
      <c r="L6" s="14" t="s">
        <v>41</v>
      </c>
      <c r="M6" s="14" t="s">
        <v>42</v>
      </c>
      <c r="N6" s="14">
        <v>1</v>
      </c>
      <c r="O6" s="7">
        <v>0.271895167447261</v>
      </c>
      <c r="P6" s="7">
        <v>1.45756457564576</v>
      </c>
      <c r="Q6" s="7">
        <v>0.69864698646986501</v>
      </c>
      <c r="R6" s="9">
        <v>1.7320508075688801</v>
      </c>
      <c r="S6" s="9">
        <v>1</v>
      </c>
    </row>
    <row r="7" spans="1:19" x14ac:dyDescent="0.2">
      <c r="A7" s="7" t="s">
        <v>38</v>
      </c>
      <c r="B7" s="8" t="s">
        <v>26</v>
      </c>
      <c r="C7" s="8" t="s">
        <v>39</v>
      </c>
      <c r="D7" s="8">
        <v>0.1</v>
      </c>
      <c r="E7" s="8">
        <v>1</v>
      </c>
      <c r="F7" s="8">
        <v>7.99</v>
      </c>
      <c r="G7" s="8">
        <v>2.661</v>
      </c>
      <c r="H7" s="8">
        <v>12.45</v>
      </c>
      <c r="I7" s="8">
        <v>0.58799999999999997</v>
      </c>
      <c r="J7" s="8" t="s">
        <v>4</v>
      </c>
      <c r="K7" s="14" t="s">
        <v>40</v>
      </c>
      <c r="L7" s="14" t="s">
        <v>41</v>
      </c>
      <c r="M7" s="14" t="s">
        <v>42</v>
      </c>
      <c r="N7" s="14">
        <v>1</v>
      </c>
      <c r="O7" s="7">
        <v>0.28492367142846597</v>
      </c>
      <c r="P7" s="7">
        <v>0.73347224853191895</v>
      </c>
      <c r="Q7" s="7">
        <v>0.71812843341541999</v>
      </c>
      <c r="R7" s="9">
        <v>1.7320508075688801</v>
      </c>
      <c r="S7" s="9">
        <v>1</v>
      </c>
    </row>
    <row r="8" spans="1:19" x14ac:dyDescent="0.2">
      <c r="A8" s="7" t="s">
        <v>38</v>
      </c>
      <c r="B8" s="8" t="s">
        <v>26</v>
      </c>
      <c r="C8" s="8" t="s">
        <v>43</v>
      </c>
      <c r="D8" s="8">
        <v>0.35</v>
      </c>
      <c r="E8" s="8">
        <v>3</v>
      </c>
      <c r="F8" s="8">
        <v>5.6</v>
      </c>
      <c r="G8" s="8">
        <v>1.032</v>
      </c>
      <c r="H8" s="8">
        <v>42.222999999999999</v>
      </c>
      <c r="I8" s="8">
        <v>0.29699999999999999</v>
      </c>
      <c r="J8" s="8" t="s">
        <v>4</v>
      </c>
      <c r="K8" s="14" t="s">
        <v>40</v>
      </c>
      <c r="L8" s="14" t="s">
        <v>41</v>
      </c>
      <c r="M8" s="14" t="s">
        <v>42</v>
      </c>
      <c r="N8" s="14">
        <v>1</v>
      </c>
      <c r="O8" s="7">
        <v>0.19809615703892899</v>
      </c>
      <c r="P8" s="7">
        <v>1.3775999999999999</v>
      </c>
      <c r="Q8" s="7">
        <v>0.71120000000000005</v>
      </c>
      <c r="R8" s="9">
        <v>1.7320508075688801</v>
      </c>
      <c r="S8" s="9">
        <v>1</v>
      </c>
    </row>
    <row r="9" spans="1:19" x14ac:dyDescent="0.2">
      <c r="A9" s="7" t="s">
        <v>38</v>
      </c>
      <c r="B9" s="8" t="s">
        <v>26</v>
      </c>
      <c r="C9" s="8" t="s">
        <v>43</v>
      </c>
      <c r="D9" s="8">
        <v>0.35</v>
      </c>
      <c r="E9" s="8">
        <v>3</v>
      </c>
      <c r="F9" s="8">
        <v>6.45</v>
      </c>
      <c r="G9" s="8">
        <v>1.8819999999999999</v>
      </c>
      <c r="H9" s="8">
        <v>28.783000000000001</v>
      </c>
      <c r="I9" s="8">
        <v>0.48799999999999999</v>
      </c>
      <c r="J9" s="8" t="s">
        <v>4</v>
      </c>
      <c r="K9" s="14" t="s">
        <v>40</v>
      </c>
      <c r="L9" s="14" t="s">
        <v>41</v>
      </c>
      <c r="M9" s="14" t="s">
        <v>42</v>
      </c>
      <c r="N9" s="14">
        <v>1</v>
      </c>
      <c r="O9" s="7">
        <v>0.201540368289648</v>
      </c>
      <c r="P9" s="7">
        <v>0.82737450343084096</v>
      </c>
      <c r="Q9" s="7">
        <v>0.72047670639219896</v>
      </c>
      <c r="R9" s="9">
        <v>1.7320508075688801</v>
      </c>
      <c r="S9" s="9">
        <v>1</v>
      </c>
    </row>
    <row r="10" spans="1:19" x14ac:dyDescent="0.2">
      <c r="A10" s="7" t="s">
        <v>38</v>
      </c>
      <c r="B10" s="8" t="s">
        <v>26</v>
      </c>
      <c r="C10" s="8" t="s">
        <v>43</v>
      </c>
      <c r="D10" s="8">
        <v>0.35</v>
      </c>
      <c r="E10" s="8">
        <v>3</v>
      </c>
      <c r="F10" s="8">
        <v>7.99</v>
      </c>
      <c r="G10" s="8">
        <v>3.4220000000000002</v>
      </c>
      <c r="H10" s="8">
        <v>19.065999999999999</v>
      </c>
      <c r="I10" s="8">
        <v>0.69</v>
      </c>
      <c r="J10" s="8" t="s">
        <v>4</v>
      </c>
      <c r="K10" s="14" t="s">
        <v>40</v>
      </c>
      <c r="L10" s="14" t="s">
        <v>41</v>
      </c>
      <c r="M10" s="14" t="s">
        <v>42</v>
      </c>
      <c r="N10" s="14">
        <v>1</v>
      </c>
      <c r="O10" s="7">
        <v>0.21329404383650999</v>
      </c>
      <c r="P10" s="7">
        <v>0.62144666479031796</v>
      </c>
      <c r="Q10" s="7">
        <v>0.73360540388404205</v>
      </c>
      <c r="R10" s="9">
        <v>1.7320508075688801</v>
      </c>
      <c r="S10" s="9">
        <v>1</v>
      </c>
    </row>
    <row r="11" spans="1:19" x14ac:dyDescent="0.2">
      <c r="A11" s="7" t="s">
        <v>38</v>
      </c>
      <c r="B11" s="8" t="s">
        <v>26</v>
      </c>
      <c r="C11" s="8" t="s">
        <v>43</v>
      </c>
      <c r="D11" s="8">
        <v>0.35</v>
      </c>
      <c r="E11" s="8">
        <v>3</v>
      </c>
      <c r="F11" s="8">
        <v>9.75</v>
      </c>
      <c r="G11" s="8">
        <v>5.1820000000000004</v>
      </c>
      <c r="H11" s="8">
        <v>13.996</v>
      </c>
      <c r="I11" s="8">
        <v>0.80700000000000005</v>
      </c>
      <c r="J11" s="8" t="s">
        <v>4</v>
      </c>
      <c r="K11" s="14" t="s">
        <v>40</v>
      </c>
      <c r="L11" s="14" t="s">
        <v>41</v>
      </c>
      <c r="M11" s="14" t="s">
        <v>42</v>
      </c>
      <c r="N11" s="14">
        <v>1</v>
      </c>
      <c r="O11" s="7">
        <v>0.217442322625575</v>
      </c>
      <c r="P11" s="7">
        <v>0.65138888888888902</v>
      </c>
      <c r="Q11" s="7">
        <v>0.75555555555555598</v>
      </c>
      <c r="R11" s="9">
        <v>1.7320508075688801</v>
      </c>
      <c r="S11" s="9">
        <v>1</v>
      </c>
    </row>
    <row r="12" spans="1:19" x14ac:dyDescent="0.2">
      <c r="A12" s="7" t="s">
        <v>38</v>
      </c>
      <c r="B12" s="8" t="s">
        <v>26</v>
      </c>
      <c r="C12" s="8" t="s">
        <v>43</v>
      </c>
      <c r="D12" s="8">
        <v>0.5</v>
      </c>
      <c r="E12" s="8">
        <v>3.6</v>
      </c>
      <c r="F12" s="8">
        <v>4.95</v>
      </c>
      <c r="G12" s="8">
        <v>1.113</v>
      </c>
      <c r="H12" s="8">
        <v>47.674999999999997</v>
      </c>
      <c r="I12" s="8">
        <v>0.33500000000000002</v>
      </c>
      <c r="J12" s="8" t="s">
        <v>4</v>
      </c>
      <c r="K12" s="14" t="s">
        <v>40</v>
      </c>
      <c r="L12" s="14" t="s">
        <v>41</v>
      </c>
      <c r="M12" s="14" t="s">
        <v>42</v>
      </c>
      <c r="N12" s="14">
        <v>1</v>
      </c>
      <c r="O12" s="7">
        <v>0.11806515348178299</v>
      </c>
      <c r="P12" s="7">
        <v>1.1517535234349401</v>
      </c>
      <c r="Q12" s="7">
        <v>0.819895116355293</v>
      </c>
      <c r="R12" s="9">
        <v>1.7320508075688801</v>
      </c>
      <c r="S12" s="9">
        <v>1</v>
      </c>
    </row>
    <row r="13" spans="1:19" x14ac:dyDescent="0.2">
      <c r="A13" s="7" t="s">
        <v>38</v>
      </c>
      <c r="B13" s="8" t="s">
        <v>26</v>
      </c>
      <c r="C13" s="8" t="s">
        <v>43</v>
      </c>
      <c r="D13" s="8">
        <v>0.5</v>
      </c>
      <c r="E13" s="8">
        <v>3.6</v>
      </c>
      <c r="F13" s="8">
        <v>5.6</v>
      </c>
      <c r="G13" s="8">
        <v>1.7629999999999999</v>
      </c>
      <c r="H13" s="8">
        <v>35.145000000000003</v>
      </c>
      <c r="I13" s="8">
        <v>0.495</v>
      </c>
      <c r="J13" s="8" t="s">
        <v>4</v>
      </c>
      <c r="K13" s="14" t="s">
        <v>40</v>
      </c>
      <c r="L13" s="14" t="s">
        <v>41</v>
      </c>
      <c r="M13" s="14" t="s">
        <v>42</v>
      </c>
      <c r="N13" s="14">
        <v>1</v>
      </c>
      <c r="O13" s="7">
        <v>0.121089523360774</v>
      </c>
      <c r="P13" s="7">
        <v>0.728509532062392</v>
      </c>
      <c r="Q13" s="7">
        <v>0.76698440207972296</v>
      </c>
      <c r="R13" s="9">
        <v>1.7320508075688801</v>
      </c>
      <c r="S13" s="9">
        <v>1</v>
      </c>
    </row>
    <row r="14" spans="1:19" x14ac:dyDescent="0.2">
      <c r="A14" s="7" t="s">
        <v>38</v>
      </c>
      <c r="B14" s="8" t="s">
        <v>26</v>
      </c>
      <c r="C14" s="8" t="s">
        <v>43</v>
      </c>
      <c r="D14" s="8">
        <v>0.5</v>
      </c>
      <c r="E14" s="8">
        <v>3.6</v>
      </c>
      <c r="F14" s="8">
        <v>6.45</v>
      </c>
      <c r="G14" s="8">
        <v>2.613</v>
      </c>
      <c r="H14" s="8">
        <v>26.721</v>
      </c>
      <c r="I14" s="8">
        <v>0.63500000000000001</v>
      </c>
      <c r="J14" s="8" t="s">
        <v>4</v>
      </c>
      <c r="K14" s="14" t="s">
        <v>40</v>
      </c>
      <c r="L14" s="14" t="s">
        <v>41</v>
      </c>
      <c r="M14" s="14" t="s">
        <v>42</v>
      </c>
      <c r="N14" s="14">
        <v>1</v>
      </c>
      <c r="O14" s="7">
        <v>0.124226346643175</v>
      </c>
      <c r="P14" s="7">
        <v>0.519431279620853</v>
      </c>
      <c r="Q14" s="7">
        <v>0.83791469194312795</v>
      </c>
      <c r="R14" s="9">
        <v>1.7320508075688801</v>
      </c>
      <c r="S14" s="9">
        <v>1</v>
      </c>
    </row>
    <row r="15" spans="1:19" x14ac:dyDescent="0.2">
      <c r="A15" s="7" t="s">
        <v>38</v>
      </c>
      <c r="B15" s="8" t="s">
        <v>26</v>
      </c>
      <c r="C15" s="8" t="s">
        <v>43</v>
      </c>
      <c r="D15" s="8">
        <v>0.5</v>
      </c>
      <c r="E15" s="8">
        <v>3.6</v>
      </c>
      <c r="F15" s="8">
        <v>6.9</v>
      </c>
      <c r="G15" s="8">
        <v>3.0630000000000002</v>
      </c>
      <c r="H15" s="8">
        <v>23.817</v>
      </c>
      <c r="I15" s="8">
        <v>0.68799999999999994</v>
      </c>
      <c r="J15" s="8" t="s">
        <v>4</v>
      </c>
      <c r="K15" s="14" t="s">
        <v>40</v>
      </c>
      <c r="L15" s="14" t="s">
        <v>41</v>
      </c>
      <c r="M15" s="14" t="s">
        <v>42</v>
      </c>
      <c r="N15" s="14">
        <v>1</v>
      </c>
      <c r="O15" s="7">
        <v>0.127068112516841</v>
      </c>
      <c r="P15" s="7">
        <v>0.95592485549132999</v>
      </c>
      <c r="Q15" s="7">
        <v>0.782153179190751</v>
      </c>
      <c r="R15" s="9">
        <v>1.7320508075688801</v>
      </c>
      <c r="S15" s="9">
        <v>1</v>
      </c>
    </row>
    <row r="16" spans="1:19" x14ac:dyDescent="0.2">
      <c r="A16" s="7" t="s">
        <v>38</v>
      </c>
      <c r="B16" s="8" t="s">
        <v>26</v>
      </c>
      <c r="C16" s="8" t="s">
        <v>43</v>
      </c>
      <c r="D16" s="8">
        <v>0.5</v>
      </c>
      <c r="E16" s="8">
        <v>3.6</v>
      </c>
      <c r="F16" s="8">
        <v>9.75</v>
      </c>
      <c r="G16" s="8">
        <v>5.9130000000000003</v>
      </c>
      <c r="H16" s="8">
        <v>14.355</v>
      </c>
      <c r="I16" s="8">
        <v>0.86099999999999999</v>
      </c>
      <c r="J16" s="8" t="s">
        <v>4</v>
      </c>
      <c r="K16" s="14" t="s">
        <v>40</v>
      </c>
      <c r="L16" s="14" t="s">
        <v>41</v>
      </c>
      <c r="M16" s="14" t="s">
        <v>42</v>
      </c>
      <c r="N16" s="14">
        <v>1</v>
      </c>
      <c r="O16" s="7">
        <v>0.12879104812012501</v>
      </c>
      <c r="P16" s="7">
        <v>0.64514252472367695</v>
      </c>
      <c r="Q16" s="7">
        <v>0.84549156486329302</v>
      </c>
      <c r="R16" s="9">
        <v>1.7320508075688801</v>
      </c>
      <c r="S16" s="9">
        <v>1</v>
      </c>
    </row>
    <row r="17" spans="1:19" x14ac:dyDescent="0.2">
      <c r="A17" s="7" t="s">
        <v>38</v>
      </c>
      <c r="B17" s="8" t="s">
        <v>26</v>
      </c>
      <c r="C17" s="8" t="s">
        <v>39</v>
      </c>
      <c r="D17" s="8">
        <v>0.5</v>
      </c>
      <c r="E17" s="8">
        <v>3.6</v>
      </c>
      <c r="F17" s="8">
        <v>4.95</v>
      </c>
      <c r="G17" s="8">
        <v>1.113</v>
      </c>
      <c r="H17" s="8">
        <v>47.674999999999997</v>
      </c>
      <c r="I17" s="8">
        <v>0.33500000000000002</v>
      </c>
      <c r="J17" s="8" t="s">
        <v>4</v>
      </c>
      <c r="K17" s="14" t="s">
        <v>40</v>
      </c>
      <c r="L17" s="14" t="s">
        <v>41</v>
      </c>
      <c r="M17" s="14" t="s">
        <v>42</v>
      </c>
      <c r="N17" s="14">
        <v>1</v>
      </c>
      <c r="O17" s="7">
        <v>0.116672054325656</v>
      </c>
      <c r="P17" s="7">
        <v>0.70414593698175798</v>
      </c>
      <c r="Q17" s="7">
        <v>0.82222222222222197</v>
      </c>
      <c r="R17" s="9">
        <v>1.7320508075688801</v>
      </c>
      <c r="S17" s="9">
        <v>1</v>
      </c>
    </row>
    <row r="18" spans="1:19" x14ac:dyDescent="0.2">
      <c r="A18" s="7" t="s">
        <v>38</v>
      </c>
      <c r="B18" s="8" t="s">
        <v>26</v>
      </c>
      <c r="C18" s="8" t="s">
        <v>39</v>
      </c>
      <c r="D18" s="8">
        <v>0.5</v>
      </c>
      <c r="E18" s="8">
        <v>3.6</v>
      </c>
      <c r="F18" s="8">
        <v>5.6</v>
      </c>
      <c r="G18" s="8">
        <v>1.7629999999999999</v>
      </c>
      <c r="H18" s="8">
        <v>35.145000000000003</v>
      </c>
      <c r="I18" s="8">
        <v>0.495</v>
      </c>
      <c r="J18" s="8" t="s">
        <v>4</v>
      </c>
      <c r="K18" s="14" t="s">
        <v>40</v>
      </c>
      <c r="L18" s="14" t="s">
        <v>41</v>
      </c>
      <c r="M18" s="14" t="s">
        <v>42</v>
      </c>
      <c r="N18" s="14">
        <v>1</v>
      </c>
      <c r="O18" s="7">
        <v>0.12045994178350899</v>
      </c>
      <c r="P18" s="7">
        <v>0.63693379790940796</v>
      </c>
      <c r="Q18" s="7">
        <v>0.76820557491289199</v>
      </c>
      <c r="R18" s="9">
        <v>1.7320508075688801</v>
      </c>
      <c r="S18" s="9">
        <v>1</v>
      </c>
    </row>
    <row r="19" spans="1:19" x14ac:dyDescent="0.2">
      <c r="A19" s="7" t="s">
        <v>38</v>
      </c>
      <c r="B19" s="8" t="s">
        <v>26</v>
      </c>
      <c r="C19" s="8" t="s">
        <v>39</v>
      </c>
      <c r="D19" s="8">
        <v>0.5</v>
      </c>
      <c r="E19" s="8">
        <v>3.6</v>
      </c>
      <c r="F19" s="8">
        <v>6.45</v>
      </c>
      <c r="G19" s="8">
        <v>2.613</v>
      </c>
      <c r="H19" s="8">
        <v>26.721</v>
      </c>
      <c r="I19" s="8">
        <v>0.63500000000000001</v>
      </c>
      <c r="J19" s="8" t="s">
        <v>4</v>
      </c>
      <c r="K19" s="14" t="s">
        <v>40</v>
      </c>
      <c r="L19" s="14" t="s">
        <v>41</v>
      </c>
      <c r="M19" s="14" t="s">
        <v>42</v>
      </c>
      <c r="N19" s="14">
        <v>1</v>
      </c>
      <c r="O19" s="7">
        <v>0.125344972513421</v>
      </c>
      <c r="P19" s="7">
        <v>0.62470643494598399</v>
      </c>
      <c r="Q19" s="7">
        <v>0.83560356975105698</v>
      </c>
      <c r="R19" s="9">
        <v>1.7320508075688801</v>
      </c>
      <c r="S19" s="9">
        <v>1</v>
      </c>
    </row>
    <row r="20" spans="1:19" x14ac:dyDescent="0.2">
      <c r="A20" s="7" t="s">
        <v>38</v>
      </c>
      <c r="B20" s="8" t="s">
        <v>26</v>
      </c>
      <c r="C20" s="8" t="s">
        <v>39</v>
      </c>
      <c r="D20" s="8">
        <v>0.5</v>
      </c>
      <c r="E20" s="8">
        <v>3.6</v>
      </c>
      <c r="F20" s="8">
        <v>7.99</v>
      </c>
      <c r="G20" s="8">
        <v>4.1529999999999996</v>
      </c>
      <c r="H20" s="8">
        <v>18.957999999999998</v>
      </c>
      <c r="I20" s="8">
        <v>0.77900000000000003</v>
      </c>
      <c r="J20" s="8" t="s">
        <v>4</v>
      </c>
      <c r="K20" s="14" t="s">
        <v>40</v>
      </c>
      <c r="L20" s="14" t="s">
        <v>41</v>
      </c>
      <c r="M20" s="14" t="s">
        <v>42</v>
      </c>
      <c r="N20" s="14">
        <v>1</v>
      </c>
      <c r="O20" s="7">
        <v>0.12821978495006001</v>
      </c>
      <c r="P20" s="7">
        <v>0.74192149208414704</v>
      </c>
      <c r="Q20" s="7">
        <v>1.09650834959879</v>
      </c>
      <c r="R20" s="9">
        <v>1.7320508075688801</v>
      </c>
      <c r="S20" s="9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old</vt:lpstr>
      <vt:lpstr>raw</vt:lpstr>
      <vt:lpstr>format</vt:lpstr>
      <vt:lpstr>raw!_FilterDatabase</vt:lpstr>
      <vt:lpstr>raw!_FilterDatabase_0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SHUJIE LI</cp:lastModifiedBy>
  <cp:revision>2</cp:revision>
  <dcterms:created xsi:type="dcterms:W3CDTF">2017-04-14T20:22:25Z</dcterms:created>
  <dcterms:modified xsi:type="dcterms:W3CDTF">2023-10-01T19:42:15Z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