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060" tabRatio="500"/>
  </bookViews>
  <sheets>
    <sheet name="Lehmann 0 to 1.05 fm^(-2)" sheetId="1" r:id="rId1"/>
    <sheet name="Lehmann 0 - 3 fm^(-2)" sheetId="2" r:id="rId2"/>
  </sheets>
  <definedNames>
    <definedName name="solver_adj" localSheetId="1" hidden="1">'Lehmann 0 - 3 fm^(-2)'!$G$2</definedName>
    <definedName name="solver_adj" localSheetId="0" hidden="1">'Lehmann 0 to 1.05 fm^(-2)'!$E$9:$F$9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itr" localSheetId="1" hidden="1">2147483647</definedName>
    <definedName name="solver_itr" localSheetId="0" hidden="1">2147483647</definedName>
    <definedName name="solver_lin" localSheetId="1" hidden="1">2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opt" localSheetId="1" hidden="1">'Lehmann 0 - 3 fm^(-2)'!$H$8</definedName>
    <definedName name="solver_opt" localSheetId="0" hidden="1">'Lehmann 0 to 1.05 fm^(-2)'!$G$13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3</definedName>
    <definedName name="solver_typ" localSheetId="0" hidden="1">2</definedName>
    <definedName name="solver_val" localSheetId="1" hidden="1">4.4</definedName>
    <definedName name="solver_val" localSheetId="0" hidden="1">3.12</definedName>
    <definedName name="solver_ver" localSheetId="1" hidden="1">2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2" l="1"/>
  <c r="D29" i="2"/>
  <c r="D2" i="1"/>
  <c r="F2" i="1"/>
  <c r="D34" i="2"/>
  <c r="H29" i="2"/>
  <c r="D30" i="2"/>
  <c r="H30" i="2"/>
  <c r="D31" i="2"/>
  <c r="H31" i="2"/>
  <c r="H32" i="2"/>
  <c r="D33" i="2"/>
  <c r="H33" i="2"/>
  <c r="H34" i="2"/>
  <c r="H35" i="2"/>
  <c r="H2" i="2"/>
  <c r="H3" i="2"/>
  <c r="H4" i="2"/>
  <c r="H5" i="2"/>
  <c r="H6" i="2"/>
  <c r="H7" i="2"/>
  <c r="H8" i="2"/>
  <c r="D2" i="2"/>
  <c r="F2" i="2"/>
  <c r="D3" i="2"/>
  <c r="F3" i="2"/>
  <c r="D4" i="2"/>
  <c r="F4" i="2"/>
  <c r="D5" i="2"/>
  <c r="F5" i="2"/>
  <c r="D6" i="2"/>
  <c r="F6" i="2"/>
  <c r="D7" i="2"/>
  <c r="F7" i="2"/>
  <c r="F8" i="2"/>
  <c r="D11" i="2"/>
  <c r="G11" i="2"/>
  <c r="D12" i="2"/>
  <c r="G12" i="2"/>
  <c r="D13" i="2"/>
  <c r="G13" i="2"/>
  <c r="D14" i="2"/>
  <c r="G14" i="2"/>
  <c r="D15" i="2"/>
  <c r="G15" i="2"/>
  <c r="D16" i="2"/>
  <c r="G16" i="2"/>
  <c r="G17" i="2"/>
  <c r="D20" i="2"/>
  <c r="G20" i="2"/>
  <c r="D21" i="2"/>
  <c r="G21" i="2"/>
  <c r="D22" i="2"/>
  <c r="G22" i="2"/>
  <c r="D23" i="2"/>
  <c r="G23" i="2"/>
  <c r="D24" i="2"/>
  <c r="G24" i="2"/>
  <c r="D25" i="2"/>
  <c r="G25" i="2"/>
  <c r="G26" i="2"/>
  <c r="D23" i="1"/>
  <c r="D24" i="1"/>
  <c r="D25" i="1"/>
  <c r="D26" i="1"/>
  <c r="H23" i="1"/>
  <c r="H24" i="1"/>
  <c r="H25" i="1"/>
  <c r="H26" i="1"/>
  <c r="H27" i="1"/>
  <c r="D16" i="1"/>
  <c r="D17" i="1"/>
  <c r="D19" i="1"/>
  <c r="D18" i="1"/>
  <c r="G16" i="1"/>
  <c r="G17" i="1"/>
  <c r="G18" i="1"/>
  <c r="G19" i="1"/>
  <c r="G20" i="1"/>
  <c r="D9" i="1"/>
  <c r="D11" i="1"/>
  <c r="D12" i="1"/>
  <c r="D10" i="1"/>
  <c r="G10" i="1"/>
  <c r="G11" i="1"/>
  <c r="G12" i="1"/>
  <c r="G9" i="1"/>
  <c r="G13" i="1"/>
  <c r="H2" i="1"/>
  <c r="H4" i="1"/>
  <c r="H5" i="1"/>
  <c r="H3" i="1"/>
  <c r="D3" i="1"/>
  <c r="D4" i="1"/>
  <c r="D5" i="1"/>
  <c r="H6" i="1"/>
  <c r="F3" i="1"/>
  <c r="F4" i="1"/>
  <c r="F5" i="1"/>
  <c r="F6" i="1"/>
</calcChain>
</file>

<file path=xl/sharedStrings.xml><?xml version="1.0" encoding="utf-8"?>
<sst xmlns="http://schemas.openxmlformats.org/spreadsheetml/2006/main" count="60" uniqueCount="11">
  <si>
    <t>Ge</t>
  </si>
  <si>
    <t>dGe</t>
  </si>
  <si>
    <t>model</t>
  </si>
  <si>
    <t>chi2</t>
  </si>
  <si>
    <t>radius</t>
  </si>
  <si>
    <t>radius [fm]</t>
  </si>
  <si>
    <t>Q^2 [fm^-2]</t>
  </si>
  <si>
    <t>norm</t>
  </si>
  <si>
    <t>A</t>
  </si>
  <si>
    <t>chi2 min. + 1</t>
  </si>
  <si>
    <t>chi2 min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</si>
</sst>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showRuler="0" topLeftCell="A15" zoomScale="200" zoomScaleNormal="200" zoomScalePageLayoutView="200" workbookViewId="0">
      <selection activeCell="H29" sqref="H29"/>
    </sheetView>
  </sheetViews>
  <sheetFormatPr baseColWidth="10" defaultRowHeight="15" x14ac:dyDescent="0"/>
  <cols>
    <col min="1" max="1" width="11.5" customWidth="1"/>
    <col min="4" max="4" width="11.33203125" customWidth="1"/>
    <col min="8" max="8" width="12.33203125" customWidth="1"/>
  </cols>
  <sheetData>
    <row r="1" spans="1:8">
      <c r="A1" s="2" t="s">
        <v>6</v>
      </c>
      <c r="B1" s="2" t="s">
        <v>0</v>
      </c>
      <c r="C1" s="2" t="s">
        <v>1</v>
      </c>
      <c r="D1" s="2" t="s">
        <v>2</v>
      </c>
      <c r="E1" s="2" t="s">
        <v>5</v>
      </c>
      <c r="F1" s="2" t="s">
        <v>3</v>
      </c>
      <c r="G1" s="2" t="s">
        <v>5</v>
      </c>
      <c r="H1" s="2" t="s">
        <v>9</v>
      </c>
    </row>
    <row r="2" spans="1:8">
      <c r="A2">
        <v>0.3</v>
      </c>
      <c r="B2">
        <v>0.95899999999999996</v>
      </c>
      <c r="C2">
        <v>0.01</v>
      </c>
      <c r="D2">
        <f>(1-1/6*(($E$2^2)*A2))</f>
        <v>0.96477834824192166</v>
      </c>
      <c r="E2">
        <v>0.83930509063246261</v>
      </c>
      <c r="F2">
        <f>((D2-B2)/C2)^2</f>
        <v>0.33389308404919527</v>
      </c>
      <c r="G2">
        <v>0.86</v>
      </c>
      <c r="H2">
        <f>((B2-(1-1/6*($G$2^2)*A2))/C2)^2</f>
        <v>0.16160400000000189</v>
      </c>
    </row>
    <row r="3" spans="1:8">
      <c r="A3">
        <v>0.49</v>
      </c>
      <c r="B3">
        <v>0.93300000000000005</v>
      </c>
      <c r="C3">
        <v>8.9999999999999993E-3</v>
      </c>
      <c r="D3">
        <f t="shared" ref="D3:D5" si="0">(1-1/6*(($E$2^2)*A3))</f>
        <v>0.94247130212847208</v>
      </c>
      <c r="F3">
        <f>((D3-B3)/C3)^2</f>
        <v>1.1074760988740586</v>
      </c>
      <c r="H3">
        <f>((B3-(1-1/6*($G$2^2)*A3))/C3)^2</f>
        <v>0.53766914128943066</v>
      </c>
    </row>
    <row r="4" spans="1:8">
      <c r="A4">
        <v>1</v>
      </c>
      <c r="B4">
        <v>0.88100000000000001</v>
      </c>
      <c r="C4">
        <v>8.9999999999999993E-3</v>
      </c>
      <c r="D4">
        <f t="shared" si="0"/>
        <v>0.88259449413973901</v>
      </c>
      <c r="F4">
        <f>((D4-B4)/C4)^2</f>
        <v>3.1387797057555726E-2</v>
      </c>
      <c r="H4">
        <f t="shared" ref="H4:H5" si="1">((B4-(1-1/6*($G$2^2)*A4))/C4)^2</f>
        <v>0.22474622770918801</v>
      </c>
    </row>
    <row r="5" spans="1:8" ht="16" thickBot="1">
      <c r="A5">
        <v>1.05</v>
      </c>
      <c r="B5">
        <v>0.88400000000000001</v>
      </c>
      <c r="C5">
        <v>8.9999999999999993E-3</v>
      </c>
      <c r="D5">
        <f t="shared" si="0"/>
        <v>0.87672421884672591</v>
      </c>
      <c r="F5" s="1">
        <f>((D5-B5)/C5)^2</f>
        <v>0.65354310358442658</v>
      </c>
      <c r="H5" s="1">
        <f t="shared" si="1"/>
        <v>2.2267271604938084</v>
      </c>
    </row>
    <row r="6" spans="1:8" ht="16" thickTop="1">
      <c r="F6">
        <f>SUM(F2:F5)</f>
        <v>2.1263000835652361</v>
      </c>
      <c r="H6">
        <f>SUM(H2:H5)</f>
        <v>3.1507465294924288</v>
      </c>
    </row>
    <row r="8" spans="1:8">
      <c r="A8" s="2" t="s">
        <v>6</v>
      </c>
      <c r="B8" s="2" t="s">
        <v>0</v>
      </c>
      <c r="C8" s="2" t="s">
        <v>1</v>
      </c>
      <c r="D8" s="2" t="s">
        <v>2</v>
      </c>
      <c r="E8" s="2" t="s">
        <v>4</v>
      </c>
      <c r="F8" s="2" t="s">
        <v>7</v>
      </c>
      <c r="G8" s="2" t="s">
        <v>3</v>
      </c>
    </row>
    <row r="9" spans="1:8">
      <c r="A9">
        <v>0.3</v>
      </c>
      <c r="B9">
        <v>0.95899999999999996</v>
      </c>
      <c r="C9">
        <v>0.01</v>
      </c>
      <c r="D9">
        <f>$F$9*(1-(1/6*$E$9^2)*A9)</f>
        <v>0.9555949445286942</v>
      </c>
      <c r="E9">
        <v>0.78489548516593799</v>
      </c>
      <c r="F9">
        <v>0.98596569119896316</v>
      </c>
      <c r="G9">
        <f>((D9-B9)/C9)^2</f>
        <v>0.11594402762669308</v>
      </c>
    </row>
    <row r="10" spans="1:8">
      <c r="A10">
        <v>0.49</v>
      </c>
      <c r="B10">
        <v>0.93300000000000005</v>
      </c>
      <c r="C10">
        <v>8.9999999999999993E-3</v>
      </c>
      <c r="D10">
        <f>$F$9*(1-(1/6*$E$9^2)*A10)</f>
        <v>0.93636013830419063</v>
      </c>
      <c r="G10">
        <f t="shared" ref="G10:G12" si="2">((D10-B10)/C10)^2</f>
        <v>0.13938925213936676</v>
      </c>
    </row>
    <row r="11" spans="1:8">
      <c r="A11">
        <v>1</v>
      </c>
      <c r="B11">
        <v>0.88100000000000001</v>
      </c>
      <c r="C11">
        <v>8.9999999999999993E-3</v>
      </c>
      <c r="D11">
        <f t="shared" ref="D11:D12" si="3">$F$9*(1-(1/6*$E$9^2)*A11)</f>
        <v>0.88472986896473349</v>
      </c>
      <c r="G11">
        <f t="shared" si="2"/>
        <v>0.17175212955656841</v>
      </c>
    </row>
    <row r="12" spans="1:8" ht="16" thickBot="1">
      <c r="A12">
        <v>1.05</v>
      </c>
      <c r="B12">
        <v>0.88400000000000001</v>
      </c>
      <c r="C12">
        <v>8.9999999999999993E-3</v>
      </c>
      <c r="D12">
        <f t="shared" si="3"/>
        <v>0.87966807785302203</v>
      </c>
      <c r="G12" s="1">
        <f t="shared" si="2"/>
        <v>0.23167345046269455</v>
      </c>
    </row>
    <row r="13" spans="1:8" ht="16" thickTop="1">
      <c r="G13">
        <f>SUM(G9:G12)</f>
        <v>0.65875885978532289</v>
      </c>
    </row>
    <row r="15" spans="1:8">
      <c r="A15" s="2" t="s">
        <v>6</v>
      </c>
      <c r="B15" s="2" t="s">
        <v>0</v>
      </c>
      <c r="C15" s="2" t="s">
        <v>1</v>
      </c>
      <c r="D15" s="2" t="s">
        <v>2</v>
      </c>
      <c r="E15" s="2" t="s">
        <v>4</v>
      </c>
      <c r="F15" s="2" t="s">
        <v>8</v>
      </c>
      <c r="G15" s="2" t="s">
        <v>3</v>
      </c>
    </row>
    <row r="16" spans="1:8">
      <c r="A16">
        <v>0.3</v>
      </c>
      <c r="B16">
        <v>0.95899999999999996</v>
      </c>
      <c r="C16">
        <v>0.01</v>
      </c>
      <c r="D16">
        <f>(1-(1/6*$E$16^2)*A16+$F$16*A16^2)</f>
        <v>0.95711779556354148</v>
      </c>
      <c r="E16">
        <v>0.9634552346734796</v>
      </c>
      <c r="F16">
        <v>3.9223278050310367E-2</v>
      </c>
      <c r="G16">
        <f>((D16-B16)/C16)^2</f>
        <v>3.5426935406239798E-2</v>
      </c>
    </row>
    <row r="17" spans="1:8">
      <c r="A17">
        <v>0.49</v>
      </c>
      <c r="B17">
        <v>0.93300000000000005</v>
      </c>
      <c r="C17">
        <v>8.9999999999999993E-3</v>
      </c>
      <c r="D17">
        <f>(1-(1/6*$E$16^2)*A17+$F$16*A17^2)</f>
        <v>0.93361075327360155</v>
      </c>
      <c r="G17">
        <f t="shared" ref="G17:G19" si="4">((D17-B17)/C17)^2</f>
        <v>4.6051797680856993E-3</v>
      </c>
    </row>
    <row r="18" spans="1:8">
      <c r="A18">
        <v>1</v>
      </c>
      <c r="B18">
        <v>0.88100000000000001</v>
      </c>
      <c r="C18">
        <v>8.9999999999999993E-3</v>
      </c>
      <c r="D18">
        <f>(1-(1/6*$E$16^2)*A18+$F$16*A18^2)</f>
        <v>0.88451561318035543</v>
      </c>
      <c r="G18">
        <f t="shared" si="4"/>
        <v>0.15258686461591101</v>
      </c>
    </row>
    <row r="19" spans="1:8" ht="16" thickBot="1">
      <c r="A19">
        <v>1.05</v>
      </c>
      <c r="B19">
        <v>0.88400000000000001</v>
      </c>
      <c r="C19">
        <v>8.9999999999999993E-3</v>
      </c>
      <c r="D19">
        <f>(1-(1/6*$E$16^2)*A19+$F$16*A19^2)</f>
        <v>0.88080061593701453</v>
      </c>
      <c r="G19" s="1">
        <f t="shared" si="4"/>
        <v>0.12637109114179584</v>
      </c>
    </row>
    <row r="20" spans="1:8" ht="16" thickTop="1">
      <c r="G20">
        <f>SUM(G16:G19)</f>
        <v>0.31899007093203235</v>
      </c>
    </row>
    <row r="22" spans="1:8">
      <c r="A22" s="2" t="s">
        <v>6</v>
      </c>
      <c r="B22" s="2" t="s">
        <v>0</v>
      </c>
      <c r="C22" s="2" t="s">
        <v>1</v>
      </c>
      <c r="D22" s="2" t="s">
        <v>2</v>
      </c>
      <c r="E22" s="2" t="s">
        <v>4</v>
      </c>
      <c r="F22" s="2" t="s">
        <v>8</v>
      </c>
      <c r="G22" s="2" t="s">
        <v>7</v>
      </c>
      <c r="H22" s="2" t="s">
        <v>3</v>
      </c>
    </row>
    <row r="23" spans="1:8">
      <c r="A23">
        <v>0.3</v>
      </c>
      <c r="B23">
        <v>0.95899999999999996</v>
      </c>
      <c r="C23">
        <v>0.01</v>
      </c>
      <c r="D23">
        <f t="shared" ref="D23:D25" si="5">$G$23*(1-(1/6*$E$23^2)*A23+$F$23*A23^2)</f>
        <v>0.95965694176883032</v>
      </c>
      <c r="E23">
        <v>1.09804723573465</v>
      </c>
      <c r="F23">
        <v>7.2645163300207399E-2</v>
      </c>
      <c r="G23">
        <v>1.0141656282483937</v>
      </c>
      <c r="H23">
        <f>((D23-B23)/C23)^2</f>
        <v>4.3157248763395521E-3</v>
      </c>
    </row>
    <row r="24" spans="1:8">
      <c r="A24">
        <v>0.49</v>
      </c>
      <c r="B24">
        <v>0.93300000000000005</v>
      </c>
      <c r="C24">
        <v>8.9999999999999993E-3</v>
      </c>
      <c r="D24">
        <f t="shared" si="5"/>
        <v>0.93199384426188803</v>
      </c>
      <c r="H24">
        <f>((D24-B24)/C24)^2</f>
        <v>1.2498140362169789E-2</v>
      </c>
    </row>
    <row r="25" spans="1:8">
      <c r="A25">
        <v>1</v>
      </c>
      <c r="B25">
        <v>0.88100000000000001</v>
      </c>
      <c r="C25">
        <v>8.9999999999999993E-3</v>
      </c>
      <c r="D25">
        <f t="shared" si="5"/>
        <v>0.88404196602414264</v>
      </c>
      <c r="H25">
        <f>((D25-B25)/C25)^2</f>
        <v>0.11424144804985406</v>
      </c>
    </row>
    <row r="26" spans="1:8" ht="16" thickBot="1">
      <c r="A26">
        <v>1.05</v>
      </c>
      <c r="B26">
        <v>0.88400000000000001</v>
      </c>
      <c r="C26">
        <v>8.9999999999999993E-3</v>
      </c>
      <c r="D26">
        <f>$G$23*(1-(1/6*$E$23^2)*A26+$F$23*A26^2)</f>
        <v>0.88140367986600199</v>
      </c>
      <c r="H26" s="1">
        <f>((D26-B26)/C26)^2</f>
        <v>8.3220718990166642E-2</v>
      </c>
    </row>
    <row r="27" spans="1:8" ht="16" thickTop="1">
      <c r="H27">
        <f>SUM(H23:H26)</f>
        <v>0.21427603227853004</v>
      </c>
    </row>
  </sheetData>
  <pageMargins left="0.75" right="0.75" top="1" bottom="1" header="0.5" footer="0.5"/>
  <pageSetup paperSize="3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showRuler="0" topLeftCell="A14" zoomScale="200" zoomScaleNormal="200" zoomScalePageLayoutView="200" workbookViewId="0">
      <selection activeCell="I9" sqref="I9"/>
    </sheetView>
  </sheetViews>
  <sheetFormatPr baseColWidth="10" defaultRowHeight="15" x14ac:dyDescent="0"/>
  <cols>
    <col min="8" max="8" width="12" customWidth="1"/>
  </cols>
  <sheetData>
    <row r="1" spans="1:8">
      <c r="A1" s="2" t="s">
        <v>6</v>
      </c>
      <c r="B1" s="2" t="s">
        <v>0</v>
      </c>
      <c r="C1" s="2" t="s">
        <v>1</v>
      </c>
      <c r="D1" s="2" t="s">
        <v>2</v>
      </c>
      <c r="E1" s="2" t="s">
        <v>5</v>
      </c>
      <c r="F1" s="2" t="s">
        <v>3</v>
      </c>
      <c r="G1" s="2" t="s">
        <v>5</v>
      </c>
      <c r="H1" s="2" t="s">
        <v>10</v>
      </c>
    </row>
    <row r="2" spans="1:8">
      <c r="A2">
        <v>0.3</v>
      </c>
      <c r="B2">
        <v>0.95899999999999996</v>
      </c>
      <c r="C2">
        <v>0.01</v>
      </c>
      <c r="D2">
        <f>(1-1/6*(($E$2^2)*A2))</f>
        <v>0.96586844316562892</v>
      </c>
      <c r="E2">
        <v>0.82621494581459909</v>
      </c>
      <c r="F2">
        <f t="shared" ref="F2:F7" si="0">((D2-B2)/C2)^2</f>
        <v>0.47175511519475127</v>
      </c>
      <c r="G2">
        <v>0.84067759470746817</v>
      </c>
      <c r="H2">
        <f>((B2-(1-1/6*($G$2^2)*A2))/C2)^2</f>
        <v>0.32070238232405379</v>
      </c>
    </row>
    <row r="3" spans="1:8">
      <c r="A3">
        <v>0.49</v>
      </c>
      <c r="B3">
        <v>0.93300000000000005</v>
      </c>
      <c r="C3">
        <v>8.9999999999999993E-3</v>
      </c>
      <c r="D3">
        <f t="shared" ref="D3:D7" si="1">(1-1/6*(($E$2^2)*A3))</f>
        <v>0.94425179050386066</v>
      </c>
      <c r="F3">
        <f t="shared" si="0"/>
        <v>1.5629974017625641</v>
      </c>
      <c r="H3">
        <f>((B3-(1-1/6*($G$2^2)*A3))/C3)^2</f>
        <v>1.0638768420659894</v>
      </c>
    </row>
    <row r="4" spans="1:8">
      <c r="A4">
        <v>1</v>
      </c>
      <c r="B4">
        <v>0.88100000000000001</v>
      </c>
      <c r="C4">
        <v>8.9999999999999993E-3</v>
      </c>
      <c r="D4">
        <f t="shared" si="1"/>
        <v>0.88622814388542981</v>
      </c>
      <c r="F4">
        <f t="shared" si="0"/>
        <v>0.3374504751451487</v>
      </c>
      <c r="H4">
        <f t="shared" ref="H4:H7" si="2">((B4-(1-1/6*($G$2^2)*A4))/C4)^2</f>
        <v>1.8081193589246602E-2</v>
      </c>
    </row>
    <row r="5" spans="1:8">
      <c r="A5">
        <v>1.05</v>
      </c>
      <c r="B5">
        <v>0.88400000000000001</v>
      </c>
      <c r="C5">
        <v>8.9999999999999993E-3</v>
      </c>
      <c r="D5">
        <f t="shared" si="1"/>
        <v>0.88053955107970139</v>
      </c>
      <c r="F5" s="3">
        <f t="shared" si="0"/>
        <v>0.14783588555550478</v>
      </c>
      <c r="H5" s="3">
        <f t="shared" si="2"/>
        <v>0.72804375231013607</v>
      </c>
    </row>
    <row r="6" spans="1:8">
      <c r="A6">
        <v>2</v>
      </c>
      <c r="B6">
        <v>0.78400000000000003</v>
      </c>
      <c r="C6">
        <v>1.2999999999999999E-2</v>
      </c>
      <c r="D6">
        <f t="shared" si="1"/>
        <v>0.77245628777085973</v>
      </c>
      <c r="F6" s="4">
        <f t="shared" si="0"/>
        <v>0.78850468656333339</v>
      </c>
      <c r="H6" s="4">
        <f t="shared" si="2"/>
        <v>2.2684081318868792</v>
      </c>
    </row>
    <row r="7" spans="1:8" ht="16" thickBot="1">
      <c r="A7">
        <v>2.98</v>
      </c>
      <c r="B7">
        <v>0.65</v>
      </c>
      <c r="C7">
        <v>3.4000000000000002E-2</v>
      </c>
      <c r="D7">
        <f t="shared" si="1"/>
        <v>0.66095986877858093</v>
      </c>
      <c r="F7" s="5">
        <f t="shared" si="0"/>
        <v>0.10390893048764056</v>
      </c>
      <c r="H7" s="5">
        <f t="shared" si="2"/>
        <v>8.8876421880316298E-4</v>
      </c>
    </row>
    <row r="8" spans="1:8" ht="16" thickTop="1">
      <c r="F8">
        <f>SUM(F2:F7)</f>
        <v>3.4124524947089423</v>
      </c>
      <c r="H8">
        <f>SUM(H2:H7)</f>
        <v>4.4000010663951086</v>
      </c>
    </row>
    <row r="10" spans="1:8">
      <c r="A10" s="2" t="s">
        <v>6</v>
      </c>
      <c r="B10" s="2" t="s">
        <v>0</v>
      </c>
      <c r="C10" s="2" t="s">
        <v>1</v>
      </c>
      <c r="D10" s="2" t="s">
        <v>2</v>
      </c>
      <c r="E10" s="2" t="s">
        <v>4</v>
      </c>
      <c r="F10" s="2" t="s">
        <v>7</v>
      </c>
      <c r="G10" s="2" t="s">
        <v>3</v>
      </c>
    </row>
    <row r="11" spans="1:8">
      <c r="A11">
        <v>0.3</v>
      </c>
      <c r="B11">
        <v>0.95899999999999996</v>
      </c>
      <c r="C11">
        <v>0.01</v>
      </c>
      <c r="D11">
        <f>$F$11*(1-(1/6*$E$11^2)*A11)</f>
        <v>0.95717738651507189</v>
      </c>
      <c r="E11">
        <v>0.79701920205833277</v>
      </c>
      <c r="F11">
        <v>0.98857653506803089</v>
      </c>
      <c r="G11">
        <f>((D11-B11)/C11)^2</f>
        <v>3.3219199154416464E-2</v>
      </c>
    </row>
    <row r="12" spans="1:8">
      <c r="A12">
        <v>0.49</v>
      </c>
      <c r="B12">
        <v>0.93300000000000005</v>
      </c>
      <c r="C12">
        <v>8.9999999999999993E-3</v>
      </c>
      <c r="D12">
        <f>$F$11*(1-(1/6*$E$11^2)*A12)</f>
        <v>0.93729125909819799</v>
      </c>
      <c r="G12">
        <f t="shared" ref="G12:G16" si="3">((D12-B12)/C12)^2</f>
        <v>0.22734450182551375</v>
      </c>
    </row>
    <row r="13" spans="1:8">
      <c r="A13">
        <v>1</v>
      </c>
      <c r="B13">
        <v>0.88100000000000001</v>
      </c>
      <c r="C13">
        <v>8.9999999999999993E-3</v>
      </c>
      <c r="D13">
        <f t="shared" ref="D13:D16" si="4">$F$11*(1-(1/6*$E$11^2)*A13)</f>
        <v>0.88391270655816778</v>
      </c>
      <c r="G13">
        <f t="shared" si="3"/>
        <v>0.10473900609868617</v>
      </c>
    </row>
    <row r="14" spans="1:8">
      <c r="A14">
        <v>1.05</v>
      </c>
      <c r="B14">
        <v>0.88400000000000001</v>
      </c>
      <c r="C14">
        <v>8.9999999999999993E-3</v>
      </c>
      <c r="D14">
        <f t="shared" si="4"/>
        <v>0.87867951513267473</v>
      </c>
      <c r="G14" s="3">
        <f t="shared" si="3"/>
        <v>0.34947603979552255</v>
      </c>
    </row>
    <row r="15" spans="1:8">
      <c r="A15">
        <v>2</v>
      </c>
      <c r="B15">
        <v>0.78400000000000003</v>
      </c>
      <c r="C15">
        <v>1.2999999999999999E-2</v>
      </c>
      <c r="D15">
        <f t="shared" si="4"/>
        <v>0.77924887804830478</v>
      </c>
      <c r="G15" s="3">
        <f t="shared" si="3"/>
        <v>0.13356899289870092</v>
      </c>
    </row>
    <row r="16" spans="1:8" ht="16" thickBot="1">
      <c r="A16">
        <v>2.98</v>
      </c>
      <c r="B16">
        <v>0.65</v>
      </c>
      <c r="C16">
        <v>3.4000000000000002E-2</v>
      </c>
      <c r="D16">
        <f t="shared" si="4"/>
        <v>0.67667832610863887</v>
      </c>
      <c r="G16" s="1">
        <f t="shared" si="3"/>
        <v>0.61568605878795957</v>
      </c>
    </row>
    <row r="17" spans="1:8" ht="16" thickTop="1">
      <c r="G17">
        <f>SUM(G11:G16)</f>
        <v>1.4640337985607994</v>
      </c>
    </row>
    <row r="19" spans="1:8">
      <c r="A19" s="2" t="s">
        <v>6</v>
      </c>
      <c r="B19" s="2" t="s">
        <v>0</v>
      </c>
      <c r="C19" s="2" t="s">
        <v>1</v>
      </c>
      <c r="D19" s="2" t="s">
        <v>2</v>
      </c>
      <c r="E19" s="2" t="s">
        <v>4</v>
      </c>
      <c r="F19" s="2" t="s">
        <v>8</v>
      </c>
      <c r="G19" s="2" t="s">
        <v>3</v>
      </c>
    </row>
    <row r="20" spans="1:8">
      <c r="A20">
        <v>0.3</v>
      </c>
      <c r="B20">
        <v>0.95899999999999996</v>
      </c>
      <c r="C20">
        <v>0.01</v>
      </c>
      <c r="D20">
        <f>(1-(1/6*$E$20^2)*A20+$F$20*A20^2)</f>
        <v>0.96425184777490014</v>
      </c>
      <c r="E20">
        <v>0.84991637810854703</v>
      </c>
      <c r="F20">
        <v>4.1082251528626046E-3</v>
      </c>
      <c r="G20">
        <f>((D20-B20)/C20)^2</f>
        <v>0.27581905050723926</v>
      </c>
    </row>
    <row r="21" spans="1:8">
      <c r="A21">
        <v>0.49</v>
      </c>
      <c r="B21">
        <v>0.93300000000000005</v>
      </c>
      <c r="C21">
        <v>8.9999999999999993E-3</v>
      </c>
      <c r="D21">
        <f>(1-(1/6*$E$20^2)*A21+$F$20*A21^2)</f>
        <v>0.94199382712740165</v>
      </c>
      <c r="G21">
        <f t="shared" ref="G21:G25" si="5">((D21-B21)/C21)^2</f>
        <v>0.99862872095783839</v>
      </c>
    </row>
    <row r="22" spans="1:8">
      <c r="A22">
        <v>1</v>
      </c>
      <c r="B22">
        <v>0.88100000000000001</v>
      </c>
      <c r="C22">
        <v>8.9999999999999993E-3</v>
      </c>
      <c r="D22">
        <f>(1-(1/6*$E$20^2)*A22+$F$20*A22^2)</f>
        <v>0.88371525019000408</v>
      </c>
      <c r="G22">
        <f t="shared" si="5"/>
        <v>9.1019550547125225E-2</v>
      </c>
    </row>
    <row r="23" spans="1:8">
      <c r="A23">
        <v>1.05</v>
      </c>
      <c r="B23">
        <v>0.88400000000000001</v>
      </c>
      <c r="C23">
        <v>8.9999999999999993E-3</v>
      </c>
      <c r="D23">
        <f>(1-(1/6*$E$20^2)*A23+$F$20*A23^2)</f>
        <v>0.87811669452002961</v>
      </c>
      <c r="G23" s="3">
        <f t="shared" si="5"/>
        <v>0.42732448605740464</v>
      </c>
    </row>
    <row r="24" spans="1:8">
      <c r="A24" s="6">
        <v>2</v>
      </c>
      <c r="B24" s="6">
        <v>0.78400000000000003</v>
      </c>
      <c r="C24" s="6">
        <v>1.2999999999999999E-2</v>
      </c>
      <c r="D24">
        <f t="shared" ref="D24:D25" si="6">(1-(1/6*$E$20^2)*A24+$F$20*A24^2)</f>
        <v>0.77564695068573353</v>
      </c>
      <c r="G24" s="3">
        <f t="shared" si="5"/>
        <v>0.41286054938797695</v>
      </c>
    </row>
    <row r="25" spans="1:8" ht="16" thickBot="1">
      <c r="A25" s="6">
        <v>2.98</v>
      </c>
      <c r="B25" s="6">
        <v>0.65</v>
      </c>
      <c r="C25" s="6">
        <v>3.4000000000000002E-2</v>
      </c>
      <c r="D25">
        <f t="shared" si="6"/>
        <v>0.67771161725816298</v>
      </c>
      <c r="G25" s="1">
        <f t="shared" si="5"/>
        <v>0.66430253552155272</v>
      </c>
    </row>
    <row r="26" spans="1:8" ht="16" thickTop="1">
      <c r="G26">
        <f>SUM(G20:G25)</f>
        <v>2.8699548929791372</v>
      </c>
    </row>
    <row r="28" spans="1:8">
      <c r="A28" s="2" t="s">
        <v>6</v>
      </c>
      <c r="B28" s="2" t="s">
        <v>0</v>
      </c>
      <c r="C28" s="2" t="s">
        <v>1</v>
      </c>
      <c r="D28" s="2" t="s">
        <v>2</v>
      </c>
      <c r="E28" s="2" t="s">
        <v>4</v>
      </c>
      <c r="F28" s="2" t="s">
        <v>8</v>
      </c>
      <c r="G28" s="2" t="s">
        <v>7</v>
      </c>
      <c r="H28" s="2" t="s">
        <v>3</v>
      </c>
    </row>
    <row r="29" spans="1:8">
      <c r="A29">
        <v>0.3</v>
      </c>
      <c r="B29">
        <v>0.95899999999999996</v>
      </c>
      <c r="C29">
        <v>0.01</v>
      </c>
      <c r="D29">
        <f>$G$29*(1-(1/6*$E$29^2)*A29+$F$29*A29^2)</f>
        <v>0.95717880004355904</v>
      </c>
      <c r="E29">
        <v>0.79702639013797316</v>
      </c>
      <c r="F29">
        <v>0</v>
      </c>
      <c r="G29">
        <v>0.98857857990760178</v>
      </c>
      <c r="H29">
        <f>((D29-B29)/C29)^2</f>
        <v>3.3167692813404162E-2</v>
      </c>
    </row>
    <row r="30" spans="1:8">
      <c r="A30">
        <v>0.49</v>
      </c>
      <c r="B30">
        <v>0.93300000000000005</v>
      </c>
      <c r="C30">
        <v>8.9999999999999993E-3</v>
      </c>
      <c r="D30">
        <f t="shared" ref="D29:D31" si="7">$G$29*(1-(1/6*$E$29^2)*A30+$F$29*A30^2)</f>
        <v>0.93729227279633187</v>
      </c>
      <c r="H30">
        <f>((D30-B30)/C30)^2</f>
        <v>0.22745192293987879</v>
      </c>
    </row>
    <row r="31" spans="1:8">
      <c r="A31">
        <v>1</v>
      </c>
      <c r="B31">
        <v>0.88100000000000001</v>
      </c>
      <c r="C31">
        <v>8.9999999999999993E-3</v>
      </c>
      <c r="D31">
        <f t="shared" si="7"/>
        <v>0.88391264702745909</v>
      </c>
      <c r="H31">
        <f>((D31-B31)/C31)^2</f>
        <v>0.10473472477242249</v>
      </c>
    </row>
    <row r="32" spans="1:8">
      <c r="A32">
        <v>1.05</v>
      </c>
      <c r="B32">
        <v>0.88400000000000001</v>
      </c>
      <c r="C32">
        <v>8.9999999999999993E-3</v>
      </c>
      <c r="D32">
        <f>$G$29*(1-(1/6*$E$29^2)*A32+$F$29*A32^2)</f>
        <v>0.87867935038345202</v>
      </c>
      <c r="H32" s="3">
        <f>((D32-B32)/C32)^2</f>
        <v>0.34949768323546021</v>
      </c>
    </row>
    <row r="33" spans="1:8">
      <c r="A33" s="6">
        <v>2</v>
      </c>
      <c r="B33" s="6">
        <v>0.78400000000000003</v>
      </c>
      <c r="C33" s="6">
        <v>1.2999999999999999E-2</v>
      </c>
      <c r="D33">
        <f t="shared" ref="D33" si="8">$G$29*(1-(1/6*$E$29^2)*A33+$F$29*A33^2)</f>
        <v>0.7792467141473165</v>
      </c>
      <c r="H33" s="3">
        <f t="shared" ref="H33:H34" si="9">((D33-B33)/C33)^2</f>
        <v>0.13369068874154677</v>
      </c>
    </row>
    <row r="34" spans="1:8" ht="16" thickBot="1">
      <c r="A34" s="6">
        <v>2.98</v>
      </c>
      <c r="B34" s="6">
        <v>0.65</v>
      </c>
      <c r="C34" s="6">
        <v>3.4000000000000002E-2</v>
      </c>
      <c r="D34">
        <f>$G$29*(1-(1/6*$E$29^2)*A34+$F$29*A34^2)</f>
        <v>0.67667409992477667</v>
      </c>
      <c r="H34" s="1">
        <f t="shared" si="9"/>
        <v>0.61549100933993905</v>
      </c>
    </row>
    <row r="35" spans="1:8" ht="16" thickTop="1">
      <c r="H35">
        <f>SUM(H29:H34)</f>
        <v>1.4640337218426516</v>
      </c>
    </row>
  </sheetData>
  <pageMargins left="0.75" right="0.75" top="1" bottom="1" header="0.5" footer="0.5"/>
  <pageSetup paperSize="3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Lehmann 0 to 1.05 fm^(-2)</vt:lpstr>
      <vt:lpstr>Lehmann 0 - 3 fm^(-2)</vt:lpstr>
    </vt:vector>
  </TitlesOfParts>
  <Company>Jefferson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Higinbotham</dc:creator>
  <cp:lastModifiedBy>Douglas Higinbotham</cp:lastModifiedBy>
  <dcterms:created xsi:type="dcterms:W3CDTF">2017-06-07T18:11:11Z</dcterms:created>
  <dcterms:modified xsi:type="dcterms:W3CDTF">2017-06-09T12:38:02Z</dcterms:modified>
</cp:coreProperties>
</file>