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315" windowHeight="9180" activeTab="1"/>
  </bookViews>
  <sheets>
    <sheet name="CDFv2" sheetId="1" r:id="rId1"/>
    <sheet name="ZEUSv1" sheetId="2" r:id="rId2"/>
    <sheet name="BabarV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D33" i="2"/>
  <c r="D32"/>
  <c r="C69"/>
  <c r="C68"/>
  <c r="E78"/>
  <c r="C86"/>
  <c r="E85"/>
  <c r="E68"/>
  <c r="E46"/>
  <c r="E47" s="1"/>
  <c r="D31"/>
  <c r="D30"/>
  <c r="D29"/>
  <c r="D26"/>
  <c r="D25"/>
  <c r="D24"/>
  <c r="H63" i="1"/>
  <c r="C70"/>
  <c r="E62"/>
  <c r="E52"/>
  <c r="E69" s="1"/>
  <c r="D33"/>
  <c r="D32"/>
  <c r="D31"/>
  <c r="D30"/>
  <c r="D29"/>
  <c r="D26"/>
  <c r="D25"/>
  <c r="D24"/>
  <c r="C61"/>
  <c r="C52"/>
  <c r="D59" i="2"/>
  <c r="B6"/>
  <c r="E70"/>
  <c r="C44"/>
  <c r="C45" s="1"/>
  <c r="C53"/>
  <c r="C52"/>
  <c r="C56" s="1"/>
  <c r="D51"/>
  <c r="E54"/>
  <c r="E55" s="1"/>
  <c r="E52"/>
  <c r="E62"/>
  <c r="E60"/>
  <c r="C60"/>
  <c r="E44"/>
  <c r="E48" s="1"/>
  <c r="D43"/>
  <c r="J4"/>
  <c r="L4"/>
  <c r="K4"/>
  <c r="I4"/>
  <c r="C54"/>
  <c r="E56"/>
  <c r="C48"/>
  <c r="D117" i="4"/>
  <c r="D115"/>
  <c r="D116" s="1"/>
  <c r="D114"/>
  <c r="B113"/>
  <c r="D110"/>
  <c r="D108"/>
  <c r="D109" s="1"/>
  <c r="D107"/>
  <c r="B106"/>
  <c r="D103"/>
  <c r="D101"/>
  <c r="D102" s="1"/>
  <c r="D100"/>
  <c r="B99"/>
  <c r="D96"/>
  <c r="D94"/>
  <c r="D95" s="1"/>
  <c r="D93"/>
  <c r="B92"/>
  <c r="D89"/>
  <c r="D87"/>
  <c r="D88" s="1"/>
  <c r="D86"/>
  <c r="B85"/>
  <c r="D82"/>
  <c r="D80"/>
  <c r="D81" s="1"/>
  <c r="D79"/>
  <c r="B78"/>
  <c r="D75"/>
  <c r="D73"/>
  <c r="D74" s="1"/>
  <c r="D72"/>
  <c r="B71"/>
  <c r="B64"/>
  <c r="D61"/>
  <c r="B61"/>
  <c r="B110" s="1"/>
  <c r="B60"/>
  <c r="B109" s="1"/>
  <c r="D59"/>
  <c r="D60" s="1"/>
  <c r="B59"/>
  <c r="B108" s="1"/>
  <c r="D58"/>
  <c r="B58"/>
  <c r="B107" s="1"/>
  <c r="B53"/>
  <c r="B52"/>
  <c r="B51"/>
  <c r="B50"/>
  <c r="B49"/>
  <c r="D117" i="3"/>
  <c r="D115"/>
  <c r="D116" s="1"/>
  <c r="D114"/>
  <c r="B113"/>
  <c r="D110"/>
  <c r="B110"/>
  <c r="B109"/>
  <c r="D108"/>
  <c r="D109" s="1"/>
  <c r="B108"/>
  <c r="D107"/>
  <c r="B107"/>
  <c r="B106"/>
  <c r="D103"/>
  <c r="D101"/>
  <c r="D102" s="1"/>
  <c r="D100"/>
  <c r="B99"/>
  <c r="D96"/>
  <c r="B96"/>
  <c r="B95"/>
  <c r="D94"/>
  <c r="D95" s="1"/>
  <c r="B94"/>
  <c r="D93"/>
  <c r="B93"/>
  <c r="B92"/>
  <c r="D89"/>
  <c r="D87"/>
  <c r="D88" s="1"/>
  <c r="D86"/>
  <c r="B85"/>
  <c r="D82"/>
  <c r="B82"/>
  <c r="B81"/>
  <c r="D80"/>
  <c r="D81" s="1"/>
  <c r="B80"/>
  <c r="D79"/>
  <c r="B79"/>
  <c r="B78"/>
  <c r="D75"/>
  <c r="D73"/>
  <c r="D74" s="1"/>
  <c r="D72"/>
  <c r="B71"/>
  <c r="B67"/>
  <c r="B65"/>
  <c r="B64"/>
  <c r="D61"/>
  <c r="B61"/>
  <c r="B117" s="1"/>
  <c r="B60"/>
  <c r="B116" s="1"/>
  <c r="D59"/>
  <c r="D60" s="1"/>
  <c r="B59"/>
  <c r="B115" s="1"/>
  <c r="D58"/>
  <c r="B58"/>
  <c r="B114" s="1"/>
  <c r="B53"/>
  <c r="B52"/>
  <c r="B51"/>
  <c r="B50"/>
  <c r="B49"/>
  <c r="C61" i="2" l="1"/>
  <c r="C46"/>
  <c r="E53"/>
  <c r="C55"/>
  <c r="E45"/>
  <c r="C47"/>
  <c r="B66" i="4"/>
  <c r="B68"/>
  <c r="B72"/>
  <c r="B73"/>
  <c r="B74"/>
  <c r="B75"/>
  <c r="B86"/>
  <c r="B87"/>
  <c r="B88"/>
  <c r="B89"/>
  <c r="B100"/>
  <c r="B101"/>
  <c r="B102"/>
  <c r="B103"/>
  <c r="B114"/>
  <c r="B115"/>
  <c r="B116"/>
  <c r="B117"/>
  <c r="B65"/>
  <c r="B67"/>
  <c r="B79"/>
  <c r="B80"/>
  <c r="B81"/>
  <c r="B82"/>
  <c r="B93"/>
  <c r="B94"/>
  <c r="B95"/>
  <c r="B96"/>
  <c r="B66" i="3"/>
  <c r="B68"/>
  <c r="B72"/>
  <c r="B73"/>
  <c r="B74"/>
  <c r="B75"/>
  <c r="B86"/>
  <c r="B87"/>
  <c r="B88"/>
  <c r="B89"/>
  <c r="B100"/>
  <c r="B101"/>
  <c r="B102"/>
  <c r="B103"/>
  <c r="E111" i="2"/>
  <c r="E112" s="1"/>
  <c r="E106"/>
  <c r="E105"/>
  <c r="E88"/>
  <c r="E87"/>
  <c r="C87"/>
  <c r="E86"/>
  <c r="E71"/>
  <c r="C110"/>
  <c r="C111" s="1"/>
  <c r="E69"/>
  <c r="C72"/>
  <c r="C62"/>
  <c r="E64"/>
  <c r="C64"/>
  <c r="F6"/>
  <c r="B5"/>
  <c r="B4"/>
  <c r="C96" i="1"/>
  <c r="C97"/>
  <c r="E94"/>
  <c r="E97" s="1"/>
  <c r="C94"/>
  <c r="E76"/>
  <c r="E88"/>
  <c r="E79" i="2" l="1"/>
  <c r="E72"/>
  <c r="C113"/>
  <c r="C112"/>
  <c r="C63"/>
  <c r="C70"/>
  <c r="C84"/>
  <c r="E61"/>
  <c r="E63"/>
  <c r="C71"/>
  <c r="C76"/>
  <c r="C77" s="1"/>
  <c r="C104" s="1"/>
  <c r="C68" i="1"/>
  <c r="E104" i="2" l="1"/>
  <c r="C105"/>
  <c r="C80"/>
  <c r="C79"/>
  <c r="C88"/>
  <c r="C85"/>
  <c r="C53" i="1"/>
  <c r="C60" s="1"/>
  <c r="C56"/>
  <c r="C89"/>
  <c r="F6"/>
  <c r="E89"/>
  <c r="E90"/>
  <c r="E70"/>
  <c r="C71"/>
  <c r="E72"/>
  <c r="E71"/>
  <c r="E44"/>
  <c r="E48" s="1"/>
  <c r="E46"/>
  <c r="E63" s="1"/>
  <c r="E45"/>
  <c r="C44"/>
  <c r="C48" s="1"/>
  <c r="C45"/>
  <c r="C46" s="1"/>
  <c r="B5"/>
  <c r="D43"/>
  <c r="B4"/>
  <c r="C47"/>
  <c r="C92" i="2" l="1"/>
  <c r="C78"/>
  <c r="H78" s="1"/>
  <c r="E47" i="1"/>
  <c r="C64"/>
  <c r="C63"/>
  <c r="C55"/>
  <c r="E53"/>
  <c r="E54" s="1"/>
  <c r="E56"/>
  <c r="C54"/>
  <c r="C93" i="2" l="1"/>
  <c r="C102" s="1"/>
  <c r="E55" i="1"/>
  <c r="E95"/>
  <c r="E96" s="1"/>
  <c r="C96" i="2"/>
  <c r="C95"/>
  <c r="C76" i="1"/>
  <c r="C62"/>
  <c r="C86" s="1"/>
  <c r="E85"/>
  <c r="E86" s="1"/>
  <c r="E80"/>
  <c r="E77"/>
  <c r="E78" s="1"/>
  <c r="E61"/>
  <c r="E64"/>
  <c r="C69"/>
  <c r="C72"/>
  <c r="C101" i="2" l="1"/>
  <c r="C106" s="1"/>
  <c r="E76"/>
  <c r="C100"/>
  <c r="C85" i="1"/>
  <c r="C84" s="1"/>
  <c r="C77"/>
  <c r="C94" i="2"/>
  <c r="E79" i="1"/>
  <c r="C79"/>
  <c r="C80"/>
  <c r="C78" l="1"/>
  <c r="C90" l="1"/>
  <c r="C103" i="2" l="1"/>
  <c r="E103" s="1"/>
  <c r="E110"/>
  <c r="E113" s="1"/>
  <c r="E80"/>
  <c r="E92"/>
  <c r="E101" s="1"/>
  <c r="E77"/>
  <c r="C87" i="1"/>
  <c r="E87" s="1"/>
  <c r="E96" i="2" l="1"/>
  <c r="E93"/>
  <c r="E94" s="1"/>
  <c r="E102" l="1"/>
  <c r="E95"/>
</calcChain>
</file>

<file path=xl/sharedStrings.xml><?xml version="1.0" encoding="utf-8"?>
<sst xmlns="http://schemas.openxmlformats.org/spreadsheetml/2006/main" count="1630" uniqueCount="126">
  <si>
    <t>&amp;po</t>
  </si>
  <si>
    <t>, x=</t>
  </si>
  <si>
    <t>&amp;</t>
  </si>
  <si>
    <t>coil half length</t>
  </si>
  <si>
    <t xml:space="preserve">&amp;reg </t>
  </si>
  <si>
    <t>mat=1</t>
  </si>
  <si>
    <t>, cur=</t>
  </si>
  <si>
    <t>Coil Current</t>
  </si>
  <si>
    <t>coil radius (ave)</t>
  </si>
  <si>
    <t>coil field</t>
  </si>
  <si>
    <t>Coil turns</t>
  </si>
  <si>
    <t>coil inner radius</t>
  </si>
  <si>
    <t>coil outer radius</t>
  </si>
  <si>
    <t>y=</t>
  </si>
  <si>
    <t>! Complete coil</t>
  </si>
  <si>
    <t>! Upper return yoke</t>
  </si>
  <si>
    <t>&amp;reg</t>
  </si>
  <si>
    <t>mat=2</t>
  </si>
  <si>
    <t>; Define X (physical) and K (logical) line regions:</t>
  </si>
  <si>
    <t>xreg1=</t>
  </si>
  <si>
    <t>, kreg1=</t>
  </si>
  <si>
    <t>xreg2=</t>
  </si>
  <si>
    <t>, kreg2=</t>
  </si>
  <si>
    <t>xreg3=</t>
  </si>
  <si>
    <t>, kreg3=</t>
  </si>
  <si>
    <t>kmax=</t>
  </si>
  <si>
    <t>; Define Y (physical) and L (logical) line regions:</t>
  </si>
  <si>
    <t>yreg1=</t>
  </si>
  <si>
    <t>yreg3=</t>
  </si>
  <si>
    <t>yreg4=</t>
  </si>
  <si>
    <t>, lreg1=</t>
  </si>
  <si>
    <t>, lreg2=</t>
  </si>
  <si>
    <t>, lreg3=</t>
  </si>
  <si>
    <t>, lreg4=</t>
  </si>
  <si>
    <t>endcap max angle</t>
  </si>
  <si>
    <t>endcap min angle</t>
  </si>
  <si>
    <t>! Down stream upper yoke</t>
  </si>
  <si>
    <t>!upstream yoke</t>
  </si>
  <si>
    <t>!downstream magnet yoke</t>
  </si>
  <si>
    <t>! Downstream front bar</t>
  </si>
  <si>
    <t>! Mesh size intervals</t>
  </si>
  <si>
    <t>! Dirichlet boundary condition on lower edge</t>
  </si>
  <si>
    <t>! Dirichlet boundary condition on upper edge</t>
  </si>
  <si>
    <t>! Dirichlet boundary condition on left edge</t>
  </si>
  <si>
    <t>! Dirichlet boundary condition on right edge</t>
  </si>
  <si>
    <t>mode=</t>
  </si>
  <si>
    <t>,</t>
  </si>
  <si>
    <t>dx=</t>
  </si>
  <si>
    <t>dy=</t>
  </si>
  <si>
    <t>icylin=</t>
  </si>
  <si>
    <t>nbslo=</t>
  </si>
  <si>
    <t>nbsup=</t>
  </si>
  <si>
    <t>nbslf=</t>
  </si>
  <si>
    <t>nbsrt=</t>
  </si>
  <si>
    <t>CDF Magnet</t>
  </si>
  <si>
    <t>&amp;reg kprob=</t>
  </si>
  <si>
    <t xml:space="preserve">,           </t>
  </si>
  <si>
    <t>; Declares a POISSON problem</t>
  </si>
  <si>
    <t>;mode=</t>
  </si>
  <si>
    <t>; Use fixed gamma for material 2</t>
  </si>
  <si>
    <t>; Use variable gamma for material 2</t>
  </si>
  <si>
    <t xml:space="preserve">,               </t>
  </si>
  <si>
    <t>; Cylindrical symmetry</t>
  </si>
  <si>
    <t>rhogam=</t>
  </si>
  <si>
    <t>yreg2 =</t>
  </si>
  <si>
    <t>yreg5=</t>
  </si>
  <si>
    <t>, lreg5=</t>
  </si>
  <si>
    <t>lmax=</t>
  </si>
  <si>
    <t>&amp;po y=</t>
  </si>
  <si>
    <t>,x=</t>
  </si>
  <si>
    <t xml:space="preserve">&amp;         </t>
  </si>
  <si>
    <t>; Start of the air-region points</t>
  </si>
  <si>
    <t>target offset from center</t>
  </si>
  <si>
    <t>! Extra top triangle</t>
  </si>
  <si>
    <t xml:space="preserve">BaBar Magnet for PVDIS &amp; transversity, attempts to compensate the axial force </t>
  </si>
  <si>
    <t>, dy=</t>
  </si>
  <si>
    <t xml:space="preserve">,          </t>
  </si>
  <si>
    <t>; Mesh interval 0.3 originally</t>
  </si>
  <si>
    <t xml:space="preserve">,                </t>
  </si>
  <si>
    <t>; Dirichlet boundary condition on upper edge</t>
  </si>
  <si>
    <t>; Dirichlet boundary condition on left edge</t>
  </si>
  <si>
    <t>; Dirichlet boundary condition on right edge</t>
  </si>
  <si>
    <t>; Dirichlet boundary condition on bottom</t>
  </si>
  <si>
    <t>; Cryostat IR=</t>
  </si>
  <si>
    <t>cm</t>
  </si>
  <si>
    <t>, OR=</t>
  </si>
  <si>
    <t>, length=</t>
  </si>
  <si>
    <t>; Coil     R_wind_centr=</t>
  </si>
  <si>
    <t>,length=</t>
  </si>
  <si>
    <t>cm cold</t>
  </si>
  <si>
    <t>&amp;reg mat=</t>
  </si>
  <si>
    <t>,cur=</t>
  </si>
  <si>
    <t xml:space="preserve">&amp; </t>
  </si>
  <si>
    <t>; Start of the coil region - center</t>
  </si>
  <si>
    <t>; Start of the coil region - side</t>
  </si>
  <si>
    <t>; Cylindified BaBar barrel</t>
  </si>
  <si>
    <t xml:space="preserve">&amp;            </t>
  </si>
  <si>
    <t xml:space="preserve">; </t>
  </si>
  <si>
    <t>cm  thick - 3 plates combined</t>
  </si>
  <si>
    <t>;&amp;reg mat=</t>
  </si>
  <si>
    <t>cm  thick - 2 plates combined</t>
  </si>
  <si>
    <t>;&amp;po y=</t>
  </si>
  <si>
    <t>; Downstream - additional endcap ring</t>
  </si>
  <si>
    <t>; Downstream - pipe</t>
  </si>
  <si>
    <t>; Downstream endcap</t>
  </si>
  <si>
    <t>; Upstream - additional endcap ring</t>
  </si>
  <si>
    <t>; Upstream endcap</t>
  </si>
  <si>
    <t>; Upstream transversity shield</t>
  </si>
  <si>
    <t>! Downstream coil</t>
  </si>
  <si>
    <t>Coil length</t>
  </si>
  <si>
    <t>upstream</t>
  </si>
  <si>
    <t>central</t>
  </si>
  <si>
    <t>downstream</t>
  </si>
  <si>
    <t>Current density</t>
  </si>
  <si>
    <t>kA/cm</t>
  </si>
  <si>
    <t>ZEUS Magnet</t>
  </si>
  <si>
    <t>delta</t>
  </si>
  <si>
    <t>!upstream coill</t>
  </si>
  <si>
    <t>!Central coil</t>
  </si>
  <si>
    <t>!</t>
  </si>
  <si>
    <t>;</t>
  </si>
  <si>
    <t>; percentage</t>
  </si>
  <si>
    <t>;offeset from coil</t>
  </si>
  <si>
    <t>; 4 cm thickness is a dumb guess</t>
  </si>
  <si>
    <t>; offset</t>
  </si>
  <si>
    <t>; z offset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</si>
</sst>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97"/>
  <sheetViews>
    <sheetView workbookViewId="0">
      <pane ySplit="8" topLeftCell="A60" activePane="bottomLeft" state="frozen"/>
      <selection pane="bottomLeft" activeCell="C70" sqref="C70"/>
    </sheetView>
  </sheetViews>
  <sheetFormatPr defaultRowHeight="12.75"/>
  <cols>
    <col min="1" max="1" width="14.140625" customWidth="1"/>
  </cols>
  <sheetData>
    <row r="2" spans="1:6">
      <c r="A2" t="s">
        <v>10</v>
      </c>
      <c r="B2">
        <v>1164</v>
      </c>
      <c r="D2" t="s">
        <v>34</v>
      </c>
      <c r="E2">
        <v>35</v>
      </c>
    </row>
    <row r="3" spans="1:6">
      <c r="A3" t="s">
        <v>9</v>
      </c>
      <c r="B3">
        <v>1.5</v>
      </c>
      <c r="D3" t="s">
        <v>35</v>
      </c>
      <c r="E3">
        <v>15.3</v>
      </c>
    </row>
    <row r="4" spans="1:6">
      <c r="A4" t="s">
        <v>8</v>
      </c>
      <c r="B4">
        <f>(B7+B8)/2</f>
        <v>158.82</v>
      </c>
      <c r="D4" t="s">
        <v>72</v>
      </c>
      <c r="E4">
        <v>50</v>
      </c>
    </row>
    <row r="5" spans="1:6">
      <c r="A5" t="s">
        <v>7</v>
      </c>
      <c r="B5">
        <f>B3 * (2*B6/100)/(0.0000004*3.1415927)/B2</f>
        <v>5127.4143279873333</v>
      </c>
    </row>
    <row r="6" spans="1:6">
      <c r="A6" t="s">
        <v>3</v>
      </c>
      <c r="B6">
        <v>250</v>
      </c>
      <c r="F6">
        <f>ATAN(B7/B6)</f>
        <v>0.54041950027058416</v>
      </c>
    </row>
    <row r="7" spans="1:6">
      <c r="A7" t="s">
        <v>11</v>
      </c>
      <c r="B7">
        <v>150</v>
      </c>
    </row>
    <row r="8" spans="1:6">
      <c r="A8" t="s">
        <v>12</v>
      </c>
      <c r="B8">
        <v>167.64</v>
      </c>
    </row>
    <row r="9" spans="1:6">
      <c r="A9" t="s">
        <v>54</v>
      </c>
    </row>
    <row r="10" spans="1:6">
      <c r="A10" t="s">
        <v>120</v>
      </c>
    </row>
    <row r="11" spans="1:6">
      <c r="A11" t="s">
        <v>55</v>
      </c>
      <c r="B11">
        <v>0</v>
      </c>
      <c r="C11" t="s">
        <v>56</v>
      </c>
      <c r="D11" t="s">
        <v>57</v>
      </c>
    </row>
    <row r="12" spans="1:6">
      <c r="A12" t="s">
        <v>58</v>
      </c>
      <c r="B12">
        <v>-1</v>
      </c>
      <c r="D12" t="s">
        <v>59</v>
      </c>
    </row>
    <row r="13" spans="1:6">
      <c r="A13" t="s">
        <v>45</v>
      </c>
      <c r="B13">
        <v>0</v>
      </c>
      <c r="D13" t="s">
        <v>60</v>
      </c>
    </row>
    <row r="14" spans="1:6">
      <c r="A14" t="s">
        <v>49</v>
      </c>
      <c r="B14">
        <v>1</v>
      </c>
      <c r="C14" t="s">
        <v>61</v>
      </c>
      <c r="D14" t="s">
        <v>62</v>
      </c>
    </row>
    <row r="15" spans="1:6">
      <c r="A15" t="s">
        <v>47</v>
      </c>
      <c r="B15">
        <v>0.05</v>
      </c>
      <c r="C15" t="s">
        <v>46</v>
      </c>
      <c r="D15" t="s">
        <v>40</v>
      </c>
    </row>
    <row r="16" spans="1:6">
      <c r="A16" t="s">
        <v>48</v>
      </c>
      <c r="B16">
        <v>0.05</v>
      </c>
      <c r="C16" t="s">
        <v>46</v>
      </c>
      <c r="D16" t="s">
        <v>40</v>
      </c>
    </row>
    <row r="17" spans="1:6">
      <c r="A17" t="s">
        <v>63</v>
      </c>
      <c r="B17">
        <v>8.0000000000000002E-3</v>
      </c>
      <c r="C17" t="s">
        <v>46</v>
      </c>
    </row>
    <row r="18" spans="1:6">
      <c r="A18" t="s">
        <v>50</v>
      </c>
      <c r="B18">
        <v>0</v>
      </c>
      <c r="C18" t="s">
        <v>46</v>
      </c>
      <c r="D18" t="s">
        <v>41</v>
      </c>
    </row>
    <row r="19" spans="1:6">
      <c r="A19" t="s">
        <v>51</v>
      </c>
      <c r="B19">
        <v>0</v>
      </c>
      <c r="C19" t="s">
        <v>46</v>
      </c>
      <c r="D19" t="s">
        <v>42</v>
      </c>
    </row>
    <row r="20" spans="1:6">
      <c r="A20" t="s">
        <v>52</v>
      </c>
      <c r="B20">
        <v>0</v>
      </c>
      <c r="C20" t="s">
        <v>46</v>
      </c>
      <c r="D20" t="s">
        <v>43</v>
      </c>
    </row>
    <row r="21" spans="1:6">
      <c r="A21" t="s">
        <v>53</v>
      </c>
      <c r="B21">
        <v>0</v>
      </c>
      <c r="C21" t="s">
        <v>46</v>
      </c>
      <c r="D21" t="s">
        <v>44</v>
      </c>
    </row>
    <row r="22" spans="1:6">
      <c r="A22" t="s">
        <v>120</v>
      </c>
    </row>
    <row r="23" spans="1:6">
      <c r="A23" t="s">
        <v>18</v>
      </c>
    </row>
    <row r="24" spans="1:6">
      <c r="A24" t="s">
        <v>19</v>
      </c>
      <c r="B24">
        <v>20</v>
      </c>
      <c r="C24" t="s">
        <v>20</v>
      </c>
      <c r="D24">
        <f>INT(F24*$B$27)</f>
        <v>7</v>
      </c>
      <c r="E24" t="s">
        <v>121</v>
      </c>
      <c r="F24">
        <v>2.5000000000000001E-2</v>
      </c>
    </row>
    <row r="25" spans="1:6">
      <c r="A25" t="s">
        <v>21</v>
      </c>
      <c r="B25">
        <v>120</v>
      </c>
      <c r="C25" t="s">
        <v>22</v>
      </c>
      <c r="D25">
        <f>INT(F25*$B$27)</f>
        <v>75</v>
      </c>
      <c r="E25" t="s">
        <v>120</v>
      </c>
      <c r="F25">
        <v>0.25</v>
      </c>
    </row>
    <row r="26" spans="1:6">
      <c r="A26" t="s">
        <v>23</v>
      </c>
      <c r="B26">
        <v>300</v>
      </c>
      <c r="C26" t="s">
        <v>24</v>
      </c>
      <c r="D26">
        <f>INT(F26*$B$27)</f>
        <v>270</v>
      </c>
      <c r="E26" t="s">
        <v>120</v>
      </c>
      <c r="F26">
        <v>0.9</v>
      </c>
    </row>
    <row r="27" spans="1:6">
      <c r="A27" t="s">
        <v>25</v>
      </c>
      <c r="B27">
        <v>300</v>
      </c>
    </row>
    <row r="28" spans="1:6">
      <c r="A28" t="s">
        <v>26</v>
      </c>
    </row>
    <row r="29" spans="1:6">
      <c r="A29" t="s">
        <v>27</v>
      </c>
      <c r="B29">
        <v>-310</v>
      </c>
      <c r="C29" t="s">
        <v>30</v>
      </c>
      <c r="D29">
        <f>INT(F29*$B$34)</f>
        <v>40</v>
      </c>
      <c r="E29" t="s">
        <v>121</v>
      </c>
      <c r="F29">
        <v>0.1</v>
      </c>
    </row>
    <row r="30" spans="1:6">
      <c r="A30" t="s">
        <v>64</v>
      </c>
      <c r="B30">
        <v>-200</v>
      </c>
      <c r="C30" t="s">
        <v>31</v>
      </c>
      <c r="D30">
        <f>INT(F30*$B$34)</f>
        <v>120</v>
      </c>
      <c r="E30" t="s">
        <v>120</v>
      </c>
      <c r="F30">
        <v>0.3</v>
      </c>
    </row>
    <row r="31" spans="1:6">
      <c r="A31" t="s">
        <v>28</v>
      </c>
      <c r="B31">
        <v>230</v>
      </c>
      <c r="C31" t="s">
        <v>32</v>
      </c>
      <c r="D31">
        <f>INT(F31*$B$34)</f>
        <v>200</v>
      </c>
      <c r="E31" t="s">
        <v>120</v>
      </c>
      <c r="F31">
        <v>0.5</v>
      </c>
    </row>
    <row r="32" spans="1:6">
      <c r="A32" t="s">
        <v>29</v>
      </c>
      <c r="B32">
        <v>300</v>
      </c>
      <c r="C32" t="s">
        <v>33</v>
      </c>
      <c r="D32">
        <f>INT(F32*$B$34)</f>
        <v>240</v>
      </c>
      <c r="E32" t="s">
        <v>120</v>
      </c>
      <c r="F32">
        <v>0.6</v>
      </c>
    </row>
    <row r="33" spans="1:6">
      <c r="A33" t="s">
        <v>65</v>
      </c>
      <c r="B33">
        <v>500</v>
      </c>
      <c r="C33" t="s">
        <v>66</v>
      </c>
      <c r="D33">
        <f>INT(F33*$B$34)</f>
        <v>320</v>
      </c>
      <c r="E33" t="s">
        <v>120</v>
      </c>
      <c r="F33">
        <v>0.8</v>
      </c>
    </row>
    <row r="34" spans="1:6">
      <c r="A34" t="s">
        <v>67</v>
      </c>
      <c r="B34">
        <v>400</v>
      </c>
      <c r="C34" t="s">
        <v>2</v>
      </c>
    </row>
    <row r="35" spans="1:6">
      <c r="A35" t="s">
        <v>120</v>
      </c>
    </row>
    <row r="36" spans="1:6">
      <c r="A36" t="s">
        <v>68</v>
      </c>
      <c r="B36">
        <v>-400</v>
      </c>
      <c r="C36" t="s">
        <v>69</v>
      </c>
      <c r="D36">
        <v>0</v>
      </c>
      <c r="E36" t="s">
        <v>70</v>
      </c>
      <c r="F36" t="s">
        <v>71</v>
      </c>
    </row>
    <row r="37" spans="1:6">
      <c r="A37" t="s">
        <v>68</v>
      </c>
      <c r="B37">
        <v>600</v>
      </c>
      <c r="C37" t="s">
        <v>69</v>
      </c>
      <c r="D37">
        <v>0</v>
      </c>
      <c r="E37" t="s">
        <v>2</v>
      </c>
    </row>
    <row r="38" spans="1:6">
      <c r="A38" t="s">
        <v>68</v>
      </c>
      <c r="B38">
        <v>600</v>
      </c>
      <c r="C38" t="s">
        <v>69</v>
      </c>
      <c r="D38">
        <v>400</v>
      </c>
      <c r="E38" t="s">
        <v>2</v>
      </c>
    </row>
    <row r="39" spans="1:6">
      <c r="A39" t="s">
        <v>68</v>
      </c>
      <c r="B39">
        <v>-400</v>
      </c>
      <c r="C39" t="s">
        <v>69</v>
      </c>
      <c r="D39">
        <v>400</v>
      </c>
      <c r="E39" t="s">
        <v>2</v>
      </c>
    </row>
    <row r="40" spans="1:6">
      <c r="A40" t="s">
        <v>68</v>
      </c>
      <c r="B40">
        <v>-400</v>
      </c>
      <c r="C40" t="s">
        <v>69</v>
      </c>
      <c r="D40">
        <v>0</v>
      </c>
      <c r="E40" t="s">
        <v>2</v>
      </c>
    </row>
    <row r="41" spans="1:6">
      <c r="A41" t="s">
        <v>120</v>
      </c>
    </row>
    <row r="42" spans="1:6">
      <c r="A42" t="s">
        <v>14</v>
      </c>
    </row>
    <row r="43" spans="1:6">
      <c r="A43" t="s">
        <v>4</v>
      </c>
      <c r="B43" t="s">
        <v>5</v>
      </c>
      <c r="C43" t="s">
        <v>6</v>
      </c>
      <c r="D43">
        <f>B5*B2</f>
        <v>5968310.2777772555</v>
      </c>
      <c r="E43" t="s">
        <v>2</v>
      </c>
    </row>
    <row r="44" spans="1:6">
      <c r="A44" t="s">
        <v>0</v>
      </c>
      <c r="B44" t="s">
        <v>13</v>
      </c>
      <c r="C44">
        <f>-B6</f>
        <v>-250</v>
      </c>
      <c r="D44" t="s">
        <v>1</v>
      </c>
      <c r="E44">
        <f>B8</f>
        <v>167.64</v>
      </c>
      <c r="F44" t="s">
        <v>2</v>
      </c>
    </row>
    <row r="45" spans="1:6">
      <c r="A45" t="s">
        <v>0</v>
      </c>
      <c r="B45" t="s">
        <v>13</v>
      </c>
      <c r="C45">
        <f>B6</f>
        <v>250</v>
      </c>
      <c r="D45" t="s">
        <v>1</v>
      </c>
      <c r="E45">
        <f>E44</f>
        <v>167.64</v>
      </c>
      <c r="F45" t="s">
        <v>2</v>
      </c>
    </row>
    <row r="46" spans="1:6">
      <c r="A46" t="s">
        <v>0</v>
      </c>
      <c r="B46" t="s">
        <v>13</v>
      </c>
      <c r="C46">
        <f>C45</f>
        <v>250</v>
      </c>
      <c r="D46" t="s">
        <v>1</v>
      </c>
      <c r="E46">
        <f>B7</f>
        <v>150</v>
      </c>
      <c r="F46" t="s">
        <v>2</v>
      </c>
    </row>
    <row r="47" spans="1:6">
      <c r="A47" t="s">
        <v>0</v>
      </c>
      <c r="B47" t="s">
        <v>13</v>
      </c>
      <c r="C47">
        <f>C44</f>
        <v>-250</v>
      </c>
      <c r="D47" t="s">
        <v>1</v>
      </c>
      <c r="E47">
        <f>E46</f>
        <v>150</v>
      </c>
      <c r="F47" t="s">
        <v>2</v>
      </c>
    </row>
    <row r="48" spans="1:6">
      <c r="A48" t="s">
        <v>0</v>
      </c>
      <c r="B48" t="s">
        <v>13</v>
      </c>
      <c r="C48">
        <f>C44</f>
        <v>-250</v>
      </c>
      <c r="D48" t="s">
        <v>1</v>
      </c>
      <c r="E48">
        <f>E44</f>
        <v>167.64</v>
      </c>
      <c r="F48" t="s">
        <v>2</v>
      </c>
    </row>
    <row r="49" spans="1:8">
      <c r="A49" t="s">
        <v>120</v>
      </c>
    </row>
    <row r="50" spans="1:8">
      <c r="A50" t="s">
        <v>15</v>
      </c>
    </row>
    <row r="51" spans="1:8">
      <c r="A51" t="s">
        <v>16</v>
      </c>
      <c r="B51" t="s">
        <v>17</v>
      </c>
      <c r="C51" t="s">
        <v>2</v>
      </c>
    </row>
    <row r="52" spans="1:8">
      <c r="A52" t="s">
        <v>0</v>
      </c>
      <c r="B52" t="s">
        <v>13</v>
      </c>
      <c r="C52">
        <f>-B6-70</f>
        <v>-320</v>
      </c>
      <c r="D52" t="s">
        <v>1</v>
      </c>
      <c r="E52">
        <f>B8+H52</f>
        <v>177.64</v>
      </c>
      <c r="F52" t="s">
        <v>2</v>
      </c>
      <c r="G52" t="s">
        <v>122</v>
      </c>
      <c r="H52">
        <v>10</v>
      </c>
    </row>
    <row r="53" spans="1:8">
      <c r="A53" t="s">
        <v>0</v>
      </c>
      <c r="B53" t="s">
        <v>13</v>
      </c>
      <c r="C53">
        <f>B6</f>
        <v>250</v>
      </c>
      <c r="D53" t="s">
        <v>1</v>
      </c>
      <c r="E53">
        <f>E52</f>
        <v>177.64</v>
      </c>
      <c r="F53" t="s">
        <v>2</v>
      </c>
    </row>
    <row r="54" spans="1:8">
      <c r="A54" t="s">
        <v>0</v>
      </c>
      <c r="B54" t="s">
        <v>13</v>
      </c>
      <c r="C54">
        <f>C53</f>
        <v>250</v>
      </c>
      <c r="D54" t="s">
        <v>1</v>
      </c>
      <c r="E54">
        <f>E53+75</f>
        <v>252.64</v>
      </c>
      <c r="F54" t="s">
        <v>2</v>
      </c>
    </row>
    <row r="55" spans="1:8">
      <c r="A55" t="s">
        <v>0</v>
      </c>
      <c r="B55" t="s">
        <v>13</v>
      </c>
      <c r="C55">
        <f>C52</f>
        <v>-320</v>
      </c>
      <c r="D55" t="s">
        <v>1</v>
      </c>
      <c r="E55">
        <f>E54</f>
        <v>252.64</v>
      </c>
      <c r="F55" t="s">
        <v>2</v>
      </c>
    </row>
    <row r="56" spans="1:8">
      <c r="A56" t="s">
        <v>0</v>
      </c>
      <c r="B56" t="s">
        <v>13</v>
      </c>
      <c r="C56">
        <f>C52</f>
        <v>-320</v>
      </c>
      <c r="D56" t="s">
        <v>1</v>
      </c>
      <c r="E56">
        <f>E52</f>
        <v>177.64</v>
      </c>
      <c r="F56" t="s">
        <v>2</v>
      </c>
    </row>
    <row r="57" spans="1:8">
      <c r="A57" t="s">
        <v>120</v>
      </c>
    </row>
    <row r="58" spans="1:8">
      <c r="A58" t="s">
        <v>39</v>
      </c>
    </row>
    <row r="59" spans="1:8">
      <c r="A59" t="s">
        <v>16</v>
      </c>
      <c r="B59" t="s">
        <v>17</v>
      </c>
      <c r="C59" t="s">
        <v>2</v>
      </c>
    </row>
    <row r="60" spans="1:8">
      <c r="A60" t="s">
        <v>0</v>
      </c>
      <c r="B60" t="s">
        <v>13</v>
      </c>
      <c r="C60">
        <f>C53</f>
        <v>250</v>
      </c>
      <c r="D60" t="s">
        <v>1</v>
      </c>
      <c r="E60">
        <v>320</v>
      </c>
      <c r="F60" t="s">
        <v>2</v>
      </c>
    </row>
    <row r="61" spans="1:8">
      <c r="A61" t="s">
        <v>0</v>
      </c>
      <c r="B61" t="s">
        <v>13</v>
      </c>
      <c r="C61">
        <f>C60+25</f>
        <v>275</v>
      </c>
      <c r="D61" t="s">
        <v>1</v>
      </c>
      <c r="E61">
        <f>E60</f>
        <v>320</v>
      </c>
      <c r="F61" t="s">
        <v>2</v>
      </c>
    </row>
    <row r="62" spans="1:8">
      <c r="A62" t="s">
        <v>0</v>
      </c>
      <c r="B62" t="s">
        <v>13</v>
      </c>
      <c r="C62">
        <f>C61</f>
        <v>275</v>
      </c>
      <c r="D62" t="s">
        <v>1</v>
      </c>
      <c r="E62">
        <f>B7</f>
        <v>150</v>
      </c>
      <c r="F62" t="s">
        <v>2</v>
      </c>
    </row>
    <row r="63" spans="1:8">
      <c r="A63" t="s">
        <v>0</v>
      </c>
      <c r="B63" t="s">
        <v>13</v>
      </c>
      <c r="C63">
        <f>C60</f>
        <v>250</v>
      </c>
      <c r="D63" t="s">
        <v>1</v>
      </c>
      <c r="E63">
        <f>E62</f>
        <v>150</v>
      </c>
      <c r="F63" t="s">
        <v>2</v>
      </c>
      <c r="G63" t="s">
        <v>120</v>
      </c>
      <c r="H63">
        <f>ATAN2(C62-E4,E62)*180/3.1415927</f>
        <v>33.690067028282236</v>
      </c>
    </row>
    <row r="64" spans="1:8">
      <c r="A64" t="s">
        <v>0</v>
      </c>
      <c r="B64" t="s">
        <v>13</v>
      </c>
      <c r="C64">
        <f>C60</f>
        <v>250</v>
      </c>
      <c r="D64" t="s">
        <v>1</v>
      </c>
      <c r="E64">
        <f>E60</f>
        <v>320</v>
      </c>
      <c r="F64" t="s">
        <v>2</v>
      </c>
    </row>
    <row r="65" spans="1:6">
      <c r="A65" t="s">
        <v>120</v>
      </c>
    </row>
    <row r="66" spans="1:6">
      <c r="A66" t="s">
        <v>37</v>
      </c>
    </row>
    <row r="67" spans="1:6">
      <c r="A67" t="s">
        <v>16</v>
      </c>
      <c r="B67" t="s">
        <v>17</v>
      </c>
      <c r="C67" t="s">
        <v>2</v>
      </c>
    </row>
    <row r="68" spans="1:6">
      <c r="A68" t="s">
        <v>0</v>
      </c>
      <c r="B68" t="s">
        <v>13</v>
      </c>
      <c r="C68">
        <f>C52</f>
        <v>-320</v>
      </c>
      <c r="D68" t="s">
        <v>1</v>
      </c>
      <c r="E68">
        <v>20</v>
      </c>
      <c r="F68" t="s">
        <v>2</v>
      </c>
    </row>
    <row r="69" spans="1:6">
      <c r="A69" t="s">
        <v>0</v>
      </c>
      <c r="B69" t="s">
        <v>13</v>
      </c>
      <c r="C69">
        <f>C68</f>
        <v>-320</v>
      </c>
      <c r="D69" t="s">
        <v>1</v>
      </c>
      <c r="E69">
        <f>E52</f>
        <v>177.64</v>
      </c>
      <c r="F69" t="s">
        <v>2</v>
      </c>
    </row>
    <row r="70" spans="1:6">
      <c r="A70" t="s">
        <v>0</v>
      </c>
      <c r="B70" t="s">
        <v>13</v>
      </c>
      <c r="C70">
        <f>-B6-20</f>
        <v>-270</v>
      </c>
      <c r="D70" t="s">
        <v>1</v>
      </c>
      <c r="E70">
        <f>E69</f>
        <v>177.64</v>
      </c>
      <c r="F70" t="s">
        <v>2</v>
      </c>
    </row>
    <row r="71" spans="1:6">
      <c r="A71" t="s">
        <v>0</v>
      </c>
      <c r="B71" t="s">
        <v>13</v>
      </c>
      <c r="C71">
        <f>C70</f>
        <v>-270</v>
      </c>
      <c r="D71" t="s">
        <v>1</v>
      </c>
      <c r="E71">
        <f>E68</f>
        <v>20</v>
      </c>
      <c r="F71" t="s">
        <v>2</v>
      </c>
    </row>
    <row r="72" spans="1:6">
      <c r="A72" t="s">
        <v>0</v>
      </c>
      <c r="B72" t="s">
        <v>13</v>
      </c>
      <c r="C72">
        <f>C68</f>
        <v>-320</v>
      </c>
      <c r="D72" t="s">
        <v>1</v>
      </c>
      <c r="E72">
        <f>E68</f>
        <v>20</v>
      </c>
      <c r="F72" t="s">
        <v>2</v>
      </c>
    </row>
    <row r="73" spans="1:6">
      <c r="A73" t="s">
        <v>120</v>
      </c>
    </row>
    <row r="74" spans="1:6">
      <c r="A74" t="s">
        <v>36</v>
      </c>
    </row>
    <row r="75" spans="1:6">
      <c r="A75" t="s">
        <v>16</v>
      </c>
      <c r="B75" t="s">
        <v>17</v>
      </c>
      <c r="C75" t="s">
        <v>2</v>
      </c>
    </row>
    <row r="76" spans="1:6">
      <c r="A76" t="s">
        <v>0</v>
      </c>
      <c r="B76" t="s">
        <v>13</v>
      </c>
      <c r="C76">
        <f>C61</f>
        <v>275</v>
      </c>
      <c r="D76" t="s">
        <v>1</v>
      </c>
      <c r="E76">
        <f>E60</f>
        <v>320</v>
      </c>
      <c r="F76" t="s">
        <v>2</v>
      </c>
    </row>
    <row r="77" spans="1:6">
      <c r="A77" t="s">
        <v>0</v>
      </c>
      <c r="B77" t="s">
        <v>13</v>
      </c>
      <c r="C77">
        <f>C86</f>
        <v>425</v>
      </c>
      <c r="D77" t="s">
        <v>1</v>
      </c>
      <c r="E77">
        <f>E76</f>
        <v>320</v>
      </c>
      <c r="F77" t="s">
        <v>2</v>
      </c>
    </row>
    <row r="78" spans="1:6">
      <c r="A78" t="s">
        <v>0</v>
      </c>
      <c r="B78" t="s">
        <v>13</v>
      </c>
      <c r="C78">
        <f>C77</f>
        <v>425</v>
      </c>
      <c r="D78" t="s">
        <v>1</v>
      </c>
      <c r="E78">
        <f>E77-40</f>
        <v>280</v>
      </c>
      <c r="F78" t="s">
        <v>2</v>
      </c>
    </row>
    <row r="79" spans="1:6">
      <c r="A79" t="s">
        <v>0</v>
      </c>
      <c r="B79" t="s">
        <v>13</v>
      </c>
      <c r="C79">
        <f>C76</f>
        <v>275</v>
      </c>
      <c r="D79" t="s">
        <v>1</v>
      </c>
      <c r="E79">
        <f>E78</f>
        <v>280</v>
      </c>
      <c r="F79" t="s">
        <v>2</v>
      </c>
    </row>
    <row r="80" spans="1:6">
      <c r="A80" t="s">
        <v>0</v>
      </c>
      <c r="B80" t="s">
        <v>13</v>
      </c>
      <c r="C80">
        <f>C76</f>
        <v>275</v>
      </c>
      <c r="D80" t="s">
        <v>1</v>
      </c>
      <c r="E80">
        <f>E76</f>
        <v>320</v>
      </c>
      <c r="F80" t="s">
        <v>2</v>
      </c>
    </row>
    <row r="81" spans="1:6">
      <c r="A81" t="s">
        <v>120</v>
      </c>
    </row>
    <row r="82" spans="1:6">
      <c r="A82" t="s">
        <v>38</v>
      </c>
    </row>
    <row r="83" spans="1:6">
      <c r="A83" t="s">
        <v>16</v>
      </c>
      <c r="B83" t="s">
        <v>17</v>
      </c>
      <c r="C83" t="s">
        <v>2</v>
      </c>
    </row>
    <row r="84" spans="1:6">
      <c r="A84" t="s">
        <v>0</v>
      </c>
      <c r="B84" t="s">
        <v>13</v>
      </c>
      <c r="C84">
        <f>C85</f>
        <v>475</v>
      </c>
      <c r="D84" t="s">
        <v>1</v>
      </c>
      <c r="E84">
        <v>20</v>
      </c>
      <c r="F84" t="s">
        <v>2</v>
      </c>
    </row>
    <row r="85" spans="1:6">
      <c r="A85" t="s">
        <v>0</v>
      </c>
      <c r="B85" t="s">
        <v>13</v>
      </c>
      <c r="C85">
        <f>C86+50</f>
        <v>475</v>
      </c>
      <c r="D85" t="s">
        <v>1</v>
      </c>
      <c r="E85">
        <f>E76</f>
        <v>320</v>
      </c>
      <c r="F85" t="s">
        <v>2</v>
      </c>
    </row>
    <row r="86" spans="1:6">
      <c r="A86" t="s">
        <v>0</v>
      </c>
      <c r="B86" t="s">
        <v>13</v>
      </c>
      <c r="C86">
        <f>MAX(C60:C64)+150</f>
        <v>425</v>
      </c>
      <c r="D86" t="s">
        <v>1</v>
      </c>
      <c r="E86">
        <f>E85</f>
        <v>320</v>
      </c>
      <c r="F86" t="s">
        <v>2</v>
      </c>
    </row>
    <row r="87" spans="1:6">
      <c r="A87" t="s">
        <v>0</v>
      </c>
      <c r="B87" t="s">
        <v>13</v>
      </c>
      <c r="C87">
        <f>C86</f>
        <v>425</v>
      </c>
      <c r="D87" t="s">
        <v>1</v>
      </c>
      <c r="E87">
        <f>(C87-$E$4)*TAN($E$3*3.1515927/180)</f>
        <v>102.93107777176003</v>
      </c>
      <c r="F87" t="s">
        <v>2</v>
      </c>
    </row>
    <row r="88" spans="1:6">
      <c r="A88" t="s">
        <v>0</v>
      </c>
      <c r="B88" t="s">
        <v>13</v>
      </c>
      <c r="C88">
        <v>200</v>
      </c>
      <c r="D88" t="s">
        <v>1</v>
      </c>
      <c r="E88">
        <f>(C88-$E$4)*TAN($E$3*3.1515927/180)</f>
        <v>41.172431108704011</v>
      </c>
      <c r="F88" t="s">
        <v>2</v>
      </c>
    </row>
    <row r="89" spans="1:6">
      <c r="A89" t="s">
        <v>0</v>
      </c>
      <c r="B89" t="s">
        <v>13</v>
      </c>
      <c r="C89">
        <f>C88</f>
        <v>200</v>
      </c>
      <c r="D89" t="s">
        <v>1</v>
      </c>
      <c r="E89">
        <f>E84</f>
        <v>20</v>
      </c>
      <c r="F89" t="s">
        <v>2</v>
      </c>
    </row>
    <row r="90" spans="1:6">
      <c r="A90" t="s">
        <v>0</v>
      </c>
      <c r="B90" t="s">
        <v>13</v>
      </c>
      <c r="C90">
        <f>C84</f>
        <v>475</v>
      </c>
      <c r="D90" t="s">
        <v>1</v>
      </c>
      <c r="E90">
        <f>E84</f>
        <v>20</v>
      </c>
      <c r="F90" t="s">
        <v>2</v>
      </c>
    </row>
    <row r="91" spans="1:6">
      <c r="A91" t="s">
        <v>120</v>
      </c>
    </row>
    <row r="92" spans="1:6">
      <c r="A92" t="s">
        <v>73</v>
      </c>
    </row>
    <row r="93" spans="1:6">
      <c r="A93" t="s">
        <v>16</v>
      </c>
      <c r="B93" t="s">
        <v>17</v>
      </c>
      <c r="C93" t="s">
        <v>2</v>
      </c>
    </row>
    <row r="94" spans="1:6">
      <c r="A94" t="s">
        <v>0</v>
      </c>
      <c r="B94" t="s">
        <v>13</v>
      </c>
      <c r="C94">
        <f>C53</f>
        <v>250</v>
      </c>
      <c r="D94" t="s">
        <v>1</v>
      </c>
      <c r="E94">
        <f>E60</f>
        <v>320</v>
      </c>
      <c r="F94" t="s">
        <v>2</v>
      </c>
    </row>
    <row r="95" spans="1:6">
      <c r="A95" t="s">
        <v>0</v>
      </c>
      <c r="B95" t="s">
        <v>13</v>
      </c>
      <c r="C95">
        <v>100</v>
      </c>
      <c r="D95" t="s">
        <v>1</v>
      </c>
      <c r="E95">
        <f>E54</f>
        <v>252.64</v>
      </c>
      <c r="F95" t="s">
        <v>2</v>
      </c>
    </row>
    <row r="96" spans="1:6">
      <c r="A96" t="s">
        <v>0</v>
      </c>
      <c r="B96" t="s">
        <v>13</v>
      </c>
      <c r="C96">
        <f>C94</f>
        <v>250</v>
      </c>
      <c r="D96" t="s">
        <v>1</v>
      </c>
      <c r="E96">
        <f>E95</f>
        <v>252.64</v>
      </c>
      <c r="F96" t="s">
        <v>2</v>
      </c>
    </row>
    <row r="97" spans="1:6">
      <c r="A97" t="s">
        <v>0</v>
      </c>
      <c r="B97" t="s">
        <v>13</v>
      </c>
      <c r="C97">
        <f>C94</f>
        <v>250</v>
      </c>
      <c r="D97" t="s">
        <v>1</v>
      </c>
      <c r="E97">
        <f>E94</f>
        <v>320</v>
      </c>
      <c r="F97" t="s"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8" topLeftCell="A95" activePane="bottomLeft" state="frozen"/>
      <selection pane="bottomLeft" activeCell="A9" sqref="A9:F113"/>
    </sheetView>
  </sheetViews>
  <sheetFormatPr defaultRowHeight="12.75"/>
  <cols>
    <col min="1" max="1" width="14.140625" customWidth="1"/>
  </cols>
  <sheetData>
    <row r="1" spans="1:12">
      <c r="H1" s="2" t="s">
        <v>109</v>
      </c>
      <c r="I1" s="2"/>
      <c r="J1" s="2"/>
      <c r="K1" t="s">
        <v>113</v>
      </c>
    </row>
    <row r="2" spans="1:12">
      <c r="A2" t="s">
        <v>10</v>
      </c>
      <c r="B2">
        <v>1164</v>
      </c>
      <c r="D2" t="s">
        <v>34</v>
      </c>
      <c r="E2">
        <v>35</v>
      </c>
      <c r="H2" t="s">
        <v>110</v>
      </c>
      <c r="I2">
        <v>64</v>
      </c>
      <c r="J2" t="s">
        <v>84</v>
      </c>
      <c r="K2">
        <v>20.8</v>
      </c>
      <c r="L2" t="s">
        <v>114</v>
      </c>
    </row>
    <row r="3" spans="1:12">
      <c r="A3" t="s">
        <v>9</v>
      </c>
      <c r="B3">
        <v>1.5</v>
      </c>
      <c r="D3" t="s">
        <v>35</v>
      </c>
      <c r="E3">
        <v>15.3</v>
      </c>
      <c r="H3" t="s">
        <v>111</v>
      </c>
      <c r="I3">
        <v>116</v>
      </c>
      <c r="J3" t="s">
        <v>84</v>
      </c>
      <c r="K3">
        <v>16.5</v>
      </c>
      <c r="L3" t="s">
        <v>114</v>
      </c>
    </row>
    <row r="4" spans="1:12">
      <c r="A4" t="s">
        <v>8</v>
      </c>
      <c r="B4">
        <f>(B7+B8)/2</f>
        <v>88</v>
      </c>
      <c r="D4" t="s">
        <v>72</v>
      </c>
      <c r="E4">
        <v>0</v>
      </c>
      <c r="H4" t="s">
        <v>112</v>
      </c>
      <c r="I4">
        <f>I2</f>
        <v>64</v>
      </c>
      <c r="J4" t="str">
        <f>J2</f>
        <v>cm</v>
      </c>
      <c r="K4">
        <f>K2</f>
        <v>20.8</v>
      </c>
      <c r="L4" t="str">
        <f>L2</f>
        <v>kA/cm</v>
      </c>
    </row>
    <row r="5" spans="1:12">
      <c r="A5" t="s">
        <v>7</v>
      </c>
      <c r="B5">
        <f>B3 * (2*B6/100)/(0.0000004*3.1415927)/B2</f>
        <v>2502.1781920578187</v>
      </c>
      <c r="H5" t="s">
        <v>116</v>
      </c>
      <c r="I5">
        <v>0</v>
      </c>
      <c r="J5" t="s">
        <v>84</v>
      </c>
    </row>
    <row r="6" spans="1:12">
      <c r="A6" t="s">
        <v>3</v>
      </c>
      <c r="B6">
        <f>(I2+I5+I3+I5+I4)/2</f>
        <v>122</v>
      </c>
      <c r="F6">
        <f>ATAN(B7/B6)</f>
        <v>0.61401903700794069</v>
      </c>
    </row>
    <row r="7" spans="1:12">
      <c r="A7" t="s">
        <v>11</v>
      </c>
      <c r="B7">
        <v>86</v>
      </c>
    </row>
    <row r="8" spans="1:12">
      <c r="A8" t="s">
        <v>12</v>
      </c>
      <c r="B8">
        <v>90</v>
      </c>
    </row>
    <row r="9" spans="1:12">
      <c r="A9" t="s">
        <v>115</v>
      </c>
    </row>
    <row r="10" spans="1:12">
      <c r="A10" t="s">
        <v>120</v>
      </c>
    </row>
    <row r="11" spans="1:12">
      <c r="A11" t="s">
        <v>55</v>
      </c>
      <c r="B11">
        <v>0</v>
      </c>
      <c r="C11" t="s">
        <v>56</v>
      </c>
      <c r="D11" t="s">
        <v>57</v>
      </c>
    </row>
    <row r="12" spans="1:12">
      <c r="A12" t="s">
        <v>58</v>
      </c>
      <c r="B12">
        <v>-1</v>
      </c>
      <c r="D12" t="s">
        <v>59</v>
      </c>
    </row>
    <row r="13" spans="1:12">
      <c r="A13" t="s">
        <v>45</v>
      </c>
      <c r="B13">
        <v>0</v>
      </c>
      <c r="D13" t="s">
        <v>60</v>
      </c>
    </row>
    <row r="14" spans="1:12">
      <c r="A14" t="s">
        <v>49</v>
      </c>
      <c r="B14">
        <v>1</v>
      </c>
      <c r="C14" t="s">
        <v>61</v>
      </c>
      <c r="D14" t="s">
        <v>62</v>
      </c>
    </row>
    <row r="15" spans="1:12">
      <c r="A15" t="s">
        <v>47</v>
      </c>
      <c r="B15">
        <v>0.05</v>
      </c>
      <c r="C15" t="s">
        <v>46</v>
      </c>
      <c r="D15" t="s">
        <v>40</v>
      </c>
    </row>
    <row r="16" spans="1:12">
      <c r="A16" t="s">
        <v>48</v>
      </c>
      <c r="B16">
        <v>0.05</v>
      </c>
      <c r="C16" t="s">
        <v>46</v>
      </c>
      <c r="D16" t="s">
        <v>40</v>
      </c>
    </row>
    <row r="17" spans="1:6">
      <c r="A17" t="s">
        <v>63</v>
      </c>
      <c r="B17">
        <v>8.0000000000000002E-3</v>
      </c>
      <c r="C17" t="s">
        <v>46</v>
      </c>
    </row>
    <row r="18" spans="1:6">
      <c r="A18" t="s">
        <v>50</v>
      </c>
      <c r="B18">
        <v>0</v>
      </c>
      <c r="C18" t="s">
        <v>46</v>
      </c>
      <c r="D18" t="s">
        <v>41</v>
      </c>
    </row>
    <row r="19" spans="1:6">
      <c r="A19" t="s">
        <v>51</v>
      </c>
      <c r="B19">
        <v>0</v>
      </c>
      <c r="C19" t="s">
        <v>46</v>
      </c>
      <c r="D19" t="s">
        <v>42</v>
      </c>
    </row>
    <row r="20" spans="1:6">
      <c r="A20" t="s">
        <v>52</v>
      </c>
      <c r="B20">
        <v>0</v>
      </c>
      <c r="C20" t="s">
        <v>46</v>
      </c>
      <c r="D20" t="s">
        <v>43</v>
      </c>
    </row>
    <row r="21" spans="1:6">
      <c r="A21" t="s">
        <v>53</v>
      </c>
      <c r="B21">
        <v>0</v>
      </c>
      <c r="C21" t="s">
        <v>46</v>
      </c>
      <c r="D21" t="s">
        <v>44</v>
      </c>
    </row>
    <row r="22" spans="1:6">
      <c r="A22" t="s">
        <v>120</v>
      </c>
    </row>
    <row r="23" spans="1:6">
      <c r="A23" t="s">
        <v>18</v>
      </c>
    </row>
    <row r="24" spans="1:6">
      <c r="A24" t="s">
        <v>19</v>
      </c>
      <c r="B24">
        <v>15</v>
      </c>
      <c r="C24" t="s">
        <v>20</v>
      </c>
      <c r="D24">
        <f>INT(F24*$B$27)</f>
        <v>10</v>
      </c>
      <c r="E24" t="s">
        <v>121</v>
      </c>
      <c r="F24">
        <v>2.5000000000000001E-2</v>
      </c>
    </row>
    <row r="25" spans="1:6">
      <c r="A25" t="s">
        <v>21</v>
      </c>
      <c r="B25">
        <v>75</v>
      </c>
      <c r="C25" t="s">
        <v>22</v>
      </c>
      <c r="D25">
        <f>INT(F25*$B$27)</f>
        <v>120</v>
      </c>
      <c r="E25" t="s">
        <v>120</v>
      </c>
      <c r="F25">
        <v>0.3</v>
      </c>
    </row>
    <row r="26" spans="1:6">
      <c r="A26" t="s">
        <v>23</v>
      </c>
      <c r="B26">
        <v>215</v>
      </c>
      <c r="C26" t="s">
        <v>24</v>
      </c>
      <c r="D26">
        <f>INT(F26*$B$27)</f>
        <v>388</v>
      </c>
      <c r="E26" t="s">
        <v>120</v>
      </c>
      <c r="F26">
        <v>0.97</v>
      </c>
    </row>
    <row r="27" spans="1:6">
      <c r="A27" t="s">
        <v>25</v>
      </c>
      <c r="B27">
        <v>400</v>
      </c>
    </row>
    <row r="28" spans="1:6">
      <c r="A28" t="s">
        <v>26</v>
      </c>
    </row>
    <row r="29" spans="1:6">
      <c r="A29" t="s">
        <v>27</v>
      </c>
      <c r="B29">
        <v>-200</v>
      </c>
      <c r="C29" t="s">
        <v>30</v>
      </c>
      <c r="D29">
        <f>INT(F29*$B$34)</f>
        <v>50</v>
      </c>
      <c r="E29" t="s">
        <v>121</v>
      </c>
      <c r="F29">
        <v>0.1</v>
      </c>
    </row>
    <row r="30" spans="1:6">
      <c r="A30" t="s">
        <v>64</v>
      </c>
      <c r="B30">
        <v>-100</v>
      </c>
      <c r="C30" t="s">
        <v>31</v>
      </c>
      <c r="D30">
        <f>INT(F30*$B$34)</f>
        <v>150</v>
      </c>
      <c r="E30" t="s">
        <v>120</v>
      </c>
      <c r="F30">
        <v>0.3</v>
      </c>
    </row>
    <row r="31" spans="1:6">
      <c r="A31" t="s">
        <v>28</v>
      </c>
      <c r="B31">
        <v>100</v>
      </c>
      <c r="C31" t="s">
        <v>32</v>
      </c>
      <c r="D31">
        <f>INT(F31*$B$34)</f>
        <v>250</v>
      </c>
      <c r="E31" t="s">
        <v>120</v>
      </c>
      <c r="F31">
        <v>0.5</v>
      </c>
    </row>
    <row r="32" spans="1:6">
      <c r="A32" t="s">
        <v>29</v>
      </c>
      <c r="B32">
        <v>270</v>
      </c>
      <c r="C32" t="s">
        <v>33</v>
      </c>
      <c r="D32">
        <f>INT(F32*$B$34)</f>
        <v>300</v>
      </c>
      <c r="E32" t="s">
        <v>120</v>
      </c>
      <c r="F32">
        <v>0.6</v>
      </c>
    </row>
    <row r="33" spans="1:7">
      <c r="A33" t="s">
        <v>65</v>
      </c>
      <c r="B33">
        <v>310</v>
      </c>
      <c r="C33" t="s">
        <v>66</v>
      </c>
      <c r="D33">
        <f>INT(F33*$B$34)</f>
        <v>475</v>
      </c>
      <c r="E33" t="s">
        <v>120</v>
      </c>
      <c r="F33">
        <v>0.95</v>
      </c>
    </row>
    <row r="34" spans="1:7">
      <c r="A34" t="s">
        <v>67</v>
      </c>
      <c r="B34">
        <v>500</v>
      </c>
      <c r="C34" t="s">
        <v>2</v>
      </c>
    </row>
    <row r="35" spans="1:7">
      <c r="A35" t="s">
        <v>120</v>
      </c>
    </row>
    <row r="36" spans="1:7">
      <c r="A36" t="s">
        <v>68</v>
      </c>
      <c r="B36">
        <v>-400</v>
      </c>
      <c r="C36" t="s">
        <v>69</v>
      </c>
      <c r="D36">
        <v>0</v>
      </c>
      <c r="E36" t="s">
        <v>70</v>
      </c>
      <c r="F36" t="s">
        <v>71</v>
      </c>
    </row>
    <row r="37" spans="1:7">
      <c r="A37" t="s">
        <v>68</v>
      </c>
      <c r="B37">
        <v>600</v>
      </c>
      <c r="C37" t="s">
        <v>69</v>
      </c>
      <c r="D37">
        <v>0</v>
      </c>
      <c r="E37" t="s">
        <v>2</v>
      </c>
    </row>
    <row r="38" spans="1:7">
      <c r="A38" t="s">
        <v>68</v>
      </c>
      <c r="B38">
        <v>600</v>
      </c>
      <c r="C38" t="s">
        <v>69</v>
      </c>
      <c r="D38">
        <v>400</v>
      </c>
      <c r="E38" t="s">
        <v>2</v>
      </c>
    </row>
    <row r="39" spans="1:7">
      <c r="A39" t="s">
        <v>68</v>
      </c>
      <c r="B39">
        <v>-400</v>
      </c>
      <c r="C39" t="s">
        <v>69</v>
      </c>
      <c r="D39">
        <v>400</v>
      </c>
      <c r="E39" t="s">
        <v>2</v>
      </c>
    </row>
    <row r="40" spans="1:7">
      <c r="A40" t="s">
        <v>68</v>
      </c>
      <c r="B40">
        <v>-400</v>
      </c>
      <c r="C40" t="s">
        <v>69</v>
      </c>
      <c r="D40">
        <v>0</v>
      </c>
      <c r="E40" t="s">
        <v>2</v>
      </c>
    </row>
    <row r="41" spans="1:7">
      <c r="A41" t="s">
        <v>120</v>
      </c>
    </row>
    <row r="42" spans="1:7">
      <c r="A42" t="s">
        <v>108</v>
      </c>
    </row>
    <row r="43" spans="1:7">
      <c r="A43" t="s">
        <v>4</v>
      </c>
      <c r="B43" t="s">
        <v>5</v>
      </c>
      <c r="C43" t="s">
        <v>6</v>
      </c>
      <c r="D43">
        <f>I4*K4*1000</f>
        <v>1331200</v>
      </c>
      <c r="E43" t="s">
        <v>2</v>
      </c>
    </row>
    <row r="44" spans="1:7">
      <c r="A44" t="s">
        <v>0</v>
      </c>
      <c r="B44" t="s">
        <v>13</v>
      </c>
      <c r="C44">
        <f>I3/2+I5</f>
        <v>58</v>
      </c>
      <c r="D44" t="s">
        <v>1</v>
      </c>
      <c r="E44">
        <f>B7</f>
        <v>86</v>
      </c>
      <c r="F44" t="s">
        <v>2</v>
      </c>
    </row>
    <row r="45" spans="1:7">
      <c r="A45" t="s">
        <v>0</v>
      </c>
      <c r="B45" t="s">
        <v>13</v>
      </c>
      <c r="C45">
        <f>C44+I4</f>
        <v>122</v>
      </c>
      <c r="D45" t="s">
        <v>1</v>
      </c>
      <c r="E45">
        <f>E44</f>
        <v>86</v>
      </c>
      <c r="F45" t="s">
        <v>2</v>
      </c>
    </row>
    <row r="46" spans="1:7">
      <c r="A46" t="s">
        <v>0</v>
      </c>
      <c r="B46" t="s">
        <v>13</v>
      </c>
      <c r="C46">
        <f>C45</f>
        <v>122</v>
      </c>
      <c r="D46" t="s">
        <v>1</v>
      </c>
      <c r="E46">
        <f>E45+4</f>
        <v>90</v>
      </c>
      <c r="F46" t="s">
        <v>2</v>
      </c>
      <c r="G46" t="s">
        <v>123</v>
      </c>
    </row>
    <row r="47" spans="1:7">
      <c r="A47" t="s">
        <v>0</v>
      </c>
      <c r="B47" t="s">
        <v>13</v>
      </c>
      <c r="C47">
        <f>C44</f>
        <v>58</v>
      </c>
      <c r="D47" t="s">
        <v>1</v>
      </c>
      <c r="E47">
        <f>E46</f>
        <v>90</v>
      </c>
      <c r="F47" t="s">
        <v>2</v>
      </c>
    </row>
    <row r="48" spans="1:7">
      <c r="A48" t="s">
        <v>0</v>
      </c>
      <c r="B48" t="s">
        <v>13</v>
      </c>
      <c r="C48">
        <f>C44</f>
        <v>58</v>
      </c>
      <c r="D48" t="s">
        <v>1</v>
      </c>
      <c r="E48">
        <f>E44</f>
        <v>86</v>
      </c>
      <c r="F48" t="s">
        <v>2</v>
      </c>
    </row>
    <row r="49" spans="1:6">
      <c r="A49" t="s">
        <v>120</v>
      </c>
    </row>
    <row r="50" spans="1:6">
      <c r="A50" t="s">
        <v>118</v>
      </c>
    </row>
    <row r="51" spans="1:6">
      <c r="A51" t="s">
        <v>4</v>
      </c>
      <c r="B51" t="s">
        <v>5</v>
      </c>
      <c r="C51" t="s">
        <v>6</v>
      </c>
      <c r="D51">
        <f>I3*K3*1000</f>
        <v>1914000</v>
      </c>
      <c r="E51" t="s">
        <v>2</v>
      </c>
    </row>
    <row r="52" spans="1:6">
      <c r="A52" t="s">
        <v>0</v>
      </c>
      <c r="B52" t="s">
        <v>13</v>
      </c>
      <c r="C52">
        <f>-I3/2</f>
        <v>-58</v>
      </c>
      <c r="D52" t="s">
        <v>1</v>
      </c>
      <c r="E52">
        <f>E44</f>
        <v>86</v>
      </c>
      <c r="F52" t="s">
        <v>2</v>
      </c>
    </row>
    <row r="53" spans="1:6">
      <c r="A53" t="s">
        <v>0</v>
      </c>
      <c r="B53" t="s">
        <v>13</v>
      </c>
      <c r="C53">
        <f>I3/2</f>
        <v>58</v>
      </c>
      <c r="D53" t="s">
        <v>1</v>
      </c>
      <c r="E53">
        <f>E52</f>
        <v>86</v>
      </c>
      <c r="F53" t="s">
        <v>2</v>
      </c>
    </row>
    <row r="54" spans="1:6">
      <c r="A54" t="s">
        <v>0</v>
      </c>
      <c r="B54" t="s">
        <v>13</v>
      </c>
      <c r="C54">
        <f>C53</f>
        <v>58</v>
      </c>
      <c r="D54" t="s">
        <v>1</v>
      </c>
      <c r="E54">
        <f>E46</f>
        <v>90</v>
      </c>
      <c r="F54" t="s">
        <v>2</v>
      </c>
    </row>
    <row r="55" spans="1:6">
      <c r="A55" t="s">
        <v>0</v>
      </c>
      <c r="B55" t="s">
        <v>13</v>
      </c>
      <c r="C55">
        <f>C52</f>
        <v>-58</v>
      </c>
      <c r="D55" t="s">
        <v>1</v>
      </c>
      <c r="E55">
        <f>E54</f>
        <v>90</v>
      </c>
      <c r="F55" t="s">
        <v>2</v>
      </c>
    </row>
    <row r="56" spans="1:6">
      <c r="A56" t="s">
        <v>0</v>
      </c>
      <c r="B56" t="s">
        <v>13</v>
      </c>
      <c r="C56">
        <f>C52</f>
        <v>-58</v>
      </c>
      <c r="D56" t="s">
        <v>1</v>
      </c>
      <c r="E56">
        <f>E52</f>
        <v>86</v>
      </c>
      <c r="F56" t="s">
        <v>2</v>
      </c>
    </row>
    <row r="57" spans="1:6">
      <c r="A57" t="s">
        <v>120</v>
      </c>
    </row>
    <row r="58" spans="1:6">
      <c r="A58" t="s">
        <v>117</v>
      </c>
    </row>
    <row r="59" spans="1:6">
      <c r="A59" t="s">
        <v>4</v>
      </c>
      <c r="B59" t="s">
        <v>5</v>
      </c>
      <c r="C59" t="s">
        <v>6</v>
      </c>
      <c r="D59">
        <f>I2*K2*1000</f>
        <v>1331200</v>
      </c>
      <c r="E59" t="s">
        <v>2</v>
      </c>
    </row>
    <row r="60" spans="1:6">
      <c r="A60" t="s">
        <v>0</v>
      </c>
      <c r="B60" t="s">
        <v>13</v>
      </c>
      <c r="C60">
        <f>-C44</f>
        <v>-58</v>
      </c>
      <c r="D60" t="s">
        <v>1</v>
      </c>
      <c r="E60">
        <f>E44</f>
        <v>86</v>
      </c>
      <c r="F60" t="s">
        <v>2</v>
      </c>
    </row>
    <row r="61" spans="1:6">
      <c r="A61" t="s">
        <v>0</v>
      </c>
      <c r="B61" t="s">
        <v>13</v>
      </c>
      <c r="C61">
        <f>-C45</f>
        <v>-122</v>
      </c>
      <c r="D61" t="s">
        <v>1</v>
      </c>
      <c r="E61">
        <f>E60</f>
        <v>86</v>
      </c>
      <c r="F61" t="s">
        <v>2</v>
      </c>
    </row>
    <row r="62" spans="1:6">
      <c r="A62" t="s">
        <v>0</v>
      </c>
      <c r="B62" t="s">
        <v>13</v>
      </c>
      <c r="C62">
        <f>C61</f>
        <v>-122</v>
      </c>
      <c r="D62" t="s">
        <v>1</v>
      </c>
      <c r="E62">
        <f>E46</f>
        <v>90</v>
      </c>
      <c r="F62" t="s">
        <v>2</v>
      </c>
    </row>
    <row r="63" spans="1:6">
      <c r="A63" t="s">
        <v>0</v>
      </c>
      <c r="B63" t="s">
        <v>13</v>
      </c>
      <c r="C63">
        <f>C60</f>
        <v>-58</v>
      </c>
      <c r="D63" t="s">
        <v>1</v>
      </c>
      <c r="E63">
        <f>E62</f>
        <v>90</v>
      </c>
      <c r="F63" t="s">
        <v>2</v>
      </c>
    </row>
    <row r="64" spans="1:6">
      <c r="A64" t="s">
        <v>0</v>
      </c>
      <c r="B64" t="s">
        <v>13</v>
      </c>
      <c r="C64">
        <f>C60</f>
        <v>-58</v>
      </c>
      <c r="D64" t="s">
        <v>1</v>
      </c>
      <c r="E64">
        <f>E60</f>
        <v>86</v>
      </c>
      <c r="F64" t="s">
        <v>2</v>
      </c>
    </row>
    <row r="65" spans="1:8">
      <c r="A65" t="s">
        <v>120</v>
      </c>
    </row>
    <row r="66" spans="1:8">
      <c r="A66" t="s">
        <v>15</v>
      </c>
    </row>
    <row r="67" spans="1:8">
      <c r="A67" t="s">
        <v>16</v>
      </c>
      <c r="B67" t="s">
        <v>17</v>
      </c>
      <c r="C67" t="s">
        <v>2</v>
      </c>
    </row>
    <row r="68" spans="1:8">
      <c r="A68" t="s">
        <v>0</v>
      </c>
      <c r="B68" t="s">
        <v>13</v>
      </c>
      <c r="C68">
        <f>-B6-50</f>
        <v>-172</v>
      </c>
      <c r="D68" t="s">
        <v>1</v>
      </c>
      <c r="E68">
        <f>B8+H68</f>
        <v>96</v>
      </c>
      <c r="F68" t="s">
        <v>2</v>
      </c>
      <c r="G68" t="s">
        <v>124</v>
      </c>
      <c r="H68">
        <v>6</v>
      </c>
    </row>
    <row r="69" spans="1:8">
      <c r="A69" t="s">
        <v>0</v>
      </c>
      <c r="B69" t="s">
        <v>13</v>
      </c>
      <c r="C69">
        <f>B6+H69</f>
        <v>132</v>
      </c>
      <c r="D69" t="s">
        <v>1</v>
      </c>
      <c r="E69">
        <f>E68</f>
        <v>96</v>
      </c>
      <c r="F69" t="s">
        <v>2</v>
      </c>
      <c r="G69" t="s">
        <v>125</v>
      </c>
      <c r="H69">
        <v>10</v>
      </c>
    </row>
    <row r="70" spans="1:8">
      <c r="A70" t="s">
        <v>0</v>
      </c>
      <c r="B70" t="s">
        <v>13</v>
      </c>
      <c r="C70">
        <f>C69</f>
        <v>132</v>
      </c>
      <c r="D70" t="s">
        <v>1</v>
      </c>
      <c r="E70">
        <f>E68+50</f>
        <v>146</v>
      </c>
      <c r="F70" t="s">
        <v>2</v>
      </c>
    </row>
    <row r="71" spans="1:8">
      <c r="A71" t="s">
        <v>0</v>
      </c>
      <c r="B71" t="s">
        <v>13</v>
      </c>
      <c r="C71">
        <f>C68</f>
        <v>-172</v>
      </c>
      <c r="D71" t="s">
        <v>1</v>
      </c>
      <c r="E71">
        <f>E70</f>
        <v>146</v>
      </c>
      <c r="F71" t="s">
        <v>2</v>
      </c>
    </row>
    <row r="72" spans="1:8">
      <c r="A72" t="s">
        <v>0</v>
      </c>
      <c r="B72" t="s">
        <v>13</v>
      </c>
      <c r="C72">
        <f>C68</f>
        <v>-172</v>
      </c>
      <c r="D72" t="s">
        <v>1</v>
      </c>
      <c r="E72">
        <f>E68</f>
        <v>96</v>
      </c>
      <c r="F72" t="s">
        <v>2</v>
      </c>
    </row>
    <row r="73" spans="1:8">
      <c r="A73" t="s">
        <v>120</v>
      </c>
    </row>
    <row r="74" spans="1:8">
      <c r="A74" t="s">
        <v>39</v>
      </c>
    </row>
    <row r="75" spans="1:8">
      <c r="A75" t="s">
        <v>16</v>
      </c>
      <c r="B75" t="s">
        <v>17</v>
      </c>
      <c r="C75" t="s">
        <v>2</v>
      </c>
    </row>
    <row r="76" spans="1:8">
      <c r="A76" t="s">
        <v>0</v>
      </c>
      <c r="B76" t="s">
        <v>13</v>
      </c>
      <c r="C76">
        <f>C69</f>
        <v>132</v>
      </c>
      <c r="D76" t="s">
        <v>1</v>
      </c>
      <c r="E76">
        <f>E44/C45*(C102+40)</f>
        <v>209.36065573770492</v>
      </c>
      <c r="F76" t="s">
        <v>2</v>
      </c>
    </row>
    <row r="77" spans="1:8">
      <c r="A77" t="s">
        <v>0</v>
      </c>
      <c r="B77" t="s">
        <v>13</v>
      </c>
      <c r="C77">
        <f>C76+15</f>
        <v>147</v>
      </c>
      <c r="D77" t="s">
        <v>1</v>
      </c>
      <c r="E77">
        <f>E76</f>
        <v>209.36065573770492</v>
      </c>
      <c r="F77" t="s">
        <v>2</v>
      </c>
      <c r="G77" t="s">
        <v>119</v>
      </c>
    </row>
    <row r="78" spans="1:8">
      <c r="A78" t="s">
        <v>0</v>
      </c>
      <c r="B78" t="s">
        <v>13</v>
      </c>
      <c r="C78">
        <f>C77</f>
        <v>147</v>
      </c>
      <c r="D78" t="s">
        <v>1</v>
      </c>
      <c r="E78">
        <f>E44</f>
        <v>86</v>
      </c>
      <c r="F78" t="s">
        <v>2</v>
      </c>
      <c r="G78" t="s">
        <v>119</v>
      </c>
      <c r="H78">
        <f>ATAN2(C78-E4,E78)*180/3.1416927</f>
        <v>30.328120219902072</v>
      </c>
    </row>
    <row r="79" spans="1:8">
      <c r="A79" t="s">
        <v>0</v>
      </c>
      <c r="B79" t="s">
        <v>13</v>
      </c>
      <c r="C79">
        <f>C76</f>
        <v>132</v>
      </c>
      <c r="D79" t="s">
        <v>1</v>
      </c>
      <c r="E79">
        <f>E78</f>
        <v>86</v>
      </c>
      <c r="F79" t="s">
        <v>2</v>
      </c>
    </row>
    <row r="80" spans="1:8">
      <c r="A80" t="s">
        <v>0</v>
      </c>
      <c r="B80" t="s">
        <v>13</v>
      </c>
      <c r="C80">
        <f>C76</f>
        <v>132</v>
      </c>
      <c r="D80" t="s">
        <v>1</v>
      </c>
      <c r="E80">
        <f>E76</f>
        <v>209.36065573770492</v>
      </c>
      <c r="F80" t="s">
        <v>2</v>
      </c>
    </row>
    <row r="81" spans="1:6">
      <c r="A81" t="s">
        <v>120</v>
      </c>
    </row>
    <row r="82" spans="1:6">
      <c r="A82" t="s">
        <v>37</v>
      </c>
    </row>
    <row r="83" spans="1:6">
      <c r="A83" t="s">
        <v>16</v>
      </c>
      <c r="B83" t="s">
        <v>17</v>
      </c>
      <c r="C83" t="s">
        <v>2</v>
      </c>
    </row>
    <row r="84" spans="1:6">
      <c r="A84" t="s">
        <v>0</v>
      </c>
      <c r="B84" t="s">
        <v>13</v>
      </c>
      <c r="C84">
        <f>C68</f>
        <v>-172</v>
      </c>
      <c r="D84" t="s">
        <v>1</v>
      </c>
      <c r="E84">
        <v>20</v>
      </c>
      <c r="F84" t="s">
        <v>2</v>
      </c>
    </row>
    <row r="85" spans="1:6">
      <c r="A85" t="s">
        <v>0</v>
      </c>
      <c r="B85" t="s">
        <v>13</v>
      </c>
      <c r="C85">
        <f>C84</f>
        <v>-172</v>
      </c>
      <c r="D85" t="s">
        <v>1</v>
      </c>
      <c r="E85">
        <f>E68</f>
        <v>96</v>
      </c>
      <c r="F85" t="s">
        <v>2</v>
      </c>
    </row>
    <row r="86" spans="1:6">
      <c r="A86" t="s">
        <v>0</v>
      </c>
      <c r="B86" t="s">
        <v>13</v>
      </c>
      <c r="C86">
        <f>-B6-10</f>
        <v>-132</v>
      </c>
      <c r="D86" t="s">
        <v>1</v>
      </c>
      <c r="E86">
        <f>E85</f>
        <v>96</v>
      </c>
      <c r="F86" t="s">
        <v>2</v>
      </c>
    </row>
    <row r="87" spans="1:6">
      <c r="A87" t="s">
        <v>0</v>
      </c>
      <c r="B87" t="s">
        <v>13</v>
      </c>
      <c r="C87">
        <f>C86</f>
        <v>-132</v>
      </c>
      <c r="D87" t="s">
        <v>1</v>
      </c>
      <c r="E87">
        <f>E84</f>
        <v>20</v>
      </c>
      <c r="F87" t="s">
        <v>2</v>
      </c>
    </row>
    <row r="88" spans="1:6">
      <c r="A88" t="s">
        <v>0</v>
      </c>
      <c r="B88" t="s">
        <v>13</v>
      </c>
      <c r="C88">
        <f>C84</f>
        <v>-172</v>
      </c>
      <c r="D88" t="s">
        <v>1</v>
      </c>
      <c r="E88">
        <f>E84</f>
        <v>20</v>
      </c>
      <c r="F88" t="s">
        <v>2</v>
      </c>
    </row>
    <row r="89" spans="1:6">
      <c r="A89" t="s">
        <v>120</v>
      </c>
    </row>
    <row r="90" spans="1:6">
      <c r="A90" t="s">
        <v>36</v>
      </c>
    </row>
    <row r="91" spans="1:6">
      <c r="A91" t="s">
        <v>16</v>
      </c>
      <c r="B91" t="s">
        <v>17</v>
      </c>
      <c r="C91" t="s">
        <v>2</v>
      </c>
    </row>
    <row r="92" spans="1:6">
      <c r="A92" t="s">
        <v>0</v>
      </c>
      <c r="B92" t="s">
        <v>13</v>
      </c>
      <c r="C92">
        <f>C77</f>
        <v>147</v>
      </c>
      <c r="D92" t="s">
        <v>1</v>
      </c>
      <c r="E92">
        <f>E76</f>
        <v>209.36065573770492</v>
      </c>
      <c r="F92" t="s">
        <v>2</v>
      </c>
    </row>
    <row r="93" spans="1:6">
      <c r="A93" t="s">
        <v>0</v>
      </c>
      <c r="B93" t="s">
        <v>13</v>
      </c>
      <c r="C93">
        <f>C92+110</f>
        <v>257</v>
      </c>
      <c r="D93" t="s">
        <v>1</v>
      </c>
      <c r="E93">
        <f>E92</f>
        <v>209.36065573770492</v>
      </c>
      <c r="F93" t="s">
        <v>2</v>
      </c>
    </row>
    <row r="94" spans="1:6">
      <c r="A94" t="s">
        <v>0</v>
      </c>
      <c r="B94" t="s">
        <v>13</v>
      </c>
      <c r="C94">
        <f>C93</f>
        <v>257</v>
      </c>
      <c r="D94" t="s">
        <v>1</v>
      </c>
      <c r="E94">
        <f>E93-25</f>
        <v>184.36065573770492</v>
      </c>
      <c r="F94" t="s">
        <v>2</v>
      </c>
    </row>
    <row r="95" spans="1:6">
      <c r="A95" t="s">
        <v>0</v>
      </c>
      <c r="B95" t="s">
        <v>13</v>
      </c>
      <c r="C95">
        <f>C92</f>
        <v>147</v>
      </c>
      <c r="D95" t="s">
        <v>1</v>
      </c>
      <c r="E95">
        <f>E94</f>
        <v>184.36065573770492</v>
      </c>
      <c r="F95" t="s">
        <v>2</v>
      </c>
    </row>
    <row r="96" spans="1:6">
      <c r="A96" t="s">
        <v>0</v>
      </c>
      <c r="B96" t="s">
        <v>13</v>
      </c>
      <c r="C96">
        <f>C92</f>
        <v>147</v>
      </c>
      <c r="D96" t="s">
        <v>1</v>
      </c>
      <c r="E96">
        <f>E92</f>
        <v>209.36065573770492</v>
      </c>
      <c r="F96" t="s">
        <v>2</v>
      </c>
    </row>
    <row r="97" spans="1:6">
      <c r="A97" t="s">
        <v>120</v>
      </c>
    </row>
    <row r="98" spans="1:6">
      <c r="A98" t="s">
        <v>38</v>
      </c>
    </row>
    <row r="99" spans="1:6">
      <c r="A99" t="s">
        <v>16</v>
      </c>
      <c r="B99" t="s">
        <v>17</v>
      </c>
      <c r="C99" t="s">
        <v>2</v>
      </c>
    </row>
    <row r="100" spans="1:6">
      <c r="A100" t="s">
        <v>0</v>
      </c>
      <c r="B100" t="s">
        <v>13</v>
      </c>
      <c r="C100">
        <f>C101</f>
        <v>307</v>
      </c>
      <c r="D100" t="s">
        <v>1</v>
      </c>
      <c r="E100">
        <v>20</v>
      </c>
      <c r="F100" t="s">
        <v>2</v>
      </c>
    </row>
    <row r="101" spans="1:6">
      <c r="A101" t="s">
        <v>0</v>
      </c>
      <c r="B101" t="s">
        <v>13</v>
      </c>
      <c r="C101">
        <f>C102+50</f>
        <v>307</v>
      </c>
      <c r="D101" t="s">
        <v>1</v>
      </c>
      <c r="E101">
        <f>E92</f>
        <v>209.36065573770492</v>
      </c>
      <c r="F101" t="s">
        <v>2</v>
      </c>
    </row>
    <row r="102" spans="1:6">
      <c r="A102" t="s">
        <v>0</v>
      </c>
      <c r="B102" t="s">
        <v>13</v>
      </c>
      <c r="C102">
        <f>C93</f>
        <v>257</v>
      </c>
      <c r="D102" t="s">
        <v>1</v>
      </c>
      <c r="E102">
        <f>E101</f>
        <v>209.36065573770492</v>
      </c>
      <c r="F102" t="s">
        <v>2</v>
      </c>
    </row>
    <row r="103" spans="1:6">
      <c r="A103" t="s">
        <v>0</v>
      </c>
      <c r="B103" t="s">
        <v>13</v>
      </c>
      <c r="C103">
        <f>C102</f>
        <v>257</v>
      </c>
      <c r="D103" t="s">
        <v>1</v>
      </c>
      <c r="E103">
        <f>(C103-$E$4)*TAN($E$3*3.1515927/180)</f>
        <v>70.542098632912868</v>
      </c>
      <c r="F103" t="s">
        <v>2</v>
      </c>
    </row>
    <row r="104" spans="1:6">
      <c r="A104" t="s">
        <v>0</v>
      </c>
      <c r="B104" t="s">
        <v>13</v>
      </c>
      <c r="C104">
        <f>C77</f>
        <v>147</v>
      </c>
      <c r="D104" t="s">
        <v>1</v>
      </c>
      <c r="E104">
        <f>(C104-$E$4)*TAN($E$3*3.1515927/180)</f>
        <v>40.348982486529934</v>
      </c>
      <c r="F104" t="s">
        <v>2</v>
      </c>
    </row>
    <row r="105" spans="1:6">
      <c r="A105" t="s">
        <v>0</v>
      </c>
      <c r="B105" t="s">
        <v>13</v>
      </c>
      <c r="C105">
        <f>C104</f>
        <v>147</v>
      </c>
      <c r="D105" t="s">
        <v>1</v>
      </c>
      <c r="E105">
        <f>E100</f>
        <v>20</v>
      </c>
      <c r="F105" t="s">
        <v>2</v>
      </c>
    </row>
    <row r="106" spans="1:6">
      <c r="A106" t="s">
        <v>0</v>
      </c>
      <c r="B106" t="s">
        <v>13</v>
      </c>
      <c r="C106">
        <f>C101</f>
        <v>307</v>
      </c>
      <c r="D106" t="s">
        <v>1</v>
      </c>
      <c r="E106">
        <f>E100</f>
        <v>20</v>
      </c>
      <c r="F106" t="s">
        <v>2</v>
      </c>
    </row>
    <row r="107" spans="1:6">
      <c r="A107" t="s">
        <v>120</v>
      </c>
    </row>
    <row r="108" spans="1:6">
      <c r="A108" t="s">
        <v>73</v>
      </c>
    </row>
    <row r="109" spans="1:6">
      <c r="A109" t="s">
        <v>16</v>
      </c>
      <c r="B109" t="s">
        <v>17</v>
      </c>
      <c r="C109" t="s">
        <v>2</v>
      </c>
    </row>
    <row r="110" spans="1:6">
      <c r="A110" t="s">
        <v>0</v>
      </c>
      <c r="B110" t="s">
        <v>13</v>
      </c>
      <c r="C110">
        <f>C69</f>
        <v>132</v>
      </c>
      <c r="D110" t="s">
        <v>1</v>
      </c>
      <c r="E110">
        <f>E76</f>
        <v>209.36065573770492</v>
      </c>
      <c r="F110" t="s">
        <v>2</v>
      </c>
    </row>
    <row r="111" spans="1:6">
      <c r="A111" t="s">
        <v>0</v>
      </c>
      <c r="B111" t="s">
        <v>13</v>
      </c>
      <c r="C111">
        <f>C110-80</f>
        <v>52</v>
      </c>
      <c r="D111" t="s">
        <v>1</v>
      </c>
      <c r="E111">
        <f>E70</f>
        <v>146</v>
      </c>
      <c r="F111" t="s">
        <v>2</v>
      </c>
    </row>
    <row r="112" spans="1:6">
      <c r="A112" t="s">
        <v>0</v>
      </c>
      <c r="B112" t="s">
        <v>13</v>
      </c>
      <c r="C112">
        <f>C110</f>
        <v>132</v>
      </c>
      <c r="D112" t="s">
        <v>1</v>
      </c>
      <c r="E112">
        <f>E111</f>
        <v>146</v>
      </c>
      <c r="F112" t="s">
        <v>2</v>
      </c>
    </row>
    <row r="113" spans="1:6">
      <c r="A113" t="s">
        <v>0</v>
      </c>
      <c r="B113" t="s">
        <v>13</v>
      </c>
      <c r="C113">
        <f>C110</f>
        <v>132</v>
      </c>
      <c r="D113" t="s">
        <v>1</v>
      </c>
      <c r="E113">
        <f>E110</f>
        <v>209.36065573770492</v>
      </c>
      <c r="F113" t="s">
        <v>2</v>
      </c>
    </row>
  </sheetData>
  <mergeCells count="1">
    <mergeCell ref="H1:J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4"/>
  <sheetViews>
    <sheetView topLeftCell="A106" workbookViewId="0">
      <selection activeCell="B120" sqref="B120"/>
    </sheetView>
  </sheetViews>
  <sheetFormatPr defaultRowHeight="12.75"/>
  <cols>
    <col min="1" max="16384" width="9.140625" style="1"/>
  </cols>
  <sheetData>
    <row r="1" spans="1:6">
      <c r="A1" s="1" t="s">
        <v>74</v>
      </c>
    </row>
    <row r="3" spans="1:6">
      <c r="A3" s="1" t="s">
        <v>55</v>
      </c>
      <c r="B3" s="1">
        <v>0</v>
      </c>
      <c r="C3" s="1" t="s">
        <v>56</v>
      </c>
      <c r="F3" s="1" t="s">
        <v>57</v>
      </c>
    </row>
    <row r="4" spans="1:6">
      <c r="A4" s="1" t="s">
        <v>58</v>
      </c>
      <c r="B4" s="1">
        <v>-1</v>
      </c>
      <c r="F4" s="1" t="s">
        <v>59</v>
      </c>
    </row>
    <row r="5" spans="1:6">
      <c r="A5" s="1" t="s">
        <v>45</v>
      </c>
      <c r="B5" s="1">
        <v>0</v>
      </c>
      <c r="F5" s="1" t="s">
        <v>60</v>
      </c>
    </row>
    <row r="6" spans="1:6">
      <c r="A6" s="1" t="s">
        <v>49</v>
      </c>
      <c r="B6" s="1">
        <v>1</v>
      </c>
      <c r="C6" s="1" t="s">
        <v>61</v>
      </c>
      <c r="F6" s="1" t="s">
        <v>62</v>
      </c>
    </row>
    <row r="7" spans="1:6">
      <c r="A7" s="1" t="s">
        <v>47</v>
      </c>
      <c r="B7" s="1">
        <v>0.05</v>
      </c>
      <c r="C7" s="1" t="s">
        <v>75</v>
      </c>
      <c r="D7" s="1">
        <v>0.05</v>
      </c>
      <c r="E7" s="1" t="s">
        <v>76</v>
      </c>
      <c r="F7" s="1" t="s">
        <v>77</v>
      </c>
    </row>
    <row r="8" spans="1:6">
      <c r="A8" s="1" t="s">
        <v>63</v>
      </c>
      <c r="B8" s="1">
        <v>8.0000000000000002E-3</v>
      </c>
      <c r="C8" s="1" t="s">
        <v>46</v>
      </c>
    </row>
    <row r="9" spans="1:6">
      <c r="A9" s="1" t="s">
        <v>51</v>
      </c>
      <c r="B9" s="1">
        <v>0</v>
      </c>
      <c r="C9" s="1" t="s">
        <v>78</v>
      </c>
      <c r="F9" s="1" t="s">
        <v>79</v>
      </c>
    </row>
    <row r="10" spans="1:6">
      <c r="A10" s="1" t="s">
        <v>52</v>
      </c>
      <c r="B10" s="1">
        <v>0</v>
      </c>
      <c r="C10" s="1" t="s">
        <v>78</v>
      </c>
      <c r="F10" s="1" t="s">
        <v>80</v>
      </c>
    </row>
    <row r="11" spans="1:6">
      <c r="A11" s="1" t="s">
        <v>53</v>
      </c>
      <c r="B11" s="1">
        <v>0</v>
      </c>
      <c r="C11" s="1" t="s">
        <v>78</v>
      </c>
      <c r="F11" s="1" t="s">
        <v>81</v>
      </c>
    </row>
    <row r="12" spans="1:6">
      <c r="A12" s="1" t="s">
        <v>50</v>
      </c>
      <c r="B12" s="1">
        <v>0</v>
      </c>
      <c r="C12" s="1" t="s">
        <v>78</v>
      </c>
      <c r="F12" s="1" t="s">
        <v>82</v>
      </c>
    </row>
    <row r="13" spans="1:6">
      <c r="A13" s="1" t="s">
        <v>18</v>
      </c>
    </row>
    <row r="14" spans="1:6">
      <c r="A14" s="1" t="s">
        <v>19</v>
      </c>
      <c r="B14" s="1">
        <v>20</v>
      </c>
      <c r="C14" s="1" t="s">
        <v>20</v>
      </c>
      <c r="D14" s="1">
        <v>10</v>
      </c>
    </row>
    <row r="15" spans="1:6">
      <c r="A15" s="1" t="s">
        <v>21</v>
      </c>
      <c r="B15" s="1">
        <v>130</v>
      </c>
      <c r="C15" s="1" t="s">
        <v>22</v>
      </c>
      <c r="D15" s="1">
        <v>100</v>
      </c>
    </row>
    <row r="16" spans="1:6">
      <c r="A16" s="1" t="s">
        <v>23</v>
      </c>
      <c r="B16" s="1">
        <v>300</v>
      </c>
      <c r="C16" s="1" t="s">
        <v>24</v>
      </c>
      <c r="D16" s="1">
        <v>360</v>
      </c>
    </row>
    <row r="17" spans="1:8">
      <c r="A17" s="1" t="s">
        <v>25</v>
      </c>
      <c r="B17" s="1">
        <v>400</v>
      </c>
    </row>
    <row r="18" spans="1:8">
      <c r="A18" s="1" t="s">
        <v>26</v>
      </c>
    </row>
    <row r="19" spans="1:8">
      <c r="A19" s="1" t="s">
        <v>27</v>
      </c>
      <c r="B19" s="1">
        <v>-295</v>
      </c>
      <c r="C19" s="1" t="s">
        <v>30</v>
      </c>
      <c r="D19" s="1">
        <v>60</v>
      </c>
    </row>
    <row r="20" spans="1:8">
      <c r="A20" s="1" t="s">
        <v>64</v>
      </c>
      <c r="B20" s="1">
        <v>-165</v>
      </c>
      <c r="C20" s="1" t="s">
        <v>31</v>
      </c>
      <c r="D20" s="1">
        <v>248</v>
      </c>
    </row>
    <row r="21" spans="1:8">
      <c r="A21" s="1" t="s">
        <v>28</v>
      </c>
      <c r="B21" s="1">
        <v>170</v>
      </c>
      <c r="C21" s="1" t="s">
        <v>32</v>
      </c>
      <c r="D21" s="1">
        <v>460</v>
      </c>
    </row>
    <row r="22" spans="1:8">
      <c r="A22" s="1" t="s">
        <v>29</v>
      </c>
      <c r="B22" s="1">
        <v>240</v>
      </c>
      <c r="C22" s="1" t="s">
        <v>33</v>
      </c>
      <c r="D22" s="1">
        <v>600</v>
      </c>
    </row>
    <row r="23" spans="1:8">
      <c r="A23" s="1" t="s">
        <v>65</v>
      </c>
      <c r="B23" s="1">
        <v>500</v>
      </c>
      <c r="C23" s="1" t="s">
        <v>66</v>
      </c>
      <c r="D23" s="1">
        <v>720</v>
      </c>
    </row>
    <row r="24" spans="1:8">
      <c r="A24" s="1" t="s">
        <v>67</v>
      </c>
      <c r="B24" s="1">
        <v>800</v>
      </c>
      <c r="C24" s="1" t="s">
        <v>2</v>
      </c>
    </row>
    <row r="26" spans="1:8">
      <c r="A26" s="1" t="s">
        <v>68</v>
      </c>
      <c r="B26" s="1">
        <v>-400</v>
      </c>
      <c r="C26" s="1" t="s">
        <v>69</v>
      </c>
      <c r="D26" s="1">
        <v>0</v>
      </c>
      <c r="E26" s="1" t="s">
        <v>70</v>
      </c>
      <c r="F26" s="1" t="s">
        <v>71</v>
      </c>
    </row>
    <row r="27" spans="1:8">
      <c r="A27" s="1" t="s">
        <v>68</v>
      </c>
      <c r="B27" s="1">
        <v>600</v>
      </c>
      <c r="C27" s="1" t="s">
        <v>69</v>
      </c>
      <c r="D27" s="1">
        <v>0</v>
      </c>
      <c r="E27" s="1" t="s">
        <v>2</v>
      </c>
    </row>
    <row r="28" spans="1:8">
      <c r="A28" s="1" t="s">
        <v>68</v>
      </c>
      <c r="B28" s="1">
        <v>600</v>
      </c>
      <c r="C28" s="1" t="s">
        <v>69</v>
      </c>
      <c r="D28" s="1">
        <v>400</v>
      </c>
      <c r="E28" s="1" t="s">
        <v>2</v>
      </c>
    </row>
    <row r="29" spans="1:8">
      <c r="A29" s="1" t="s">
        <v>68</v>
      </c>
      <c r="B29" s="1">
        <v>-400</v>
      </c>
      <c r="C29" s="1" t="s">
        <v>69</v>
      </c>
      <c r="D29" s="1">
        <v>400</v>
      </c>
      <c r="E29" s="1" t="s">
        <v>2</v>
      </c>
    </row>
    <row r="30" spans="1:8">
      <c r="A30" s="1" t="s">
        <v>68</v>
      </c>
      <c r="B30" s="1">
        <v>-400</v>
      </c>
      <c r="C30" s="1" t="s">
        <v>69</v>
      </c>
      <c r="D30" s="1">
        <v>0</v>
      </c>
      <c r="E30" s="1" t="s">
        <v>2</v>
      </c>
    </row>
    <row r="32" spans="1:8">
      <c r="A32" s="1" t="s">
        <v>83</v>
      </c>
      <c r="B32" s="1">
        <v>140</v>
      </c>
      <c r="C32" s="1" t="s">
        <v>84</v>
      </c>
      <c r="D32" s="1" t="s">
        <v>85</v>
      </c>
      <c r="E32" s="1">
        <v>173</v>
      </c>
      <c r="F32" s="1" t="s">
        <v>84</v>
      </c>
      <c r="G32" s="1" t="s">
        <v>86</v>
      </c>
      <c r="H32" s="1">
        <v>385</v>
      </c>
    </row>
    <row r="33" spans="1:6">
      <c r="A33" s="1" t="s">
        <v>87</v>
      </c>
      <c r="B33" s="1">
        <v>149.85</v>
      </c>
      <c r="C33" s="1" t="s">
        <v>84</v>
      </c>
      <c r="D33" s="1" t="s">
        <v>88</v>
      </c>
      <c r="E33" s="1">
        <v>3455</v>
      </c>
      <c r="F33" s="1" t="s">
        <v>89</v>
      </c>
    </row>
    <row r="34" spans="1:6">
      <c r="A34" s="1" t="s">
        <v>90</v>
      </c>
      <c r="B34" s="1">
        <v>1</v>
      </c>
      <c r="C34" s="1" t="s">
        <v>91</v>
      </c>
      <c r="D34" s="1">
        <v>1706400</v>
      </c>
      <c r="E34" s="1" t="s">
        <v>92</v>
      </c>
      <c r="F34" s="1" t="s">
        <v>93</v>
      </c>
    </row>
    <row r="35" spans="1:6">
      <c r="A35" s="1" t="s">
        <v>68</v>
      </c>
      <c r="B35" s="1">
        <v>-86.399999999999977</v>
      </c>
      <c r="C35" s="1" t="s">
        <v>69</v>
      </c>
      <c r="D35" s="1">
        <v>152</v>
      </c>
      <c r="E35" s="1" t="s">
        <v>2</v>
      </c>
    </row>
    <row r="36" spans="1:6">
      <c r="A36" s="1" t="s">
        <v>68</v>
      </c>
      <c r="B36" s="1">
        <v>86.399999999999977</v>
      </c>
      <c r="C36" s="1" t="s">
        <v>69</v>
      </c>
      <c r="D36" s="1">
        <v>152</v>
      </c>
      <c r="E36" s="1" t="s">
        <v>2</v>
      </c>
    </row>
    <row r="37" spans="1:6">
      <c r="A37" s="1" t="s">
        <v>68</v>
      </c>
      <c r="B37" s="1">
        <v>86.399999999999977</v>
      </c>
      <c r="C37" s="1" t="s">
        <v>69</v>
      </c>
      <c r="D37" s="1">
        <v>154</v>
      </c>
      <c r="E37" s="1" t="s">
        <v>2</v>
      </c>
    </row>
    <row r="38" spans="1:6">
      <c r="A38" s="1" t="s">
        <v>68</v>
      </c>
      <c r="B38" s="1">
        <v>-86.399999999999977</v>
      </c>
      <c r="C38" s="1" t="s">
        <v>69</v>
      </c>
      <c r="D38" s="1">
        <v>154</v>
      </c>
      <c r="E38" s="1" t="s">
        <v>2</v>
      </c>
    </row>
    <row r="39" spans="1:6">
      <c r="A39" s="1" t="s">
        <v>68</v>
      </c>
      <c r="B39" s="1">
        <v>-86.399999999999977</v>
      </c>
      <c r="C39" s="1" t="s">
        <v>69</v>
      </c>
      <c r="D39" s="1">
        <v>152</v>
      </c>
      <c r="E39" s="1" t="s">
        <v>2</v>
      </c>
    </row>
    <row r="41" spans="1:6">
      <c r="A41" s="1" t="s">
        <v>90</v>
      </c>
      <c r="B41" s="1">
        <v>1</v>
      </c>
      <c r="C41" s="1" t="s">
        <v>91</v>
      </c>
      <c r="D41" s="1">
        <v>1706400</v>
      </c>
      <c r="E41" s="1" t="s">
        <v>92</v>
      </c>
      <c r="F41" s="1" t="s">
        <v>94</v>
      </c>
    </row>
    <row r="42" spans="1:6">
      <c r="A42" s="1" t="s">
        <v>68</v>
      </c>
      <c r="B42" s="1">
        <v>-172.8</v>
      </c>
      <c r="C42" s="1" t="s">
        <v>69</v>
      </c>
      <c r="D42" s="1">
        <v>152</v>
      </c>
      <c r="E42" s="1" t="s">
        <v>2</v>
      </c>
    </row>
    <row r="43" spans="1:6">
      <c r="A43" s="1" t="s">
        <v>68</v>
      </c>
      <c r="B43" s="1">
        <v>-86.399999999999977</v>
      </c>
      <c r="C43" s="1" t="s">
        <v>69</v>
      </c>
      <c r="D43" s="1">
        <v>152</v>
      </c>
      <c r="E43" s="1" t="s">
        <v>2</v>
      </c>
    </row>
    <row r="44" spans="1:6">
      <c r="A44" s="1" t="s">
        <v>68</v>
      </c>
      <c r="B44" s="1">
        <v>-86.399999999999977</v>
      </c>
      <c r="C44" s="1" t="s">
        <v>69</v>
      </c>
      <c r="D44" s="1">
        <v>154</v>
      </c>
      <c r="E44" s="1" t="s">
        <v>2</v>
      </c>
    </row>
    <row r="45" spans="1:6">
      <c r="A45" s="1" t="s">
        <v>68</v>
      </c>
      <c r="B45" s="1">
        <v>-172.8</v>
      </c>
      <c r="C45" s="1" t="s">
        <v>69</v>
      </c>
      <c r="D45" s="1">
        <v>154</v>
      </c>
      <c r="E45" s="1" t="s">
        <v>2</v>
      </c>
    </row>
    <row r="46" spans="1:6">
      <c r="A46" s="1" t="s">
        <v>68</v>
      </c>
      <c r="B46" s="1">
        <v>-172.8</v>
      </c>
      <c r="C46" s="1" t="s">
        <v>69</v>
      </c>
      <c r="D46" s="1">
        <v>152</v>
      </c>
      <c r="E46" s="1" t="s">
        <v>2</v>
      </c>
    </row>
    <row r="48" spans="1:6">
      <c r="A48" s="1" t="s">
        <v>90</v>
      </c>
      <c r="B48" s="1">
        <v>1</v>
      </c>
      <c r="C48" s="1" t="s">
        <v>91</v>
      </c>
      <c r="D48" s="1">
        <v>1706400</v>
      </c>
      <c r="E48" s="1" t="s">
        <v>92</v>
      </c>
      <c r="F48" s="1" t="s">
        <v>94</v>
      </c>
    </row>
    <row r="49" spans="1:6">
      <c r="A49" s="1" t="s">
        <v>68</v>
      </c>
      <c r="B49" s="1">
        <f>-B42</f>
        <v>172.8</v>
      </c>
      <c r="C49" s="1" t="s">
        <v>69</v>
      </c>
      <c r="D49" s="1">
        <v>152</v>
      </c>
      <c r="E49" s="1" t="s">
        <v>2</v>
      </c>
    </row>
    <row r="50" spans="1:6">
      <c r="A50" s="1" t="s">
        <v>68</v>
      </c>
      <c r="B50" s="1">
        <f>-B43</f>
        <v>86.399999999999977</v>
      </c>
      <c r="C50" s="1" t="s">
        <v>69</v>
      </c>
      <c r="D50" s="1">
        <v>152</v>
      </c>
      <c r="E50" s="1" t="s">
        <v>2</v>
      </c>
    </row>
    <row r="51" spans="1:6">
      <c r="A51" s="1" t="s">
        <v>68</v>
      </c>
      <c r="B51" s="1">
        <f>-B44</f>
        <v>86.399999999999977</v>
      </c>
      <c r="C51" s="1" t="s">
        <v>69</v>
      </c>
      <c r="D51" s="1">
        <v>154</v>
      </c>
      <c r="E51" s="1" t="s">
        <v>2</v>
      </c>
    </row>
    <row r="52" spans="1:6">
      <c r="A52" s="1" t="s">
        <v>68</v>
      </c>
      <c r="B52" s="1">
        <f>-B45</f>
        <v>172.8</v>
      </c>
      <c r="C52" s="1" t="s">
        <v>69</v>
      </c>
      <c r="D52" s="1">
        <v>154</v>
      </c>
      <c r="E52" s="1" t="s">
        <v>2</v>
      </c>
    </row>
    <row r="53" spans="1:6">
      <c r="A53" s="1" t="s">
        <v>68</v>
      </c>
      <c r="B53" s="1">
        <f>-B46</f>
        <v>172.8</v>
      </c>
      <c r="C53" s="1" t="s">
        <v>69</v>
      </c>
      <c r="D53" s="1">
        <v>152</v>
      </c>
      <c r="E53" s="1" t="s">
        <v>2</v>
      </c>
    </row>
    <row r="55" spans="1:6">
      <c r="A55" s="1" t="s">
        <v>95</v>
      </c>
    </row>
    <row r="56" spans="1:6">
      <c r="A56" s="1" t="s">
        <v>90</v>
      </c>
      <c r="B56" s="1">
        <v>2</v>
      </c>
      <c r="C56" s="1" t="s">
        <v>96</v>
      </c>
      <c r="D56" s="1" t="s">
        <v>97</v>
      </c>
      <c r="E56" s="1">
        <v>6</v>
      </c>
      <c r="F56" s="1" t="s">
        <v>98</v>
      </c>
    </row>
    <row r="57" spans="1:6">
      <c r="A57" s="1" t="s">
        <v>68</v>
      </c>
      <c r="B57" s="1">
        <v>-187.2</v>
      </c>
      <c r="C57" s="1" t="s">
        <v>69</v>
      </c>
      <c r="D57" s="1">
        <v>180</v>
      </c>
      <c r="E57" s="1" t="s">
        <v>2</v>
      </c>
    </row>
    <row r="58" spans="1:6">
      <c r="A58" s="1" t="s">
        <v>68</v>
      </c>
      <c r="B58" s="1">
        <f>-B57</f>
        <v>187.2</v>
      </c>
      <c r="C58" s="1" t="s">
        <v>69</v>
      </c>
      <c r="D58" s="1">
        <f>D57</f>
        <v>180</v>
      </c>
      <c r="E58" s="1" t="s">
        <v>2</v>
      </c>
    </row>
    <row r="59" spans="1:6">
      <c r="A59" s="1" t="s">
        <v>68</v>
      </c>
      <c r="B59" s="1">
        <f>-B57</f>
        <v>187.2</v>
      </c>
      <c r="C59" s="1" t="s">
        <v>69</v>
      </c>
      <c r="D59" s="1">
        <f>D57+E56</f>
        <v>186</v>
      </c>
      <c r="E59" s="1" t="s">
        <v>2</v>
      </c>
    </row>
    <row r="60" spans="1:6">
      <c r="A60" s="1" t="s">
        <v>68</v>
      </c>
      <c r="B60" s="1">
        <f>B57</f>
        <v>-187.2</v>
      </c>
      <c r="C60" s="1" t="s">
        <v>69</v>
      </c>
      <c r="D60" s="1">
        <f>D59</f>
        <v>186</v>
      </c>
      <c r="E60" s="1" t="s">
        <v>2</v>
      </c>
    </row>
    <row r="61" spans="1:6">
      <c r="A61" s="1" t="s">
        <v>68</v>
      </c>
      <c r="B61" s="1">
        <f>B57</f>
        <v>-187.2</v>
      </c>
      <c r="C61" s="1" t="s">
        <v>69</v>
      </c>
      <c r="D61" s="1">
        <f>D57</f>
        <v>180</v>
      </c>
      <c r="E61" s="1" t="s">
        <v>2</v>
      </c>
    </row>
    <row r="63" spans="1:6">
      <c r="A63" s="1" t="s">
        <v>99</v>
      </c>
      <c r="B63" s="1">
        <v>2</v>
      </c>
      <c r="C63" s="1" t="s">
        <v>96</v>
      </c>
      <c r="D63" s="1" t="s">
        <v>97</v>
      </c>
      <c r="E63" s="1">
        <v>4</v>
      </c>
      <c r="F63" s="1" t="s">
        <v>100</v>
      </c>
    </row>
    <row r="64" spans="1:6">
      <c r="A64" s="1" t="s">
        <v>101</v>
      </c>
      <c r="B64" s="1">
        <f>$B$57</f>
        <v>-187.2</v>
      </c>
      <c r="C64" s="1" t="s">
        <v>69</v>
      </c>
      <c r="D64" s="1">
        <v>185.2</v>
      </c>
      <c r="E64" s="1" t="s">
        <v>2</v>
      </c>
    </row>
    <row r="65" spans="1:6">
      <c r="A65" s="1" t="s">
        <v>101</v>
      </c>
      <c r="B65" s="1">
        <f>$B$58</f>
        <v>187.2</v>
      </c>
      <c r="C65" s="1" t="s">
        <v>69</v>
      </c>
      <c r="D65" s="1">
        <v>185.2</v>
      </c>
      <c r="E65" s="1" t="s">
        <v>2</v>
      </c>
    </row>
    <row r="66" spans="1:6">
      <c r="A66" s="1" t="s">
        <v>101</v>
      </c>
      <c r="B66" s="1">
        <f>$B$59</f>
        <v>187.2</v>
      </c>
      <c r="C66" s="1" t="s">
        <v>69</v>
      </c>
      <c r="D66" s="1">
        <v>189.2</v>
      </c>
      <c r="E66" s="1" t="s">
        <v>2</v>
      </c>
    </row>
    <row r="67" spans="1:6">
      <c r="A67" s="1" t="s">
        <v>101</v>
      </c>
      <c r="B67" s="1">
        <f>$B$60</f>
        <v>-187.2</v>
      </c>
      <c r="C67" s="1" t="s">
        <v>69</v>
      </c>
      <c r="D67" s="1">
        <v>189.2</v>
      </c>
      <c r="E67" s="1" t="s">
        <v>2</v>
      </c>
    </row>
    <row r="68" spans="1:6">
      <c r="A68" s="1" t="s">
        <v>101</v>
      </c>
      <c r="B68" s="1">
        <f>$B$61</f>
        <v>-187.2</v>
      </c>
      <c r="C68" s="1" t="s">
        <v>69</v>
      </c>
      <c r="D68" s="1">
        <v>185.2</v>
      </c>
      <c r="E68" s="1" t="s">
        <v>2</v>
      </c>
    </row>
    <row r="70" spans="1:6">
      <c r="A70" s="1" t="s">
        <v>90</v>
      </c>
      <c r="B70" s="1">
        <v>2</v>
      </c>
      <c r="C70" s="1" t="s">
        <v>96</v>
      </c>
      <c r="D70" s="1" t="s">
        <v>97</v>
      </c>
      <c r="E70" s="1">
        <v>4</v>
      </c>
      <c r="F70" s="1" t="s">
        <v>100</v>
      </c>
    </row>
    <row r="71" spans="1:6">
      <c r="A71" s="1" t="s">
        <v>68</v>
      </c>
      <c r="B71" s="1">
        <f>$B$57</f>
        <v>-187.2</v>
      </c>
      <c r="C71" s="1" t="s">
        <v>69</v>
      </c>
      <c r="D71" s="1">
        <v>195.6</v>
      </c>
      <c r="E71" s="1" t="s">
        <v>2</v>
      </c>
    </row>
    <row r="72" spans="1:6">
      <c r="A72" s="1" t="s">
        <v>68</v>
      </c>
      <c r="B72" s="1">
        <f>$B$58</f>
        <v>187.2</v>
      </c>
      <c r="C72" s="1" t="s">
        <v>69</v>
      </c>
      <c r="D72" s="1">
        <f>D71</f>
        <v>195.6</v>
      </c>
      <c r="E72" s="1" t="s">
        <v>2</v>
      </c>
    </row>
    <row r="73" spans="1:6">
      <c r="A73" s="1" t="s">
        <v>68</v>
      </c>
      <c r="B73" s="1">
        <f>$B$59</f>
        <v>187.2</v>
      </c>
      <c r="C73" s="1" t="s">
        <v>69</v>
      </c>
      <c r="D73" s="1">
        <f>D71+E70</f>
        <v>199.6</v>
      </c>
      <c r="E73" s="1" t="s">
        <v>2</v>
      </c>
    </row>
    <row r="74" spans="1:6">
      <c r="A74" s="1" t="s">
        <v>68</v>
      </c>
      <c r="B74" s="1">
        <f>$B$60</f>
        <v>-187.2</v>
      </c>
      <c r="C74" s="1" t="s">
        <v>69</v>
      </c>
      <c r="D74" s="1">
        <f>D73</f>
        <v>199.6</v>
      </c>
      <c r="E74" s="1" t="s">
        <v>2</v>
      </c>
    </row>
    <row r="75" spans="1:6">
      <c r="A75" s="1" t="s">
        <v>68</v>
      </c>
      <c r="B75" s="1">
        <f>$B$61</f>
        <v>-187.2</v>
      </c>
      <c r="C75" s="1" t="s">
        <v>69</v>
      </c>
      <c r="D75" s="1">
        <f>D71</f>
        <v>195.6</v>
      </c>
      <c r="E75" s="1" t="s">
        <v>2</v>
      </c>
    </row>
    <row r="77" spans="1:6">
      <c r="A77" s="1" t="s">
        <v>90</v>
      </c>
      <c r="B77" s="1">
        <v>2</v>
      </c>
      <c r="C77" s="1" t="s">
        <v>96</v>
      </c>
      <c r="D77" s="1" t="s">
        <v>97</v>
      </c>
      <c r="E77" s="1">
        <v>4</v>
      </c>
      <c r="F77" s="1" t="s">
        <v>100</v>
      </c>
    </row>
    <row r="78" spans="1:6">
      <c r="A78" s="1" t="s">
        <v>68</v>
      </c>
      <c r="B78" s="1">
        <f>$B$57</f>
        <v>-187.2</v>
      </c>
      <c r="C78" s="1" t="s">
        <v>69</v>
      </c>
      <c r="D78" s="1">
        <v>206</v>
      </c>
      <c r="E78" s="1" t="s">
        <v>2</v>
      </c>
    </row>
    <row r="79" spans="1:6">
      <c r="A79" s="1" t="s">
        <v>68</v>
      </c>
      <c r="B79" s="1">
        <f>$B$58</f>
        <v>187.2</v>
      </c>
      <c r="C79" s="1" t="s">
        <v>69</v>
      </c>
      <c r="D79" s="1">
        <f>D78</f>
        <v>206</v>
      </c>
      <c r="E79" s="1" t="s">
        <v>2</v>
      </c>
    </row>
    <row r="80" spans="1:6">
      <c r="A80" s="1" t="s">
        <v>68</v>
      </c>
      <c r="B80" s="1">
        <f>$B$59</f>
        <v>187.2</v>
      </c>
      <c r="C80" s="1" t="s">
        <v>69</v>
      </c>
      <c r="D80" s="1">
        <f>D78+E77</f>
        <v>210</v>
      </c>
      <c r="E80" s="1" t="s">
        <v>2</v>
      </c>
    </row>
    <row r="81" spans="1:6">
      <c r="A81" s="1" t="s">
        <v>68</v>
      </c>
      <c r="B81" s="1">
        <f>$B$60</f>
        <v>-187.2</v>
      </c>
      <c r="C81" s="1" t="s">
        <v>69</v>
      </c>
      <c r="D81" s="1">
        <f>D80</f>
        <v>210</v>
      </c>
      <c r="E81" s="1" t="s">
        <v>2</v>
      </c>
    </row>
    <row r="82" spans="1:6">
      <c r="A82" s="1" t="s">
        <v>68</v>
      </c>
      <c r="B82" s="1">
        <f>$B$61</f>
        <v>-187.2</v>
      </c>
      <c r="C82" s="1" t="s">
        <v>69</v>
      </c>
      <c r="D82" s="1">
        <f>D78</f>
        <v>206</v>
      </c>
      <c r="E82" s="1" t="s">
        <v>2</v>
      </c>
    </row>
    <row r="84" spans="1:6">
      <c r="A84" s="1" t="s">
        <v>90</v>
      </c>
      <c r="B84" s="1">
        <v>2</v>
      </c>
      <c r="C84" s="1" t="s">
        <v>96</v>
      </c>
      <c r="D84" s="1" t="s">
        <v>97</v>
      </c>
      <c r="E84" s="1">
        <v>4</v>
      </c>
      <c r="F84" s="1" t="s">
        <v>100</v>
      </c>
    </row>
    <row r="85" spans="1:6">
      <c r="A85" s="1" t="s">
        <v>68</v>
      </c>
      <c r="B85" s="1">
        <f>$B$57</f>
        <v>-187.2</v>
      </c>
      <c r="C85" s="1" t="s">
        <v>69</v>
      </c>
      <c r="D85" s="1">
        <v>216.4</v>
      </c>
      <c r="E85" s="1" t="s">
        <v>2</v>
      </c>
    </row>
    <row r="86" spans="1:6">
      <c r="A86" s="1" t="s">
        <v>68</v>
      </c>
      <c r="B86" s="1">
        <f>$B$58</f>
        <v>187.2</v>
      </c>
      <c r="C86" s="1" t="s">
        <v>69</v>
      </c>
      <c r="D86" s="1">
        <f>D85</f>
        <v>216.4</v>
      </c>
      <c r="E86" s="1" t="s">
        <v>2</v>
      </c>
    </row>
    <row r="87" spans="1:6">
      <c r="A87" s="1" t="s">
        <v>68</v>
      </c>
      <c r="B87" s="1">
        <f>$B$59</f>
        <v>187.2</v>
      </c>
      <c r="C87" s="1" t="s">
        <v>69</v>
      </c>
      <c r="D87" s="1">
        <f>D85+E84</f>
        <v>220.4</v>
      </c>
      <c r="E87" s="1" t="s">
        <v>2</v>
      </c>
    </row>
    <row r="88" spans="1:6">
      <c r="A88" s="1" t="s">
        <v>68</v>
      </c>
      <c r="B88" s="1">
        <f>$B$60</f>
        <v>-187.2</v>
      </c>
      <c r="C88" s="1" t="s">
        <v>69</v>
      </c>
      <c r="D88" s="1">
        <f>D87</f>
        <v>220.4</v>
      </c>
      <c r="E88" s="1" t="s">
        <v>2</v>
      </c>
    </row>
    <row r="89" spans="1:6">
      <c r="A89" s="1" t="s">
        <v>68</v>
      </c>
      <c r="B89" s="1">
        <f>$B$61</f>
        <v>-187.2</v>
      </c>
      <c r="C89" s="1" t="s">
        <v>69</v>
      </c>
      <c r="D89" s="1">
        <f>D85</f>
        <v>216.4</v>
      </c>
      <c r="E89" s="1" t="s">
        <v>2</v>
      </c>
    </row>
    <row r="91" spans="1:6">
      <c r="A91" s="1" t="s">
        <v>90</v>
      </c>
      <c r="B91" s="1">
        <v>2</v>
      </c>
      <c r="C91" s="1" t="s">
        <v>96</v>
      </c>
      <c r="D91" s="1" t="s">
        <v>97</v>
      </c>
      <c r="E91" s="1">
        <v>4</v>
      </c>
      <c r="F91" s="1" t="s">
        <v>100</v>
      </c>
    </row>
    <row r="92" spans="1:6">
      <c r="A92" s="1" t="s">
        <v>68</v>
      </c>
      <c r="B92" s="1">
        <f>$B$57</f>
        <v>-187.2</v>
      </c>
      <c r="C92" s="1" t="s">
        <v>69</v>
      </c>
      <c r="D92" s="1">
        <v>226.8</v>
      </c>
      <c r="E92" s="1" t="s">
        <v>2</v>
      </c>
    </row>
    <row r="93" spans="1:6">
      <c r="A93" s="1" t="s">
        <v>68</v>
      </c>
      <c r="B93" s="1">
        <f>$B$58</f>
        <v>187.2</v>
      </c>
      <c r="C93" s="1" t="s">
        <v>69</v>
      </c>
      <c r="D93" s="1">
        <f>D92</f>
        <v>226.8</v>
      </c>
      <c r="E93" s="1" t="s">
        <v>2</v>
      </c>
    </row>
    <row r="94" spans="1:6">
      <c r="A94" s="1" t="s">
        <v>68</v>
      </c>
      <c r="B94" s="1">
        <f>$B$59</f>
        <v>187.2</v>
      </c>
      <c r="C94" s="1" t="s">
        <v>69</v>
      </c>
      <c r="D94" s="1">
        <f>D92+E91</f>
        <v>230.8</v>
      </c>
      <c r="E94" s="1" t="s">
        <v>2</v>
      </c>
    </row>
    <row r="95" spans="1:6">
      <c r="A95" s="1" t="s">
        <v>68</v>
      </c>
      <c r="B95" s="1">
        <f>$B$60</f>
        <v>-187.2</v>
      </c>
      <c r="C95" s="1" t="s">
        <v>69</v>
      </c>
      <c r="D95" s="1">
        <f>D94</f>
        <v>230.8</v>
      </c>
      <c r="E95" s="1" t="s">
        <v>2</v>
      </c>
    </row>
    <row r="96" spans="1:6">
      <c r="A96" s="1" t="s">
        <v>68</v>
      </c>
      <c r="B96" s="1">
        <f>$B$61</f>
        <v>-187.2</v>
      </c>
      <c r="C96" s="1" t="s">
        <v>69</v>
      </c>
      <c r="D96" s="1">
        <f>D92</f>
        <v>226.8</v>
      </c>
      <c r="E96" s="1" t="s">
        <v>2</v>
      </c>
    </row>
    <row r="98" spans="1:6">
      <c r="A98" s="1" t="s">
        <v>90</v>
      </c>
      <c r="B98" s="1">
        <v>2</v>
      </c>
      <c r="C98" s="1" t="s">
        <v>96</v>
      </c>
      <c r="D98" s="1" t="s">
        <v>97</v>
      </c>
      <c r="E98" s="1">
        <v>9</v>
      </c>
      <c r="F98" s="1" t="s">
        <v>98</v>
      </c>
    </row>
    <row r="99" spans="1:6">
      <c r="A99" s="1" t="s">
        <v>68</v>
      </c>
      <c r="B99" s="1">
        <f>$B$57</f>
        <v>-187.2</v>
      </c>
      <c r="C99" s="1" t="s">
        <v>69</v>
      </c>
      <c r="D99" s="1">
        <v>237</v>
      </c>
      <c r="E99" s="1" t="s">
        <v>2</v>
      </c>
    </row>
    <row r="100" spans="1:6">
      <c r="A100" s="1" t="s">
        <v>68</v>
      </c>
      <c r="B100" s="1">
        <f>$B$58</f>
        <v>187.2</v>
      </c>
      <c r="C100" s="1" t="s">
        <v>69</v>
      </c>
      <c r="D100" s="1">
        <f>D99</f>
        <v>237</v>
      </c>
      <c r="E100" s="1" t="s">
        <v>2</v>
      </c>
    </row>
    <row r="101" spans="1:6">
      <c r="A101" s="1" t="s">
        <v>68</v>
      </c>
      <c r="B101" s="1">
        <f>$B$59</f>
        <v>187.2</v>
      </c>
      <c r="C101" s="1" t="s">
        <v>69</v>
      </c>
      <c r="D101" s="1">
        <f>D99+E98</f>
        <v>246</v>
      </c>
      <c r="E101" s="1" t="s">
        <v>2</v>
      </c>
    </row>
    <row r="102" spans="1:6">
      <c r="A102" s="1" t="s">
        <v>68</v>
      </c>
      <c r="B102" s="1">
        <f>$B$60</f>
        <v>-187.2</v>
      </c>
      <c r="C102" s="1" t="s">
        <v>69</v>
      </c>
      <c r="D102" s="1">
        <f>D101</f>
        <v>246</v>
      </c>
      <c r="E102" s="1" t="s">
        <v>2</v>
      </c>
    </row>
    <row r="103" spans="1:6">
      <c r="A103" s="1" t="s">
        <v>68</v>
      </c>
      <c r="B103" s="1">
        <f>$B$61</f>
        <v>-187.2</v>
      </c>
      <c r="C103" s="1" t="s">
        <v>69</v>
      </c>
      <c r="D103" s="1">
        <f>D99</f>
        <v>237</v>
      </c>
      <c r="E103" s="1" t="s">
        <v>2</v>
      </c>
    </row>
    <row r="105" spans="1:6">
      <c r="A105" s="1" t="s">
        <v>90</v>
      </c>
      <c r="B105" s="1">
        <v>2</v>
      </c>
      <c r="C105" s="1" t="s">
        <v>96</v>
      </c>
      <c r="D105" s="1" t="s">
        <v>97</v>
      </c>
      <c r="E105" s="1">
        <v>9</v>
      </c>
      <c r="F105" s="1" t="s">
        <v>98</v>
      </c>
    </row>
    <row r="106" spans="1:6">
      <c r="A106" s="1" t="s">
        <v>68</v>
      </c>
      <c r="B106" s="1">
        <f>$B$57</f>
        <v>-187.2</v>
      </c>
      <c r="C106" s="1" t="s">
        <v>69</v>
      </c>
      <c r="D106" s="1">
        <v>255.6</v>
      </c>
      <c r="E106" s="1" t="s">
        <v>2</v>
      </c>
    </row>
    <row r="107" spans="1:6">
      <c r="A107" s="1" t="s">
        <v>68</v>
      </c>
      <c r="B107" s="1">
        <f>$B$58</f>
        <v>187.2</v>
      </c>
      <c r="C107" s="1" t="s">
        <v>69</v>
      </c>
      <c r="D107" s="1">
        <f>D106</f>
        <v>255.6</v>
      </c>
      <c r="E107" s="1" t="s">
        <v>2</v>
      </c>
    </row>
    <row r="108" spans="1:6">
      <c r="A108" s="1" t="s">
        <v>68</v>
      </c>
      <c r="B108" s="1">
        <f>$B$59</f>
        <v>187.2</v>
      </c>
      <c r="C108" s="1" t="s">
        <v>69</v>
      </c>
      <c r="D108" s="1">
        <f>D106+E105</f>
        <v>264.60000000000002</v>
      </c>
      <c r="E108" s="1" t="s">
        <v>2</v>
      </c>
    </row>
    <row r="109" spans="1:6">
      <c r="A109" s="1" t="s">
        <v>68</v>
      </c>
      <c r="B109" s="1">
        <f>$B$60</f>
        <v>-187.2</v>
      </c>
      <c r="C109" s="1" t="s">
        <v>69</v>
      </c>
      <c r="D109" s="1">
        <f>D108</f>
        <v>264.60000000000002</v>
      </c>
      <c r="E109" s="1" t="s">
        <v>2</v>
      </c>
    </row>
    <row r="110" spans="1:6">
      <c r="A110" s="1" t="s">
        <v>68</v>
      </c>
      <c r="B110" s="1">
        <f>$B$61</f>
        <v>-187.2</v>
      </c>
      <c r="C110" s="1" t="s">
        <v>69</v>
      </c>
      <c r="D110" s="1">
        <f>D106</f>
        <v>255.6</v>
      </c>
      <c r="E110" s="1" t="s">
        <v>2</v>
      </c>
    </row>
    <row r="112" spans="1:6">
      <c r="A112" s="1" t="s">
        <v>90</v>
      </c>
      <c r="B112" s="1">
        <v>2</v>
      </c>
      <c r="C112" s="1" t="s">
        <v>96</v>
      </c>
      <c r="D112" s="1" t="s">
        <v>97</v>
      </c>
      <c r="E112" s="1">
        <v>15</v>
      </c>
      <c r="F112" s="1" t="s">
        <v>98</v>
      </c>
    </row>
    <row r="113" spans="1:5">
      <c r="A113" s="1" t="s">
        <v>68</v>
      </c>
      <c r="B113" s="1">
        <f>$B$57</f>
        <v>-187.2</v>
      </c>
      <c r="C113" s="1" t="s">
        <v>69</v>
      </c>
      <c r="D113" s="1">
        <v>275</v>
      </c>
      <c r="E113" s="1" t="s">
        <v>2</v>
      </c>
    </row>
    <row r="114" spans="1:5">
      <c r="A114" s="1" t="s">
        <v>68</v>
      </c>
      <c r="B114" s="1">
        <f>$B$58</f>
        <v>187.2</v>
      </c>
      <c r="C114" s="1" t="s">
        <v>69</v>
      </c>
      <c r="D114" s="1">
        <f>D113</f>
        <v>275</v>
      </c>
      <c r="E114" s="1" t="s">
        <v>2</v>
      </c>
    </row>
    <row r="115" spans="1:5">
      <c r="A115" s="1" t="s">
        <v>68</v>
      </c>
      <c r="B115" s="1">
        <f>$B$59</f>
        <v>187.2</v>
      </c>
      <c r="C115" s="1" t="s">
        <v>69</v>
      </c>
      <c r="D115" s="1">
        <f>D113+E112</f>
        <v>290</v>
      </c>
      <c r="E115" s="1" t="s">
        <v>2</v>
      </c>
    </row>
    <row r="116" spans="1:5">
      <c r="A116" s="1" t="s">
        <v>68</v>
      </c>
      <c r="B116" s="1">
        <f>$B$60</f>
        <v>-187.2</v>
      </c>
      <c r="C116" s="1" t="s">
        <v>69</v>
      </c>
      <c r="D116" s="1">
        <f>D115</f>
        <v>290</v>
      </c>
      <c r="E116" s="1" t="s">
        <v>2</v>
      </c>
    </row>
    <row r="117" spans="1:5">
      <c r="A117" s="1" t="s">
        <v>68</v>
      </c>
      <c r="B117" s="1">
        <f>$B$61</f>
        <v>-187.2</v>
      </c>
      <c r="C117" s="1" t="s">
        <v>69</v>
      </c>
      <c r="D117" s="1">
        <f>D113</f>
        <v>275</v>
      </c>
      <c r="E117" s="1" t="s">
        <v>2</v>
      </c>
    </row>
    <row r="119" spans="1:5">
      <c r="A119" s="1" t="s">
        <v>90</v>
      </c>
      <c r="B119" s="1">
        <v>2</v>
      </c>
      <c r="C119" s="1" t="s">
        <v>96</v>
      </c>
      <c r="D119" s="1" t="s">
        <v>102</v>
      </c>
    </row>
    <row r="120" spans="1:5">
      <c r="A120" s="1" t="s">
        <v>68</v>
      </c>
      <c r="B120" s="1">
        <v>192.5</v>
      </c>
      <c r="C120" s="1" t="s">
        <v>69</v>
      </c>
      <c r="D120" s="1">
        <v>290</v>
      </c>
      <c r="E120" s="1" t="s">
        <v>2</v>
      </c>
    </row>
    <row r="121" spans="1:5">
      <c r="A121" s="1" t="s">
        <v>68</v>
      </c>
      <c r="B121" s="1">
        <v>222</v>
      </c>
      <c r="C121" s="1" t="s">
        <v>69</v>
      </c>
      <c r="D121" s="1">
        <v>290</v>
      </c>
      <c r="E121" s="1" t="s">
        <v>2</v>
      </c>
    </row>
    <row r="122" spans="1:5">
      <c r="A122" s="1" t="s">
        <v>68</v>
      </c>
      <c r="B122" s="1">
        <v>222</v>
      </c>
      <c r="C122" s="1" t="s">
        <v>69</v>
      </c>
      <c r="D122" s="1">
        <v>265</v>
      </c>
      <c r="E122" s="1" t="s">
        <v>2</v>
      </c>
    </row>
    <row r="123" spans="1:5">
      <c r="A123" s="1" t="s">
        <v>68</v>
      </c>
      <c r="B123" s="1">
        <v>207</v>
      </c>
      <c r="C123" s="1" t="s">
        <v>69</v>
      </c>
      <c r="D123" s="1">
        <v>257</v>
      </c>
      <c r="E123" s="1" t="s">
        <v>2</v>
      </c>
    </row>
    <row r="124" spans="1:5">
      <c r="A124" s="1" t="s">
        <v>68</v>
      </c>
      <c r="B124" s="1">
        <v>207</v>
      </c>
      <c r="C124" s="1" t="s">
        <v>69</v>
      </c>
      <c r="D124" s="1">
        <v>240</v>
      </c>
      <c r="E124" s="1" t="s">
        <v>2</v>
      </c>
    </row>
    <row r="125" spans="1:5">
      <c r="A125" s="1" t="s">
        <v>68</v>
      </c>
      <c r="B125" s="1">
        <v>222</v>
      </c>
      <c r="C125" s="1" t="s">
        <v>69</v>
      </c>
      <c r="D125" s="1">
        <v>188</v>
      </c>
      <c r="E125" s="1" t="s">
        <v>2</v>
      </c>
    </row>
    <row r="126" spans="1:5">
      <c r="A126" s="1" t="s">
        <v>68</v>
      </c>
      <c r="B126" s="1">
        <v>222</v>
      </c>
      <c r="C126" s="1" t="s">
        <v>69</v>
      </c>
      <c r="D126" s="1">
        <v>166</v>
      </c>
      <c r="E126" s="1" t="s">
        <v>2</v>
      </c>
    </row>
    <row r="127" spans="1:5">
      <c r="A127" s="1" t="s">
        <v>68</v>
      </c>
      <c r="B127" s="1">
        <v>207</v>
      </c>
      <c r="C127" s="1" t="s">
        <v>69</v>
      </c>
      <c r="D127" s="1">
        <v>152</v>
      </c>
      <c r="E127" s="1" t="s">
        <v>2</v>
      </c>
    </row>
    <row r="128" spans="1:5">
      <c r="A128" s="1" t="s">
        <v>68</v>
      </c>
      <c r="B128" s="1">
        <v>197.5</v>
      </c>
      <c r="C128" s="1" t="s">
        <v>69</v>
      </c>
      <c r="D128" s="1">
        <v>152</v>
      </c>
      <c r="E128" s="1" t="s">
        <v>2</v>
      </c>
    </row>
    <row r="129" spans="1:5">
      <c r="A129" s="1" t="s">
        <v>68</v>
      </c>
      <c r="B129" s="1">
        <v>197.5</v>
      </c>
      <c r="C129" s="1" t="s">
        <v>69</v>
      </c>
      <c r="D129" s="1">
        <v>188</v>
      </c>
      <c r="E129" s="1" t="s">
        <v>2</v>
      </c>
    </row>
    <row r="130" spans="1:5">
      <c r="A130" s="1" t="s">
        <v>68</v>
      </c>
      <c r="B130" s="1">
        <v>192.5</v>
      </c>
      <c r="C130" s="1" t="s">
        <v>69</v>
      </c>
      <c r="D130" s="1">
        <v>210</v>
      </c>
      <c r="E130" s="1" t="s">
        <v>2</v>
      </c>
    </row>
    <row r="131" spans="1:5">
      <c r="A131" s="1" t="s">
        <v>68</v>
      </c>
      <c r="B131" s="1">
        <v>192.5</v>
      </c>
      <c r="C131" s="1" t="s">
        <v>69</v>
      </c>
      <c r="D131" s="1">
        <v>290</v>
      </c>
      <c r="E131" s="1" t="s">
        <v>2</v>
      </c>
    </row>
    <row r="133" spans="1:5">
      <c r="A133" s="1" t="s">
        <v>90</v>
      </c>
      <c r="B133" s="1">
        <v>2</v>
      </c>
      <c r="C133" s="1" t="s">
        <v>96</v>
      </c>
      <c r="D133" s="1" t="s">
        <v>103</v>
      </c>
    </row>
    <row r="134" spans="1:5">
      <c r="A134" s="1" t="s">
        <v>68</v>
      </c>
      <c r="B134" s="1">
        <v>222</v>
      </c>
      <c r="C134" s="1" t="s">
        <v>69</v>
      </c>
      <c r="D134" s="1">
        <v>270</v>
      </c>
      <c r="E134" s="1" t="s">
        <v>2</v>
      </c>
    </row>
    <row r="135" spans="1:5">
      <c r="A135" s="1" t="s">
        <v>68</v>
      </c>
      <c r="B135" s="1">
        <v>380</v>
      </c>
      <c r="C135" s="1" t="s">
        <v>69</v>
      </c>
      <c r="D135" s="1">
        <v>270</v>
      </c>
      <c r="E135" s="1" t="s">
        <v>2</v>
      </c>
    </row>
    <row r="136" spans="1:5">
      <c r="A136" s="1" t="s">
        <v>68</v>
      </c>
      <c r="B136" s="1">
        <v>380</v>
      </c>
      <c r="C136" s="1" t="s">
        <v>69</v>
      </c>
      <c r="D136" s="1">
        <v>290</v>
      </c>
      <c r="E136" s="1" t="s">
        <v>2</v>
      </c>
    </row>
    <row r="137" spans="1:5">
      <c r="A137" s="1" t="s">
        <v>68</v>
      </c>
      <c r="B137" s="1">
        <v>222</v>
      </c>
      <c r="C137" s="1" t="s">
        <v>69</v>
      </c>
      <c r="D137" s="1">
        <v>290</v>
      </c>
      <c r="E137" s="1" t="s">
        <v>2</v>
      </c>
    </row>
    <row r="138" spans="1:5">
      <c r="A138" s="1" t="s">
        <v>68</v>
      </c>
      <c r="B138" s="1">
        <v>222</v>
      </c>
      <c r="C138" s="1" t="s">
        <v>69</v>
      </c>
      <c r="D138" s="1">
        <v>270</v>
      </c>
      <c r="E138" s="1" t="s">
        <v>2</v>
      </c>
    </row>
    <row r="140" spans="1:5">
      <c r="A140" s="1" t="s">
        <v>90</v>
      </c>
      <c r="B140" s="1">
        <v>2</v>
      </c>
      <c r="C140" s="1" t="s">
        <v>96</v>
      </c>
      <c r="D140" s="1" t="s">
        <v>104</v>
      </c>
    </row>
    <row r="141" spans="1:5">
      <c r="A141" s="1" t="s">
        <v>68</v>
      </c>
      <c r="B141" s="1">
        <v>380</v>
      </c>
      <c r="C141" s="1" t="s">
        <v>69</v>
      </c>
      <c r="D141" s="1">
        <v>290</v>
      </c>
      <c r="E141" s="1" t="s">
        <v>2</v>
      </c>
    </row>
    <row r="142" spans="1:5">
      <c r="A142" s="1" t="s">
        <v>68</v>
      </c>
      <c r="B142" s="1">
        <v>400</v>
      </c>
      <c r="C142" s="1" t="s">
        <v>69</v>
      </c>
      <c r="D142" s="1">
        <v>290</v>
      </c>
      <c r="E142" s="1" t="s">
        <v>2</v>
      </c>
    </row>
    <row r="143" spans="1:5">
      <c r="A143" s="1" t="s">
        <v>68</v>
      </c>
      <c r="B143" s="1">
        <v>420</v>
      </c>
      <c r="C143" s="1" t="s">
        <v>69</v>
      </c>
      <c r="D143" s="1">
        <v>120</v>
      </c>
      <c r="E143" s="1" t="s">
        <v>2</v>
      </c>
    </row>
    <row r="144" spans="1:5">
      <c r="A144" s="1" t="s">
        <v>68</v>
      </c>
      <c r="B144" s="1">
        <v>420</v>
      </c>
      <c r="C144" s="1" t="s">
        <v>69</v>
      </c>
      <c r="D144" s="1">
        <v>70</v>
      </c>
      <c r="E144" s="1" t="s">
        <v>2</v>
      </c>
    </row>
    <row r="145" spans="1:5">
      <c r="A145" s="1" t="s">
        <v>68</v>
      </c>
      <c r="B145" s="1">
        <v>380</v>
      </c>
      <c r="C145" s="1" t="s">
        <v>69</v>
      </c>
      <c r="D145" s="1">
        <v>30</v>
      </c>
      <c r="E145" s="1" t="s">
        <v>2</v>
      </c>
    </row>
    <row r="146" spans="1:5">
      <c r="A146" s="1" t="s">
        <v>68</v>
      </c>
      <c r="B146" s="1">
        <v>290</v>
      </c>
      <c r="C146" s="1" t="s">
        <v>69</v>
      </c>
      <c r="D146" s="1">
        <v>30</v>
      </c>
      <c r="E146" s="1" t="s">
        <v>2</v>
      </c>
    </row>
    <row r="147" spans="1:5">
      <c r="A147" s="1" t="s">
        <v>68</v>
      </c>
      <c r="B147" s="1">
        <v>200</v>
      </c>
      <c r="C147" s="1" t="s">
        <v>69</v>
      </c>
      <c r="D147" s="1">
        <v>22</v>
      </c>
      <c r="E147" s="1" t="s">
        <v>2</v>
      </c>
    </row>
    <row r="148" spans="1:5">
      <c r="A148" s="1" t="s">
        <v>68</v>
      </c>
      <c r="B148" s="1">
        <v>200</v>
      </c>
      <c r="C148" s="1" t="s">
        <v>69</v>
      </c>
      <c r="D148" s="1">
        <v>58</v>
      </c>
      <c r="E148" s="1" t="s">
        <v>2</v>
      </c>
    </row>
    <row r="149" spans="1:5">
      <c r="A149" s="1" t="s">
        <v>68</v>
      </c>
      <c r="B149" s="1">
        <v>380</v>
      </c>
      <c r="C149" s="1" t="s">
        <v>69</v>
      </c>
      <c r="D149" s="1">
        <v>128</v>
      </c>
      <c r="E149" s="1" t="s">
        <v>2</v>
      </c>
    </row>
    <row r="150" spans="1:5">
      <c r="A150" s="1" t="s">
        <v>68</v>
      </c>
      <c r="B150" s="1">
        <v>380</v>
      </c>
      <c r="C150" s="1" t="s">
        <v>69</v>
      </c>
      <c r="D150" s="1">
        <v>290</v>
      </c>
      <c r="E150" s="1" t="s">
        <v>2</v>
      </c>
    </row>
    <row r="152" spans="1:5">
      <c r="A152" s="1" t="s">
        <v>90</v>
      </c>
      <c r="B152" s="1">
        <v>2</v>
      </c>
      <c r="C152" s="1" t="s">
        <v>96</v>
      </c>
      <c r="D152" s="1" t="s">
        <v>105</v>
      </c>
    </row>
    <row r="153" spans="1:5">
      <c r="A153" s="1" t="s">
        <v>68</v>
      </c>
      <c r="B153" s="1">
        <v>-192.5</v>
      </c>
      <c r="C153" s="1" t="s">
        <v>69</v>
      </c>
      <c r="D153" s="1">
        <v>290</v>
      </c>
      <c r="E153" s="1" t="s">
        <v>2</v>
      </c>
    </row>
    <row r="154" spans="1:5">
      <c r="A154" s="1" t="s">
        <v>68</v>
      </c>
      <c r="B154" s="1">
        <v>-222</v>
      </c>
      <c r="C154" s="1" t="s">
        <v>69</v>
      </c>
      <c r="D154" s="1">
        <v>290</v>
      </c>
      <c r="E154" s="1" t="s">
        <v>2</v>
      </c>
    </row>
    <row r="155" spans="1:5">
      <c r="A155" s="1" t="s">
        <v>68</v>
      </c>
      <c r="B155" s="1">
        <v>-222</v>
      </c>
      <c r="C155" s="1" t="s">
        <v>69</v>
      </c>
      <c r="D155" s="1">
        <v>265</v>
      </c>
      <c r="E155" s="1" t="s">
        <v>2</v>
      </c>
    </row>
    <row r="156" spans="1:5">
      <c r="A156" s="1" t="s">
        <v>68</v>
      </c>
      <c r="B156" s="1">
        <v>-207</v>
      </c>
      <c r="C156" s="1" t="s">
        <v>69</v>
      </c>
      <c r="D156" s="1">
        <v>257</v>
      </c>
      <c r="E156" s="1" t="s">
        <v>2</v>
      </c>
    </row>
    <row r="157" spans="1:5">
      <c r="A157" s="1" t="s">
        <v>68</v>
      </c>
      <c r="B157" s="1">
        <v>-207</v>
      </c>
      <c r="C157" s="1" t="s">
        <v>69</v>
      </c>
      <c r="D157" s="1">
        <v>240</v>
      </c>
      <c r="E157" s="1" t="s">
        <v>2</v>
      </c>
    </row>
    <row r="158" spans="1:5">
      <c r="A158" s="1" t="s">
        <v>68</v>
      </c>
      <c r="B158" s="1">
        <v>-222</v>
      </c>
      <c r="C158" s="1" t="s">
        <v>69</v>
      </c>
      <c r="D158" s="1">
        <v>188</v>
      </c>
      <c r="E158" s="1" t="s">
        <v>2</v>
      </c>
    </row>
    <row r="159" spans="1:5">
      <c r="A159" s="1" t="s">
        <v>68</v>
      </c>
      <c r="B159" s="1">
        <v>-222</v>
      </c>
      <c r="C159" s="1" t="s">
        <v>69</v>
      </c>
      <c r="D159" s="1">
        <v>166</v>
      </c>
      <c r="E159" s="1" t="s">
        <v>2</v>
      </c>
    </row>
    <row r="160" spans="1:5">
      <c r="A160" s="1" t="s">
        <v>68</v>
      </c>
      <c r="B160" s="1">
        <v>-207</v>
      </c>
      <c r="C160" s="1" t="s">
        <v>69</v>
      </c>
      <c r="D160" s="1">
        <v>152</v>
      </c>
      <c r="E160" s="1" t="s">
        <v>2</v>
      </c>
    </row>
    <row r="161" spans="1:5">
      <c r="A161" s="1" t="s">
        <v>68</v>
      </c>
      <c r="B161" s="1">
        <v>-197.5</v>
      </c>
      <c r="C161" s="1" t="s">
        <v>69</v>
      </c>
      <c r="D161" s="1">
        <v>152</v>
      </c>
      <c r="E161" s="1" t="s">
        <v>2</v>
      </c>
    </row>
    <row r="162" spans="1:5">
      <c r="A162" s="1" t="s">
        <v>68</v>
      </c>
      <c r="B162" s="1">
        <v>-197.5</v>
      </c>
      <c r="C162" s="1" t="s">
        <v>69</v>
      </c>
      <c r="D162" s="1">
        <v>188</v>
      </c>
      <c r="E162" s="1" t="s">
        <v>2</v>
      </c>
    </row>
    <row r="163" spans="1:5">
      <c r="A163" s="1" t="s">
        <v>68</v>
      </c>
      <c r="B163" s="1">
        <v>-192.5</v>
      </c>
      <c r="C163" s="1" t="s">
        <v>69</v>
      </c>
      <c r="D163" s="1">
        <v>210</v>
      </c>
      <c r="E163" s="1" t="s">
        <v>2</v>
      </c>
    </row>
    <row r="164" spans="1:5">
      <c r="A164" s="1" t="s">
        <v>68</v>
      </c>
      <c r="B164" s="1">
        <v>-192.5</v>
      </c>
      <c r="C164" s="1" t="s">
        <v>69</v>
      </c>
      <c r="D164" s="1">
        <v>290</v>
      </c>
      <c r="E164" s="1" t="s">
        <v>2</v>
      </c>
    </row>
    <row r="166" spans="1:5">
      <c r="A166" s="1" t="s">
        <v>90</v>
      </c>
      <c r="B166" s="1">
        <v>2</v>
      </c>
      <c r="C166" s="1" t="s">
        <v>96</v>
      </c>
      <c r="D166" s="1" t="s">
        <v>106</v>
      </c>
    </row>
    <row r="167" spans="1:5">
      <c r="A167" s="1" t="s">
        <v>68</v>
      </c>
      <c r="B167" s="1">
        <v>-222</v>
      </c>
      <c r="C167" s="1" t="s">
        <v>69</v>
      </c>
      <c r="D167" s="1">
        <v>290</v>
      </c>
      <c r="E167" s="1" t="s">
        <v>2</v>
      </c>
    </row>
    <row r="168" spans="1:5">
      <c r="A168" s="1" t="s">
        <v>68</v>
      </c>
      <c r="B168" s="1">
        <v>-222</v>
      </c>
      <c r="C168" s="1" t="s">
        <v>69</v>
      </c>
      <c r="D168" s="1">
        <v>265</v>
      </c>
      <c r="E168" s="1" t="s">
        <v>2</v>
      </c>
    </row>
    <row r="169" spans="1:5">
      <c r="A169" s="1" t="s">
        <v>68</v>
      </c>
      <c r="B169" s="1">
        <v>-226.5</v>
      </c>
      <c r="C169" s="1" t="s">
        <v>69</v>
      </c>
      <c r="D169" s="1">
        <v>265</v>
      </c>
      <c r="E169" s="1" t="s">
        <v>2</v>
      </c>
    </row>
    <row r="170" spans="1:5">
      <c r="A170" s="1" t="s">
        <v>68</v>
      </c>
      <c r="B170" s="1">
        <v>-226.5</v>
      </c>
      <c r="C170" s="1" t="s">
        <v>69</v>
      </c>
      <c r="D170" s="1">
        <v>45</v>
      </c>
      <c r="E170" s="1" t="s">
        <v>2</v>
      </c>
    </row>
    <row r="171" spans="1:5">
      <c r="A171" s="1" t="s">
        <v>68</v>
      </c>
      <c r="B171" s="1">
        <v>-262.5</v>
      </c>
      <c r="C171" s="1" t="s">
        <v>69</v>
      </c>
      <c r="D171" s="1">
        <v>35</v>
      </c>
      <c r="E171" s="1" t="s">
        <v>2</v>
      </c>
    </row>
    <row r="172" spans="1:5">
      <c r="A172" s="1" t="s">
        <v>68</v>
      </c>
      <c r="B172" s="1">
        <v>-262.5</v>
      </c>
      <c r="C172" s="1" t="s">
        <v>69</v>
      </c>
      <c r="D172" s="1">
        <v>290</v>
      </c>
      <c r="E172" s="1" t="s">
        <v>2</v>
      </c>
    </row>
    <row r="173" spans="1:5">
      <c r="A173" s="1" t="s">
        <v>68</v>
      </c>
      <c r="B173" s="1">
        <v>378</v>
      </c>
      <c r="C173" s="1" t="s">
        <v>69</v>
      </c>
      <c r="D173" s="1">
        <v>290</v>
      </c>
      <c r="E173" s="1" t="s">
        <v>2</v>
      </c>
    </row>
    <row r="175" spans="1:5">
      <c r="A175" s="1" t="s">
        <v>90</v>
      </c>
      <c r="B175" s="1">
        <v>2</v>
      </c>
      <c r="C175" s="1" t="s">
        <v>96</v>
      </c>
      <c r="D175" s="1" t="s">
        <v>107</v>
      </c>
    </row>
    <row r="176" spans="1:5">
      <c r="A176" s="1" t="s">
        <v>68</v>
      </c>
      <c r="B176" s="1">
        <v>-266.5</v>
      </c>
      <c r="C176" s="1" t="s">
        <v>69</v>
      </c>
      <c r="D176" s="1">
        <v>290</v>
      </c>
      <c r="E176" s="1" t="s">
        <v>2</v>
      </c>
    </row>
    <row r="177" spans="1:5">
      <c r="A177" s="1" t="s">
        <v>68</v>
      </c>
      <c r="B177" s="1">
        <v>-266.5</v>
      </c>
      <c r="C177" s="1" t="s">
        <v>69</v>
      </c>
      <c r="D177" s="1">
        <v>34</v>
      </c>
      <c r="E177" s="1" t="s">
        <v>2</v>
      </c>
    </row>
    <row r="178" spans="1:5">
      <c r="A178" s="1" t="s">
        <v>68</v>
      </c>
      <c r="B178" s="1">
        <v>-276.5</v>
      </c>
      <c r="C178" s="1" t="s">
        <v>69</v>
      </c>
      <c r="D178" s="1">
        <v>31.5</v>
      </c>
      <c r="E178" s="1" t="s">
        <v>2</v>
      </c>
    </row>
    <row r="179" spans="1:5">
      <c r="A179" s="1" t="s">
        <v>68</v>
      </c>
      <c r="B179" s="1">
        <v>-276.5</v>
      </c>
      <c r="C179" s="1" t="s">
        <v>69</v>
      </c>
      <c r="D179" s="1">
        <v>290</v>
      </c>
      <c r="E179" s="1" t="s">
        <v>2</v>
      </c>
    </row>
    <row r="180" spans="1:5">
      <c r="A180" s="1" t="s">
        <v>68</v>
      </c>
      <c r="B180" s="1">
        <v>-266.5</v>
      </c>
      <c r="C180" s="1" t="s">
        <v>69</v>
      </c>
      <c r="D180" s="1">
        <v>290</v>
      </c>
      <c r="E180" s="1" t="s">
        <v>2</v>
      </c>
    </row>
    <row r="182" spans="1:5">
      <c r="A182" s="1" t="s">
        <v>90</v>
      </c>
      <c r="B182" s="1">
        <v>2</v>
      </c>
      <c r="C182" s="1" t="s">
        <v>96</v>
      </c>
      <c r="D182" s="1" t="s">
        <v>107</v>
      </c>
    </row>
    <row r="183" spans="1:5">
      <c r="A183" s="1" t="s">
        <v>68</v>
      </c>
      <c r="B183" s="1">
        <v>-278.5</v>
      </c>
      <c r="C183" s="1" t="s">
        <v>69</v>
      </c>
      <c r="D183" s="1">
        <v>290</v>
      </c>
      <c r="E183" s="1" t="s">
        <v>2</v>
      </c>
    </row>
    <row r="184" spans="1:5">
      <c r="A184" s="1" t="s">
        <v>68</v>
      </c>
      <c r="B184" s="1">
        <v>-278.5</v>
      </c>
      <c r="C184" s="1" t="s">
        <v>69</v>
      </c>
      <c r="D184" s="1">
        <v>31</v>
      </c>
      <c r="E184" s="1" t="s">
        <v>2</v>
      </c>
    </row>
    <row r="185" spans="1:5">
      <c r="A185" s="1" t="s">
        <v>68</v>
      </c>
      <c r="B185" s="1">
        <v>-282.5</v>
      </c>
      <c r="C185" s="1" t="s">
        <v>69</v>
      </c>
      <c r="D185" s="1">
        <v>30</v>
      </c>
      <c r="E185" s="1" t="s">
        <v>2</v>
      </c>
    </row>
    <row r="186" spans="1:5">
      <c r="A186" s="1" t="s">
        <v>68</v>
      </c>
      <c r="B186" s="1">
        <v>-282.5</v>
      </c>
      <c r="C186" s="1" t="s">
        <v>69</v>
      </c>
      <c r="D186" s="1">
        <v>290</v>
      </c>
      <c r="E186" s="1" t="s">
        <v>2</v>
      </c>
    </row>
    <row r="187" spans="1:5">
      <c r="A187" s="1" t="s">
        <v>68</v>
      </c>
      <c r="B187" s="1">
        <v>-278.5</v>
      </c>
      <c r="C187" s="1" t="s">
        <v>69</v>
      </c>
      <c r="D187" s="1">
        <v>290</v>
      </c>
      <c r="E187" s="1" t="s">
        <v>2</v>
      </c>
    </row>
    <row r="189" spans="1:5">
      <c r="A189" s="1" t="s">
        <v>90</v>
      </c>
      <c r="B189" s="1">
        <v>2</v>
      </c>
      <c r="C189" s="1" t="s">
        <v>96</v>
      </c>
      <c r="D189" s="1" t="s">
        <v>107</v>
      </c>
    </row>
    <row r="190" spans="1:5">
      <c r="A190" s="1" t="s">
        <v>68</v>
      </c>
      <c r="B190" s="1">
        <v>-284.5</v>
      </c>
      <c r="C190" s="1" t="s">
        <v>69</v>
      </c>
      <c r="D190" s="1">
        <v>290</v>
      </c>
      <c r="E190" s="1" t="s">
        <v>2</v>
      </c>
    </row>
    <row r="191" spans="1:5">
      <c r="A191" s="1" t="s">
        <v>68</v>
      </c>
      <c r="B191" s="1">
        <v>-284.5</v>
      </c>
      <c r="C191" s="1" t="s">
        <v>69</v>
      </c>
      <c r="D191" s="1">
        <v>29.5</v>
      </c>
      <c r="E191" s="1" t="s">
        <v>2</v>
      </c>
    </row>
    <row r="192" spans="1:5">
      <c r="A192" s="1" t="s">
        <v>68</v>
      </c>
      <c r="B192" s="1">
        <v>-288.5</v>
      </c>
      <c r="C192" s="1" t="s">
        <v>69</v>
      </c>
      <c r="D192" s="1">
        <v>28.5</v>
      </c>
      <c r="E192" s="1" t="s">
        <v>2</v>
      </c>
    </row>
    <row r="193" spans="1:5">
      <c r="A193" s="1" t="s">
        <v>68</v>
      </c>
      <c r="B193" s="1">
        <v>-288.5</v>
      </c>
      <c r="C193" s="1" t="s">
        <v>69</v>
      </c>
      <c r="D193" s="1">
        <v>290</v>
      </c>
      <c r="E193" s="1" t="s">
        <v>2</v>
      </c>
    </row>
    <row r="194" spans="1:5">
      <c r="A194" s="1" t="s">
        <v>68</v>
      </c>
      <c r="B194" s="1">
        <v>-284.5</v>
      </c>
      <c r="C194" s="1" t="s">
        <v>69</v>
      </c>
      <c r="D194" s="1">
        <v>290</v>
      </c>
      <c r="E194" s="1" t="s"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4"/>
  <sheetViews>
    <sheetView topLeftCell="A139" workbookViewId="0">
      <selection activeCell="D150" sqref="D150"/>
    </sheetView>
  </sheetViews>
  <sheetFormatPr defaultRowHeight="12.75"/>
  <cols>
    <col min="1" max="16384" width="9.140625" style="1"/>
  </cols>
  <sheetData>
    <row r="1" spans="1:6">
      <c r="A1" s="1" t="s">
        <v>74</v>
      </c>
    </row>
    <row r="3" spans="1:6">
      <c r="A3" s="1" t="s">
        <v>55</v>
      </c>
      <c r="B3" s="1">
        <v>0</v>
      </c>
      <c r="C3" s="1" t="s">
        <v>56</v>
      </c>
      <c r="F3" s="1" t="s">
        <v>57</v>
      </c>
    </row>
    <row r="4" spans="1:6">
      <c r="A4" s="1" t="s">
        <v>58</v>
      </c>
      <c r="B4" s="1">
        <v>-1</v>
      </c>
      <c r="F4" s="1" t="s">
        <v>59</v>
      </c>
    </row>
    <row r="5" spans="1:6">
      <c r="A5" s="1" t="s">
        <v>45</v>
      </c>
      <c r="B5" s="1">
        <v>0</v>
      </c>
      <c r="F5" s="1" t="s">
        <v>60</v>
      </c>
    </row>
    <row r="6" spans="1:6">
      <c r="A6" s="1" t="s">
        <v>49</v>
      </c>
      <c r="B6" s="1">
        <v>1</v>
      </c>
      <c r="C6" s="1" t="s">
        <v>61</v>
      </c>
      <c r="F6" s="1" t="s">
        <v>62</v>
      </c>
    </row>
    <row r="7" spans="1:6">
      <c r="A7" s="1" t="s">
        <v>47</v>
      </c>
      <c r="B7" s="1">
        <v>0.05</v>
      </c>
      <c r="C7" s="1" t="s">
        <v>75</v>
      </c>
      <c r="D7" s="1">
        <v>0.05</v>
      </c>
      <c r="E7" s="1" t="s">
        <v>76</v>
      </c>
      <c r="F7" s="1" t="s">
        <v>77</v>
      </c>
    </row>
    <row r="8" spans="1:6">
      <c r="A8" s="1" t="s">
        <v>63</v>
      </c>
      <c r="B8" s="1">
        <v>8.0000000000000002E-3</v>
      </c>
      <c r="C8" s="1" t="s">
        <v>46</v>
      </c>
    </row>
    <row r="9" spans="1:6">
      <c r="A9" s="1" t="s">
        <v>51</v>
      </c>
      <c r="B9" s="1">
        <v>0</v>
      </c>
      <c r="C9" s="1" t="s">
        <v>78</v>
      </c>
      <c r="F9" s="1" t="s">
        <v>79</v>
      </c>
    </row>
    <row r="10" spans="1:6">
      <c r="A10" s="1" t="s">
        <v>52</v>
      </c>
      <c r="B10" s="1">
        <v>0</v>
      </c>
      <c r="C10" s="1" t="s">
        <v>78</v>
      </c>
      <c r="F10" s="1" t="s">
        <v>80</v>
      </c>
    </row>
    <row r="11" spans="1:6">
      <c r="A11" s="1" t="s">
        <v>53</v>
      </c>
      <c r="B11" s="1">
        <v>0</v>
      </c>
      <c r="C11" s="1" t="s">
        <v>78</v>
      </c>
      <c r="F11" s="1" t="s">
        <v>81</v>
      </c>
    </row>
    <row r="12" spans="1:6">
      <c r="A12" s="1" t="s">
        <v>50</v>
      </c>
      <c r="B12" s="1">
        <v>0</v>
      </c>
      <c r="C12" s="1" t="s">
        <v>78</v>
      </c>
      <c r="F12" s="1" t="s">
        <v>82</v>
      </c>
    </row>
    <row r="13" spans="1:6">
      <c r="A13" s="1" t="s">
        <v>18</v>
      </c>
    </row>
    <row r="14" spans="1:6">
      <c r="A14" s="1" t="s">
        <v>19</v>
      </c>
      <c r="B14" s="1">
        <v>20</v>
      </c>
      <c r="C14" s="1" t="s">
        <v>20</v>
      </c>
      <c r="D14" s="1">
        <v>10</v>
      </c>
    </row>
    <row r="15" spans="1:6">
      <c r="A15" s="1" t="s">
        <v>21</v>
      </c>
      <c r="B15" s="1">
        <v>130</v>
      </c>
      <c r="C15" s="1" t="s">
        <v>22</v>
      </c>
      <c r="D15" s="1">
        <v>100</v>
      </c>
    </row>
    <row r="16" spans="1:6">
      <c r="A16" s="1" t="s">
        <v>23</v>
      </c>
      <c r="B16" s="1">
        <v>300</v>
      </c>
      <c r="C16" s="1" t="s">
        <v>24</v>
      </c>
      <c r="D16" s="1">
        <v>360</v>
      </c>
    </row>
    <row r="17" spans="1:8">
      <c r="A17" s="1" t="s">
        <v>25</v>
      </c>
      <c r="B17" s="1">
        <v>400</v>
      </c>
    </row>
    <row r="18" spans="1:8">
      <c r="A18" s="1" t="s">
        <v>26</v>
      </c>
    </row>
    <row r="19" spans="1:8">
      <c r="A19" s="1" t="s">
        <v>27</v>
      </c>
      <c r="B19" s="1">
        <v>-295</v>
      </c>
      <c r="C19" s="1" t="s">
        <v>30</v>
      </c>
      <c r="D19" s="1">
        <v>60</v>
      </c>
    </row>
    <row r="20" spans="1:8">
      <c r="A20" s="1" t="s">
        <v>64</v>
      </c>
      <c r="B20" s="1">
        <v>-165</v>
      </c>
      <c r="C20" s="1" t="s">
        <v>31</v>
      </c>
      <c r="D20" s="1">
        <v>248</v>
      </c>
    </row>
    <row r="21" spans="1:8">
      <c r="A21" s="1" t="s">
        <v>28</v>
      </c>
      <c r="B21" s="1">
        <v>170</v>
      </c>
      <c r="C21" s="1" t="s">
        <v>32</v>
      </c>
      <c r="D21" s="1">
        <v>460</v>
      </c>
    </row>
    <row r="22" spans="1:8">
      <c r="A22" s="1" t="s">
        <v>29</v>
      </c>
      <c r="B22" s="1">
        <v>240</v>
      </c>
      <c r="C22" s="1" t="s">
        <v>33</v>
      </c>
      <c r="D22" s="1">
        <v>600</v>
      </c>
    </row>
    <row r="23" spans="1:8">
      <c r="A23" s="1" t="s">
        <v>65</v>
      </c>
      <c r="B23" s="1">
        <v>500</v>
      </c>
      <c r="C23" s="1" t="s">
        <v>66</v>
      </c>
      <c r="D23" s="1">
        <v>720</v>
      </c>
    </row>
    <row r="24" spans="1:8">
      <c r="A24" s="1" t="s">
        <v>67</v>
      </c>
      <c r="B24" s="1">
        <v>800</v>
      </c>
      <c r="C24" s="1" t="s">
        <v>2</v>
      </c>
    </row>
    <row r="26" spans="1:8">
      <c r="A26" s="1" t="s">
        <v>68</v>
      </c>
      <c r="B26" s="1">
        <v>-400</v>
      </c>
      <c r="C26" s="1" t="s">
        <v>69</v>
      </c>
      <c r="D26" s="1">
        <v>0</v>
      </c>
      <c r="E26" s="1" t="s">
        <v>70</v>
      </c>
      <c r="F26" s="1" t="s">
        <v>71</v>
      </c>
    </row>
    <row r="27" spans="1:8">
      <c r="A27" s="1" t="s">
        <v>68</v>
      </c>
      <c r="B27" s="1">
        <v>600</v>
      </c>
      <c r="C27" s="1" t="s">
        <v>69</v>
      </c>
      <c r="D27" s="1">
        <v>0</v>
      </c>
      <c r="E27" s="1" t="s">
        <v>2</v>
      </c>
    </row>
    <row r="28" spans="1:8">
      <c r="A28" s="1" t="s">
        <v>68</v>
      </c>
      <c r="B28" s="1">
        <v>600</v>
      </c>
      <c r="C28" s="1" t="s">
        <v>69</v>
      </c>
      <c r="D28" s="1">
        <v>400</v>
      </c>
      <c r="E28" s="1" t="s">
        <v>2</v>
      </c>
    </row>
    <row r="29" spans="1:8">
      <c r="A29" s="1" t="s">
        <v>68</v>
      </c>
      <c r="B29" s="1">
        <v>-400</v>
      </c>
      <c r="C29" s="1" t="s">
        <v>69</v>
      </c>
      <c r="D29" s="1">
        <v>400</v>
      </c>
      <c r="E29" s="1" t="s">
        <v>2</v>
      </c>
    </row>
    <row r="30" spans="1:8">
      <c r="A30" s="1" t="s">
        <v>68</v>
      </c>
      <c r="B30" s="1">
        <v>-400</v>
      </c>
      <c r="C30" s="1" t="s">
        <v>69</v>
      </c>
      <c r="D30" s="1">
        <v>0</v>
      </c>
      <c r="E30" s="1" t="s">
        <v>2</v>
      </c>
    </row>
    <row r="32" spans="1:8">
      <c r="A32" s="1" t="s">
        <v>83</v>
      </c>
      <c r="B32" s="1">
        <v>140</v>
      </c>
      <c r="C32" s="1" t="s">
        <v>84</v>
      </c>
      <c r="D32" s="1" t="s">
        <v>85</v>
      </c>
      <c r="E32" s="1">
        <v>173</v>
      </c>
      <c r="F32" s="1" t="s">
        <v>84</v>
      </c>
      <c r="G32" s="1" t="s">
        <v>86</v>
      </c>
      <c r="H32" s="1">
        <v>385</v>
      </c>
    </row>
    <row r="33" spans="1:6">
      <c r="A33" s="1" t="s">
        <v>87</v>
      </c>
      <c r="B33" s="1">
        <v>149.85</v>
      </c>
      <c r="C33" s="1" t="s">
        <v>84</v>
      </c>
      <c r="D33" s="1" t="s">
        <v>88</v>
      </c>
      <c r="E33" s="1">
        <v>3455</v>
      </c>
      <c r="F33" s="1" t="s">
        <v>89</v>
      </c>
    </row>
    <row r="34" spans="1:6">
      <c r="A34" s="1" t="s">
        <v>90</v>
      </c>
      <c r="B34" s="1">
        <v>1</v>
      </c>
      <c r="C34" s="1" t="s">
        <v>91</v>
      </c>
      <c r="D34" s="1">
        <v>1706400</v>
      </c>
      <c r="E34" s="1" t="s">
        <v>92</v>
      </c>
      <c r="F34" s="1" t="s">
        <v>93</v>
      </c>
    </row>
    <row r="35" spans="1:6">
      <c r="A35" s="1" t="s">
        <v>68</v>
      </c>
      <c r="B35" s="1">
        <v>-86.399999999999977</v>
      </c>
      <c r="C35" s="1" t="s">
        <v>69</v>
      </c>
      <c r="D35" s="1">
        <v>152</v>
      </c>
      <c r="E35" s="1" t="s">
        <v>2</v>
      </c>
    </row>
    <row r="36" spans="1:6">
      <c r="A36" s="1" t="s">
        <v>68</v>
      </c>
      <c r="B36" s="1">
        <v>86.399999999999977</v>
      </c>
      <c r="C36" s="1" t="s">
        <v>69</v>
      </c>
      <c r="D36" s="1">
        <v>152</v>
      </c>
      <c r="E36" s="1" t="s">
        <v>2</v>
      </c>
    </row>
    <row r="37" spans="1:6">
      <c r="A37" s="1" t="s">
        <v>68</v>
      </c>
      <c r="B37" s="1">
        <v>86.399999999999977</v>
      </c>
      <c r="C37" s="1" t="s">
        <v>69</v>
      </c>
      <c r="D37" s="1">
        <v>154</v>
      </c>
      <c r="E37" s="1" t="s">
        <v>2</v>
      </c>
    </row>
    <row r="38" spans="1:6">
      <c r="A38" s="1" t="s">
        <v>68</v>
      </c>
      <c r="B38" s="1">
        <v>-86.399999999999977</v>
      </c>
      <c r="C38" s="1" t="s">
        <v>69</v>
      </c>
      <c r="D38" s="1">
        <v>154</v>
      </c>
      <c r="E38" s="1" t="s">
        <v>2</v>
      </c>
    </row>
    <row r="39" spans="1:6">
      <c r="A39" s="1" t="s">
        <v>68</v>
      </c>
      <c r="B39" s="1">
        <v>-86.399999999999977</v>
      </c>
      <c r="C39" s="1" t="s">
        <v>69</v>
      </c>
      <c r="D39" s="1">
        <v>152</v>
      </c>
      <c r="E39" s="1" t="s">
        <v>2</v>
      </c>
    </row>
    <row r="41" spans="1:6">
      <c r="A41" s="1" t="s">
        <v>90</v>
      </c>
      <c r="B41" s="1">
        <v>1</v>
      </c>
      <c r="C41" s="1" t="s">
        <v>91</v>
      </c>
      <c r="D41" s="1">
        <v>1706400</v>
      </c>
      <c r="E41" s="1" t="s">
        <v>92</v>
      </c>
      <c r="F41" s="1" t="s">
        <v>94</v>
      </c>
    </row>
    <row r="42" spans="1:6">
      <c r="A42" s="1" t="s">
        <v>68</v>
      </c>
      <c r="B42" s="1">
        <v>-172.8</v>
      </c>
      <c r="C42" s="1" t="s">
        <v>69</v>
      </c>
      <c r="D42" s="1">
        <v>152</v>
      </c>
      <c r="E42" s="1" t="s">
        <v>2</v>
      </c>
    </row>
    <row r="43" spans="1:6">
      <c r="A43" s="1" t="s">
        <v>68</v>
      </c>
      <c r="B43" s="1">
        <v>-86.399999999999977</v>
      </c>
      <c r="C43" s="1" t="s">
        <v>69</v>
      </c>
      <c r="D43" s="1">
        <v>152</v>
      </c>
      <c r="E43" s="1" t="s">
        <v>2</v>
      </c>
    </row>
    <row r="44" spans="1:6">
      <c r="A44" s="1" t="s">
        <v>68</v>
      </c>
      <c r="B44" s="1">
        <v>-86.399999999999977</v>
      </c>
      <c r="C44" s="1" t="s">
        <v>69</v>
      </c>
      <c r="D44" s="1">
        <v>154</v>
      </c>
      <c r="E44" s="1" t="s">
        <v>2</v>
      </c>
    </row>
    <row r="45" spans="1:6">
      <c r="A45" s="1" t="s">
        <v>68</v>
      </c>
      <c r="B45" s="1">
        <v>-172.8</v>
      </c>
      <c r="C45" s="1" t="s">
        <v>69</v>
      </c>
      <c r="D45" s="1">
        <v>154</v>
      </c>
      <c r="E45" s="1" t="s">
        <v>2</v>
      </c>
    </row>
    <row r="46" spans="1:6">
      <c r="A46" s="1" t="s">
        <v>68</v>
      </c>
      <c r="B46" s="1">
        <v>-172.8</v>
      </c>
      <c r="C46" s="1" t="s">
        <v>69</v>
      </c>
      <c r="D46" s="1">
        <v>152</v>
      </c>
      <c r="E46" s="1" t="s">
        <v>2</v>
      </c>
    </row>
    <row r="48" spans="1:6">
      <c r="A48" s="1" t="s">
        <v>90</v>
      </c>
      <c r="B48" s="1">
        <v>1</v>
      </c>
      <c r="C48" s="1" t="s">
        <v>91</v>
      </c>
      <c r="D48" s="1">
        <v>1706400</v>
      </c>
      <c r="E48" s="1" t="s">
        <v>92</v>
      </c>
      <c r="F48" s="1" t="s">
        <v>94</v>
      </c>
    </row>
    <row r="49" spans="1:6">
      <c r="A49" s="1" t="s">
        <v>68</v>
      </c>
      <c r="B49" s="1">
        <f>-B42</f>
        <v>172.8</v>
      </c>
      <c r="C49" s="1" t="s">
        <v>69</v>
      </c>
      <c r="D49" s="1">
        <v>152</v>
      </c>
      <c r="E49" s="1" t="s">
        <v>2</v>
      </c>
    </row>
    <row r="50" spans="1:6">
      <c r="A50" s="1" t="s">
        <v>68</v>
      </c>
      <c r="B50" s="1">
        <f>-B43</f>
        <v>86.399999999999977</v>
      </c>
      <c r="C50" s="1" t="s">
        <v>69</v>
      </c>
      <c r="D50" s="1">
        <v>152</v>
      </c>
      <c r="E50" s="1" t="s">
        <v>2</v>
      </c>
    </row>
    <row r="51" spans="1:6">
      <c r="A51" s="1" t="s">
        <v>68</v>
      </c>
      <c r="B51" s="1">
        <f>-B44</f>
        <v>86.399999999999977</v>
      </c>
      <c r="C51" s="1" t="s">
        <v>69</v>
      </c>
      <c r="D51" s="1">
        <v>154</v>
      </c>
      <c r="E51" s="1" t="s">
        <v>2</v>
      </c>
    </row>
    <row r="52" spans="1:6">
      <c r="A52" s="1" t="s">
        <v>68</v>
      </c>
      <c r="B52" s="1">
        <f>-B45</f>
        <v>172.8</v>
      </c>
      <c r="C52" s="1" t="s">
        <v>69</v>
      </c>
      <c r="D52" s="1">
        <v>154</v>
      </c>
      <c r="E52" s="1" t="s">
        <v>2</v>
      </c>
    </row>
    <row r="53" spans="1:6">
      <c r="A53" s="1" t="s">
        <v>68</v>
      </c>
      <c r="B53" s="1">
        <f>-B46</f>
        <v>172.8</v>
      </c>
      <c r="C53" s="1" t="s">
        <v>69</v>
      </c>
      <c r="D53" s="1">
        <v>152</v>
      </c>
      <c r="E53" s="1" t="s">
        <v>2</v>
      </c>
    </row>
    <row r="55" spans="1:6">
      <c r="A55" s="1" t="s">
        <v>95</v>
      </c>
    </row>
    <row r="56" spans="1:6">
      <c r="A56" s="1" t="s">
        <v>90</v>
      </c>
      <c r="B56" s="1">
        <v>2</v>
      </c>
      <c r="C56" s="1" t="s">
        <v>96</v>
      </c>
      <c r="D56" s="1" t="s">
        <v>97</v>
      </c>
      <c r="E56" s="1">
        <v>6</v>
      </c>
      <c r="F56" s="1" t="s">
        <v>98</v>
      </c>
    </row>
    <row r="57" spans="1:6">
      <c r="A57" s="1" t="s">
        <v>68</v>
      </c>
      <c r="B57" s="1">
        <v>-187.2</v>
      </c>
      <c r="C57" s="1" t="s">
        <v>69</v>
      </c>
      <c r="D57" s="1">
        <v>180</v>
      </c>
      <c r="E57" s="1" t="s">
        <v>2</v>
      </c>
    </row>
    <row r="58" spans="1:6">
      <c r="A58" s="1" t="s">
        <v>68</v>
      </c>
      <c r="B58" s="1">
        <f>-B57</f>
        <v>187.2</v>
      </c>
      <c r="C58" s="1" t="s">
        <v>69</v>
      </c>
      <c r="D58" s="1">
        <f>D57</f>
        <v>180</v>
      </c>
      <c r="E58" s="1" t="s">
        <v>2</v>
      </c>
    </row>
    <row r="59" spans="1:6">
      <c r="A59" s="1" t="s">
        <v>68</v>
      </c>
      <c r="B59" s="1">
        <f>-B57</f>
        <v>187.2</v>
      </c>
      <c r="C59" s="1" t="s">
        <v>69</v>
      </c>
      <c r="D59" s="1">
        <f>D57+E56</f>
        <v>186</v>
      </c>
      <c r="E59" s="1" t="s">
        <v>2</v>
      </c>
    </row>
    <row r="60" spans="1:6">
      <c r="A60" s="1" t="s">
        <v>68</v>
      </c>
      <c r="B60" s="1">
        <f>B57</f>
        <v>-187.2</v>
      </c>
      <c r="C60" s="1" t="s">
        <v>69</v>
      </c>
      <c r="D60" s="1">
        <f>D59</f>
        <v>186</v>
      </c>
      <c r="E60" s="1" t="s">
        <v>2</v>
      </c>
    </row>
    <row r="61" spans="1:6">
      <c r="A61" s="1" t="s">
        <v>68</v>
      </c>
      <c r="B61" s="1">
        <f>B57</f>
        <v>-187.2</v>
      </c>
      <c r="C61" s="1" t="s">
        <v>69</v>
      </c>
      <c r="D61" s="1">
        <f>D57</f>
        <v>180</v>
      </c>
      <c r="E61" s="1" t="s">
        <v>2</v>
      </c>
    </row>
    <row r="63" spans="1:6">
      <c r="A63" s="1" t="s">
        <v>99</v>
      </c>
      <c r="B63" s="1">
        <v>2</v>
      </c>
      <c r="C63" s="1" t="s">
        <v>96</v>
      </c>
      <c r="D63" s="1" t="s">
        <v>97</v>
      </c>
      <c r="E63" s="1">
        <v>4</v>
      </c>
      <c r="F63" s="1" t="s">
        <v>100</v>
      </c>
    </row>
    <row r="64" spans="1:6">
      <c r="A64" s="1" t="s">
        <v>101</v>
      </c>
      <c r="B64" s="1">
        <f>$B$57</f>
        <v>-187.2</v>
      </c>
      <c r="C64" s="1" t="s">
        <v>69</v>
      </c>
      <c r="D64" s="1">
        <v>185.2</v>
      </c>
      <c r="E64" s="1" t="s">
        <v>2</v>
      </c>
    </row>
    <row r="65" spans="1:6">
      <c r="A65" s="1" t="s">
        <v>101</v>
      </c>
      <c r="B65" s="1">
        <f>$B$58</f>
        <v>187.2</v>
      </c>
      <c r="C65" s="1" t="s">
        <v>69</v>
      </c>
      <c r="D65" s="1">
        <v>185.2</v>
      </c>
      <c r="E65" s="1" t="s">
        <v>2</v>
      </c>
    </row>
    <row r="66" spans="1:6">
      <c r="A66" s="1" t="s">
        <v>101</v>
      </c>
      <c r="B66" s="1">
        <f>$B$59</f>
        <v>187.2</v>
      </c>
      <c r="C66" s="1" t="s">
        <v>69</v>
      </c>
      <c r="D66" s="1">
        <v>189.2</v>
      </c>
      <c r="E66" s="1" t="s">
        <v>2</v>
      </c>
    </row>
    <row r="67" spans="1:6">
      <c r="A67" s="1" t="s">
        <v>101</v>
      </c>
      <c r="B67" s="1">
        <f>$B$60</f>
        <v>-187.2</v>
      </c>
      <c r="C67" s="1" t="s">
        <v>69</v>
      </c>
      <c r="D67" s="1">
        <v>189.2</v>
      </c>
      <c r="E67" s="1" t="s">
        <v>2</v>
      </c>
    </row>
    <row r="68" spans="1:6">
      <c r="A68" s="1" t="s">
        <v>101</v>
      </c>
      <c r="B68" s="1">
        <f>$B$61</f>
        <v>-187.2</v>
      </c>
      <c r="C68" s="1" t="s">
        <v>69</v>
      </c>
      <c r="D68" s="1">
        <v>185.2</v>
      </c>
      <c r="E68" s="1" t="s">
        <v>2</v>
      </c>
    </row>
    <row r="70" spans="1:6">
      <c r="A70" s="1" t="s">
        <v>90</v>
      </c>
      <c r="B70" s="1">
        <v>2</v>
      </c>
      <c r="C70" s="1" t="s">
        <v>96</v>
      </c>
      <c r="D70" s="1" t="s">
        <v>97</v>
      </c>
      <c r="E70" s="1">
        <v>4</v>
      </c>
      <c r="F70" s="1" t="s">
        <v>100</v>
      </c>
    </row>
    <row r="71" spans="1:6">
      <c r="A71" s="1" t="s">
        <v>68</v>
      </c>
      <c r="B71" s="1">
        <f>$B$57</f>
        <v>-187.2</v>
      </c>
      <c r="C71" s="1" t="s">
        <v>69</v>
      </c>
      <c r="D71" s="1">
        <v>195.6</v>
      </c>
      <c r="E71" s="1" t="s">
        <v>2</v>
      </c>
    </row>
    <row r="72" spans="1:6">
      <c r="A72" s="1" t="s">
        <v>68</v>
      </c>
      <c r="B72" s="1">
        <f>$B$58</f>
        <v>187.2</v>
      </c>
      <c r="C72" s="1" t="s">
        <v>69</v>
      </c>
      <c r="D72" s="1">
        <f>D71</f>
        <v>195.6</v>
      </c>
      <c r="E72" s="1" t="s">
        <v>2</v>
      </c>
    </row>
    <row r="73" spans="1:6">
      <c r="A73" s="1" t="s">
        <v>68</v>
      </c>
      <c r="B73" s="1">
        <f>$B$59</f>
        <v>187.2</v>
      </c>
      <c r="C73" s="1" t="s">
        <v>69</v>
      </c>
      <c r="D73" s="1">
        <f>D71+E70</f>
        <v>199.6</v>
      </c>
      <c r="E73" s="1" t="s">
        <v>2</v>
      </c>
    </row>
    <row r="74" spans="1:6">
      <c r="A74" s="1" t="s">
        <v>68</v>
      </c>
      <c r="B74" s="1">
        <f>$B$60</f>
        <v>-187.2</v>
      </c>
      <c r="C74" s="1" t="s">
        <v>69</v>
      </c>
      <c r="D74" s="1">
        <f>D73</f>
        <v>199.6</v>
      </c>
      <c r="E74" s="1" t="s">
        <v>2</v>
      </c>
    </row>
    <row r="75" spans="1:6">
      <c r="A75" s="1" t="s">
        <v>68</v>
      </c>
      <c r="B75" s="1">
        <f>$B$61</f>
        <v>-187.2</v>
      </c>
      <c r="C75" s="1" t="s">
        <v>69</v>
      </c>
      <c r="D75" s="1">
        <f>D71</f>
        <v>195.6</v>
      </c>
      <c r="E75" s="1" t="s">
        <v>2</v>
      </c>
    </row>
    <row r="77" spans="1:6">
      <c r="A77" s="1" t="s">
        <v>90</v>
      </c>
      <c r="B77" s="1">
        <v>2</v>
      </c>
      <c r="C77" s="1" t="s">
        <v>96</v>
      </c>
      <c r="D77" s="1" t="s">
        <v>97</v>
      </c>
      <c r="E77" s="1">
        <v>4</v>
      </c>
      <c r="F77" s="1" t="s">
        <v>100</v>
      </c>
    </row>
    <row r="78" spans="1:6">
      <c r="A78" s="1" t="s">
        <v>68</v>
      </c>
      <c r="B78" s="1">
        <f>$B$57</f>
        <v>-187.2</v>
      </c>
      <c r="C78" s="1" t="s">
        <v>69</v>
      </c>
      <c r="D78" s="1">
        <v>206</v>
      </c>
      <c r="E78" s="1" t="s">
        <v>2</v>
      </c>
    </row>
    <row r="79" spans="1:6">
      <c r="A79" s="1" t="s">
        <v>68</v>
      </c>
      <c r="B79" s="1">
        <f>$B$58</f>
        <v>187.2</v>
      </c>
      <c r="C79" s="1" t="s">
        <v>69</v>
      </c>
      <c r="D79" s="1">
        <f>D78</f>
        <v>206</v>
      </c>
      <c r="E79" s="1" t="s">
        <v>2</v>
      </c>
    </row>
    <row r="80" spans="1:6">
      <c r="A80" s="1" t="s">
        <v>68</v>
      </c>
      <c r="B80" s="1">
        <f>$B$59</f>
        <v>187.2</v>
      </c>
      <c r="C80" s="1" t="s">
        <v>69</v>
      </c>
      <c r="D80" s="1">
        <f>D78+E77</f>
        <v>210</v>
      </c>
      <c r="E80" s="1" t="s">
        <v>2</v>
      </c>
    </row>
    <row r="81" spans="1:6">
      <c r="A81" s="1" t="s">
        <v>68</v>
      </c>
      <c r="B81" s="1">
        <f>$B$60</f>
        <v>-187.2</v>
      </c>
      <c r="C81" s="1" t="s">
        <v>69</v>
      </c>
      <c r="D81" s="1">
        <f>D80</f>
        <v>210</v>
      </c>
      <c r="E81" s="1" t="s">
        <v>2</v>
      </c>
    </row>
    <row r="82" spans="1:6">
      <c r="A82" s="1" t="s">
        <v>68</v>
      </c>
      <c r="B82" s="1">
        <f>$B$61</f>
        <v>-187.2</v>
      </c>
      <c r="C82" s="1" t="s">
        <v>69</v>
      </c>
      <c r="D82" s="1">
        <f>D78</f>
        <v>206</v>
      </c>
      <c r="E82" s="1" t="s">
        <v>2</v>
      </c>
    </row>
    <row r="84" spans="1:6">
      <c r="A84" s="1" t="s">
        <v>90</v>
      </c>
      <c r="B84" s="1">
        <v>2</v>
      </c>
      <c r="C84" s="1" t="s">
        <v>96</v>
      </c>
      <c r="D84" s="1" t="s">
        <v>97</v>
      </c>
      <c r="E84" s="1">
        <v>4</v>
      </c>
      <c r="F84" s="1" t="s">
        <v>100</v>
      </c>
    </row>
    <row r="85" spans="1:6">
      <c r="A85" s="1" t="s">
        <v>68</v>
      </c>
      <c r="B85" s="1">
        <f>$B$57</f>
        <v>-187.2</v>
      </c>
      <c r="C85" s="1" t="s">
        <v>69</v>
      </c>
      <c r="D85" s="1">
        <v>216.4</v>
      </c>
      <c r="E85" s="1" t="s">
        <v>2</v>
      </c>
    </row>
    <row r="86" spans="1:6">
      <c r="A86" s="1" t="s">
        <v>68</v>
      </c>
      <c r="B86" s="1">
        <f>$B$58</f>
        <v>187.2</v>
      </c>
      <c r="C86" s="1" t="s">
        <v>69</v>
      </c>
      <c r="D86" s="1">
        <f>D85</f>
        <v>216.4</v>
      </c>
      <c r="E86" s="1" t="s">
        <v>2</v>
      </c>
    </row>
    <row r="87" spans="1:6">
      <c r="A87" s="1" t="s">
        <v>68</v>
      </c>
      <c r="B87" s="1">
        <f>$B$59</f>
        <v>187.2</v>
      </c>
      <c r="C87" s="1" t="s">
        <v>69</v>
      </c>
      <c r="D87" s="1">
        <f>D85+E84</f>
        <v>220.4</v>
      </c>
      <c r="E87" s="1" t="s">
        <v>2</v>
      </c>
    </row>
    <row r="88" spans="1:6">
      <c r="A88" s="1" t="s">
        <v>68</v>
      </c>
      <c r="B88" s="1">
        <f>$B$60</f>
        <v>-187.2</v>
      </c>
      <c r="C88" s="1" t="s">
        <v>69</v>
      </c>
      <c r="D88" s="1">
        <f>D87</f>
        <v>220.4</v>
      </c>
      <c r="E88" s="1" t="s">
        <v>2</v>
      </c>
    </row>
    <row r="89" spans="1:6">
      <c r="A89" s="1" t="s">
        <v>68</v>
      </c>
      <c r="B89" s="1">
        <f>$B$61</f>
        <v>-187.2</v>
      </c>
      <c r="C89" s="1" t="s">
        <v>69</v>
      </c>
      <c r="D89" s="1">
        <f>D85</f>
        <v>216.4</v>
      </c>
      <c r="E89" s="1" t="s">
        <v>2</v>
      </c>
    </row>
    <row r="91" spans="1:6">
      <c r="A91" s="1" t="s">
        <v>90</v>
      </c>
      <c r="B91" s="1">
        <v>2</v>
      </c>
      <c r="C91" s="1" t="s">
        <v>96</v>
      </c>
      <c r="D91" s="1" t="s">
        <v>97</v>
      </c>
      <c r="E91" s="1">
        <v>4</v>
      </c>
      <c r="F91" s="1" t="s">
        <v>100</v>
      </c>
    </row>
    <row r="92" spans="1:6">
      <c r="A92" s="1" t="s">
        <v>68</v>
      </c>
      <c r="B92" s="1">
        <f>$B$57</f>
        <v>-187.2</v>
      </c>
      <c r="C92" s="1" t="s">
        <v>69</v>
      </c>
      <c r="D92" s="1">
        <v>226.8</v>
      </c>
      <c r="E92" s="1" t="s">
        <v>2</v>
      </c>
    </row>
    <row r="93" spans="1:6">
      <c r="A93" s="1" t="s">
        <v>68</v>
      </c>
      <c r="B93" s="1">
        <f>$B$58</f>
        <v>187.2</v>
      </c>
      <c r="C93" s="1" t="s">
        <v>69</v>
      </c>
      <c r="D93" s="1">
        <f>D92</f>
        <v>226.8</v>
      </c>
      <c r="E93" s="1" t="s">
        <v>2</v>
      </c>
    </row>
    <row r="94" spans="1:6">
      <c r="A94" s="1" t="s">
        <v>68</v>
      </c>
      <c r="B94" s="1">
        <f>$B$59</f>
        <v>187.2</v>
      </c>
      <c r="C94" s="1" t="s">
        <v>69</v>
      </c>
      <c r="D94" s="1">
        <f>D92+E91</f>
        <v>230.8</v>
      </c>
      <c r="E94" s="1" t="s">
        <v>2</v>
      </c>
    </row>
    <row r="95" spans="1:6">
      <c r="A95" s="1" t="s">
        <v>68</v>
      </c>
      <c r="B95" s="1">
        <f>$B$60</f>
        <v>-187.2</v>
      </c>
      <c r="C95" s="1" t="s">
        <v>69</v>
      </c>
      <c r="D95" s="1">
        <f>D94</f>
        <v>230.8</v>
      </c>
      <c r="E95" s="1" t="s">
        <v>2</v>
      </c>
    </row>
    <row r="96" spans="1:6">
      <c r="A96" s="1" t="s">
        <v>68</v>
      </c>
      <c r="B96" s="1">
        <f>$B$61</f>
        <v>-187.2</v>
      </c>
      <c r="C96" s="1" t="s">
        <v>69</v>
      </c>
      <c r="D96" s="1">
        <f>D92</f>
        <v>226.8</v>
      </c>
      <c r="E96" s="1" t="s">
        <v>2</v>
      </c>
    </row>
    <row r="98" spans="1:6">
      <c r="A98" s="1" t="s">
        <v>90</v>
      </c>
      <c r="B98" s="1">
        <v>2</v>
      </c>
      <c r="C98" s="1" t="s">
        <v>96</v>
      </c>
      <c r="D98" s="1" t="s">
        <v>97</v>
      </c>
      <c r="E98" s="1">
        <v>9</v>
      </c>
      <c r="F98" s="1" t="s">
        <v>98</v>
      </c>
    </row>
    <row r="99" spans="1:6">
      <c r="A99" s="1" t="s">
        <v>68</v>
      </c>
      <c r="B99" s="1">
        <f>$B$57</f>
        <v>-187.2</v>
      </c>
      <c r="C99" s="1" t="s">
        <v>69</v>
      </c>
      <c r="D99" s="1">
        <v>237</v>
      </c>
      <c r="E99" s="1" t="s">
        <v>2</v>
      </c>
    </row>
    <row r="100" spans="1:6">
      <c r="A100" s="1" t="s">
        <v>68</v>
      </c>
      <c r="B100" s="1">
        <f>$B$58</f>
        <v>187.2</v>
      </c>
      <c r="C100" s="1" t="s">
        <v>69</v>
      </c>
      <c r="D100" s="1">
        <f>D99</f>
        <v>237</v>
      </c>
      <c r="E100" s="1" t="s">
        <v>2</v>
      </c>
    </row>
    <row r="101" spans="1:6">
      <c r="A101" s="1" t="s">
        <v>68</v>
      </c>
      <c r="B101" s="1">
        <f>$B$59</f>
        <v>187.2</v>
      </c>
      <c r="C101" s="1" t="s">
        <v>69</v>
      </c>
      <c r="D101" s="1">
        <f>D99+E98</f>
        <v>246</v>
      </c>
      <c r="E101" s="1" t="s">
        <v>2</v>
      </c>
    </row>
    <row r="102" spans="1:6">
      <c r="A102" s="1" t="s">
        <v>68</v>
      </c>
      <c r="B102" s="1">
        <f>$B$60</f>
        <v>-187.2</v>
      </c>
      <c r="C102" s="1" t="s">
        <v>69</v>
      </c>
      <c r="D102" s="1">
        <f>D101</f>
        <v>246</v>
      </c>
      <c r="E102" s="1" t="s">
        <v>2</v>
      </c>
    </row>
    <row r="103" spans="1:6">
      <c r="A103" s="1" t="s">
        <v>68</v>
      </c>
      <c r="B103" s="1">
        <f>$B$61</f>
        <v>-187.2</v>
      </c>
      <c r="C103" s="1" t="s">
        <v>69</v>
      </c>
      <c r="D103" s="1">
        <f>D99</f>
        <v>237</v>
      </c>
      <c r="E103" s="1" t="s">
        <v>2</v>
      </c>
    </row>
    <row r="105" spans="1:6">
      <c r="A105" s="1" t="s">
        <v>90</v>
      </c>
      <c r="B105" s="1">
        <v>2</v>
      </c>
      <c r="C105" s="1" t="s">
        <v>96</v>
      </c>
      <c r="D105" s="1" t="s">
        <v>97</v>
      </c>
      <c r="E105" s="1">
        <v>9</v>
      </c>
      <c r="F105" s="1" t="s">
        <v>98</v>
      </c>
    </row>
    <row r="106" spans="1:6">
      <c r="A106" s="1" t="s">
        <v>68</v>
      </c>
      <c r="B106" s="1">
        <f>$B$57</f>
        <v>-187.2</v>
      </c>
      <c r="C106" s="1" t="s">
        <v>69</v>
      </c>
      <c r="D106" s="1">
        <v>255.6</v>
      </c>
      <c r="E106" s="1" t="s">
        <v>2</v>
      </c>
    </row>
    <row r="107" spans="1:6">
      <c r="A107" s="1" t="s">
        <v>68</v>
      </c>
      <c r="B107" s="1">
        <f>$B$58</f>
        <v>187.2</v>
      </c>
      <c r="C107" s="1" t="s">
        <v>69</v>
      </c>
      <c r="D107" s="1">
        <f>D106</f>
        <v>255.6</v>
      </c>
      <c r="E107" s="1" t="s">
        <v>2</v>
      </c>
    </row>
    <row r="108" spans="1:6">
      <c r="A108" s="1" t="s">
        <v>68</v>
      </c>
      <c r="B108" s="1">
        <f>$B$59</f>
        <v>187.2</v>
      </c>
      <c r="C108" s="1" t="s">
        <v>69</v>
      </c>
      <c r="D108" s="1">
        <f>D106+E105</f>
        <v>264.60000000000002</v>
      </c>
      <c r="E108" s="1" t="s">
        <v>2</v>
      </c>
    </row>
    <row r="109" spans="1:6">
      <c r="A109" s="1" t="s">
        <v>68</v>
      </c>
      <c r="B109" s="1">
        <f>$B$60</f>
        <v>-187.2</v>
      </c>
      <c r="C109" s="1" t="s">
        <v>69</v>
      </c>
      <c r="D109" s="1">
        <f>D108</f>
        <v>264.60000000000002</v>
      </c>
      <c r="E109" s="1" t="s">
        <v>2</v>
      </c>
    </row>
    <row r="110" spans="1:6">
      <c r="A110" s="1" t="s">
        <v>68</v>
      </c>
      <c r="B110" s="1">
        <f>$B$61</f>
        <v>-187.2</v>
      </c>
      <c r="C110" s="1" t="s">
        <v>69</v>
      </c>
      <c r="D110" s="1">
        <f>D106</f>
        <v>255.6</v>
      </c>
      <c r="E110" s="1" t="s">
        <v>2</v>
      </c>
    </row>
    <row r="112" spans="1:6">
      <c r="A112" s="1" t="s">
        <v>90</v>
      </c>
      <c r="B112" s="1">
        <v>2</v>
      </c>
      <c r="C112" s="1" t="s">
        <v>96</v>
      </c>
      <c r="D112" s="1" t="s">
        <v>97</v>
      </c>
      <c r="E112" s="1">
        <v>15</v>
      </c>
      <c r="F112" s="1" t="s">
        <v>98</v>
      </c>
    </row>
    <row r="113" spans="1:5">
      <c r="A113" s="1" t="s">
        <v>68</v>
      </c>
      <c r="B113" s="1">
        <f>$B$57</f>
        <v>-187.2</v>
      </c>
      <c r="C113" s="1" t="s">
        <v>69</v>
      </c>
      <c r="D113" s="1">
        <v>275</v>
      </c>
      <c r="E113" s="1" t="s">
        <v>2</v>
      </c>
    </row>
    <row r="114" spans="1:5">
      <c r="A114" s="1" t="s">
        <v>68</v>
      </c>
      <c r="B114" s="1">
        <f>$B$58</f>
        <v>187.2</v>
      </c>
      <c r="C114" s="1" t="s">
        <v>69</v>
      </c>
      <c r="D114" s="1">
        <f>D113</f>
        <v>275</v>
      </c>
      <c r="E114" s="1" t="s">
        <v>2</v>
      </c>
    </row>
    <row r="115" spans="1:5">
      <c r="A115" s="1" t="s">
        <v>68</v>
      </c>
      <c r="B115" s="1">
        <f>$B$59</f>
        <v>187.2</v>
      </c>
      <c r="C115" s="1" t="s">
        <v>69</v>
      </c>
      <c r="D115" s="1">
        <f>D113+E112</f>
        <v>290</v>
      </c>
      <c r="E115" s="1" t="s">
        <v>2</v>
      </c>
    </row>
    <row r="116" spans="1:5">
      <c r="A116" s="1" t="s">
        <v>68</v>
      </c>
      <c r="B116" s="1">
        <f>$B$60</f>
        <v>-187.2</v>
      </c>
      <c r="C116" s="1" t="s">
        <v>69</v>
      </c>
      <c r="D116" s="1">
        <f>D115</f>
        <v>290</v>
      </c>
      <c r="E116" s="1" t="s">
        <v>2</v>
      </c>
    </row>
    <row r="117" spans="1:5">
      <c r="A117" s="1" t="s">
        <v>68</v>
      </c>
      <c r="B117" s="1">
        <f>$B$61</f>
        <v>-187.2</v>
      </c>
      <c r="C117" s="1" t="s">
        <v>69</v>
      </c>
      <c r="D117" s="1">
        <f>D113</f>
        <v>275</v>
      </c>
      <c r="E117" s="1" t="s">
        <v>2</v>
      </c>
    </row>
    <row r="119" spans="1:5">
      <c r="A119" s="1" t="s">
        <v>90</v>
      </c>
      <c r="B119" s="1">
        <v>2</v>
      </c>
      <c r="C119" s="1" t="s">
        <v>96</v>
      </c>
      <c r="D119" s="1" t="s">
        <v>102</v>
      </c>
    </row>
    <row r="120" spans="1:5">
      <c r="A120" s="1" t="s">
        <v>68</v>
      </c>
      <c r="B120" s="1">
        <v>192.5</v>
      </c>
      <c r="C120" s="1" t="s">
        <v>69</v>
      </c>
      <c r="D120" s="1">
        <v>290</v>
      </c>
      <c r="E120" s="1" t="s">
        <v>2</v>
      </c>
    </row>
    <row r="121" spans="1:5">
      <c r="A121" s="1" t="s">
        <v>68</v>
      </c>
      <c r="B121" s="1">
        <v>222</v>
      </c>
      <c r="C121" s="1" t="s">
        <v>69</v>
      </c>
      <c r="D121" s="1">
        <v>290</v>
      </c>
      <c r="E121" s="1" t="s">
        <v>2</v>
      </c>
    </row>
    <row r="122" spans="1:5">
      <c r="A122" s="1" t="s">
        <v>68</v>
      </c>
      <c r="B122" s="1">
        <v>222</v>
      </c>
      <c r="C122" s="1" t="s">
        <v>69</v>
      </c>
      <c r="D122" s="1">
        <v>265</v>
      </c>
      <c r="E122" s="1" t="s">
        <v>2</v>
      </c>
    </row>
    <row r="123" spans="1:5">
      <c r="A123" s="1" t="s">
        <v>68</v>
      </c>
      <c r="B123" s="1">
        <v>207</v>
      </c>
      <c r="C123" s="1" t="s">
        <v>69</v>
      </c>
      <c r="D123" s="1">
        <v>257</v>
      </c>
      <c r="E123" s="1" t="s">
        <v>2</v>
      </c>
    </row>
    <row r="124" spans="1:5">
      <c r="A124" s="1" t="s">
        <v>68</v>
      </c>
      <c r="B124" s="1">
        <v>207</v>
      </c>
      <c r="C124" s="1" t="s">
        <v>69</v>
      </c>
      <c r="D124" s="1">
        <v>240</v>
      </c>
      <c r="E124" s="1" t="s">
        <v>2</v>
      </c>
    </row>
    <row r="125" spans="1:5">
      <c r="A125" s="1" t="s">
        <v>68</v>
      </c>
      <c r="B125" s="1">
        <v>222</v>
      </c>
      <c r="C125" s="1" t="s">
        <v>69</v>
      </c>
      <c r="D125" s="1">
        <v>188</v>
      </c>
      <c r="E125" s="1" t="s">
        <v>2</v>
      </c>
    </row>
    <row r="126" spans="1:5">
      <c r="A126" s="1" t="s">
        <v>68</v>
      </c>
      <c r="B126" s="1">
        <v>222</v>
      </c>
      <c r="C126" s="1" t="s">
        <v>69</v>
      </c>
      <c r="D126" s="1">
        <v>166</v>
      </c>
      <c r="E126" s="1" t="s">
        <v>2</v>
      </c>
    </row>
    <row r="127" spans="1:5">
      <c r="A127" s="1" t="s">
        <v>68</v>
      </c>
      <c r="B127" s="1">
        <v>207</v>
      </c>
      <c r="C127" s="1" t="s">
        <v>69</v>
      </c>
      <c r="D127" s="1">
        <v>152</v>
      </c>
      <c r="E127" s="1" t="s">
        <v>2</v>
      </c>
    </row>
    <row r="128" spans="1:5">
      <c r="A128" s="1" t="s">
        <v>68</v>
      </c>
      <c r="B128" s="1">
        <v>197.5</v>
      </c>
      <c r="C128" s="1" t="s">
        <v>69</v>
      </c>
      <c r="D128" s="1">
        <v>152</v>
      </c>
      <c r="E128" s="1" t="s">
        <v>2</v>
      </c>
    </row>
    <row r="129" spans="1:5">
      <c r="A129" s="1" t="s">
        <v>68</v>
      </c>
      <c r="B129" s="1">
        <v>197.5</v>
      </c>
      <c r="C129" s="1" t="s">
        <v>69</v>
      </c>
      <c r="D129" s="1">
        <v>188</v>
      </c>
      <c r="E129" s="1" t="s">
        <v>2</v>
      </c>
    </row>
    <row r="130" spans="1:5">
      <c r="A130" s="1" t="s">
        <v>68</v>
      </c>
      <c r="B130" s="1">
        <v>192.5</v>
      </c>
      <c r="C130" s="1" t="s">
        <v>69</v>
      </c>
      <c r="D130" s="1">
        <v>210</v>
      </c>
      <c r="E130" s="1" t="s">
        <v>2</v>
      </c>
    </row>
    <row r="131" spans="1:5">
      <c r="A131" s="1" t="s">
        <v>68</v>
      </c>
      <c r="B131" s="1">
        <v>192.5</v>
      </c>
      <c r="C131" s="1" t="s">
        <v>69</v>
      </c>
      <c r="D131" s="1">
        <v>290</v>
      </c>
      <c r="E131" s="1" t="s">
        <v>2</v>
      </c>
    </row>
    <row r="133" spans="1:5">
      <c r="A133" s="1" t="s">
        <v>90</v>
      </c>
      <c r="B133" s="1">
        <v>2</v>
      </c>
      <c r="C133" s="1" t="s">
        <v>96</v>
      </c>
      <c r="D133" s="1" t="s">
        <v>103</v>
      </c>
    </row>
    <row r="134" spans="1:5">
      <c r="A134" s="1" t="s">
        <v>68</v>
      </c>
      <c r="B134" s="1">
        <v>222</v>
      </c>
      <c r="C134" s="1" t="s">
        <v>69</v>
      </c>
      <c r="D134" s="1">
        <v>270</v>
      </c>
      <c r="E134" s="1" t="s">
        <v>2</v>
      </c>
    </row>
    <row r="135" spans="1:5">
      <c r="A135" s="1" t="s">
        <v>68</v>
      </c>
      <c r="B135" s="1">
        <v>330</v>
      </c>
      <c r="C135" s="1" t="s">
        <v>69</v>
      </c>
      <c r="D135" s="1">
        <v>270</v>
      </c>
      <c r="E135" s="1" t="s">
        <v>2</v>
      </c>
    </row>
    <row r="136" spans="1:5">
      <c r="A136" s="1" t="s">
        <v>68</v>
      </c>
      <c r="B136" s="1">
        <v>330</v>
      </c>
      <c r="C136" s="1" t="s">
        <v>69</v>
      </c>
      <c r="D136" s="1">
        <v>290</v>
      </c>
      <c r="E136" s="1" t="s">
        <v>2</v>
      </c>
    </row>
    <row r="137" spans="1:5">
      <c r="A137" s="1" t="s">
        <v>68</v>
      </c>
      <c r="B137" s="1">
        <v>222</v>
      </c>
      <c r="C137" s="1" t="s">
        <v>69</v>
      </c>
      <c r="D137" s="1">
        <v>290</v>
      </c>
      <c r="E137" s="1" t="s">
        <v>2</v>
      </c>
    </row>
    <row r="138" spans="1:5">
      <c r="A138" s="1" t="s">
        <v>68</v>
      </c>
      <c r="B138" s="1">
        <v>222</v>
      </c>
      <c r="C138" s="1" t="s">
        <v>69</v>
      </c>
      <c r="D138" s="1">
        <v>270</v>
      </c>
      <c r="E138" s="1" t="s">
        <v>2</v>
      </c>
    </row>
    <row r="140" spans="1:5">
      <c r="A140" s="1" t="s">
        <v>90</v>
      </c>
      <c r="B140" s="1">
        <v>2</v>
      </c>
      <c r="C140" s="1" t="s">
        <v>96</v>
      </c>
      <c r="D140" s="1" t="s">
        <v>104</v>
      </c>
    </row>
    <row r="141" spans="1:5">
      <c r="A141" s="1" t="s">
        <v>68</v>
      </c>
      <c r="B141" s="1">
        <v>330</v>
      </c>
      <c r="C141" s="1" t="s">
        <v>69</v>
      </c>
      <c r="D141" s="1">
        <v>290</v>
      </c>
      <c r="E141" s="1" t="s">
        <v>2</v>
      </c>
    </row>
    <row r="142" spans="1:5">
      <c r="A142" s="1" t="s">
        <v>68</v>
      </c>
      <c r="B142" s="1">
        <v>350</v>
      </c>
      <c r="C142" s="1" t="s">
        <v>69</v>
      </c>
      <c r="D142" s="1">
        <v>290</v>
      </c>
      <c r="E142" s="1" t="s">
        <v>2</v>
      </c>
    </row>
    <row r="143" spans="1:5">
      <c r="A143" s="1" t="s">
        <v>68</v>
      </c>
      <c r="B143" s="1">
        <v>370</v>
      </c>
      <c r="C143" s="1" t="s">
        <v>69</v>
      </c>
      <c r="D143" s="1">
        <v>120</v>
      </c>
      <c r="E143" s="1" t="s">
        <v>2</v>
      </c>
    </row>
    <row r="144" spans="1:5">
      <c r="A144" s="1" t="s">
        <v>68</v>
      </c>
      <c r="B144" s="1">
        <v>370</v>
      </c>
      <c r="C144" s="1" t="s">
        <v>69</v>
      </c>
      <c r="D144" s="1">
        <v>70</v>
      </c>
      <c r="E144" s="1" t="s">
        <v>2</v>
      </c>
    </row>
    <row r="145" spans="1:5">
      <c r="A145" s="1" t="s">
        <v>68</v>
      </c>
      <c r="B145" s="1">
        <v>330</v>
      </c>
      <c r="C145" s="1" t="s">
        <v>69</v>
      </c>
      <c r="D145" s="1">
        <v>30</v>
      </c>
      <c r="E145" s="1" t="s">
        <v>2</v>
      </c>
    </row>
    <row r="146" spans="1:5">
      <c r="A146" s="1" t="s">
        <v>68</v>
      </c>
      <c r="B146" s="1">
        <v>240</v>
      </c>
      <c r="C146" s="1" t="s">
        <v>69</v>
      </c>
      <c r="D146" s="1">
        <v>30</v>
      </c>
      <c r="E146" s="1" t="s">
        <v>2</v>
      </c>
    </row>
    <row r="147" spans="1:5">
      <c r="A147" s="1" t="s">
        <v>68</v>
      </c>
      <c r="B147" s="1">
        <v>200</v>
      </c>
      <c r="C147" s="1" t="s">
        <v>69</v>
      </c>
      <c r="D147" s="1">
        <v>22</v>
      </c>
      <c r="E147" s="1" t="s">
        <v>2</v>
      </c>
    </row>
    <row r="148" spans="1:5">
      <c r="A148" s="1" t="s">
        <v>68</v>
      </c>
      <c r="B148" s="1">
        <v>200</v>
      </c>
      <c r="C148" s="1" t="s">
        <v>69</v>
      </c>
      <c r="D148" s="1">
        <v>58</v>
      </c>
      <c r="E148" s="1" t="s">
        <v>2</v>
      </c>
    </row>
    <row r="149" spans="1:5">
      <c r="A149" s="1" t="s">
        <v>68</v>
      </c>
      <c r="B149" s="1">
        <v>330</v>
      </c>
      <c r="C149" s="1" t="s">
        <v>69</v>
      </c>
      <c r="D149" s="1">
        <v>115</v>
      </c>
      <c r="E149" s="1" t="s">
        <v>2</v>
      </c>
    </row>
    <row r="150" spans="1:5">
      <c r="A150" s="1" t="s">
        <v>68</v>
      </c>
      <c r="B150" s="1">
        <v>330</v>
      </c>
      <c r="C150" s="1" t="s">
        <v>69</v>
      </c>
      <c r="D150" s="1">
        <v>290</v>
      </c>
      <c r="E150" s="1" t="s">
        <v>2</v>
      </c>
    </row>
    <row r="152" spans="1:5">
      <c r="A152" s="1" t="s">
        <v>90</v>
      </c>
      <c r="B152" s="1">
        <v>2</v>
      </c>
      <c r="C152" s="1" t="s">
        <v>96</v>
      </c>
      <c r="D152" s="1" t="s">
        <v>105</v>
      </c>
    </row>
    <row r="153" spans="1:5">
      <c r="A153" s="1" t="s">
        <v>68</v>
      </c>
      <c r="B153" s="1">
        <v>-192.5</v>
      </c>
      <c r="C153" s="1" t="s">
        <v>69</v>
      </c>
      <c r="D153" s="1">
        <v>290</v>
      </c>
      <c r="E153" s="1" t="s">
        <v>2</v>
      </c>
    </row>
    <row r="154" spans="1:5">
      <c r="A154" s="1" t="s">
        <v>68</v>
      </c>
      <c r="B154" s="1">
        <v>-222</v>
      </c>
      <c r="C154" s="1" t="s">
        <v>69</v>
      </c>
      <c r="D154" s="1">
        <v>290</v>
      </c>
      <c r="E154" s="1" t="s">
        <v>2</v>
      </c>
    </row>
    <row r="155" spans="1:5">
      <c r="A155" s="1" t="s">
        <v>68</v>
      </c>
      <c r="B155" s="1">
        <v>-222</v>
      </c>
      <c r="C155" s="1" t="s">
        <v>69</v>
      </c>
      <c r="D155" s="1">
        <v>265</v>
      </c>
      <c r="E155" s="1" t="s">
        <v>2</v>
      </c>
    </row>
    <row r="156" spans="1:5">
      <c r="A156" s="1" t="s">
        <v>68</v>
      </c>
      <c r="B156" s="1">
        <v>-207</v>
      </c>
      <c r="C156" s="1" t="s">
        <v>69</v>
      </c>
      <c r="D156" s="1">
        <v>257</v>
      </c>
      <c r="E156" s="1" t="s">
        <v>2</v>
      </c>
    </row>
    <row r="157" spans="1:5">
      <c r="A157" s="1" t="s">
        <v>68</v>
      </c>
      <c r="B157" s="1">
        <v>-207</v>
      </c>
      <c r="C157" s="1" t="s">
        <v>69</v>
      </c>
      <c r="D157" s="1">
        <v>240</v>
      </c>
      <c r="E157" s="1" t="s">
        <v>2</v>
      </c>
    </row>
    <row r="158" spans="1:5">
      <c r="A158" s="1" t="s">
        <v>68</v>
      </c>
      <c r="B158" s="1">
        <v>-222</v>
      </c>
      <c r="C158" s="1" t="s">
        <v>69</v>
      </c>
      <c r="D158" s="1">
        <v>188</v>
      </c>
      <c r="E158" s="1" t="s">
        <v>2</v>
      </c>
    </row>
    <row r="159" spans="1:5">
      <c r="A159" s="1" t="s">
        <v>68</v>
      </c>
      <c r="B159" s="1">
        <v>-222</v>
      </c>
      <c r="C159" s="1" t="s">
        <v>69</v>
      </c>
      <c r="D159" s="1">
        <v>166</v>
      </c>
      <c r="E159" s="1" t="s">
        <v>2</v>
      </c>
    </row>
    <row r="160" spans="1:5">
      <c r="A160" s="1" t="s">
        <v>68</v>
      </c>
      <c r="B160" s="1">
        <v>-207</v>
      </c>
      <c r="C160" s="1" t="s">
        <v>69</v>
      </c>
      <c r="D160" s="1">
        <v>152</v>
      </c>
      <c r="E160" s="1" t="s">
        <v>2</v>
      </c>
    </row>
    <row r="161" spans="1:5">
      <c r="A161" s="1" t="s">
        <v>68</v>
      </c>
      <c r="B161" s="1">
        <v>-197.5</v>
      </c>
      <c r="C161" s="1" t="s">
        <v>69</v>
      </c>
      <c r="D161" s="1">
        <v>152</v>
      </c>
      <c r="E161" s="1" t="s">
        <v>2</v>
      </c>
    </row>
    <row r="162" spans="1:5">
      <c r="A162" s="1" t="s">
        <v>68</v>
      </c>
      <c r="B162" s="1">
        <v>-197.5</v>
      </c>
      <c r="C162" s="1" t="s">
        <v>69</v>
      </c>
      <c r="D162" s="1">
        <v>188</v>
      </c>
      <c r="E162" s="1" t="s">
        <v>2</v>
      </c>
    </row>
    <row r="163" spans="1:5">
      <c r="A163" s="1" t="s">
        <v>68</v>
      </c>
      <c r="B163" s="1">
        <v>-192.5</v>
      </c>
      <c r="C163" s="1" t="s">
        <v>69</v>
      </c>
      <c r="D163" s="1">
        <v>210</v>
      </c>
      <c r="E163" s="1" t="s">
        <v>2</v>
      </c>
    </row>
    <row r="164" spans="1:5">
      <c r="A164" s="1" t="s">
        <v>68</v>
      </c>
      <c r="B164" s="1">
        <v>-192.5</v>
      </c>
      <c r="C164" s="1" t="s">
        <v>69</v>
      </c>
      <c r="D164" s="1">
        <v>290</v>
      </c>
      <c r="E164" s="1" t="s">
        <v>2</v>
      </c>
    </row>
    <row r="166" spans="1:5">
      <c r="A166" s="1" t="s">
        <v>90</v>
      </c>
      <c r="B166" s="1">
        <v>2</v>
      </c>
      <c r="C166" s="1" t="s">
        <v>96</v>
      </c>
      <c r="D166" s="1" t="s">
        <v>106</v>
      </c>
    </row>
    <row r="167" spans="1:5">
      <c r="A167" s="1" t="s">
        <v>68</v>
      </c>
      <c r="B167" s="1">
        <v>-222</v>
      </c>
      <c r="C167" s="1" t="s">
        <v>69</v>
      </c>
      <c r="D167" s="1">
        <v>290</v>
      </c>
      <c r="E167" s="1" t="s">
        <v>2</v>
      </c>
    </row>
    <row r="168" spans="1:5">
      <c r="A168" s="1" t="s">
        <v>68</v>
      </c>
      <c r="B168" s="1">
        <v>-222</v>
      </c>
      <c r="C168" s="1" t="s">
        <v>69</v>
      </c>
      <c r="D168" s="1">
        <v>265</v>
      </c>
      <c r="E168" s="1" t="s">
        <v>2</v>
      </c>
    </row>
    <row r="169" spans="1:5">
      <c r="A169" s="1" t="s">
        <v>68</v>
      </c>
      <c r="B169" s="1">
        <v>-226.5</v>
      </c>
      <c r="C169" s="1" t="s">
        <v>69</v>
      </c>
      <c r="D169" s="1">
        <v>265</v>
      </c>
      <c r="E169" s="1" t="s">
        <v>2</v>
      </c>
    </row>
    <row r="170" spans="1:5">
      <c r="A170" s="1" t="s">
        <v>68</v>
      </c>
      <c r="B170" s="1">
        <v>-226.5</v>
      </c>
      <c r="C170" s="1" t="s">
        <v>69</v>
      </c>
      <c r="D170" s="1">
        <v>45</v>
      </c>
      <c r="E170" s="1" t="s">
        <v>2</v>
      </c>
    </row>
    <row r="171" spans="1:5">
      <c r="A171" s="1" t="s">
        <v>68</v>
      </c>
      <c r="B171" s="1">
        <v>-262.5</v>
      </c>
      <c r="C171" s="1" t="s">
        <v>69</v>
      </c>
      <c r="D171" s="1">
        <v>35</v>
      </c>
      <c r="E171" s="1" t="s">
        <v>2</v>
      </c>
    </row>
    <row r="172" spans="1:5">
      <c r="A172" s="1" t="s">
        <v>68</v>
      </c>
      <c r="B172" s="1">
        <v>-262.5</v>
      </c>
      <c r="C172" s="1" t="s">
        <v>69</v>
      </c>
      <c r="D172" s="1">
        <v>290</v>
      </c>
      <c r="E172" s="1" t="s">
        <v>2</v>
      </c>
    </row>
    <row r="173" spans="1:5">
      <c r="A173" s="1" t="s">
        <v>68</v>
      </c>
      <c r="B173" s="1">
        <v>378</v>
      </c>
      <c r="C173" s="1" t="s">
        <v>69</v>
      </c>
      <c r="D173" s="1">
        <v>290</v>
      </c>
      <c r="E173" s="1" t="s">
        <v>2</v>
      </c>
    </row>
    <row r="175" spans="1:5">
      <c r="A175" s="1" t="s">
        <v>90</v>
      </c>
      <c r="B175" s="1">
        <v>2</v>
      </c>
      <c r="C175" s="1" t="s">
        <v>96</v>
      </c>
      <c r="D175" s="1" t="s">
        <v>107</v>
      </c>
    </row>
    <row r="176" spans="1:5">
      <c r="A176" s="1" t="s">
        <v>68</v>
      </c>
      <c r="B176" s="1">
        <v>-266.5</v>
      </c>
      <c r="C176" s="1" t="s">
        <v>69</v>
      </c>
      <c r="D176" s="1">
        <v>290</v>
      </c>
      <c r="E176" s="1" t="s">
        <v>2</v>
      </c>
    </row>
    <row r="177" spans="1:5">
      <c r="A177" s="1" t="s">
        <v>68</v>
      </c>
      <c r="B177" s="1">
        <v>-266.5</v>
      </c>
      <c r="C177" s="1" t="s">
        <v>69</v>
      </c>
      <c r="D177" s="1">
        <v>34</v>
      </c>
      <c r="E177" s="1" t="s">
        <v>2</v>
      </c>
    </row>
    <row r="178" spans="1:5">
      <c r="A178" s="1" t="s">
        <v>68</v>
      </c>
      <c r="B178" s="1">
        <v>-276.5</v>
      </c>
      <c r="C178" s="1" t="s">
        <v>69</v>
      </c>
      <c r="D178" s="1">
        <v>31.5</v>
      </c>
      <c r="E178" s="1" t="s">
        <v>2</v>
      </c>
    </row>
    <row r="179" spans="1:5">
      <c r="A179" s="1" t="s">
        <v>68</v>
      </c>
      <c r="B179" s="1">
        <v>-276.5</v>
      </c>
      <c r="C179" s="1" t="s">
        <v>69</v>
      </c>
      <c r="D179" s="1">
        <v>290</v>
      </c>
      <c r="E179" s="1" t="s">
        <v>2</v>
      </c>
    </row>
    <row r="180" spans="1:5">
      <c r="A180" s="1" t="s">
        <v>68</v>
      </c>
      <c r="B180" s="1">
        <v>-266.5</v>
      </c>
      <c r="C180" s="1" t="s">
        <v>69</v>
      </c>
      <c r="D180" s="1">
        <v>290</v>
      </c>
      <c r="E180" s="1" t="s">
        <v>2</v>
      </c>
    </row>
    <row r="182" spans="1:5">
      <c r="A182" s="1" t="s">
        <v>90</v>
      </c>
      <c r="B182" s="1">
        <v>2</v>
      </c>
      <c r="C182" s="1" t="s">
        <v>96</v>
      </c>
      <c r="D182" s="1" t="s">
        <v>107</v>
      </c>
    </row>
    <row r="183" spans="1:5">
      <c r="A183" s="1" t="s">
        <v>68</v>
      </c>
      <c r="B183" s="1">
        <v>-278.5</v>
      </c>
      <c r="C183" s="1" t="s">
        <v>69</v>
      </c>
      <c r="D183" s="1">
        <v>290</v>
      </c>
      <c r="E183" s="1" t="s">
        <v>2</v>
      </c>
    </row>
    <row r="184" spans="1:5">
      <c r="A184" s="1" t="s">
        <v>68</v>
      </c>
      <c r="B184" s="1">
        <v>-278.5</v>
      </c>
      <c r="C184" s="1" t="s">
        <v>69</v>
      </c>
      <c r="D184" s="1">
        <v>31</v>
      </c>
      <c r="E184" s="1" t="s">
        <v>2</v>
      </c>
    </row>
    <row r="185" spans="1:5">
      <c r="A185" s="1" t="s">
        <v>68</v>
      </c>
      <c r="B185" s="1">
        <v>-282.5</v>
      </c>
      <c r="C185" s="1" t="s">
        <v>69</v>
      </c>
      <c r="D185" s="1">
        <v>30</v>
      </c>
      <c r="E185" s="1" t="s">
        <v>2</v>
      </c>
    </row>
    <row r="186" spans="1:5">
      <c r="A186" s="1" t="s">
        <v>68</v>
      </c>
      <c r="B186" s="1">
        <v>-282.5</v>
      </c>
      <c r="C186" s="1" t="s">
        <v>69</v>
      </c>
      <c r="D186" s="1">
        <v>290</v>
      </c>
      <c r="E186" s="1" t="s">
        <v>2</v>
      </c>
    </row>
    <row r="187" spans="1:5">
      <c r="A187" s="1" t="s">
        <v>68</v>
      </c>
      <c r="B187" s="1">
        <v>-278.5</v>
      </c>
      <c r="C187" s="1" t="s">
        <v>69</v>
      </c>
      <c r="D187" s="1">
        <v>290</v>
      </c>
      <c r="E187" s="1" t="s">
        <v>2</v>
      </c>
    </row>
    <row r="189" spans="1:5">
      <c r="A189" s="1" t="s">
        <v>90</v>
      </c>
      <c r="B189" s="1">
        <v>2</v>
      </c>
      <c r="C189" s="1" t="s">
        <v>96</v>
      </c>
      <c r="D189" s="1" t="s">
        <v>107</v>
      </c>
    </row>
    <row r="190" spans="1:5">
      <c r="A190" s="1" t="s">
        <v>68</v>
      </c>
      <c r="B190" s="1">
        <v>-284.5</v>
      </c>
      <c r="C190" s="1" t="s">
        <v>69</v>
      </c>
      <c r="D190" s="1">
        <v>290</v>
      </c>
      <c r="E190" s="1" t="s">
        <v>2</v>
      </c>
    </row>
    <row r="191" spans="1:5">
      <c r="A191" s="1" t="s">
        <v>68</v>
      </c>
      <c r="B191" s="1">
        <v>-284.5</v>
      </c>
      <c r="C191" s="1" t="s">
        <v>69</v>
      </c>
      <c r="D191" s="1">
        <v>29.5</v>
      </c>
      <c r="E191" s="1" t="s">
        <v>2</v>
      </c>
    </row>
    <row r="192" spans="1:5">
      <c r="A192" s="1" t="s">
        <v>68</v>
      </c>
      <c r="B192" s="1">
        <v>-288.5</v>
      </c>
      <c r="C192" s="1" t="s">
        <v>69</v>
      </c>
      <c r="D192" s="1">
        <v>28.5</v>
      </c>
      <c r="E192" s="1" t="s">
        <v>2</v>
      </c>
    </row>
    <row r="193" spans="1:5">
      <c r="A193" s="1" t="s">
        <v>68</v>
      </c>
      <c r="B193" s="1">
        <v>-288.5</v>
      </c>
      <c r="C193" s="1" t="s">
        <v>69</v>
      </c>
      <c r="D193" s="1">
        <v>290</v>
      </c>
      <c r="E193" s="1" t="s">
        <v>2</v>
      </c>
    </row>
    <row r="194" spans="1:5">
      <c r="A194" s="1" t="s">
        <v>68</v>
      </c>
      <c r="B194" s="1">
        <v>-284.5</v>
      </c>
      <c r="C194" s="1" t="s">
        <v>69</v>
      </c>
      <c r="D194" s="1">
        <v>290</v>
      </c>
      <c r="E19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CDFv2</vt:lpstr>
      <vt:lpstr>ZEUSv1</vt:lpstr>
      <vt:lpstr>BabarV3</vt:lpstr>
      <vt:lpstr>Sheet1</vt:lpstr>
    </vt:vector>
  </TitlesOfParts>
  <Company>Argonne National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reimer</dc:creator>
  <cp:lastModifiedBy>reimer</cp:lastModifiedBy>
  <dcterms:created xsi:type="dcterms:W3CDTF">2009-09-22T14:21:54Z</dcterms:created>
  <dcterms:modified xsi:type="dcterms:W3CDTF">2011-01-30T17:32:28Z</dcterms:modified>
</cp:coreProperties>
</file>