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大數據資料分析\"/>
    </mc:Choice>
  </mc:AlternateContent>
  <xr:revisionPtr revIDLastSave="0" documentId="8_{2D4C25BA-B005-4BAA-BA96-076E364DEEA0}" xr6:coauthVersionLast="45" xr6:coauthVersionMax="45" xr10:uidLastSave="{00000000-0000-0000-0000-000000000000}"/>
  <bookViews>
    <workbookView xWindow="-110" yWindow="-110" windowWidth="19420" windowHeight="10420" firstSheet="13" activeTab="18" xr2:uid="{412A97D9-6A1E-483B-B113-44C5EC6A0158}"/>
  </bookViews>
  <sheets>
    <sheet name="運算列表" sheetId="17" r:id="rId1"/>
    <sheet name="1-1(運算列表-單一變數+垂直)" sheetId="10" r:id="rId2"/>
    <sheet name="1-1(運算列表-單一變數+水平)" sheetId="11" r:id="rId3"/>
    <sheet name="練習1" sheetId="15" r:id="rId4"/>
    <sheet name="1-1(運算列表-雙變數)-1" sheetId="12" r:id="rId5"/>
    <sheet name="練習2" sheetId="16" r:id="rId6"/>
    <sheet name="1-1(運算列表-雙變數)-2" sheetId="13" r:id="rId7"/>
    <sheet name="練習3" sheetId="14" r:id="rId8"/>
    <sheet name="分析藍本" sheetId="18" r:id="rId9"/>
    <sheet name="2-1" sheetId="1" r:id="rId10"/>
    <sheet name="2-2" sheetId="2" r:id="rId11"/>
    <sheet name="2-3" sheetId="3" r:id="rId12"/>
    <sheet name="目標搜尋" sheetId="19" r:id="rId13"/>
    <sheet name="3-1" sheetId="4" r:id="rId14"/>
    <sheet name="練習題1" sheetId="20" r:id="rId15"/>
    <sheet name="3-2" sheetId="5" r:id="rId16"/>
    <sheet name="3-3" sheetId="6" r:id="rId17"/>
    <sheet name="3-4" sheetId="21" r:id="rId18"/>
    <sheet name="練習題2" sheetId="22" r:id="rId19"/>
  </sheets>
  <externalReferences>
    <externalReference r:id="rId20"/>
  </externalReferences>
  <definedNames>
    <definedName name="月銷售量" localSheetId="18">'[1]2-2'!#REF!</definedName>
    <definedName name="月銷售量">'[1]2-2'!#REF!</definedName>
    <definedName name="包裝_每雙" localSheetId="18">'[1]2-2'!#REF!</definedName>
    <definedName name="包裝_每雙">'[1]2-2'!#REF!</definedName>
    <definedName name="平均折扣" localSheetId="18">'[1]2-2'!#REF!</definedName>
    <definedName name="平均折扣">'[1]2-2'!#REF!</definedName>
    <definedName name="材料_每雙" localSheetId="18">'[1]2-2'!#REF!</definedName>
    <definedName name="材料_每雙">'[1]2-2'!#REF!</definedName>
    <definedName name="每雙定貨" localSheetId="18">'[1]2-2'!#REF!</definedName>
    <definedName name="每雙定貨">'[1]2-2'!#REF!</definedName>
    <definedName name="其他雜支費用_月" localSheetId="18">'[1]2-2'!#REF!</definedName>
    <definedName name="其他雜支費用_月">'[1]2-2'!#REF!</definedName>
    <definedName name="固定成本小計" localSheetId="18">'[1]2-2'!#REF!</definedName>
    <definedName name="固定成本小計">'[1]2-2'!#REF!</definedName>
    <definedName name="稅前盈餘" localSheetId="18">'[1]2-2'!#REF!</definedName>
    <definedName name="稅前盈餘">'[1]2-2'!#REF!</definedName>
    <definedName name="費用小計" localSheetId="18">'[1]2-2'!#REF!</definedName>
    <definedName name="費用小計">'[1]2-2'!#REF!</definedName>
    <definedName name="管銷費用_月" localSheetId="18">'[1]2-2'!#REF!</definedName>
    <definedName name="管銷費用_月">'[1]2-2'!#REF!</definedName>
    <definedName name="廣告費用_月" localSheetId="18">'[1]2-2'!#REF!</definedName>
    <definedName name="廣告費用_月">'[1]2-2'!#REF!</definedName>
    <definedName name="營運費用_月" localSheetId="18">'[1]2-2'!#REF!</definedName>
    <definedName name="營運費用_月">'[1]2-2'!#REF!</definedName>
    <definedName name="總收入" localSheetId="18">'[1]2-2'!#REF!</definedName>
    <definedName name="總收入">'[1]2-2'!#REF!</definedName>
    <definedName name="總費用" localSheetId="18">'[1]2-2'!#REF!</definedName>
    <definedName name="總費用">'[1]2-2'!#REF!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yerImage_ca378e1b-1b0c-413f-9d73-fc3a9d61b47c" name="PlayerImage" connection="查詢 - PlayerImag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22" l="1"/>
  <c r="H11" i="5"/>
  <c r="M8" i="22"/>
  <c r="M7" i="22"/>
  <c r="M12" i="22"/>
  <c r="J12" i="22"/>
  <c r="J7" i="22"/>
  <c r="J14" i="22" s="1"/>
  <c r="G12" i="22"/>
  <c r="G7" i="22"/>
  <c r="G14" i="22" s="1"/>
  <c r="B12" i="22" l="1"/>
  <c r="B7" i="22"/>
  <c r="B14" i="22" s="1"/>
  <c r="B10" i="21" l="1"/>
  <c r="B6" i="21"/>
  <c r="B12" i="21" s="1"/>
  <c r="B10" i="6"/>
  <c r="B6" i="6"/>
  <c r="B19" i="5"/>
  <c r="B10" i="5"/>
  <c r="C6" i="3"/>
  <c r="B12" i="6" l="1"/>
  <c r="C6" i="2"/>
  <c r="H11" i="3" l="1"/>
  <c r="H5" i="3"/>
  <c r="H11" i="2"/>
  <c r="H5" i="2"/>
  <c r="H13" i="3" l="1"/>
  <c r="C13" i="3" s="1"/>
  <c r="H13" i="2"/>
  <c r="C13" i="2" s="1"/>
  <c r="C12" i="1"/>
  <c r="C1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9EF118-260C-4EA9-83A2-22D4846751E3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D284FE6-0A4D-4B5F-860B-C801FAC10F2D}" name="查詢 - PlayerImage" description="與活頁簿中 'PlayerImage' 查詢的連接。" type="100" refreshedVersion="6" minRefreshableVersion="5">
    <extLst>
      <ext xmlns:x15="http://schemas.microsoft.com/office/spreadsheetml/2010/11/main" uri="{DE250136-89BD-433C-8126-D09CA5730AF9}">
        <x15:connection id="cf30e096-eb3e-4c42-a4f6-b3f5e0efa3e5"/>
      </ext>
    </extLst>
  </connection>
</connections>
</file>

<file path=xl/sharedStrings.xml><?xml version="1.0" encoding="utf-8"?>
<sst xmlns="http://schemas.openxmlformats.org/spreadsheetml/2006/main" count="183" uniqueCount="110">
  <si>
    <t>BLZL  公司</t>
    <phoneticPr fontId="2" type="noConversion"/>
  </si>
  <si>
    <t>五年盈收預測</t>
    <phoneticPr fontId="2" type="noConversion"/>
  </si>
  <si>
    <t>收入</t>
    <phoneticPr fontId="2" type="noConversion"/>
  </si>
  <si>
    <t>2010(去年)</t>
    <phoneticPr fontId="2" type="noConversion"/>
  </si>
  <si>
    <t>2011年</t>
    <phoneticPr fontId="2" type="noConversion"/>
  </si>
  <si>
    <t>2012年</t>
  </si>
  <si>
    <t>2013年</t>
  </si>
  <si>
    <t>2014年</t>
  </si>
  <si>
    <t>2015年</t>
  </si>
  <si>
    <t>費用</t>
    <phoneticPr fontId="2" type="noConversion"/>
  </si>
  <si>
    <t>材料</t>
    <phoneticPr fontId="2" type="noConversion"/>
  </si>
  <si>
    <t>管銷</t>
    <phoneticPr fontId="2" type="noConversion"/>
  </si>
  <si>
    <t>營運</t>
    <phoneticPr fontId="2" type="noConversion"/>
  </si>
  <si>
    <t>研發</t>
    <phoneticPr fontId="2" type="noConversion"/>
  </si>
  <si>
    <t>其他</t>
    <phoneticPr fontId="2" type="noConversion"/>
  </si>
  <si>
    <t>總費用</t>
    <phoneticPr fontId="2" type="noConversion"/>
  </si>
  <si>
    <t>稅前盈餘</t>
    <phoneticPr fontId="2" type="noConversion"/>
  </si>
  <si>
    <t>預估每年成長率</t>
    <phoneticPr fontId="2" type="noConversion"/>
  </si>
  <si>
    <t>總稅前盈餘</t>
    <phoneticPr fontId="2" type="noConversion"/>
  </si>
  <si>
    <t>登山鞋行銷計劃</t>
    <phoneticPr fontId="2" type="noConversion"/>
  </si>
  <si>
    <t>每雙定貨</t>
    <phoneticPr fontId="2" type="noConversion"/>
  </si>
  <si>
    <t xml:space="preserve"> 月銷售量</t>
    <phoneticPr fontId="2" type="noConversion"/>
  </si>
  <si>
    <t>平均折扣</t>
    <phoneticPr fontId="2" type="noConversion"/>
  </si>
  <si>
    <t>總收入：</t>
    <phoneticPr fontId="2" type="noConversion"/>
  </si>
  <si>
    <t>(八折)</t>
    <phoneticPr fontId="2" type="noConversion"/>
  </si>
  <si>
    <t>成本費用</t>
    <phoneticPr fontId="2" type="noConversion"/>
  </si>
  <si>
    <t>材料(每雙)</t>
    <phoneticPr fontId="2" type="noConversion"/>
  </si>
  <si>
    <t>包裝(每雙)</t>
    <phoneticPr fontId="2" type="noConversion"/>
  </si>
  <si>
    <t>固定成本小計：</t>
    <phoneticPr fontId="2" type="noConversion"/>
  </si>
  <si>
    <t>管銷費用(月)</t>
    <phoneticPr fontId="2" type="noConversion"/>
  </si>
  <si>
    <t>其他雜支費用(月)</t>
    <phoneticPr fontId="2" type="noConversion"/>
  </si>
  <si>
    <t>費用小計：</t>
    <phoneticPr fontId="2" type="noConversion"/>
  </si>
  <si>
    <t>營運費用(月)</t>
    <phoneticPr fontId="2" type="noConversion"/>
  </si>
  <si>
    <t>廣告費用(月)</t>
    <phoneticPr fontId="2" type="noConversion"/>
  </si>
  <si>
    <t>X變數：</t>
    <phoneticPr fontId="2" type="noConversion"/>
  </si>
  <si>
    <t xml:space="preserve"> 方程式結果：</t>
    <phoneticPr fontId="2" type="noConversion"/>
  </si>
  <si>
    <t>貸款金額：</t>
    <phoneticPr fontId="2" type="noConversion"/>
  </si>
  <si>
    <t>元</t>
    <phoneticPr fontId="2" type="noConversion"/>
  </si>
  <si>
    <t>貸款期數：</t>
    <phoneticPr fontId="2" type="noConversion"/>
  </si>
  <si>
    <t>年利率：</t>
    <phoneticPr fontId="2" type="noConversion"/>
  </si>
  <si>
    <t>年</t>
    <phoneticPr fontId="2" type="noConversion"/>
  </si>
  <si>
    <t>每月償付本利：</t>
    <phoneticPr fontId="2" type="noConversion"/>
  </si>
  <si>
    <t>商品單價：</t>
    <phoneticPr fontId="2" type="noConversion"/>
  </si>
  <si>
    <t>銷售數量</t>
    <phoneticPr fontId="2" type="noConversion"/>
  </si>
  <si>
    <t>總收入</t>
    <phoneticPr fontId="2" type="noConversion"/>
  </si>
  <si>
    <t>商品成本</t>
    <phoneticPr fontId="2" type="noConversion"/>
  </si>
  <si>
    <t>固定成本</t>
    <phoneticPr fontId="2" type="noConversion"/>
  </si>
  <si>
    <t>總成本</t>
    <phoneticPr fontId="2" type="noConversion"/>
  </si>
  <si>
    <t>利潤</t>
    <phoneticPr fontId="2" type="noConversion"/>
  </si>
  <si>
    <t>X的值</t>
    <phoneticPr fontId="2" type="noConversion"/>
  </si>
  <si>
    <t>輸入公式之處</t>
    <phoneticPr fontId="2" type="noConversion"/>
  </si>
  <si>
    <t>(年利率變數)</t>
    <phoneticPr fontId="2" type="noConversion"/>
  </si>
  <si>
    <t>貸款金額：80萬</t>
    <phoneticPr fontId="2" type="noConversion"/>
  </si>
  <si>
    <t>算出每月償還之本息各為多少？</t>
    <phoneticPr fontId="2" type="noConversion"/>
  </si>
  <si>
    <t>(年期數)</t>
    <phoneticPr fontId="2" type="noConversion"/>
  </si>
  <si>
    <t>欄值：-20～20</t>
    <phoneticPr fontId="2" type="noConversion"/>
  </si>
  <si>
    <t>列值：-5～10</t>
    <phoneticPr fontId="2" type="noConversion"/>
  </si>
  <si>
    <t>(間隔1)</t>
    <phoneticPr fontId="2" type="noConversion"/>
  </si>
  <si>
    <t>(間隔5)</t>
    <phoneticPr fontId="2" type="noConversion"/>
  </si>
  <si>
    <t>年利率：1.75%~4.25%(差距：0.25%)</t>
    <phoneticPr fontId="2" type="noConversion"/>
  </si>
  <si>
    <t>貸款期數：5～10年共六種</t>
    <phoneticPr fontId="2" type="noConversion"/>
  </si>
  <si>
    <t>科目</t>
  </si>
  <si>
    <t>原始資料</t>
  </si>
  <si>
    <t>業務部</t>
  </si>
  <si>
    <t>營運郭</t>
  </si>
  <si>
    <t>委外方案</t>
  </si>
  <si>
    <t>收入</t>
  </si>
  <si>
    <t>材料</t>
  </si>
  <si>
    <t>管銷</t>
  </si>
  <si>
    <t>營運</t>
  </si>
  <si>
    <t>研發</t>
  </si>
  <si>
    <t>其他</t>
  </si>
  <si>
    <t>每雙定價</t>
  </si>
  <si>
    <t>每雙定價</t>
    <phoneticPr fontId="2" type="noConversion"/>
  </si>
  <si>
    <t>月銷售量</t>
  </si>
  <si>
    <t>月銷售量</t>
    <phoneticPr fontId="2" type="noConversion"/>
  </si>
  <si>
    <t>項目</t>
  </si>
  <si>
    <t>去年資料</t>
  </si>
  <si>
    <t>方案A</t>
  </si>
  <si>
    <t>方案B</t>
  </si>
  <si>
    <t>方案C</t>
  </si>
  <si>
    <t>平均折扣</t>
  </si>
  <si>
    <t>材料(每雙)</t>
  </si>
  <si>
    <t>包裝(每雙)</t>
  </si>
  <si>
    <t>管銷費用(月)</t>
  </si>
  <si>
    <t>營運費用(月)</t>
  </si>
  <si>
    <t>廣告費用(月)</t>
  </si>
  <si>
    <t>其他 (月)</t>
  </si>
  <si>
    <t>固定成本小計</t>
    <phoneticPr fontId="2" type="noConversion"/>
  </si>
  <si>
    <t>(變數儲存格)</t>
    <phoneticPr fontId="2" type="noConversion"/>
  </si>
  <si>
    <t>(目標儲存格)</t>
    <phoneticPr fontId="2" type="noConversion"/>
  </si>
  <si>
    <t>原來</t>
    <phoneticPr fontId="2" type="noConversion"/>
  </si>
  <si>
    <t>新計劃</t>
    <phoneticPr fontId="2" type="noConversion"/>
  </si>
  <si>
    <t>?</t>
    <phoneticPr fontId="2" type="noConversion"/>
  </si>
  <si>
    <t>1. 損益平衡點(BEP)的收入及數量各為多少?</t>
    <phoneticPr fontId="2" type="noConversion"/>
  </si>
  <si>
    <t>2. 若要60萬的利潤，單位定價應該是多少？</t>
    <phoneticPr fontId="2" type="noConversion"/>
  </si>
  <si>
    <t>BEP 總收入</t>
    <phoneticPr fontId="2" type="noConversion"/>
  </si>
  <si>
    <t>BEP 銷售數量</t>
    <phoneticPr fontId="2" type="noConversion"/>
  </si>
  <si>
    <t>單位定價</t>
    <phoneticPr fontId="2" type="noConversion"/>
  </si>
  <si>
    <t>1. 若要60萬的利潤，單位定價應該是多少？</t>
    <phoneticPr fontId="2" type="noConversion"/>
  </si>
  <si>
    <t>單位定價：</t>
    <phoneticPr fontId="2" type="noConversion"/>
  </si>
  <si>
    <t>2. 要維持市場競爭性，價格只能在41元，且要有60萬的利潤，單位商品成本應該是多少？</t>
    <phoneticPr fontId="2" type="noConversion"/>
  </si>
  <si>
    <t>單位成本：</t>
    <phoneticPr fontId="2" type="noConversion"/>
  </si>
  <si>
    <t>營業收入</t>
    <phoneticPr fontId="2" type="noConversion"/>
  </si>
  <si>
    <t>變動成本</t>
    <phoneticPr fontId="2" type="noConversion"/>
  </si>
  <si>
    <t>房租</t>
    <phoneticPr fontId="2" type="noConversion"/>
  </si>
  <si>
    <t>人事費用</t>
    <phoneticPr fontId="2" type="noConversion"/>
  </si>
  <si>
    <t>固定成本總額</t>
    <phoneticPr fontId="2" type="noConversion"/>
  </si>
  <si>
    <t xml:space="preserve"> </t>
    <phoneticPr fontId="2" type="noConversion"/>
  </si>
  <si>
    <t>變動成本率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</si>
</sst>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&quot;$&quot;#,##0_);[Red]\(&quot;$&quot;#,##0\)"/>
    <numFmt numFmtId="177" formatCode="_-* #,##0_-;\-* #,##0_-;_-* &quot;-&quot;??_-;_-@_-"/>
    <numFmt numFmtId="178" formatCode="m&quot;月&quot;d&quot;日&quot;"/>
    <numFmt numFmtId="179" formatCode="_-&quot;$&quot;* #,##0_-;\-&quot;$&quot;* #,##0_-;_-&quot;$&quot;* &quot;-&quot;??_-;_-@_-"/>
    <numFmt numFmtId="180" formatCode="0.0%"/>
    <numFmt numFmtId="181" formatCode="0.000000000%"/>
  </numFmts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0" xfId="0" applyAlignment="1">
      <alignment vertical="center"/>
    </xf>
    <xf numFmtId="177" fontId="0" fillId="0" borderId="0" xfId="2" applyNumberFormat="1" applyFont="1">
      <alignment vertical="center"/>
    </xf>
    <xf numFmtId="10" fontId="0" fillId="0" borderId="0" xfId="1" applyNumberFormat="1" applyFont="1">
      <alignment vertical="center"/>
    </xf>
    <xf numFmtId="6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77" fontId="0" fillId="0" borderId="0" xfId="0" applyNumberFormat="1">
      <alignment vertical="center"/>
    </xf>
    <xf numFmtId="179" fontId="0" fillId="0" borderId="0" xfId="3" applyNumberFormat="1" applyFont="1">
      <alignment vertical="center"/>
    </xf>
    <xf numFmtId="10" fontId="0" fillId="0" borderId="0" xfId="0" applyNumberFormat="1">
      <alignment vertical="center"/>
    </xf>
    <xf numFmtId="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18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81" fontId="0" fillId="3" borderId="0" xfId="1" applyNumberFormat="1" applyFont="1" applyFill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6" fontId="0" fillId="2" borderId="0" xfId="0" applyNumberFormat="1" applyFill="1">
      <alignment vertical="center"/>
    </xf>
    <xf numFmtId="0" fontId="0" fillId="0" borderId="0" xfId="0" applyAlignment="1">
      <alignment horizontal="center" vertical="center"/>
    </xf>
  </cellXfs>
  <cellStyles count="4">
    <cellStyle name="一般" xfId="0" builtinId="0"/>
    <cellStyle name="千分位" xfId="2" builtinId="3"/>
    <cellStyle name="百分比" xfId="1" builtinId="5"/>
    <cellStyle name="貨幣" xfId="3" builtinId="4"/>
  </cellStyles>
  <dxfs count="4"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41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102412</xdr:colOff>
      <xdr:row>0</xdr:row>
      <xdr:rowOff>58522</xdr:rowOff>
    </xdr:from>
    <xdr:to>
      <xdr:col>1</xdr:col>
      <xdr:colOff>462541</xdr:colOff>
      <xdr:row>1</xdr:row>
      <xdr:rowOff>161451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F3F96EAB-E192-4741-BFBE-9D7DA4266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12" y="58522"/>
          <a:ext cx="1003867" cy="3077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1003867</xdr:colOff>
      <xdr:row>1</xdr:row>
      <xdr:rowOff>102929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C0A3B88-D2FD-4F98-99CC-F07DA3DD2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3867" cy="3077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212141</xdr:colOff>
      <xdr:row>0</xdr:row>
      <xdr:rowOff>80466</xdr:rowOff>
    </xdr:from>
    <xdr:to>
      <xdr:col>2</xdr:col>
      <xdr:colOff>339302</xdr:colOff>
      <xdr:row>2</xdr:row>
      <xdr:rowOff>117042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EE047526-DAAE-4E93-8B03-9A77B7372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141" y="80466"/>
          <a:ext cx="1414636" cy="446227"/>
        </a:xfrm>
        <a:prstGeom prst="rect">
          <a:avLst/>
        </a:prstGeom>
      </xdr:spPr>
    </xdr:pic>
    <xdr:clientData/>
  </xdr:twoCellAnchor>
  <xdr:oneCellAnchor>
    <xdr:from>
      <xdr:col>3</xdr:col>
      <xdr:colOff>51207</xdr:colOff>
      <xdr:row>0</xdr:row>
      <xdr:rowOff>80467</xdr:rowOff>
    </xdr:from>
    <xdr:ext cx="2684389" cy="559640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BED76B57-692A-4BF9-88F9-58217D597A7D}"/>
            </a:ext>
          </a:extLst>
        </xdr:cNvPr>
        <xdr:cNvSpPr txBox="1"/>
      </xdr:nvSpPr>
      <xdr:spPr>
        <a:xfrm>
          <a:off x="1982420" y="80467"/>
          <a:ext cx="2684389" cy="5596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2800"/>
            <a:t>X=-10~20</a:t>
          </a:r>
          <a:r>
            <a:rPr lang="en-US" altLang="zh-TW" sz="2800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zh-TW" altLang="zh-TW" sz="2800">
              <a:solidFill>
                <a:schemeClr val="tx1"/>
              </a:solidFill>
              <a:latin typeface="+mn-lt"/>
              <a:ea typeface="+mn-ea"/>
              <a:cs typeface="+mn-cs"/>
            </a:rPr>
            <a:t>間隔</a:t>
          </a:r>
          <a:r>
            <a:rPr lang="en-US" altLang="zh-TW" sz="2800">
              <a:solidFill>
                <a:schemeClr val="tx1"/>
              </a:solidFill>
              <a:latin typeface="+mn-lt"/>
              <a:ea typeface="+mn-ea"/>
              <a:cs typeface="+mn-cs"/>
            </a:rPr>
            <a:t>5)</a:t>
          </a:r>
          <a:endParaRPr lang="zh-TW" alt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314554</xdr:colOff>
      <xdr:row>0</xdr:row>
      <xdr:rowOff>73152</xdr:rowOff>
    </xdr:from>
    <xdr:to>
      <xdr:col>4</xdr:col>
      <xdr:colOff>534708</xdr:colOff>
      <xdr:row>2</xdr:row>
      <xdr:rowOff>95098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226F8F9-6911-47FD-8E4C-B33C40F47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554" y="73152"/>
          <a:ext cx="3226701" cy="4315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226771</xdr:colOff>
      <xdr:row>0</xdr:row>
      <xdr:rowOff>36576</xdr:rowOff>
    </xdr:from>
    <xdr:to>
      <xdr:col>3</xdr:col>
      <xdr:colOff>54158</xdr:colOff>
      <xdr:row>1</xdr:row>
      <xdr:rowOff>183470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ED50C6A0-52FF-4877-B6AF-0D6F2735B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71" y="36576"/>
          <a:ext cx="1758600" cy="351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292607</xdr:colOff>
      <xdr:row>17</xdr:row>
      <xdr:rowOff>138989</xdr:rowOff>
    </xdr:from>
    <xdr:to>
      <xdr:col>3</xdr:col>
      <xdr:colOff>43891</xdr:colOff>
      <xdr:row>19</xdr:row>
      <xdr:rowOff>87783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C36E6805-B7FB-4E77-BB1A-F2F1249A2FA4}"/>
            </a:ext>
          </a:extLst>
        </xdr:cNvPr>
        <xdr:cNvSpPr txBox="1"/>
      </xdr:nvSpPr>
      <xdr:spPr>
        <a:xfrm>
          <a:off x="292607" y="3621024"/>
          <a:ext cx="2370126" cy="3584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600"/>
            <a:t>=PMT(D1/12,D2*12,</a:t>
          </a:r>
          <a:r>
            <a:rPr lang="en-US" altLang="zh-TW" sz="1600" b="1">
              <a:solidFill>
                <a:srgbClr val="FF0000"/>
              </a:solidFill>
            </a:rPr>
            <a:t>-</a:t>
          </a:r>
          <a:r>
            <a:rPr lang="en-US" altLang="zh-TW" sz="1600"/>
            <a:t>C1)</a:t>
          </a:r>
          <a:endParaRPr lang="zh-TW" altLang="en-US" sz="1600"/>
        </a:p>
      </xdr:txBody>
    </xdr:sp>
    <xdr:clientData/>
  </xdr:twoCellAnchor>
  <xdr:twoCellAnchor>
    <xdr:from>
      <xdr:col>0</xdr:col>
      <xdr:colOff>277975</xdr:colOff>
      <xdr:row>15</xdr:row>
      <xdr:rowOff>7315</xdr:rowOff>
    </xdr:from>
    <xdr:to>
      <xdr:col>3</xdr:col>
      <xdr:colOff>665682</xdr:colOff>
      <xdr:row>16</xdr:row>
      <xdr:rowOff>160934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6B06D1B1-5EDE-4B42-9F36-1509721EE93C}"/>
            </a:ext>
          </a:extLst>
        </xdr:cNvPr>
        <xdr:cNvSpPr txBox="1"/>
      </xdr:nvSpPr>
      <xdr:spPr>
        <a:xfrm>
          <a:off x="277975" y="3079699"/>
          <a:ext cx="3006549" cy="3584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600"/>
            <a:t>=PMT(</a:t>
          </a:r>
          <a:r>
            <a:rPr lang="zh-TW" altLang="en-US" sz="1600"/>
            <a:t>年利率</a:t>
          </a:r>
          <a:r>
            <a:rPr lang="en-US" altLang="zh-TW" sz="1600"/>
            <a:t>,</a:t>
          </a:r>
          <a:r>
            <a:rPr lang="zh-TW" altLang="en-US" sz="1600"/>
            <a:t>年期數</a:t>
          </a:r>
          <a:r>
            <a:rPr lang="en-US" altLang="zh-TW" sz="1600"/>
            <a:t>,</a:t>
          </a:r>
          <a:r>
            <a:rPr lang="zh-TW" altLang="en-US" sz="1600"/>
            <a:t>借款金額</a:t>
          </a:r>
          <a:r>
            <a:rPr lang="en-US" altLang="zh-TW" sz="1600"/>
            <a:t>)</a:t>
          </a:r>
          <a:endParaRPr lang="zh-TW" altLang="en-US" sz="16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548640</xdr:colOff>
      <xdr:row>1</xdr:row>
      <xdr:rowOff>131673</xdr:rowOff>
    </xdr:from>
    <xdr:to>
      <xdr:col>8</xdr:col>
      <xdr:colOff>418910</xdr:colOff>
      <xdr:row>3</xdr:row>
      <xdr:rowOff>59087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C44ED031-D29B-4E35-8045-BF7B19E22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7683" y="336499"/>
          <a:ext cx="1157745" cy="337065"/>
        </a:xfrm>
        <a:prstGeom prst="rect">
          <a:avLst/>
        </a:prstGeom>
      </xdr:spPr>
    </xdr:pic>
    <xdr:clientData/>
  </xdr:twoCellAnchor>
  <xdr:twoCellAnchor editAs="oneCell">
    <xdr:from>
      <xdr:col>6</xdr:col>
      <xdr:colOff>541326</xdr:colOff>
      <xdr:row>5</xdr:row>
      <xdr:rowOff>29261</xdr:rowOff>
    </xdr:from>
    <xdr:to>
      <xdr:col>9</xdr:col>
      <xdr:colOff>2338</xdr:colOff>
      <xdr:row>7</xdr:row>
      <xdr:rowOff>66587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7B3181A1-9BBD-4B12-AD75-C912BE72D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0369" y="1053389"/>
          <a:ext cx="1392225" cy="446977"/>
        </a:xfrm>
        <a:prstGeom prst="rect">
          <a:avLst/>
        </a:prstGeom>
      </xdr:spPr>
    </xdr:pic>
    <xdr:clientData/>
  </xdr:twoCellAnchor>
  <xdr:twoCellAnchor editAs="oneCell">
    <xdr:from>
      <xdr:col>6</xdr:col>
      <xdr:colOff>636423</xdr:colOff>
      <xdr:row>9</xdr:row>
      <xdr:rowOff>43892</xdr:rowOff>
    </xdr:from>
    <xdr:to>
      <xdr:col>10</xdr:col>
      <xdr:colOff>10587</xdr:colOff>
      <xdr:row>12</xdr:row>
      <xdr:rowOff>154837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D1990FC9-3326-4228-B675-DB6B67C87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25466" y="1887322"/>
          <a:ext cx="1949115" cy="72542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43379</xdr:colOff>
      <xdr:row>5</xdr:row>
      <xdr:rowOff>96979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D0C46250-FD22-476C-948D-52F06B5D7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11968" cy="11211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!&#22823;&#25976;&#25818;&#20998;&#26512;&#33287;&#21830;&#26989;&#26234;&#24935;&#25033;&#29992;&#29677;\&#19978;&#35506;&#20839;&#23481;\&#31532;1&#36913;(0923)\&#20316;&#26989;&#31684;&#20363;\0.%20EXCEL%202010&#21830;&#26989;&#24773;&#22577;&#20998;&#26512;&#34899;&#32244;&#32722;&#27284;(OK)%20-%20&#35079;&#3506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運算列表"/>
      <sheetName val="1-1(運算列表-單一變數+垂直) (OK)"/>
      <sheetName val="1-1(運算列表-單一變數+垂直)"/>
      <sheetName val="1-1(運算列表-單一變數+水平) (OK)"/>
      <sheetName val="1-1(運算列表-單一變數+水平)"/>
      <sheetName val="練習1"/>
      <sheetName val="1-1(運算列表-雙變數)-1 (OK)"/>
      <sheetName val="1-1(運算列表-雙變數)-1"/>
      <sheetName val="練習2"/>
      <sheetName val="1-1(運算列表-雙變數)-2 (OK)"/>
      <sheetName val="1-1(運算列表-雙變數)-2"/>
      <sheetName val="練習3"/>
      <sheetName val="分析藍本"/>
      <sheetName val="2-1 (OK)"/>
      <sheetName val="2-1"/>
      <sheetName val="分析藍本摘要 2"/>
      <sheetName val="2-2 (OK)"/>
      <sheetName val="2-2"/>
      <sheetName val="分析藍本摘要"/>
      <sheetName val="2-3 (OK) "/>
      <sheetName val="2-3"/>
      <sheetName val="目標搜尋"/>
      <sheetName val="3-1 (OK)"/>
      <sheetName val="3-1"/>
      <sheetName val="練習題1"/>
      <sheetName val="3-2 (OK)"/>
      <sheetName val="3-2"/>
      <sheetName val="損益平衡點"/>
      <sheetName val="3-3 (OK)"/>
      <sheetName val="3-3"/>
      <sheetName val="3-4 (OK)"/>
      <sheetName val="3-4"/>
      <sheetName val="練習題2 (2)"/>
      <sheetName val="練習題2"/>
      <sheetName val="損益平衡點比率"/>
      <sheetName val="3-5"/>
      <sheetName val="3-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EBC456-E1A2-45C0-9B2F-F674F837C7FD}" name="表格1" displayName="表格1" ref="D16:H22" totalsRowShown="0">
  <autoFilter ref="D16:H22" xr:uid="{16EA5C68-42F7-4607-B8D0-A6774369D98B}"/>
  <tableColumns count="5">
    <tableColumn id="1" xr3:uid="{27A71816-C5B1-415F-8026-B93C26ED0167}" name="科目"/>
    <tableColumn id="2" xr3:uid="{C716A780-1DC7-4DE5-8E03-BA74B7DA5D20}" name="原始資料" dataDxfId="3"/>
    <tableColumn id="3" xr3:uid="{66B83E68-C6F8-4B03-9367-F5A1A3AD2275}" name="業務部" dataDxfId="2"/>
    <tableColumn id="4" xr3:uid="{1E92421E-832A-40B5-BBAB-2C03955A8918}" name="營運郭" dataDxfId="1"/>
    <tableColumn id="5" xr3:uid="{C821DB56-BA67-465C-895C-84EBB17E9C5C}" name="委外方案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B95F2A-869E-4610-9662-F13C7F5395A0}" name="表格3" displayName="表格3" ref="J3:N12" totalsRowShown="0">
  <autoFilter ref="J3:N12" xr:uid="{122C855B-1FA0-4D07-9C9A-8127E1F1008A}"/>
  <tableColumns count="5">
    <tableColumn id="1" xr3:uid="{8348B423-DC28-4AC3-A182-3307F0A9E138}" name="項目"/>
    <tableColumn id="2" xr3:uid="{687435E7-07F7-4436-84AB-D1AD2452D4C0}" name="去年資料"/>
    <tableColumn id="3" xr3:uid="{78F2F935-D955-4882-9750-CA9338D961DE}" name="方案A"/>
    <tableColumn id="4" xr3:uid="{3CCE6818-E20F-4C00-A778-486CA7F1626D}" name="方案B"/>
    <tableColumn id="5" xr3:uid="{5D2689F0-18E9-4F27-A2E3-FE26F1293B1E}" name="方案C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5010-4359-4ED2-BC2F-692A061B163A}">
  <sheetPr>
    <tabColor rgb="FF00B050"/>
  </sheetPr>
  <dimension ref="A1"/>
  <sheetViews>
    <sheetView workbookViewId="0">
      <selection activeCell="E22" sqref="E22"/>
    </sheetView>
  </sheetViews>
  <sheetFormatPr defaultRowHeight="17" x14ac:dyDescent="0.4"/>
  <sheetData/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33B1-917C-46BD-A422-77AECCEAC178}">
  <dimension ref="A1:K22"/>
  <sheetViews>
    <sheetView workbookViewId="0">
      <selection activeCell="O17" sqref="O17"/>
    </sheetView>
  </sheetViews>
  <sheetFormatPr defaultRowHeight="17" x14ac:dyDescent="0.4"/>
  <cols>
    <col min="3" max="3" width="15" bestFit="1" customWidth="1"/>
    <col min="4" max="4" width="12.26953125" bestFit="1" customWidth="1"/>
    <col min="5" max="5" width="14.36328125" bestFit="1" customWidth="1"/>
    <col min="6" max="8" width="12.26953125" bestFit="1" customWidth="1"/>
    <col min="10" max="10" width="12.26953125" bestFit="1" customWidth="1"/>
  </cols>
  <sheetData>
    <row r="1" spans="1:11" x14ac:dyDescent="0.4">
      <c r="E1" t="s">
        <v>0</v>
      </c>
    </row>
    <row r="2" spans="1:11" x14ac:dyDescent="0.4">
      <c r="E2" t="s">
        <v>1</v>
      </c>
    </row>
    <row r="4" spans="1:11" x14ac:dyDescent="0.4"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J4" s="23" t="s">
        <v>17</v>
      </c>
      <c r="K4" s="23"/>
    </row>
    <row r="5" spans="1:11" x14ac:dyDescent="0.4">
      <c r="A5" t="s">
        <v>2</v>
      </c>
      <c r="C5" s="2">
        <v>12780000</v>
      </c>
      <c r="D5" s="2"/>
      <c r="E5" s="2"/>
      <c r="F5" s="2"/>
      <c r="G5" s="2"/>
      <c r="H5" s="2"/>
      <c r="J5" t="s">
        <v>2</v>
      </c>
      <c r="K5" s="3">
        <v>0.08</v>
      </c>
    </row>
    <row r="6" spans="1:11" x14ac:dyDescent="0.4">
      <c r="J6" t="s">
        <v>10</v>
      </c>
      <c r="K6" s="3">
        <v>0.05</v>
      </c>
    </row>
    <row r="7" spans="1:11" x14ac:dyDescent="0.4">
      <c r="A7" t="s">
        <v>9</v>
      </c>
      <c r="B7" t="s">
        <v>10</v>
      </c>
      <c r="C7" s="2">
        <v>3678000</v>
      </c>
      <c r="D7" s="2"/>
      <c r="E7" s="2"/>
      <c r="F7" s="2"/>
      <c r="G7" s="2"/>
      <c r="H7" s="2"/>
      <c r="J7" t="s">
        <v>11</v>
      </c>
      <c r="K7" s="3">
        <v>0.03</v>
      </c>
    </row>
    <row r="8" spans="1:11" x14ac:dyDescent="0.4">
      <c r="B8" t="s">
        <v>11</v>
      </c>
      <c r="C8" s="2">
        <v>1684000</v>
      </c>
      <c r="D8" s="2"/>
      <c r="E8" s="2"/>
      <c r="F8" s="2"/>
      <c r="G8" s="2"/>
      <c r="H8" s="2"/>
      <c r="J8" t="s">
        <v>12</v>
      </c>
      <c r="K8" s="3">
        <v>0.04</v>
      </c>
    </row>
    <row r="9" spans="1:11" x14ac:dyDescent="0.4">
      <c r="B9" t="s">
        <v>12</v>
      </c>
      <c r="C9" s="2">
        <v>2042000</v>
      </c>
      <c r="D9" s="2"/>
      <c r="E9" s="2"/>
      <c r="F9" s="2"/>
      <c r="G9" s="2"/>
      <c r="H9" s="2"/>
      <c r="J9" t="s">
        <v>13</v>
      </c>
      <c r="K9" s="3">
        <v>0.08</v>
      </c>
    </row>
    <row r="10" spans="1:11" x14ac:dyDescent="0.4">
      <c r="B10" t="s">
        <v>13</v>
      </c>
      <c r="C10" s="2">
        <v>2754000</v>
      </c>
      <c r="D10" s="2"/>
      <c r="E10" s="2"/>
      <c r="F10" s="2"/>
      <c r="G10" s="2"/>
      <c r="H10" s="2"/>
      <c r="J10" t="s">
        <v>14</v>
      </c>
      <c r="K10" s="3">
        <v>0.1</v>
      </c>
    </row>
    <row r="11" spans="1:11" x14ac:dyDescent="0.4">
      <c r="B11" t="s">
        <v>14</v>
      </c>
      <c r="C11" s="2">
        <v>1548600</v>
      </c>
      <c r="D11" s="2"/>
      <c r="E11" s="2"/>
      <c r="F11" s="2"/>
      <c r="G11" s="2"/>
      <c r="H11" s="2"/>
    </row>
    <row r="12" spans="1:11" x14ac:dyDescent="0.4">
      <c r="A12" t="s">
        <v>15</v>
      </c>
      <c r="C12" s="2">
        <f>SUM(C7:C11)</f>
        <v>11706600</v>
      </c>
      <c r="D12" s="2"/>
      <c r="E12" s="2"/>
      <c r="F12" s="2"/>
      <c r="G12" s="2"/>
      <c r="H12" s="2"/>
    </row>
    <row r="13" spans="1:11" x14ac:dyDescent="0.4">
      <c r="J13" s="4" t="s">
        <v>18</v>
      </c>
      <c r="K13" s="4"/>
    </row>
    <row r="14" spans="1:11" x14ac:dyDescent="0.4">
      <c r="A14" t="s">
        <v>16</v>
      </c>
      <c r="C14" s="2">
        <f>C5-C12</f>
        <v>1073400</v>
      </c>
      <c r="D14" s="2"/>
      <c r="E14" s="2"/>
      <c r="F14" s="2"/>
      <c r="G14" s="2"/>
      <c r="H14" s="2"/>
      <c r="J14" s="2"/>
    </row>
    <row r="16" spans="1:11" x14ac:dyDescent="0.4">
      <c r="D16" t="s">
        <v>61</v>
      </c>
      <c r="E16" t="s">
        <v>62</v>
      </c>
      <c r="F16" t="s">
        <v>63</v>
      </c>
      <c r="G16" t="s">
        <v>64</v>
      </c>
      <c r="H16" t="s">
        <v>65</v>
      </c>
    </row>
    <row r="17" spans="4:8" x14ac:dyDescent="0.4">
      <c r="D17" t="s">
        <v>66</v>
      </c>
      <c r="E17" s="16">
        <v>0.08</v>
      </c>
      <c r="F17" s="16">
        <v>9.5000000000000001E-2</v>
      </c>
      <c r="G17" s="16">
        <v>0.09</v>
      </c>
      <c r="H17" s="16">
        <v>0.1</v>
      </c>
    </row>
    <row r="18" spans="4:8" x14ac:dyDescent="0.4">
      <c r="D18" t="s">
        <v>67</v>
      </c>
      <c r="E18" s="16">
        <v>0.05</v>
      </c>
      <c r="F18" s="16">
        <v>0.06</v>
      </c>
      <c r="G18" s="16">
        <v>5.5E-2</v>
      </c>
      <c r="H18" s="16">
        <v>0.06</v>
      </c>
    </row>
    <row r="19" spans="4:8" x14ac:dyDescent="0.4">
      <c r="D19" t="s">
        <v>68</v>
      </c>
      <c r="E19" s="16">
        <v>0.03</v>
      </c>
      <c r="F19" s="16">
        <v>0.04</v>
      </c>
      <c r="G19" s="16">
        <v>3.5000000000000003E-2</v>
      </c>
      <c r="H19" s="16">
        <v>0.03</v>
      </c>
    </row>
    <row r="20" spans="4:8" x14ac:dyDescent="0.4">
      <c r="D20" t="s">
        <v>69</v>
      </c>
      <c r="E20" s="16">
        <v>0.04</v>
      </c>
      <c r="F20" s="16"/>
      <c r="G20" s="16">
        <v>3.5000000000000003E-2</v>
      </c>
      <c r="H20" s="16">
        <v>3.7999999999999999E-2</v>
      </c>
    </row>
    <row r="21" spans="4:8" x14ac:dyDescent="0.4">
      <c r="D21" t="s">
        <v>70</v>
      </c>
      <c r="E21" s="16">
        <v>0.08</v>
      </c>
      <c r="F21" s="16">
        <v>9.5000000000000001E-2</v>
      </c>
      <c r="G21" s="16"/>
      <c r="H21" s="16">
        <v>8.5000000000000006E-2</v>
      </c>
    </row>
    <row r="22" spans="4:8" x14ac:dyDescent="0.4">
      <c r="D22" t="s">
        <v>71</v>
      </c>
      <c r="E22" s="16">
        <v>0.1</v>
      </c>
      <c r="F22" s="16">
        <v>0.08</v>
      </c>
      <c r="G22" s="16">
        <v>0.09</v>
      </c>
      <c r="H22" s="16">
        <v>0.08</v>
      </c>
    </row>
  </sheetData>
  <mergeCells count="1">
    <mergeCell ref="J4:K4"/>
  </mergeCells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67A7-A8DD-4E86-A31E-68473012826C}">
  <dimension ref="A1:N13"/>
  <sheetViews>
    <sheetView workbookViewId="0">
      <selection activeCell="Q16" sqref="Q16"/>
    </sheetView>
  </sheetViews>
  <sheetFormatPr defaultRowHeight="17" x14ac:dyDescent="0.4"/>
  <cols>
    <col min="2" max="2" width="9.81640625" bestFit="1" customWidth="1"/>
    <col min="3" max="3" width="13.90625" bestFit="1" customWidth="1"/>
    <col min="6" max="6" width="9.81640625" bestFit="1" customWidth="1"/>
    <col min="7" max="7" width="16.6328125" bestFit="1" customWidth="1"/>
    <col min="8" max="8" width="11.1796875" bestFit="1" customWidth="1"/>
    <col min="10" max="10" width="13.6328125" bestFit="1" customWidth="1"/>
    <col min="11" max="11" width="12.453125" bestFit="1" customWidth="1"/>
    <col min="12" max="14" width="12" bestFit="1" customWidth="1"/>
  </cols>
  <sheetData>
    <row r="1" spans="1:14" x14ac:dyDescent="0.4">
      <c r="C1" t="s">
        <v>19</v>
      </c>
    </row>
    <row r="3" spans="1:14" x14ac:dyDescent="0.4">
      <c r="A3" t="s">
        <v>2</v>
      </c>
      <c r="B3" t="s">
        <v>73</v>
      </c>
      <c r="C3" s="2">
        <v>2150</v>
      </c>
      <c r="F3" t="s">
        <v>25</v>
      </c>
      <c r="G3" t="s">
        <v>26</v>
      </c>
      <c r="H3" s="2">
        <v>1082</v>
      </c>
      <c r="J3" t="s">
        <v>76</v>
      </c>
      <c r="K3" t="s">
        <v>77</v>
      </c>
      <c r="L3" t="s">
        <v>78</v>
      </c>
      <c r="M3" t="s">
        <v>79</v>
      </c>
      <c r="N3" t="s">
        <v>80</v>
      </c>
    </row>
    <row r="4" spans="1:14" x14ac:dyDescent="0.4">
      <c r="B4" t="s">
        <v>75</v>
      </c>
      <c r="C4" s="5">
        <v>1200</v>
      </c>
      <c r="G4" t="s">
        <v>27</v>
      </c>
      <c r="H4" s="2">
        <v>65</v>
      </c>
      <c r="J4" t="s">
        <v>72</v>
      </c>
      <c r="K4" s="5">
        <v>2150</v>
      </c>
      <c r="L4" s="5"/>
      <c r="M4" s="5">
        <v>2050</v>
      </c>
      <c r="N4" s="5">
        <v>2150</v>
      </c>
    </row>
    <row r="5" spans="1:14" x14ac:dyDescent="0.4">
      <c r="B5" t="s">
        <v>22</v>
      </c>
      <c r="C5" s="3">
        <v>0.8</v>
      </c>
      <c r="G5" t="s">
        <v>88</v>
      </c>
      <c r="H5" s="2">
        <f>(H3+H4)*C4</f>
        <v>1376400</v>
      </c>
      <c r="J5" t="s">
        <v>74</v>
      </c>
      <c r="K5" s="5">
        <v>1200</v>
      </c>
      <c r="L5" s="5">
        <v>1500</v>
      </c>
      <c r="M5" s="5">
        <v>1200</v>
      </c>
      <c r="N5" s="5">
        <v>1200</v>
      </c>
    </row>
    <row r="6" spans="1:14" x14ac:dyDescent="0.4">
      <c r="B6" t="s">
        <v>44</v>
      </c>
      <c r="C6" s="2">
        <f>C3*C4*C5</f>
        <v>2064000</v>
      </c>
      <c r="J6" t="s">
        <v>81</v>
      </c>
      <c r="K6" s="9">
        <v>0.8</v>
      </c>
    </row>
    <row r="7" spans="1:14" x14ac:dyDescent="0.4">
      <c r="G7" t="s">
        <v>29</v>
      </c>
      <c r="H7" s="2">
        <v>225000</v>
      </c>
      <c r="J7" t="s">
        <v>82</v>
      </c>
      <c r="K7" s="5">
        <v>1082</v>
      </c>
      <c r="L7" s="5"/>
      <c r="M7" s="5"/>
      <c r="N7" s="5"/>
    </row>
    <row r="8" spans="1:14" x14ac:dyDescent="0.4">
      <c r="G8" t="s">
        <v>32</v>
      </c>
      <c r="H8" s="2">
        <v>182000</v>
      </c>
      <c r="J8" t="s">
        <v>83</v>
      </c>
      <c r="K8" s="5">
        <v>65</v>
      </c>
      <c r="L8" s="5"/>
      <c r="M8" s="5">
        <v>58</v>
      </c>
      <c r="N8" s="5">
        <v>60</v>
      </c>
    </row>
    <row r="9" spans="1:14" x14ac:dyDescent="0.4">
      <c r="G9" t="s">
        <v>33</v>
      </c>
      <c r="H9" s="2">
        <v>85000</v>
      </c>
      <c r="J9" t="s">
        <v>84</v>
      </c>
      <c r="K9" s="5">
        <v>225000</v>
      </c>
      <c r="L9" s="5">
        <v>350000</v>
      </c>
      <c r="M9" s="5">
        <v>280000</v>
      </c>
      <c r="N9" s="5">
        <v>276000</v>
      </c>
    </row>
    <row r="10" spans="1:14" x14ac:dyDescent="0.4">
      <c r="G10" t="s">
        <v>30</v>
      </c>
      <c r="H10" s="2">
        <v>55000</v>
      </c>
      <c r="J10" t="s">
        <v>85</v>
      </c>
      <c r="K10" s="5">
        <v>182000</v>
      </c>
      <c r="L10" s="5">
        <v>225000</v>
      </c>
      <c r="M10" s="5">
        <v>205000</v>
      </c>
      <c r="N10" s="5">
        <v>215000</v>
      </c>
    </row>
    <row r="11" spans="1:14" x14ac:dyDescent="0.4">
      <c r="G11" t="s">
        <v>31</v>
      </c>
      <c r="H11" s="2">
        <f>SUM(H7:H10)</f>
        <v>547000</v>
      </c>
      <c r="J11" t="s">
        <v>86</v>
      </c>
      <c r="K11" s="5">
        <v>85000</v>
      </c>
      <c r="L11" s="5">
        <v>108000</v>
      </c>
      <c r="M11" s="5">
        <v>98000</v>
      </c>
      <c r="N11" s="5">
        <v>88000</v>
      </c>
    </row>
    <row r="12" spans="1:14" x14ac:dyDescent="0.4">
      <c r="J12" t="s">
        <v>87</v>
      </c>
      <c r="K12" s="5">
        <v>55000</v>
      </c>
      <c r="L12" s="5">
        <v>75000</v>
      </c>
      <c r="M12" s="5">
        <v>60000</v>
      </c>
      <c r="N12" s="5">
        <v>65000</v>
      </c>
    </row>
    <row r="13" spans="1:14" x14ac:dyDescent="0.4">
      <c r="B13" t="s">
        <v>16</v>
      </c>
      <c r="C13" s="2">
        <f>C6-H13</f>
        <v>140600</v>
      </c>
      <c r="G13" t="s">
        <v>15</v>
      </c>
      <c r="H13" s="2">
        <f>H5+H11</f>
        <v>1923400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EA9ED-27A6-4A0F-81B4-6FB300FB1EE1}">
  <dimension ref="A1:H13"/>
  <sheetViews>
    <sheetView workbookViewId="0">
      <selection activeCell="C13" sqref="C13"/>
    </sheetView>
  </sheetViews>
  <sheetFormatPr defaultRowHeight="17" x14ac:dyDescent="0.4"/>
  <cols>
    <col min="2" max="2" width="9.81640625" bestFit="1" customWidth="1"/>
    <col min="3" max="3" width="13.90625" bestFit="1" customWidth="1"/>
    <col min="6" max="6" width="9.81640625" bestFit="1" customWidth="1"/>
    <col min="7" max="7" width="16.6328125" bestFit="1" customWidth="1"/>
    <col min="8" max="8" width="11.1796875" bestFit="1" customWidth="1"/>
  </cols>
  <sheetData>
    <row r="1" spans="1:8" x14ac:dyDescent="0.4">
      <c r="C1" t="s">
        <v>19</v>
      </c>
    </row>
    <row r="3" spans="1:8" x14ac:dyDescent="0.4">
      <c r="A3" t="s">
        <v>2</v>
      </c>
      <c r="B3" t="s">
        <v>20</v>
      </c>
      <c r="C3" s="2">
        <v>2150</v>
      </c>
      <c r="F3" t="s">
        <v>25</v>
      </c>
      <c r="G3" t="s">
        <v>26</v>
      </c>
      <c r="H3" s="2">
        <v>1082</v>
      </c>
    </row>
    <row r="4" spans="1:8" x14ac:dyDescent="0.4">
      <c r="B4" t="s">
        <v>21</v>
      </c>
      <c r="C4" s="5">
        <v>1200</v>
      </c>
      <c r="G4" t="s">
        <v>27</v>
      </c>
      <c r="H4" s="2">
        <v>65</v>
      </c>
    </row>
    <row r="5" spans="1:8" x14ac:dyDescent="0.4">
      <c r="B5" t="s">
        <v>22</v>
      </c>
      <c r="C5" s="3">
        <v>0.8</v>
      </c>
      <c r="D5" t="s">
        <v>24</v>
      </c>
      <c r="G5" t="s">
        <v>28</v>
      </c>
      <c r="H5" s="2">
        <f>(H3+H4)*C4</f>
        <v>1376400</v>
      </c>
    </row>
    <row r="6" spans="1:8" x14ac:dyDescent="0.4">
      <c r="B6" t="s">
        <v>23</v>
      </c>
      <c r="C6" s="2">
        <f>C3*C4*C5</f>
        <v>2064000</v>
      </c>
    </row>
    <row r="7" spans="1:8" x14ac:dyDescent="0.4">
      <c r="G7" t="s">
        <v>29</v>
      </c>
      <c r="H7" s="2">
        <v>225000</v>
      </c>
    </row>
    <row r="8" spans="1:8" x14ac:dyDescent="0.4">
      <c r="G8" t="s">
        <v>32</v>
      </c>
      <c r="H8" s="2">
        <v>182000</v>
      </c>
    </row>
    <row r="9" spans="1:8" x14ac:dyDescent="0.4">
      <c r="G9" t="s">
        <v>33</v>
      </c>
      <c r="H9" s="2">
        <v>85000</v>
      </c>
    </row>
    <row r="10" spans="1:8" x14ac:dyDescent="0.4">
      <c r="G10" t="s">
        <v>30</v>
      </c>
      <c r="H10" s="2">
        <v>55000</v>
      </c>
    </row>
    <row r="11" spans="1:8" x14ac:dyDescent="0.4">
      <c r="G11" t="s">
        <v>31</v>
      </c>
      <c r="H11" s="2">
        <f>SUM(H7:H10)</f>
        <v>547000</v>
      </c>
    </row>
    <row r="13" spans="1:8" x14ac:dyDescent="0.4">
      <c r="B13" t="s">
        <v>16</v>
      </c>
      <c r="C13" s="2">
        <f>C6-H13</f>
        <v>140600</v>
      </c>
      <c r="G13" t="s">
        <v>15</v>
      </c>
      <c r="H13" s="2">
        <f>H5+H11</f>
        <v>1923400</v>
      </c>
    </row>
  </sheetData>
  <scenarios current="0" show="0">
    <scenario name="原本資料" locked="1" count="9" user="user" comment="建立者 user 於 2020/7/10_x000a_修改者 user 於 2020/7/10_x000a_修改者 user 於 2020/9/22">
      <inputCells r="C3" val="2150" numFmtId="176"/>
      <inputCells r="C4" val="1200" numFmtId="177"/>
      <inputCells r="C5" val="0.8" numFmtId="9"/>
      <inputCells r="H3" val="1082" numFmtId="176"/>
      <inputCells r="H4" val="65" numFmtId="176"/>
      <inputCells r="H7" val="225000" numFmtId="176"/>
      <inputCells r="H8" val="182000" numFmtId="176"/>
      <inputCells r="H9" val="85000" numFmtId="176"/>
      <inputCells r="H10" val="55000" numFmtId="176"/>
    </scenario>
    <scenario name="方案A" locked="1" count="9" user="user" comment="建立者 user 於 2020/7/10_x000a_修改者 user 於 2020/9/22">
      <inputCells r="C3" val="2150" numFmtId="176"/>
      <inputCells r="C4" val="1500" numFmtId="177"/>
      <inputCells r="C5" val="0.8" numFmtId="9"/>
      <inputCells r="H3" val="1090" numFmtId="176"/>
      <inputCells r="H4" val="50" numFmtId="176"/>
      <inputCells r="H7" val="350000" numFmtId="176"/>
      <inputCells r="H8" val="225000" numFmtId="176"/>
      <inputCells r="H9" val="108000" numFmtId="176"/>
      <inputCells r="H10" val="75000" numFmtId="176"/>
    </scenario>
  </scenario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899E-749D-491F-9B6B-311A786C6142}">
  <sheetPr>
    <tabColor rgb="FFFFC000"/>
  </sheetPr>
  <dimension ref="A1"/>
  <sheetViews>
    <sheetView workbookViewId="0">
      <selection activeCell="N23" sqref="N23"/>
    </sheetView>
  </sheetViews>
  <sheetFormatPr defaultRowHeight="17" x14ac:dyDescent="0.4"/>
  <sheetData/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9AD3-791D-412A-863F-84AF40C85241}">
  <dimension ref="A3:F12"/>
  <sheetViews>
    <sheetView workbookViewId="0">
      <selection activeCell="K19" sqref="K19"/>
    </sheetView>
  </sheetViews>
  <sheetFormatPr defaultRowHeight="17" x14ac:dyDescent="0.4"/>
  <cols>
    <col min="2" max="2" width="15.26953125" customWidth="1"/>
    <col min="6" max="6" width="13.6328125" bestFit="1" customWidth="1"/>
  </cols>
  <sheetData>
    <row r="3" spans="1:6" x14ac:dyDescent="0.4">
      <c r="A3" t="s">
        <v>34</v>
      </c>
      <c r="B3" s="17"/>
      <c r="D3" t="s">
        <v>35</v>
      </c>
      <c r="F3" s="18"/>
    </row>
    <row r="4" spans="1:6" x14ac:dyDescent="0.4">
      <c r="B4" s="14" t="s">
        <v>89</v>
      </c>
      <c r="F4" s="14" t="s">
        <v>90</v>
      </c>
    </row>
    <row r="7" spans="1:6" x14ac:dyDescent="0.4">
      <c r="A7" t="s">
        <v>34</v>
      </c>
      <c r="B7" s="17"/>
      <c r="F7" s="19"/>
    </row>
    <row r="12" spans="1:6" x14ac:dyDescent="0.4">
      <c r="A12" t="s">
        <v>34</v>
      </c>
      <c r="B12" s="17"/>
      <c r="F12" s="18"/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DF511-764B-4FA5-BCCB-72B36EDE1D96}">
  <dimension ref="A1"/>
  <sheetViews>
    <sheetView workbookViewId="0">
      <selection activeCell="E9" sqref="E9"/>
    </sheetView>
  </sheetViews>
  <sheetFormatPr defaultRowHeight="17" x14ac:dyDescent="0.4"/>
  <sheetData/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B12F-2425-4499-81F0-3E5036B34959}">
  <dimension ref="A4:H19"/>
  <sheetViews>
    <sheetView topLeftCell="A4" workbookViewId="0">
      <selection activeCell="G5" sqref="G5:H11"/>
    </sheetView>
  </sheetViews>
  <sheetFormatPr defaultRowHeight="17" x14ac:dyDescent="0.4"/>
  <cols>
    <col min="1" max="1" width="16.6328125" bestFit="1" customWidth="1"/>
    <col min="2" max="2" width="13.36328125" bestFit="1" customWidth="1"/>
    <col min="7" max="7" width="17.08984375" bestFit="1" customWidth="1"/>
    <col min="8" max="8" width="11.1796875" bestFit="1" customWidth="1"/>
  </cols>
  <sheetData>
    <row r="4" spans="1:8" x14ac:dyDescent="0.4">
      <c r="A4" t="s">
        <v>91</v>
      </c>
    </row>
    <row r="5" spans="1:8" x14ac:dyDescent="0.4">
      <c r="G5" t="s">
        <v>92</v>
      </c>
    </row>
    <row r="6" spans="1:8" x14ac:dyDescent="0.4">
      <c r="A6" t="s">
        <v>36</v>
      </c>
      <c r="B6" s="7">
        <v>-3000000</v>
      </c>
      <c r="C6" t="s">
        <v>37</v>
      </c>
    </row>
    <row r="7" spans="1:8" x14ac:dyDescent="0.4">
      <c r="A7" t="s">
        <v>38</v>
      </c>
      <c r="B7" s="20">
        <v>20</v>
      </c>
      <c r="C7" t="s">
        <v>40</v>
      </c>
      <c r="G7" t="s">
        <v>36</v>
      </c>
      <c r="H7" s="7">
        <v>-3000000</v>
      </c>
    </row>
    <row r="8" spans="1:8" x14ac:dyDescent="0.4">
      <c r="A8" t="s">
        <v>39</v>
      </c>
      <c r="B8" s="6">
        <v>2.75E-2</v>
      </c>
      <c r="G8" t="s">
        <v>38</v>
      </c>
      <c r="H8" s="20">
        <v>9.4756808393383345</v>
      </c>
    </row>
    <row r="9" spans="1:8" x14ac:dyDescent="0.4">
      <c r="G9" t="s">
        <v>39</v>
      </c>
      <c r="H9" s="6">
        <v>2.75E-2</v>
      </c>
    </row>
    <row r="10" spans="1:8" x14ac:dyDescent="0.4">
      <c r="A10" t="s">
        <v>41</v>
      </c>
      <c r="B10" s="7">
        <f>PMT(B8/12,B7*12,B6)</f>
        <v>16264.989200660484</v>
      </c>
    </row>
    <row r="11" spans="1:8" x14ac:dyDescent="0.4">
      <c r="G11" t="s">
        <v>41</v>
      </c>
      <c r="H11" s="7">
        <f>PMT(H9/12,H8*12,H7)</f>
        <v>30000.000247022883</v>
      </c>
    </row>
    <row r="13" spans="1:8" x14ac:dyDescent="0.4">
      <c r="A13" t="s">
        <v>92</v>
      </c>
    </row>
    <row r="15" spans="1:8" x14ac:dyDescent="0.4">
      <c r="A15" t="s">
        <v>36</v>
      </c>
      <c r="B15" s="7">
        <v>-3000000</v>
      </c>
      <c r="C15" t="s">
        <v>37</v>
      </c>
    </row>
    <row r="16" spans="1:8" x14ac:dyDescent="0.4">
      <c r="A16" t="s">
        <v>38</v>
      </c>
      <c r="B16" s="20">
        <v>20</v>
      </c>
      <c r="C16" t="s">
        <v>40</v>
      </c>
      <c r="D16" s="21" t="s">
        <v>93</v>
      </c>
    </row>
    <row r="17" spans="1:4" x14ac:dyDescent="0.4">
      <c r="A17" t="s">
        <v>39</v>
      </c>
      <c r="B17" s="6">
        <v>2.75E-2</v>
      </c>
    </row>
    <row r="19" spans="1:4" x14ac:dyDescent="0.4">
      <c r="A19" t="s">
        <v>41</v>
      </c>
      <c r="B19" s="7">
        <f>PMT(B17/12,B16*12,B15)</f>
        <v>16264.989200660484</v>
      </c>
      <c r="D19" s="22">
        <v>30000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CBC58-758F-4268-87D0-35958BDCEAAB}">
  <dimension ref="A3:B21"/>
  <sheetViews>
    <sheetView workbookViewId="0">
      <selection activeCell="B4" sqref="B4"/>
    </sheetView>
  </sheetViews>
  <sheetFormatPr defaultRowHeight="17" x14ac:dyDescent="0.4"/>
  <cols>
    <col min="1" max="1" width="12.453125" customWidth="1"/>
    <col min="2" max="2" width="12" bestFit="1" customWidth="1"/>
  </cols>
  <sheetData>
    <row r="3" spans="1:2" x14ac:dyDescent="0.4">
      <c r="A3" t="s">
        <v>42</v>
      </c>
      <c r="B3">
        <v>41</v>
      </c>
    </row>
    <row r="4" spans="1:2" x14ac:dyDescent="0.4">
      <c r="A4" t="s">
        <v>43</v>
      </c>
      <c r="B4" s="5">
        <v>100000</v>
      </c>
    </row>
    <row r="5" spans="1:2" x14ac:dyDescent="0.4">
      <c r="A5" t="s">
        <v>22</v>
      </c>
      <c r="B5" s="9">
        <v>0.6</v>
      </c>
    </row>
    <row r="6" spans="1:2" x14ac:dyDescent="0.4">
      <c r="A6" t="s">
        <v>44</v>
      </c>
      <c r="B6" s="5">
        <f>B3*B4*B5</f>
        <v>2460000</v>
      </c>
    </row>
    <row r="8" spans="1:2" x14ac:dyDescent="0.4">
      <c r="A8" t="s">
        <v>45</v>
      </c>
      <c r="B8">
        <v>12.63</v>
      </c>
    </row>
    <row r="9" spans="1:2" x14ac:dyDescent="0.4">
      <c r="A9" t="s">
        <v>46</v>
      </c>
      <c r="B9" s="5">
        <v>750000</v>
      </c>
    </row>
    <row r="10" spans="1:2" x14ac:dyDescent="0.4">
      <c r="A10" t="s">
        <v>47</v>
      </c>
      <c r="B10" s="10">
        <f>B8*$B$4+B9</f>
        <v>2013000</v>
      </c>
    </row>
    <row r="12" spans="1:2" x14ac:dyDescent="0.4">
      <c r="A12" t="s">
        <v>48</v>
      </c>
      <c r="B12" s="10">
        <f>B6-B10</f>
        <v>447000</v>
      </c>
    </row>
    <row r="15" spans="1:2" x14ac:dyDescent="0.4">
      <c r="A15" t="s">
        <v>94</v>
      </c>
    </row>
    <row r="16" spans="1:2" x14ac:dyDescent="0.4">
      <c r="A16" s="8" t="s">
        <v>95</v>
      </c>
    </row>
    <row r="19" spans="1:1" x14ac:dyDescent="0.4">
      <c r="A19" t="s">
        <v>96</v>
      </c>
    </row>
    <row r="20" spans="1:1" x14ac:dyDescent="0.4">
      <c r="A20" t="s">
        <v>97</v>
      </c>
    </row>
    <row r="21" spans="1:1" x14ac:dyDescent="0.4">
      <c r="A21" t="s">
        <v>98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6FD9-69CC-448A-85F7-10B51C8B7E8A}">
  <dimension ref="A1:J17"/>
  <sheetViews>
    <sheetView workbookViewId="0">
      <selection activeCell="C6" sqref="C6"/>
    </sheetView>
  </sheetViews>
  <sheetFormatPr defaultRowHeight="17" x14ac:dyDescent="0.4"/>
  <cols>
    <col min="1" max="1" width="12.453125" customWidth="1"/>
    <col min="2" max="2" width="12" bestFit="1" customWidth="1"/>
    <col min="6" max="6" width="10.90625" bestFit="1" customWidth="1"/>
    <col min="10" max="10" width="12.08984375" bestFit="1" customWidth="1"/>
  </cols>
  <sheetData>
    <row r="1" spans="1:10" x14ac:dyDescent="0.4">
      <c r="A1" s="17" t="s">
        <v>91</v>
      </c>
    </row>
    <row r="3" spans="1:10" x14ac:dyDescent="0.4">
      <c r="A3" t="s">
        <v>42</v>
      </c>
      <c r="B3">
        <v>41</v>
      </c>
    </row>
    <row r="4" spans="1:10" x14ac:dyDescent="0.4">
      <c r="A4" t="s">
        <v>43</v>
      </c>
      <c r="B4" s="5">
        <v>100000</v>
      </c>
    </row>
    <row r="5" spans="1:10" x14ac:dyDescent="0.4">
      <c r="A5" t="s">
        <v>22</v>
      </c>
      <c r="B5" s="9">
        <v>0.6</v>
      </c>
    </row>
    <row r="6" spans="1:10" x14ac:dyDescent="0.4">
      <c r="A6" t="s">
        <v>44</v>
      </c>
      <c r="B6" s="5">
        <f>B3*B4*B5</f>
        <v>2460000</v>
      </c>
    </row>
    <row r="8" spans="1:10" x14ac:dyDescent="0.4">
      <c r="A8" t="s">
        <v>45</v>
      </c>
      <c r="B8">
        <v>12.63</v>
      </c>
    </row>
    <row r="9" spans="1:10" x14ac:dyDescent="0.4">
      <c r="A9" t="s">
        <v>46</v>
      </c>
      <c r="B9" s="5">
        <v>750000</v>
      </c>
    </row>
    <row r="10" spans="1:10" x14ac:dyDescent="0.4">
      <c r="A10" t="s">
        <v>47</v>
      </c>
      <c r="B10" s="10">
        <f>B8*B4+B9</f>
        <v>2013000</v>
      </c>
    </row>
    <row r="12" spans="1:10" x14ac:dyDescent="0.4">
      <c r="A12" t="s">
        <v>48</v>
      </c>
      <c r="B12" s="10">
        <f>B6-B10</f>
        <v>447000</v>
      </c>
    </row>
    <row r="16" spans="1:10" x14ac:dyDescent="0.4">
      <c r="A16" s="8" t="s">
        <v>99</v>
      </c>
      <c r="J16" t="s">
        <v>100</v>
      </c>
    </row>
    <row r="17" spans="1:10" x14ac:dyDescent="0.4">
      <c r="A17" s="8" t="s">
        <v>101</v>
      </c>
      <c r="J17" t="s">
        <v>102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1D7FC-A5EF-4B6E-AE70-7B69D2B900D6}">
  <dimension ref="A4:N14"/>
  <sheetViews>
    <sheetView tabSelected="1" topLeftCell="A4" workbookViewId="0">
      <selection activeCell="M14" sqref="M14"/>
    </sheetView>
  </sheetViews>
  <sheetFormatPr defaultRowHeight="17" x14ac:dyDescent="0.4"/>
  <cols>
    <col min="6" max="6" width="14.7265625" bestFit="1" customWidth="1"/>
    <col min="9" max="9" width="14.7265625" bestFit="1" customWidth="1"/>
    <col min="12" max="12" width="14.7265625" bestFit="1" customWidth="1"/>
    <col min="13" max="13" width="9.26953125" bestFit="1" customWidth="1"/>
  </cols>
  <sheetData>
    <row r="4" spans="1:14" x14ac:dyDescent="0.4">
      <c r="B4" t="s">
        <v>91</v>
      </c>
      <c r="G4" t="s">
        <v>91</v>
      </c>
    </row>
    <row r="6" spans="1:14" x14ac:dyDescent="0.4">
      <c r="A6" t="s">
        <v>103</v>
      </c>
      <c r="B6" s="5">
        <v>300000</v>
      </c>
      <c r="F6" t="s">
        <v>103</v>
      </c>
      <c r="G6" s="5">
        <v>285714.28571428574</v>
      </c>
      <c r="I6" t="s">
        <v>103</v>
      </c>
      <c r="J6" s="5">
        <v>404761.9</v>
      </c>
      <c r="L6" t="s">
        <v>103</v>
      </c>
      <c r="M6" s="5">
        <v>350000</v>
      </c>
    </row>
    <row r="7" spans="1:14" x14ac:dyDescent="0.4">
      <c r="A7" t="s">
        <v>104</v>
      </c>
      <c r="B7" s="5">
        <f>B6*0.3</f>
        <v>90000</v>
      </c>
      <c r="F7" t="s">
        <v>104</v>
      </c>
      <c r="G7" s="5">
        <f>G6*0.3</f>
        <v>85714.285714285725</v>
      </c>
      <c r="I7" t="s">
        <v>104</v>
      </c>
      <c r="J7" s="5">
        <f>J6*0.3</f>
        <v>121428.57</v>
      </c>
      <c r="L7" t="s">
        <v>109</v>
      </c>
      <c r="M7" s="3">
        <f>0.3</f>
        <v>0.3</v>
      </c>
      <c r="N7" t="s">
        <v>108</v>
      </c>
    </row>
    <row r="8" spans="1:14" x14ac:dyDescent="0.4">
      <c r="B8" s="5"/>
      <c r="G8" s="5"/>
      <c r="J8" s="5"/>
      <c r="L8" t="s">
        <v>104</v>
      </c>
      <c r="M8" s="5">
        <f>M6*0.3</f>
        <v>105000</v>
      </c>
    </row>
    <row r="9" spans="1:14" x14ac:dyDescent="0.4">
      <c r="A9" t="s">
        <v>105</v>
      </c>
      <c r="B9" s="5">
        <v>10000</v>
      </c>
      <c r="F9" t="s">
        <v>105</v>
      </c>
      <c r="G9" s="5">
        <v>10000</v>
      </c>
      <c r="I9" t="s">
        <v>105</v>
      </c>
      <c r="J9" s="5">
        <v>10000</v>
      </c>
      <c r="L9" t="s">
        <v>105</v>
      </c>
      <c r="M9" s="5">
        <v>10000</v>
      </c>
    </row>
    <row r="10" spans="1:14" x14ac:dyDescent="0.4">
      <c r="A10" t="s">
        <v>106</v>
      </c>
      <c r="B10" s="5">
        <v>150000</v>
      </c>
      <c r="F10" t="s">
        <v>106</v>
      </c>
      <c r="G10" s="5">
        <v>150000</v>
      </c>
      <c r="I10" t="s">
        <v>106</v>
      </c>
      <c r="J10" s="5">
        <v>150000</v>
      </c>
      <c r="L10" t="s">
        <v>106</v>
      </c>
      <c r="M10" s="5">
        <v>150000</v>
      </c>
    </row>
    <row r="11" spans="1:14" x14ac:dyDescent="0.4">
      <c r="A11" t="s">
        <v>14</v>
      </c>
      <c r="B11" s="5">
        <v>40000</v>
      </c>
      <c r="F11" t="s">
        <v>14</v>
      </c>
      <c r="G11" s="5">
        <v>40000</v>
      </c>
      <c r="I11" t="s">
        <v>14</v>
      </c>
      <c r="J11" s="5">
        <v>40000</v>
      </c>
      <c r="L11" t="s">
        <v>14</v>
      </c>
      <c r="M11" s="5">
        <v>40000</v>
      </c>
    </row>
    <row r="12" spans="1:14" x14ac:dyDescent="0.4">
      <c r="A12" t="s">
        <v>107</v>
      </c>
      <c r="B12" s="5">
        <f>SUM(B9:B11)</f>
        <v>200000</v>
      </c>
      <c r="F12" t="s">
        <v>107</v>
      </c>
      <c r="G12" s="5">
        <f>SUM(G9:G11)</f>
        <v>200000</v>
      </c>
      <c r="I12" t="s">
        <v>107</v>
      </c>
      <c r="J12" s="5">
        <f>SUM(J9:J11)</f>
        <v>200000</v>
      </c>
      <c r="L12" t="s">
        <v>107</v>
      </c>
      <c r="M12" s="5">
        <f>SUM(M9:M11)</f>
        <v>200000</v>
      </c>
    </row>
    <row r="13" spans="1:14" x14ac:dyDescent="0.4">
      <c r="B13" s="5"/>
      <c r="G13" s="5"/>
      <c r="J13" s="5"/>
      <c r="M13" s="5"/>
    </row>
    <row r="14" spans="1:14" x14ac:dyDescent="0.4">
      <c r="A14" t="s">
        <v>48</v>
      </c>
      <c r="B14" s="5">
        <f>B6-B7-B12</f>
        <v>10000</v>
      </c>
      <c r="F14" t="s">
        <v>48</v>
      </c>
      <c r="G14" s="5">
        <f>G6-G7-G12</f>
        <v>0</v>
      </c>
      <c r="I14" t="s">
        <v>48</v>
      </c>
      <c r="J14" s="5">
        <f>J6-J7-J12</f>
        <v>83333.330000000016</v>
      </c>
      <c r="L14" t="s">
        <v>48</v>
      </c>
      <c r="M14" s="5">
        <f>M6-M8-M12</f>
        <v>45000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B6CE0-335C-486F-A3AF-4A28B271AFCE}">
  <dimension ref="A1:I14"/>
  <sheetViews>
    <sheetView workbookViewId="0">
      <selection activeCell="A3" sqref="A3"/>
    </sheetView>
  </sheetViews>
  <sheetFormatPr defaultRowHeight="17" x14ac:dyDescent="0.4"/>
  <cols>
    <col min="2" max="2" width="14.36328125" bestFit="1" customWidth="1"/>
    <col min="4" max="4" width="12.08984375" bestFit="1" customWidth="1"/>
    <col min="7" max="7" width="14.36328125" bestFit="1" customWidth="1"/>
  </cols>
  <sheetData>
    <row r="1" spans="1:9" x14ac:dyDescent="0.4">
      <c r="D1" s="15"/>
      <c r="I1" s="15"/>
    </row>
    <row r="4" spans="1:9" x14ac:dyDescent="0.4">
      <c r="A4" t="s">
        <v>49</v>
      </c>
    </row>
    <row r="5" spans="1:9" x14ac:dyDescent="0.4">
      <c r="A5">
        <v>-4</v>
      </c>
    </row>
    <row r="6" spans="1:9" x14ac:dyDescent="0.4">
      <c r="A6">
        <v>-3</v>
      </c>
    </row>
    <row r="7" spans="1:9" x14ac:dyDescent="0.4">
      <c r="A7">
        <v>-2</v>
      </c>
    </row>
    <row r="8" spans="1:9" x14ac:dyDescent="0.4">
      <c r="A8">
        <v>-1</v>
      </c>
    </row>
    <row r="9" spans="1:9" x14ac:dyDescent="0.4">
      <c r="A9">
        <v>0</v>
      </c>
    </row>
    <row r="10" spans="1:9" x14ac:dyDescent="0.4">
      <c r="A10">
        <v>0.5</v>
      </c>
    </row>
    <row r="11" spans="1:9" x14ac:dyDescent="0.4">
      <c r="A11">
        <v>1</v>
      </c>
    </row>
    <row r="12" spans="1:9" x14ac:dyDescent="0.4">
      <c r="A12">
        <v>2</v>
      </c>
    </row>
    <row r="13" spans="1:9" x14ac:dyDescent="0.4">
      <c r="A13">
        <v>3</v>
      </c>
    </row>
    <row r="14" spans="1:9" x14ac:dyDescent="0.4">
      <c r="A14">
        <v>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B2521-65A4-43A9-BFC2-2E31EB6F562E}">
  <dimension ref="A4:K14"/>
  <sheetViews>
    <sheetView workbookViewId="0">
      <selection activeCell="H10" sqref="H10"/>
    </sheetView>
  </sheetViews>
  <sheetFormatPr defaultRowHeight="17" x14ac:dyDescent="0.4"/>
  <cols>
    <col min="1" max="1" width="14.36328125" bestFit="1" customWidth="1"/>
  </cols>
  <sheetData>
    <row r="4" spans="1:11" x14ac:dyDescent="0.4">
      <c r="A4" t="s">
        <v>49</v>
      </c>
      <c r="B4">
        <v>-4</v>
      </c>
      <c r="C4">
        <v>-3</v>
      </c>
      <c r="D4">
        <v>-2</v>
      </c>
      <c r="E4">
        <v>-1</v>
      </c>
      <c r="F4">
        <v>0</v>
      </c>
      <c r="G4">
        <v>0.5</v>
      </c>
      <c r="H4">
        <v>1</v>
      </c>
      <c r="I4">
        <v>2</v>
      </c>
      <c r="J4">
        <v>3</v>
      </c>
      <c r="K4">
        <v>4</v>
      </c>
    </row>
    <row r="5" spans="1:11" x14ac:dyDescent="0.4">
      <c r="A5" t="s">
        <v>50</v>
      </c>
    </row>
    <row r="7" spans="1:11" x14ac:dyDescent="0.4">
      <c r="A7" s="15"/>
    </row>
    <row r="14" spans="1:11" x14ac:dyDescent="0.4">
      <c r="A14" s="15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CD375-E076-461B-9194-18B747A30D23}">
  <dimension ref="A1"/>
  <sheetViews>
    <sheetView workbookViewId="0">
      <selection activeCell="H7" sqref="H7"/>
    </sheetView>
  </sheetViews>
  <sheetFormatPr defaultRowHeight="17" x14ac:dyDescent="0.4"/>
  <sheetData/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F1BF-6867-445E-B7CD-2EBF4B743B50}">
  <dimension ref="A6:G12"/>
  <sheetViews>
    <sheetView workbookViewId="0">
      <selection activeCell="E16" sqref="E16"/>
    </sheetView>
  </sheetViews>
  <sheetFormatPr defaultRowHeight="17" x14ac:dyDescent="0.4"/>
  <cols>
    <col min="1" max="1" width="14.36328125" bestFit="1" customWidth="1"/>
    <col min="2" max="2" width="9.08984375" customWidth="1"/>
    <col min="8" max="8" width="13.81640625" customWidth="1"/>
  </cols>
  <sheetData>
    <row r="6" spans="1:7" x14ac:dyDescent="0.4">
      <c r="B6">
        <v>-2</v>
      </c>
      <c r="C6">
        <v>-1</v>
      </c>
      <c r="D6">
        <v>0</v>
      </c>
      <c r="E6">
        <v>1</v>
      </c>
      <c r="F6">
        <v>2</v>
      </c>
      <c r="G6">
        <v>3</v>
      </c>
    </row>
    <row r="7" spans="1:7" x14ac:dyDescent="0.4">
      <c r="A7">
        <v>-2</v>
      </c>
    </row>
    <row r="8" spans="1:7" x14ac:dyDescent="0.4">
      <c r="A8">
        <v>-1</v>
      </c>
    </row>
    <row r="9" spans="1:7" x14ac:dyDescent="0.4">
      <c r="A9">
        <v>0</v>
      </c>
    </row>
    <row r="10" spans="1:7" x14ac:dyDescent="0.4">
      <c r="A10">
        <v>1</v>
      </c>
    </row>
    <row r="11" spans="1:7" x14ac:dyDescent="0.4">
      <c r="A11">
        <v>2</v>
      </c>
    </row>
    <row r="12" spans="1:7" x14ac:dyDescent="0.4">
      <c r="A12">
        <v>3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14315-97B0-4392-8522-970D51A94EFC}">
  <dimension ref="A4:C5"/>
  <sheetViews>
    <sheetView workbookViewId="0">
      <selection activeCell="E9" sqref="E9"/>
    </sheetView>
  </sheetViews>
  <sheetFormatPr defaultRowHeight="17" x14ac:dyDescent="0.4"/>
  <sheetData>
    <row r="4" spans="1:3" x14ac:dyDescent="0.4">
      <c r="A4" t="s">
        <v>56</v>
      </c>
      <c r="C4" t="s">
        <v>57</v>
      </c>
    </row>
    <row r="5" spans="1:3" x14ac:dyDescent="0.4">
      <c r="A5" t="s">
        <v>55</v>
      </c>
      <c r="C5" t="s">
        <v>58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1D5E-08D3-4459-8B10-6AA6BD59BC82}">
  <dimension ref="B1:F12"/>
  <sheetViews>
    <sheetView workbookViewId="0">
      <selection activeCell="F12" sqref="F12"/>
    </sheetView>
  </sheetViews>
  <sheetFormatPr defaultRowHeight="17" x14ac:dyDescent="0.4"/>
  <cols>
    <col min="2" max="2" width="12.08984375" bestFit="1" customWidth="1"/>
    <col min="3" max="3" width="14.90625" bestFit="1" customWidth="1"/>
    <col min="4" max="6" width="12.08984375" bestFit="1" customWidth="1"/>
  </cols>
  <sheetData>
    <row r="1" spans="2:6" x14ac:dyDescent="0.4">
      <c r="B1" t="s">
        <v>36</v>
      </c>
      <c r="C1" s="11">
        <v>2500000</v>
      </c>
      <c r="E1" t="s">
        <v>51</v>
      </c>
    </row>
    <row r="2" spans="2:6" x14ac:dyDescent="0.4">
      <c r="E2" t="s">
        <v>54</v>
      </c>
    </row>
    <row r="4" spans="2:6" x14ac:dyDescent="0.4">
      <c r="B4" s="13"/>
      <c r="C4">
        <v>15</v>
      </c>
      <c r="D4">
        <v>20</v>
      </c>
      <c r="E4">
        <v>25</v>
      </c>
      <c r="F4">
        <v>30</v>
      </c>
    </row>
    <row r="5" spans="2:6" x14ac:dyDescent="0.4">
      <c r="B5" s="12">
        <v>2.2499999999999999E-2</v>
      </c>
    </row>
    <row r="6" spans="2:6" x14ac:dyDescent="0.4">
      <c r="B6" s="12">
        <v>2.5000000000000001E-2</v>
      </c>
    </row>
    <row r="7" spans="2:6" x14ac:dyDescent="0.4">
      <c r="B7" s="12">
        <v>2.75E-2</v>
      </c>
    </row>
    <row r="8" spans="2:6" x14ac:dyDescent="0.4">
      <c r="B8" s="12">
        <v>0.03</v>
      </c>
    </row>
    <row r="9" spans="2:6" x14ac:dyDescent="0.4">
      <c r="B9" s="12">
        <v>3.2500000000000001E-2</v>
      </c>
    </row>
    <row r="10" spans="2:6" x14ac:dyDescent="0.4">
      <c r="B10" s="12">
        <v>3.5000000000000003E-2</v>
      </c>
    </row>
    <row r="11" spans="2:6" x14ac:dyDescent="0.4">
      <c r="B11" s="12">
        <v>3.7499999999999999E-2</v>
      </c>
    </row>
    <row r="12" spans="2:6" x14ac:dyDescent="0.4">
      <c r="B12" s="12">
        <v>0.04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5EDC-31FE-4721-B318-AD813CF4251F}">
  <dimension ref="A1:A4"/>
  <sheetViews>
    <sheetView workbookViewId="0">
      <selection activeCell="G4" sqref="G4"/>
    </sheetView>
  </sheetViews>
  <sheetFormatPr defaultRowHeight="17" x14ac:dyDescent="0.4"/>
  <cols>
    <col min="1" max="1" width="9.81640625" bestFit="1" customWidth="1"/>
  </cols>
  <sheetData>
    <row r="1" spans="1:1" x14ac:dyDescent="0.4">
      <c r="A1" t="s">
        <v>52</v>
      </c>
    </row>
    <row r="2" spans="1:1" x14ac:dyDescent="0.4">
      <c r="A2" t="s">
        <v>60</v>
      </c>
    </row>
    <row r="3" spans="1:1" x14ac:dyDescent="0.4">
      <c r="A3" t="s">
        <v>59</v>
      </c>
    </row>
    <row r="4" spans="1:1" x14ac:dyDescent="0.4">
      <c r="A4" t="s">
        <v>53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E8AD-BBED-4A2A-BFFF-CEBB76C44645}">
  <sheetPr>
    <tabColor rgb="FF0070C0"/>
  </sheetPr>
  <dimension ref="A1"/>
  <sheetViews>
    <sheetView workbookViewId="0">
      <selection activeCell="L22" sqref="L22"/>
    </sheetView>
  </sheetViews>
  <sheetFormatPr defaultRowHeight="17" x14ac:dyDescent="0.4"/>
  <sheetData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l a y e r I m a g e _ c a 3 7 8 e 1 b - 1 b 0 c - 4 1 3 f - 9 d 7 3 - f c 3 a 9 d 6 1 b 4 7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 1 1 8 < / i n t > < / v a l u e > < / i t e m > < i t e m > < k e y > < s t r i n g > C o l u m n 2 < / s t r i n g > < / k e y > < v a l u e > < i n t > 1 1 8 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P l a y e r I m a g e _ c a 3 7 8 e 1 b - 1 b 0 c - 4 1 3 f - 9 d 7 3 - f c 3 a 9 d 6 1 b 4 7 c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P l a y e r I m a g e _ c a 3 7 8 e 1 b - 1 b 0 c - 4 1 3 f - 9 d 7 3 - f c 3 a 9 d 6 1 b 4 7 c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 2 0 2 0 - 0 7 - 0 9 T 0 9 : 3 6 : 2 9 . 8 2 1 5 0 3 6 + 0 8 : 0 0 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 P l a y e r I m a g e 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 P l a y e r I m a g e 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 P l a y e r I m a g e _ c a 3 7 8 e 1 b - 1 b 0 c - 4 1 3 f - 9 d 7 3 - f c 3 a 9 d 6 1 b 4 7 c 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B c E A A B Q S w M E F A A C A A g A 1 U n p U E w u c P C n A A A A + A A A A B I A H A B D b 2 5 m a W c v U G F j a 2 F n Z S 5 4 b W w g o h g A K K A U A A A A A A A A A A A A A A A A A A A A A A A A A A A A h Y 8 x D o I w G E a v Q r r T Q p W k I T 9 l c J X E R K O u T a 3 Q C M X Q Y o l X c / B I X k E S R d 0 c v 5 c 3 v O 9 x u 0 M + N H V w U Z 3 V r c l Q j C M U K C P b g z Z l h n p 3 D B n K O a y E P I l S B a N s b D r Y Q 4 Y q 5 8 4 p I d 5 7 7 G e 4 7 U p C o y g m + 2 K 5 l p V q B P r I + r 8 c a m O d M F I h D t t X D K e Y U Z y w h G E 6 j 4 F M G A p t v g o d i 3 E E 5 A f C o q 9 d 3 y l + r c L N D s g 0 g b x f 8 C d Q S w M E F A A C A A g A 1 U n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V J 6 V B Y v h E N D g E A A F 4 B A A A T A B w A R m 9 y b X V s Y X M v U 2 V j d G l v b j E u b S C i G A A o o B Q A A A A A A A A A A A A A A A A A A A A A A A A A A A B t T 8 1 K w 0 A Q v g f y D k t O C S w h C e r B k o u J Q i 9 S a f T i e o j p W B c 3 u 2 V n U w y l V w W 9 e B c K v o A H F Q Q P P o 0 t 9 S 1 c C K K C c 5 i f b 3 6 + b x A q w 5 U k w y 7 G P d d x H T w v N Y z I Q J Q t 6 H 5 d j o G k R I B x H W L t 4 / 1 q 9 X Z n k Q y n Y a 6 q p g Z p / D 0 u I M y U N L Z A 3 8 u 2 2 S G C R t Z Y z 3 L A C 6 M m b L D T J + v n a 7 v O 4 o 2 j K G G / K M I K p 1 5 A j 3 M Q v O Y G d O p R j 5 J M i a a W m C a U 7 M p K j b g c p 1 u b U R R T c t A o A 0 P T C k h / 0 n B f S T g J a K d 1 + f q 0 f r x Z 3 b 9 8 P i y W i 1 s r u i h P 7 V C h S 4 l n S t f d + a K d A P r d Y 3 Q 2 8 z o 0 t v T G d o i B S z O n 5 B t P / u D z w H W 4 / J e u 9 w V Q S w E C L Q A U A A I A C A D V S e l Q T C 5 w 8 K c A A A D 4 A A A A E g A A A A A A A A A A A A A A A A A A A A A A Q 2 9 u Z m l n L 1 B h Y 2 t h Z 2 U u e G 1 s U E s B A i 0 A F A A C A A g A 1 U n p U A / K 6 a u k A A A A 6 Q A A A B M A A A A A A A A A A A A A A A A A 8 w A A A F t D b 2 5 0 Z W 5 0 X 1 R 5 c G V z X S 5 4 b W x Q S w E C L Q A U A A I A C A D V S e l Q W L 4 R D Q 4 B A A B e A Q A A E w A A A A A A A A A A A A A A A A D k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C A A A A A A A A G g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S W 1 h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J b W F n Z S / l t 7 L o r o r m m 7 T p o Z 7 l n o s u e 0 N v b H V t b j E s M H 0 m c X V v d D s s J n F 1 b 3 Q 7 U 2 V j d G l v b j E v U G x h e W V y S W 1 h Z 2 U v 5 b e y 6 K 6 K 5 p u 0 6 a G e 5 Z 6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s Y X l l c k l t Y W d l L + W 3 s u i u i u a b t O m h n u W e i y 5 7 Q 2 9 s d W 1 u M S w w f S Z x d W 9 0 O y w m c X V v d D t T Z W N 0 a W 9 u M S 9 Q b G F 5 Z X J J b W F n Z S / l t 7 L o r o r m m 7 T p o Z 7 l n o s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C 0 w N y 0 w O V Q w M T o x M D o z M C 4 y M D k 2 O D g y W i I g L z 4 8 R W 5 0 c n k g V H l w Z T 0 i R m l s b E V y c m 9 y Q 2 9 1 b n Q i I F Z h b H V l P S J s M C I g L z 4 8 R W 5 0 c n k g V H l w Z T 0 i Q W R k Z W R U b 0 R h d G F N b 2 R l b C I g V m F s d W U 9 I m w x I i A v P j x F b n R y e S B U e X B l P S J G a W x s Q 2 9 1 b n Q i I F Z h b H V l P S J s M z M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Q b G F 5 Z X J J b W F n Z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J b W F n Z S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D / M 9 Z C x I E q x f W v l N c C P w w A A A A A C A A A A A A A Q Z g A A A A E A A C A A A A D D T 0 7 b 1 J O U z Y N 5 F H r 3 j n y N D w R F w u d D v Y b w Z G h P 3 n 9 y A g A A A A A O g A A A A A I A A C A A A A D a J u L z j b 3 I g M F C Y C w w D j J 1 P 4 v 4 s Z o O n O K Q Y j O 2 f d K a x F A A A A A X g O T 3 R b i w K 8 a h p S K s J F H w i r W G n H t D 7 0 h V b r S m 7 C H M Z b 4 o E L z 1 N 0 B X O c p Z Y u U F j i Z n K e e 3 c 0 G j x 9 g T i m I E H V B q W 1 i 0 J S a W H j n + C s B n j e U x 0 E A A A A B 2 7 m 3 b M h b / q L z Y M 9 + T 3 b I + n 5 o h K 3 2 p q Q 6 g / U P x U T z i H L / o 7 l n a I P w c o C f 2 w b 0 l E 8 L C q 6 9 P 7 d F M a o e E z O F K F 1 8 c < / D a t a M a s h u p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 P l a y e r I m a g e 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 P l a y e r I m a g e 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3 2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BD0F7314-9F1D-4632-AD24-43322150BCDD}">
  <ds:schemaRefs/>
</ds:datastoreItem>
</file>

<file path=customXml/itemProps10.xml><?xml version="1.0" encoding="utf-8"?>
<ds:datastoreItem xmlns:ds="http://schemas.openxmlformats.org/officeDocument/2006/customXml" ds:itemID="{AE5BFDF3-EF31-4AEE-98E4-5BF32714CA81}">
  <ds:schemaRefs/>
</ds:datastoreItem>
</file>

<file path=customXml/itemProps11.xml><?xml version="1.0" encoding="utf-8"?>
<ds:datastoreItem xmlns:ds="http://schemas.openxmlformats.org/officeDocument/2006/customXml" ds:itemID="{A365A31D-E64E-45D8-94D0-12598F2F0765}">
  <ds:schemaRefs/>
</ds:datastoreItem>
</file>

<file path=customXml/itemProps12.xml><?xml version="1.0" encoding="utf-8"?>
<ds:datastoreItem xmlns:ds="http://schemas.openxmlformats.org/officeDocument/2006/customXml" ds:itemID="{DD423297-F249-415D-8212-73FF2212E35B}">
  <ds:schemaRefs/>
</ds:datastoreItem>
</file>

<file path=customXml/itemProps13.xml><?xml version="1.0" encoding="utf-8"?>
<ds:datastoreItem xmlns:ds="http://schemas.openxmlformats.org/officeDocument/2006/customXml" ds:itemID="{AA795349-EA40-4FDC-BC1E-AB0D9DB904E5}">
  <ds:schemaRefs/>
</ds:datastoreItem>
</file>

<file path=customXml/itemProps14.xml><?xml version="1.0" encoding="utf-8"?>
<ds:datastoreItem xmlns:ds="http://schemas.openxmlformats.org/officeDocument/2006/customXml" ds:itemID="{3D72437D-BC8E-40F8-9788-463FBA22DA86}">
  <ds:schemaRefs/>
</ds:datastoreItem>
</file>

<file path=customXml/itemProps15.xml><?xml version="1.0" encoding="utf-8"?>
<ds:datastoreItem xmlns:ds="http://schemas.openxmlformats.org/officeDocument/2006/customXml" ds:itemID="{166616A9-0469-4568-9550-263EA71AAC5C}">
  <ds:schemaRefs/>
</ds:datastoreItem>
</file>

<file path=customXml/itemProps16.xml><?xml version="1.0" encoding="utf-8"?>
<ds:datastoreItem xmlns:ds="http://schemas.openxmlformats.org/officeDocument/2006/customXml" ds:itemID="{F5EF0D31-8C0A-4118-90FF-5FEBAD688E27}">
  <ds:schemaRefs/>
</ds:datastoreItem>
</file>

<file path=customXml/itemProps17.xml><?xml version="1.0" encoding="utf-8"?>
<ds:datastoreItem xmlns:ds="http://schemas.openxmlformats.org/officeDocument/2006/customXml" ds:itemID="{6FC2DF61-242F-47B9-857F-FEF089E8D68A}">
  <ds:schemaRefs/>
</ds:datastoreItem>
</file>

<file path=customXml/itemProps2.xml><?xml version="1.0" encoding="utf-8"?>
<ds:datastoreItem xmlns:ds="http://schemas.openxmlformats.org/officeDocument/2006/customXml" ds:itemID="{4B2895D4-79DA-4D9A-AB57-182D296E4A05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B5CDB72-B182-463A-88BE-F884DD4066A5}">
  <ds:schemaRefs/>
</ds:datastoreItem>
</file>

<file path=customXml/itemProps4.xml><?xml version="1.0" encoding="utf-8"?>
<ds:datastoreItem xmlns:ds="http://schemas.openxmlformats.org/officeDocument/2006/customXml" ds:itemID="{4ED5C0BB-2263-4167-801E-B4CDCB9773A5}">
  <ds:schemaRefs/>
</ds:datastoreItem>
</file>

<file path=customXml/itemProps5.xml><?xml version="1.0" encoding="utf-8"?>
<ds:datastoreItem xmlns:ds="http://schemas.openxmlformats.org/officeDocument/2006/customXml" ds:itemID="{C75FD3BE-CF8B-48C7-B00F-E941A92203C5}">
  <ds:schemaRefs/>
</ds:datastoreItem>
</file>

<file path=customXml/itemProps6.xml><?xml version="1.0" encoding="utf-8"?>
<ds:datastoreItem xmlns:ds="http://schemas.openxmlformats.org/officeDocument/2006/customXml" ds:itemID="{25D9B0EA-2DF8-487B-821F-151A6E94CA65}">
  <ds:schemaRefs/>
</ds:datastoreItem>
</file>

<file path=customXml/itemProps7.xml><?xml version="1.0" encoding="utf-8"?>
<ds:datastoreItem xmlns:ds="http://schemas.openxmlformats.org/officeDocument/2006/customXml" ds:itemID="{6057DB27-518A-4AF8-A9E2-0C68434ECC60}">
  <ds:schemaRefs/>
</ds:datastoreItem>
</file>

<file path=customXml/itemProps8.xml><?xml version="1.0" encoding="utf-8"?>
<ds:datastoreItem xmlns:ds="http://schemas.openxmlformats.org/officeDocument/2006/customXml" ds:itemID="{A5468876-681B-4861-910F-0A6E670BB1EE}">
  <ds:schemaRefs/>
</ds:datastoreItem>
</file>

<file path=customXml/itemProps9.xml><?xml version="1.0" encoding="utf-8"?>
<ds:datastoreItem xmlns:ds="http://schemas.openxmlformats.org/officeDocument/2006/customXml" ds:itemID="{2AE16A5B-DB2C-4087-AD45-6EB8B04510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運算列表</vt:lpstr>
      <vt:lpstr>1-1(運算列表-單一變數+垂直)</vt:lpstr>
      <vt:lpstr>1-1(運算列表-單一變數+水平)</vt:lpstr>
      <vt:lpstr>練習1</vt:lpstr>
      <vt:lpstr>1-1(運算列表-雙變數)-1</vt:lpstr>
      <vt:lpstr>練習2</vt:lpstr>
      <vt:lpstr>1-1(運算列表-雙變數)-2</vt:lpstr>
      <vt:lpstr>練習3</vt:lpstr>
      <vt:lpstr>分析藍本</vt:lpstr>
      <vt:lpstr>2-1</vt:lpstr>
      <vt:lpstr>2-2</vt:lpstr>
      <vt:lpstr>2-3</vt:lpstr>
      <vt:lpstr>目標搜尋</vt:lpstr>
      <vt:lpstr>3-1</vt:lpstr>
      <vt:lpstr>練習題1</vt:lpstr>
      <vt:lpstr>3-2</vt:lpstr>
      <vt:lpstr>3-3</vt:lpstr>
      <vt:lpstr>3-4</vt:lpstr>
      <vt:lpstr>練習題2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dcterms:created xsi:type="dcterms:W3CDTF">2020-07-09T01:08:09Z</dcterms:created>
  <dcterms:modified xsi:type="dcterms:W3CDTF">2020-09-30T03:45:44Z</dcterms:modified>
</cp:coreProperties>
</file>