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/>
  </bookViews>
  <sheets>
    <sheet name="Smith Bill" sheetId="4" r:id="rId1"/>
    <sheet name="Marshall Hours" sheetId="1" r:id="rId2"/>
    <sheet name="Luz Hours" sheetId="7" r:id="rId3"/>
    <sheet name="Stevens Hours" sheetId="8" r:id="rId4"/>
    <sheet name="Rates" sheetId="5" r:id="rId5"/>
  </sheets>
  <definedNames>
    <definedName name="BillableRates">Rates!$A$3:$D$5</definedName>
    <definedName name="ClientRates">Rates!$B$2:$D$5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4" l="1"/>
  <c r="B8" i="4"/>
  <c r="B7" i="4"/>
  <c r="B6" i="4"/>
  <c r="C2" i="4"/>
  <c r="C2" i="8"/>
  <c r="C2" i="7"/>
  <c r="C2" i="1"/>
  <c r="B13" i="8"/>
  <c r="C4" i="8"/>
  <c r="B15" i="8"/>
  <c r="C13" i="8"/>
  <c r="C15" i="8"/>
  <c r="D13" i="8"/>
  <c r="D15" i="8"/>
  <c r="E13" i="8"/>
  <c r="E15" i="8"/>
  <c r="F13" i="8"/>
  <c r="F15" i="8"/>
  <c r="G13" i="8"/>
  <c r="G15" i="8"/>
  <c r="H13" i="8"/>
  <c r="H15" i="8"/>
  <c r="H23" i="8"/>
  <c r="H22" i="8"/>
  <c r="H20" i="8"/>
  <c r="H19" i="8"/>
  <c r="H17" i="8"/>
  <c r="G17" i="8"/>
  <c r="F17" i="8"/>
  <c r="E17" i="8"/>
  <c r="D17" i="8"/>
  <c r="C17" i="8"/>
  <c r="B17" i="8"/>
  <c r="B16" i="8"/>
  <c r="J12" i="8"/>
  <c r="J11" i="8"/>
  <c r="J10" i="8"/>
  <c r="J9" i="8"/>
  <c r="H3" i="8"/>
  <c r="B13" i="7"/>
  <c r="C4" i="7"/>
  <c r="B15" i="7"/>
  <c r="C13" i="7"/>
  <c r="C15" i="7"/>
  <c r="D13" i="7"/>
  <c r="D15" i="7"/>
  <c r="E13" i="7"/>
  <c r="E15" i="7"/>
  <c r="F13" i="7"/>
  <c r="F15" i="7"/>
  <c r="G13" i="7"/>
  <c r="G15" i="7"/>
  <c r="H13" i="7"/>
  <c r="H15" i="7"/>
  <c r="H23" i="7"/>
  <c r="H22" i="7"/>
  <c r="H20" i="7"/>
  <c r="H19" i="7"/>
  <c r="H17" i="7"/>
  <c r="G17" i="7"/>
  <c r="F17" i="7"/>
  <c r="E17" i="7"/>
  <c r="D17" i="7"/>
  <c r="C17" i="7"/>
  <c r="B17" i="7"/>
  <c r="B16" i="7"/>
  <c r="J12" i="7"/>
  <c r="J11" i="7"/>
  <c r="J10" i="7"/>
  <c r="J9" i="7"/>
  <c r="H3" i="7"/>
  <c r="B13" i="1"/>
  <c r="C4" i="1"/>
  <c r="B15" i="1"/>
  <c r="C13" i="1"/>
  <c r="C15" i="1"/>
  <c r="D13" i="1"/>
  <c r="D15" i="1"/>
  <c r="E13" i="1"/>
  <c r="E15" i="1"/>
  <c r="F13" i="1"/>
  <c r="F15" i="1"/>
  <c r="G13" i="1"/>
  <c r="G15" i="1"/>
  <c r="H13" i="1"/>
  <c r="H15" i="1"/>
  <c r="H23" i="1"/>
  <c r="H22" i="1"/>
  <c r="H20" i="1"/>
  <c r="H19" i="1"/>
  <c r="H17" i="1"/>
  <c r="G17" i="1"/>
  <c r="F17" i="1"/>
  <c r="E17" i="1"/>
  <c r="D17" i="1"/>
  <c r="C17" i="1"/>
  <c r="B17" i="1"/>
  <c r="B16" i="1"/>
  <c r="J12" i="1"/>
  <c r="J11" i="1"/>
  <c r="J10" i="1"/>
  <c r="J9" i="1"/>
  <c r="H3" i="1"/>
  <c r="C6" i="4"/>
  <c r="D6" i="4"/>
  <c r="C7" i="4"/>
  <c r="D7" i="4"/>
  <c r="C8" i="4"/>
  <c r="D8" i="4"/>
  <c r="D9" i="4"/>
</calcChain>
</file>

<file path=xl/sharedStrings.xml><?xml version="1.0" encoding="utf-8"?>
<sst xmlns="http://schemas.openxmlformats.org/spreadsheetml/2006/main" count="112" uniqueCount="51">
  <si>
    <t>Billable Rate</t>
  </si>
  <si>
    <t>Clients</t>
  </si>
  <si>
    <t>Hudson</t>
  </si>
  <si>
    <t>Smith</t>
  </si>
  <si>
    <t>Aturo</t>
  </si>
  <si>
    <t>Proctor</t>
  </si>
  <si>
    <t>Mon</t>
  </si>
  <si>
    <t>Tue</t>
  </si>
  <si>
    <t>Wed</t>
  </si>
  <si>
    <t>Thu</t>
  </si>
  <si>
    <t>Fri</t>
  </si>
  <si>
    <t>Sat</t>
  </si>
  <si>
    <t>Sun</t>
  </si>
  <si>
    <t>Legal Staff Billable Hours Log</t>
  </si>
  <si>
    <t>Employee Name</t>
  </si>
  <si>
    <t>Employee Number</t>
  </si>
  <si>
    <t>Total Billable Hours Per Day</t>
  </si>
  <si>
    <t>Dates Worked</t>
  </si>
  <si>
    <t>Bill Total for Week</t>
  </si>
  <si>
    <t xml:space="preserve">Daily Bill </t>
  </si>
  <si>
    <t>Stevens</t>
  </si>
  <si>
    <t>William</t>
  </si>
  <si>
    <t>Marshall</t>
  </si>
  <si>
    <t>David</t>
  </si>
  <si>
    <t>Client Bill</t>
  </si>
  <si>
    <t>Due Date</t>
  </si>
  <si>
    <t>Client Name</t>
  </si>
  <si>
    <t>Staff Members</t>
  </si>
  <si>
    <t>Hours Billed</t>
  </si>
  <si>
    <t>Rate</t>
  </si>
  <si>
    <t>Bill Amount</t>
  </si>
  <si>
    <t>Luz</t>
  </si>
  <si>
    <t xml:space="preserve">Payment Plan Option </t>
  </si>
  <si>
    <t># of Months</t>
  </si>
  <si>
    <t>APR</t>
  </si>
  <si>
    <t>Monthy Payment</t>
  </si>
  <si>
    <t>Total Billable Hours for Week</t>
  </si>
  <si>
    <t># of Clients Served Each Day</t>
  </si>
  <si>
    <t>Maria</t>
  </si>
  <si>
    <t>Current Hourly Rates</t>
  </si>
  <si>
    <t>Last Name</t>
  </si>
  <si>
    <t>First Name</t>
  </si>
  <si>
    <t>CONFIDENTIAL</t>
  </si>
  <si>
    <t>Weekly requirement met?</t>
  </si>
  <si>
    <t>Required billable hours per week:</t>
  </si>
  <si>
    <t>Average Daily Billable Hours</t>
  </si>
  <si>
    <t>Lowest Daily Bill this Week</t>
  </si>
  <si>
    <t>Highest Daily Bill this Week</t>
  </si>
  <si>
    <t>Weekly total per client</t>
  </si>
  <si>
    <t>Employee #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</si>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</sst>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</numFmts>
  <fonts count="17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b/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rgb="FFFA7D00"/>
      <name val="Century Schoolbook"/>
      <family val="2"/>
      <scheme val="minor"/>
    </font>
    <font>
      <sz val="11"/>
      <color rgb="FFFF0000"/>
      <name val="Century Schoolbook"/>
      <family val="2"/>
      <scheme val="minor"/>
    </font>
    <font>
      <b/>
      <sz val="18"/>
      <color rgb="FF46464A"/>
      <name val="Century Schoolbook"/>
      <family val="2"/>
    </font>
    <font>
      <sz val="11"/>
      <color rgb="FF000000"/>
      <name val="Century Schoolbook"/>
      <family val="2"/>
    </font>
    <font>
      <b/>
      <sz val="11"/>
      <color rgb="FF000000"/>
      <name val="Century Schoolbook"/>
      <family val="2"/>
    </font>
    <font>
      <sz val="11"/>
      <color theme="1"/>
      <name val="Century Schoolbook"/>
      <family val="2"/>
    </font>
    <font>
      <b/>
      <sz val="11"/>
      <color rgb="FFFA7D00"/>
      <name val="Century Schoolbook"/>
      <family val="2"/>
    </font>
    <font>
      <sz val="11"/>
      <color rgb="FFFFFFFF"/>
      <name val="Century Schoolbook"/>
      <family val="2"/>
    </font>
    <font>
      <b/>
      <sz val="15"/>
      <color rgb="FF46464A"/>
      <name val="Century Schoolbook"/>
      <family val="2"/>
    </font>
    <font>
      <sz val="11"/>
      <color rgb="FFFF0000"/>
      <name val="Century Schoolbook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F2F2F2"/>
        <bgColor rgb="FFFFFFFF"/>
      </patternFill>
    </fill>
    <fill>
      <patternFill patternType="solid">
        <fgColor rgb="FF8D6374"/>
        <bgColor rgb="FFFFFFFF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7" fillId="3" borderId="4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6" fillId="0" borderId="3" applyNumberFormat="0" applyFill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8"/>
    <xf numFmtId="0" fontId="1" fillId="0" borderId="0" xfId="8" applyAlignment="1">
      <alignment horizontal="center"/>
    </xf>
    <xf numFmtId="14" fontId="1" fillId="0" borderId="0" xfId="8" applyNumberFormat="1" applyAlignment="1">
      <alignment horizontal="center"/>
    </xf>
    <xf numFmtId="0" fontId="2" fillId="0" borderId="0" xfId="9"/>
    <xf numFmtId="0" fontId="1" fillId="0" borderId="0" xfId="8" applyAlignment="1">
      <alignment horizontal="right"/>
    </xf>
    <xf numFmtId="164" fontId="1" fillId="0" borderId="0" xfId="8" applyNumberFormat="1"/>
    <xf numFmtId="0" fontId="1" fillId="0" borderId="0" xfId="8" applyBorder="1"/>
    <xf numFmtId="0" fontId="1" fillId="0" borderId="0" xfId="8" applyBorder="1" applyAlignment="1">
      <alignment horizontal="right"/>
    </xf>
    <xf numFmtId="44" fontId="0" fillId="0" borderId="0" xfId="5" applyFont="1"/>
    <xf numFmtId="9" fontId="1" fillId="0" borderId="0" xfId="8" applyNumberFormat="1" applyBorder="1"/>
    <xf numFmtId="43" fontId="1" fillId="0" borderId="0" xfId="8" applyNumberFormat="1"/>
    <xf numFmtId="0" fontId="6" fillId="0" borderId="3" xfId="7"/>
    <xf numFmtId="0" fontId="6" fillId="0" borderId="3" xfId="7" applyAlignment="1">
      <alignment horizontal="center"/>
    </xf>
    <xf numFmtId="0" fontId="6" fillId="0" borderId="0" xfId="7" applyBorder="1" applyAlignment="1">
      <alignment horizontal="right"/>
    </xf>
    <xf numFmtId="0" fontId="4" fillId="0" borderId="5" xfId="10" applyAlignment="1">
      <alignment horizontal="right"/>
    </xf>
    <xf numFmtId="0" fontId="4" fillId="0" borderId="5" xfId="10"/>
    <xf numFmtId="14" fontId="7" fillId="3" borderId="4" xfId="3" applyNumberFormat="1"/>
    <xf numFmtId="44" fontId="4" fillId="0" borderId="5" xfId="5" applyFont="1" applyBorder="1"/>
    <xf numFmtId="0" fontId="5" fillId="4" borderId="0" xfId="1" applyBorder="1" applyAlignment="1">
      <alignment horizontal="center"/>
    </xf>
    <xf numFmtId="0" fontId="9" fillId="0" borderId="9" xfId="9" applyFont="1" applyFill="1" applyBorder="1" applyAlignment="1">
      <alignment horizontal="center"/>
    </xf>
    <xf numFmtId="0" fontId="10" fillId="0" borderId="0" xfId="8" applyFont="1" applyFill="1"/>
    <xf numFmtId="0" fontId="11" fillId="0" borderId="0" xfId="8" applyFont="1" applyFill="1" applyAlignment="1">
      <alignment horizontal="right"/>
    </xf>
    <xf numFmtId="0" fontId="10" fillId="0" borderId="0" xfId="8" applyFont="1" applyFill="1" applyAlignment="1">
      <alignment horizontal="right"/>
    </xf>
    <xf numFmtId="0" fontId="12" fillId="0" borderId="0" xfId="8" applyFont="1" applyFill="1"/>
    <xf numFmtId="0" fontId="10" fillId="0" borderId="0" xfId="8" applyFont="1" applyFill="1" applyAlignment="1">
      <alignment horizontal="center"/>
    </xf>
    <xf numFmtId="0" fontId="13" fillId="5" borderId="4" xfId="3" applyFont="1" applyFill="1" applyAlignment="1">
      <alignment horizontal="right"/>
    </xf>
    <xf numFmtId="44" fontId="12" fillId="0" borderId="0" xfId="5" applyFont="1" applyFill="1"/>
    <xf numFmtId="44" fontId="13" fillId="5" borderId="4" xfId="3" applyNumberFormat="1" applyFont="1" applyFill="1" applyAlignment="1">
      <alignment horizontal="right"/>
    </xf>
    <xf numFmtId="0" fontId="11" fillId="0" borderId="0" xfId="8" applyFont="1" applyFill="1"/>
    <xf numFmtId="0" fontId="11" fillId="0" borderId="0" xfId="8" applyFont="1" applyFill="1" applyBorder="1" applyAlignment="1">
      <alignment horizontal="right"/>
    </xf>
    <xf numFmtId="0" fontId="14" fillId="6" borderId="0" xfId="2" applyFont="1" applyFill="1" applyBorder="1" applyAlignment="1">
      <alignment horizontal="center"/>
    </xf>
    <xf numFmtId="0" fontId="14" fillId="6" borderId="0" xfId="2" applyFont="1" applyFill="1" applyBorder="1" applyAlignment="1">
      <alignment horizontal="right"/>
    </xf>
    <xf numFmtId="0" fontId="10" fillId="0" borderId="0" xfId="8" applyFont="1" applyFill="1" applyBorder="1"/>
    <xf numFmtId="14" fontId="11" fillId="0" borderId="0" xfId="8" applyNumberFormat="1" applyFont="1" applyFill="1" applyBorder="1" applyAlignment="1">
      <alignment horizontal="center"/>
    </xf>
    <xf numFmtId="14" fontId="10" fillId="0" borderId="0" xfId="8" applyNumberFormat="1" applyFont="1" applyFill="1" applyAlignment="1">
      <alignment horizontal="center"/>
    </xf>
    <xf numFmtId="0" fontId="15" fillId="0" borderId="0" xfId="6" applyFont="1" applyFill="1" applyBorder="1"/>
    <xf numFmtId="14" fontId="10" fillId="0" borderId="0" xfId="8" applyNumberFormat="1" applyFont="1" applyFill="1" applyBorder="1"/>
    <xf numFmtId="43" fontId="12" fillId="0" borderId="0" xfId="4" applyFont="1" applyFill="1" applyBorder="1" applyAlignment="1">
      <alignment horizontal="center"/>
    </xf>
    <xf numFmtId="43" fontId="12" fillId="0" borderId="0" xfId="4" applyFont="1" applyFill="1" applyBorder="1"/>
    <xf numFmtId="43" fontId="10" fillId="0" borderId="0" xfId="8" applyNumberFormat="1" applyFont="1" applyFill="1"/>
    <xf numFmtId="43" fontId="10" fillId="0" borderId="1" xfId="4" applyFont="1" applyFill="1" applyBorder="1" applyAlignment="1">
      <alignment horizontal="center"/>
    </xf>
    <xf numFmtId="44" fontId="12" fillId="0" borderId="0" xfId="5" applyFont="1" applyFill="1" applyBorder="1" applyAlignment="1">
      <alignment horizontal="right"/>
    </xf>
    <xf numFmtId="0" fontId="11" fillId="0" borderId="6" xfId="8" applyFont="1" applyFill="1" applyBorder="1" applyAlignment="1">
      <alignment horizontal="right"/>
    </xf>
    <xf numFmtId="0" fontId="13" fillId="5" borderId="4" xfId="3" applyFont="1" applyFill="1" applyAlignment="1">
      <alignment horizontal="center"/>
    </xf>
    <xf numFmtId="0" fontId="10" fillId="0" borderId="6" xfId="8" applyFont="1" applyFill="1" applyBorder="1"/>
    <xf numFmtId="0" fontId="10" fillId="7" borderId="10" xfId="8" applyFont="1" applyFill="1" applyBorder="1"/>
    <xf numFmtId="0" fontId="10" fillId="7" borderId="11" xfId="8" applyFont="1" applyFill="1" applyBorder="1"/>
    <xf numFmtId="0" fontId="11" fillId="7" borderId="11" xfId="8" applyFont="1" applyFill="1" applyBorder="1" applyAlignment="1">
      <alignment horizontal="right"/>
    </xf>
    <xf numFmtId="2" fontId="13" fillId="5" borderId="4" xfId="3" applyNumberFormat="1" applyFont="1" applyFill="1" applyAlignment="1">
      <alignment horizontal="right"/>
    </xf>
    <xf numFmtId="0" fontId="10" fillId="7" borderId="12" xfId="8" applyFont="1" applyFill="1" applyBorder="1"/>
    <xf numFmtId="0" fontId="10" fillId="7" borderId="13" xfId="8" applyFont="1" applyFill="1" applyBorder="1"/>
    <xf numFmtId="0" fontId="11" fillId="7" borderId="13" xfId="8" applyFont="1" applyFill="1" applyBorder="1" applyAlignment="1">
      <alignment horizontal="right"/>
    </xf>
    <xf numFmtId="0" fontId="10" fillId="7" borderId="0" xfId="8" applyFont="1" applyFill="1" applyBorder="1"/>
    <xf numFmtId="0" fontId="10" fillId="7" borderId="0" xfId="8" applyFont="1" applyFill="1" applyBorder="1" applyAlignment="1">
      <alignment horizontal="right"/>
    </xf>
    <xf numFmtId="2" fontId="10" fillId="7" borderId="0" xfId="8" applyNumberFormat="1" applyFont="1" applyFill="1" applyBorder="1" applyAlignment="1">
      <alignment horizontal="right"/>
    </xf>
    <xf numFmtId="1" fontId="12" fillId="0" borderId="7" xfId="8" applyNumberFormat="1" applyFont="1" applyFill="1" applyBorder="1"/>
    <xf numFmtId="1" fontId="12" fillId="0" borderId="0" xfId="8" applyNumberFormat="1" applyFont="1" applyFill="1" applyBorder="1"/>
    <xf numFmtId="0" fontId="15" fillId="0" borderId="0" xfId="6" applyFont="1" applyFill="1" applyBorder="1" applyAlignment="1">
      <alignment horizontal="center"/>
    </xf>
    <xf numFmtId="0" fontId="12" fillId="0" borderId="0" xfId="0" applyFont="1" applyFill="1"/>
    <xf numFmtId="0" fontId="11" fillId="0" borderId="8" xfId="8" applyFont="1" applyFill="1" applyBorder="1"/>
    <xf numFmtId="1" fontId="12" fillId="0" borderId="8" xfId="8" applyNumberFormat="1" applyFont="1" applyFill="1" applyBorder="1"/>
    <xf numFmtId="0" fontId="12" fillId="0" borderId="8" xfId="8" applyFont="1" applyFill="1" applyBorder="1"/>
    <xf numFmtId="165" fontId="12" fillId="0" borderId="8" xfId="5" applyNumberFormat="1" applyFont="1" applyFill="1" applyBorder="1"/>
    <xf numFmtId="0" fontId="12" fillId="0" borderId="0" xfId="8" applyFont="1" applyFill="1" applyBorder="1"/>
    <xf numFmtId="165" fontId="12" fillId="0" borderId="0" xfId="5" applyNumberFormat="1" applyFont="1" applyFill="1" applyBorder="1"/>
    <xf numFmtId="0" fontId="12" fillId="0" borderId="7" xfId="8" applyFont="1" applyFill="1" applyBorder="1"/>
    <xf numFmtId="165" fontId="12" fillId="0" borderId="7" xfId="5" applyNumberFormat="1" applyFont="1" applyFill="1" applyBorder="1"/>
    <xf numFmtId="0" fontId="16" fillId="0" borderId="0" xfId="11" applyFont="1" applyFill="1" applyAlignment="1">
      <alignment horizontal="center"/>
    </xf>
    <xf numFmtId="8" fontId="7" fillId="3" borderId="4" xfId="5" applyNumberFormat="1" applyFont="1" applyFill="1" applyBorder="1"/>
  </cellXfs>
  <cellStyles count="12">
    <cellStyle name="Accent4#+RDpWRl59QGUxn1O2/kdkCPml58wu41a" xfId="1"/>
    <cellStyle name="Accent5#+RDpWRl59QGUxn1O2/kdkCPml58wu41a" xfId="2"/>
    <cellStyle name="Calculation#+RDpWRl59QGUxn1O2/kdkCPml58wu41a" xfId="3"/>
    <cellStyle name="Comma#+RDpWRl59QGUxn1O2/kdkCPml58wu41a" xfId="4"/>
    <cellStyle name="Currency#+RDpWRl59QGUxn1O2/kdkCPml58wu41a" xfId="5"/>
    <cellStyle name="Heading 1#+RDpWRl59QGUxn1O2/kdkCPml58wu41a" xfId="6"/>
    <cellStyle name="Heading 2#+RDpWRl59QGUxn1O2/kdkCPml58wu41a" xfId="7"/>
    <cellStyle name="Normal" xfId="0" builtinId="0"/>
    <cellStyle name="Normal#+RDpWRl59QGUxn1O2/kdkCPml58wu41a" xfId="8"/>
    <cellStyle name="Title#+RDpWRl59QGUxn1O2/kdkCPml58wu41a" xfId="9"/>
    <cellStyle name="Total#+RDpWRl59QGUxn1O2/kdkCPml58wu41a" xfId="10"/>
    <cellStyle name="Warning Text#+RDpWRl59QGUxn1O2/kdkCPml58wu41a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ColWidth="8.83203125" defaultRowHeight="14" x14ac:dyDescent="0.15"/>
  <cols>
    <col min="1" max="1" width="17.5" style="1" customWidth="1"/>
    <col min="2" max="2" width="18.6640625" style="1" customWidth="1"/>
    <col min="3" max="3" width="16.5" style="1" customWidth="1"/>
    <col min="4" max="4" width="12.5" style="1" customWidth="1"/>
  </cols>
  <sheetData>
    <row r="1" spans="1:4" ht="23" x14ac:dyDescent="0.25">
      <c r="A1" s="4" t="s">
        <v>24</v>
      </c>
    </row>
    <row r="2" spans="1:4" ht="17" x14ac:dyDescent="0.2">
      <c r="B2" s="14" t="s">
        <v>25</v>
      </c>
      <c r="C2" s="17">
        <f ca="1">TODAY()+30</f>
        <v>42487</v>
      </c>
    </row>
    <row r="3" spans="1:4" ht="17" x14ac:dyDescent="0.2">
      <c r="B3" s="14" t="s">
        <v>26</v>
      </c>
      <c r="C3" s="5" t="s">
        <v>3</v>
      </c>
    </row>
    <row r="4" spans="1:4" x14ac:dyDescent="0.15">
      <c r="B4" s="5"/>
    </row>
    <row r="5" spans="1:4" ht="18" thickBot="1" x14ac:dyDescent="0.25">
      <c r="A5" s="12" t="s">
        <v>27</v>
      </c>
      <c r="B5" s="13" t="s">
        <v>28</v>
      </c>
      <c r="C5" s="13" t="s">
        <v>29</v>
      </c>
      <c r="D5" s="13" t="s">
        <v>30</v>
      </c>
    </row>
    <row r="6" spans="1:4" ht="15" thickTop="1" x14ac:dyDescent="0.15">
      <c r="A6" s="5" t="s">
        <v>22</v>
      </c>
      <c r="B6" s="11">
        <f>'Marshall Hours'!J12</f>
        <v>10.5</v>
      </c>
      <c r="C6" s="9">
        <f>VLOOKUP(A6,ClientRates,3,FALSE)</f>
        <v>50</v>
      </c>
      <c r="D6" s="9">
        <f>B6*C6</f>
        <v>525</v>
      </c>
    </row>
    <row r="7" spans="1:4" x14ac:dyDescent="0.15">
      <c r="A7" s="5" t="s">
        <v>20</v>
      </c>
      <c r="B7" s="11">
        <f>'Stevens Hours'!J12</f>
        <v>6.75</v>
      </c>
      <c r="C7" s="9">
        <f>VLOOKUP(A7,ClientRates,3,FALSE)</f>
        <v>85</v>
      </c>
      <c r="D7" s="9">
        <f t="shared" ref="D7:D8" si="0">B7*C7</f>
        <v>573.75</v>
      </c>
    </row>
    <row r="8" spans="1:4" x14ac:dyDescent="0.15">
      <c r="A8" s="5" t="s">
        <v>31</v>
      </c>
      <c r="B8" s="11">
        <f>'Luz Hours'!J12</f>
        <v>12.5</v>
      </c>
      <c r="C8" s="9">
        <f>VLOOKUP(A8,ClientRates,3,FALSE)</f>
        <v>150</v>
      </c>
      <c r="D8" s="9">
        <f t="shared" si="0"/>
        <v>1875</v>
      </c>
    </row>
    <row r="9" spans="1:4" ht="15" thickBot="1" x14ac:dyDescent="0.2">
      <c r="A9" s="15" t="s">
        <v>50</v>
      </c>
      <c r="B9" s="15"/>
      <c r="C9" s="16"/>
      <c r="D9" s="18">
        <f>SUM(D6:D8)</f>
        <v>2973.75</v>
      </c>
    </row>
    <row r="10" spans="1:4" ht="15" thickTop="1" x14ac:dyDescent="0.15"/>
    <row r="11" spans="1:4" x14ac:dyDescent="0.15">
      <c r="C11" s="19" t="s">
        <v>32</v>
      </c>
      <c r="D11" s="19"/>
    </row>
    <row r="12" spans="1:4" x14ac:dyDescent="0.15">
      <c r="B12" s="7"/>
      <c r="C12" s="8" t="s">
        <v>33</v>
      </c>
      <c r="D12" s="7">
        <v>6</v>
      </c>
    </row>
    <row r="13" spans="1:4" x14ac:dyDescent="0.15">
      <c r="B13" s="7"/>
      <c r="C13" s="8" t="s">
        <v>34</v>
      </c>
      <c r="D13" s="10">
        <v>0.02</v>
      </c>
    </row>
    <row r="14" spans="1:4" x14ac:dyDescent="0.15">
      <c r="C14" s="8" t="s">
        <v>35</v>
      </c>
      <c r="D14" s="69">
        <f>-PMT(D13/12,D12,D9)</f>
        <v>498.52015796427588</v>
      </c>
    </row>
  </sheetData>
  <mergeCells count="1">
    <mergeCell ref="C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2" sqref="C2"/>
    </sheetView>
  </sheetViews>
  <sheetFormatPr baseColWidth="10" defaultColWidth="8.83203125" defaultRowHeight="14" x14ac:dyDescent="0.15"/>
  <cols>
    <col min="1" max="1" width="30.83203125" style="1" customWidth="1"/>
    <col min="2" max="8" width="10.6640625" style="1" customWidth="1"/>
    <col min="9" max="9" width="3.1640625" style="1" customWidth="1"/>
    <col min="10" max="10" width="23.1640625" style="1" customWidth="1"/>
    <col min="11" max="15" width="9.5" style="1" customWidth="1"/>
  </cols>
  <sheetData>
    <row r="1" spans="1:15" ht="24" thickBot="1" x14ac:dyDescent="0.3">
      <c r="A1" s="20" t="s">
        <v>13</v>
      </c>
      <c r="B1" s="20"/>
      <c r="C1" s="20"/>
      <c r="D1" s="20"/>
      <c r="E1" s="20"/>
      <c r="F1" s="20"/>
      <c r="G1" s="20"/>
      <c r="H1" s="20"/>
      <c r="I1" s="21"/>
      <c r="J1" s="21"/>
    </row>
    <row r="2" spans="1:15" ht="15" thickTop="1" x14ac:dyDescent="0.15">
      <c r="A2" s="22" t="s">
        <v>14</v>
      </c>
      <c r="B2" s="21"/>
      <c r="C2" s="23" t="str">
        <f>CONCATENATE(Rates!C3," ",Rates!B3)</f>
        <v>David Marshall</v>
      </c>
      <c r="D2" s="24"/>
      <c r="E2" s="21"/>
      <c r="F2" s="21"/>
      <c r="G2" s="22" t="s">
        <v>44</v>
      </c>
      <c r="H2" s="25">
        <v>35</v>
      </c>
      <c r="I2" s="21"/>
      <c r="J2" s="21"/>
    </row>
    <row r="3" spans="1:15" x14ac:dyDescent="0.15">
      <c r="A3" s="22" t="s">
        <v>15</v>
      </c>
      <c r="B3" s="21"/>
      <c r="C3" s="23">
        <v>265</v>
      </c>
      <c r="D3" s="21"/>
      <c r="E3" s="21"/>
      <c r="F3" s="21"/>
      <c r="G3" s="22" t="s">
        <v>43</v>
      </c>
      <c r="H3" s="26" t="str">
        <f>IF(H20&gt;=H2,"yes","no")</f>
        <v>yes</v>
      </c>
      <c r="I3" s="21"/>
      <c r="J3" s="21"/>
    </row>
    <row r="4" spans="1:15" x14ac:dyDescent="0.15">
      <c r="A4" s="22" t="s">
        <v>0</v>
      </c>
      <c r="B4" s="27"/>
      <c r="C4" s="28">
        <f>VLOOKUP(C3,BillableRates,4,FALSE)</f>
        <v>50</v>
      </c>
      <c r="D4" s="21"/>
      <c r="E4" s="21"/>
      <c r="F4" s="21"/>
      <c r="G4" s="21"/>
      <c r="H4" s="21"/>
      <c r="I4" s="21"/>
      <c r="J4" s="21"/>
    </row>
    <row r="5" spans="1:15" x14ac:dyDescent="0.15">
      <c r="A5" s="29"/>
      <c r="B5" s="21"/>
      <c r="C5" s="21"/>
      <c r="D5" s="21"/>
      <c r="E5" s="21"/>
      <c r="F5" s="21"/>
      <c r="G5" s="21"/>
      <c r="H5" s="21"/>
      <c r="I5" s="21"/>
      <c r="J5" s="21"/>
    </row>
    <row r="6" spans="1:15" x14ac:dyDescent="0.15">
      <c r="A6" s="30" t="s">
        <v>17</v>
      </c>
      <c r="B6" s="31" t="s">
        <v>6</v>
      </c>
      <c r="C6" s="31" t="s">
        <v>7</v>
      </c>
      <c r="D6" s="31" t="s">
        <v>8</v>
      </c>
      <c r="E6" s="31" t="s">
        <v>9</v>
      </c>
      <c r="F6" s="31" t="s">
        <v>10</v>
      </c>
      <c r="G6" s="31" t="s">
        <v>11</v>
      </c>
      <c r="H6" s="31" t="s">
        <v>12</v>
      </c>
      <c r="I6" s="25"/>
      <c r="J6" s="32" t="s">
        <v>48</v>
      </c>
      <c r="M6" s="2"/>
      <c r="N6" s="2"/>
      <c r="O6" s="2"/>
    </row>
    <row r="7" spans="1:15" x14ac:dyDescent="0.15">
      <c r="A7" s="33"/>
      <c r="B7" s="34">
        <v>41288</v>
      </c>
      <c r="C7" s="34">
        <v>41289</v>
      </c>
      <c r="D7" s="34">
        <v>41290</v>
      </c>
      <c r="E7" s="34">
        <v>41291</v>
      </c>
      <c r="F7" s="34">
        <v>41292</v>
      </c>
      <c r="G7" s="34">
        <v>41293</v>
      </c>
      <c r="H7" s="34">
        <v>41294</v>
      </c>
      <c r="I7" s="35"/>
      <c r="J7" s="21"/>
      <c r="M7" s="3"/>
      <c r="N7" s="3"/>
      <c r="O7" s="3"/>
    </row>
    <row r="8" spans="1:15" ht="19" x14ac:dyDescent="0.2">
      <c r="A8" s="36" t="s">
        <v>1</v>
      </c>
      <c r="B8" s="37"/>
      <c r="C8" s="33"/>
      <c r="D8" s="33"/>
      <c r="E8" s="33"/>
      <c r="F8" s="33"/>
      <c r="G8" s="33"/>
      <c r="H8" s="33"/>
      <c r="I8" s="21"/>
      <c r="J8" s="21"/>
    </row>
    <row r="9" spans="1:15" x14ac:dyDescent="0.15">
      <c r="A9" s="30" t="s">
        <v>4</v>
      </c>
      <c r="B9" s="38">
        <v>2</v>
      </c>
      <c r="C9" s="38">
        <v>2.5</v>
      </c>
      <c r="D9" s="39"/>
      <c r="E9" s="38">
        <v>3.5</v>
      </c>
      <c r="F9" s="38">
        <v>1</v>
      </c>
      <c r="G9" s="38">
        <v>2</v>
      </c>
      <c r="H9" s="38"/>
      <c r="I9" s="25"/>
      <c r="J9" s="40">
        <f>SUM(B9:H9)</f>
        <v>11</v>
      </c>
      <c r="L9" s="2"/>
      <c r="M9" s="2"/>
      <c r="N9" s="2"/>
    </row>
    <row r="10" spans="1:15" x14ac:dyDescent="0.15">
      <c r="A10" s="30" t="s">
        <v>2</v>
      </c>
      <c r="B10" s="38">
        <v>3.5</v>
      </c>
      <c r="C10" s="38">
        <v>3.5</v>
      </c>
      <c r="D10" s="39"/>
      <c r="E10" s="38">
        <v>0.5</v>
      </c>
      <c r="F10" s="39"/>
      <c r="G10" s="38">
        <v>2.25</v>
      </c>
      <c r="H10" s="38"/>
      <c r="I10" s="25"/>
      <c r="J10" s="40">
        <f>SUM(B10:H10)</f>
        <v>9.75</v>
      </c>
      <c r="L10" s="2"/>
      <c r="M10" s="2"/>
      <c r="N10" s="2"/>
    </row>
    <row r="11" spans="1:15" x14ac:dyDescent="0.15">
      <c r="A11" s="30" t="s">
        <v>5</v>
      </c>
      <c r="B11" s="38">
        <v>2.25</v>
      </c>
      <c r="C11" s="38">
        <v>2.25</v>
      </c>
      <c r="D11" s="38">
        <v>2.25</v>
      </c>
      <c r="E11" s="38">
        <v>2.25</v>
      </c>
      <c r="F11" s="38">
        <v>2.25</v>
      </c>
      <c r="G11" s="38"/>
      <c r="H11" s="39"/>
      <c r="I11" s="25"/>
      <c r="J11" s="40">
        <f>SUM(B11:H11)</f>
        <v>11.25</v>
      </c>
      <c r="L11" s="2"/>
      <c r="M11" s="2"/>
      <c r="N11" s="2"/>
    </row>
    <row r="12" spans="1:15" x14ac:dyDescent="0.15">
      <c r="A12" s="30" t="s">
        <v>3</v>
      </c>
      <c r="B12" s="38"/>
      <c r="C12" s="39"/>
      <c r="D12" s="38">
        <v>3.5</v>
      </c>
      <c r="E12" s="38"/>
      <c r="F12" s="38">
        <v>3.5</v>
      </c>
      <c r="G12" s="38"/>
      <c r="H12" s="38">
        <v>3.5</v>
      </c>
      <c r="I12" s="25"/>
      <c r="J12" s="40">
        <f>SUM(B12:H12)</f>
        <v>10.5</v>
      </c>
      <c r="L12" s="2"/>
      <c r="M12" s="2"/>
      <c r="N12" s="2"/>
    </row>
    <row r="13" spans="1:15" s="2" customFormat="1" ht="15" thickBot="1" x14ac:dyDescent="0.2">
      <c r="A13" s="30" t="s">
        <v>16</v>
      </c>
      <c r="B13" s="41">
        <f t="shared" ref="B13:H13" si="0">SUM(B9:B12)</f>
        <v>7.75</v>
      </c>
      <c r="C13" s="41">
        <f t="shared" si="0"/>
        <v>8.25</v>
      </c>
      <c r="D13" s="41">
        <f t="shared" si="0"/>
        <v>5.75</v>
      </c>
      <c r="E13" s="41">
        <f t="shared" si="0"/>
        <v>6.25</v>
      </c>
      <c r="F13" s="41">
        <f t="shared" si="0"/>
        <v>6.75</v>
      </c>
      <c r="G13" s="41">
        <f t="shared" si="0"/>
        <v>4.25</v>
      </c>
      <c r="H13" s="41">
        <f t="shared" si="0"/>
        <v>3.5</v>
      </c>
      <c r="I13" s="25"/>
      <c r="J13" s="21"/>
      <c r="K13" s="1"/>
      <c r="L13" s="1"/>
    </row>
    <row r="14" spans="1:15" ht="15" thickTop="1" x14ac:dyDescent="0.15">
      <c r="A14" s="33"/>
      <c r="B14" s="33"/>
      <c r="C14" s="33"/>
      <c r="D14" s="33"/>
      <c r="E14" s="33"/>
      <c r="F14" s="33"/>
      <c r="G14" s="33"/>
      <c r="H14" s="33"/>
      <c r="I14" s="21"/>
      <c r="J14" s="21"/>
    </row>
    <row r="15" spans="1:15" s="2" customFormat="1" x14ac:dyDescent="0.15">
      <c r="A15" s="30" t="s">
        <v>19</v>
      </c>
      <c r="B15" s="42">
        <f>B13*$C$4</f>
        <v>387.5</v>
      </c>
      <c r="C15" s="42">
        <f t="shared" ref="C15:H15" si="1">C13*$C$4</f>
        <v>412.5</v>
      </c>
      <c r="D15" s="42">
        <f t="shared" si="1"/>
        <v>287.5</v>
      </c>
      <c r="E15" s="42">
        <f t="shared" si="1"/>
        <v>312.5</v>
      </c>
      <c r="F15" s="42">
        <f t="shared" si="1"/>
        <v>337.5</v>
      </c>
      <c r="G15" s="42">
        <f t="shared" si="1"/>
        <v>212.5</v>
      </c>
      <c r="H15" s="42">
        <f t="shared" si="1"/>
        <v>175</v>
      </c>
      <c r="I15" s="25"/>
      <c r="J15" s="21"/>
      <c r="K15" s="1"/>
    </row>
    <row r="16" spans="1:15" x14ac:dyDescent="0.15">
      <c r="A16" s="30" t="s">
        <v>18</v>
      </c>
      <c r="B16" s="42">
        <f>SUM(B15:H15)</f>
        <v>2125</v>
      </c>
      <c r="C16" s="42"/>
      <c r="D16" s="42"/>
      <c r="E16" s="42"/>
      <c r="F16" s="42"/>
      <c r="G16" s="42"/>
      <c r="H16" s="42"/>
      <c r="I16" s="21"/>
      <c r="J16" s="21"/>
    </row>
    <row r="17" spans="1:10" x14ac:dyDescent="0.15">
      <c r="A17" s="43" t="s">
        <v>37</v>
      </c>
      <c r="B17" s="44">
        <f>COUNT(B9:B12)</f>
        <v>3</v>
      </c>
      <c r="C17" s="44">
        <f t="shared" ref="C17:H17" si="2">COUNT(C9:C12)</f>
        <v>3</v>
      </c>
      <c r="D17" s="44">
        <f t="shared" si="2"/>
        <v>2</v>
      </c>
      <c r="E17" s="44">
        <f t="shared" si="2"/>
        <v>3</v>
      </c>
      <c r="F17" s="44">
        <f t="shared" si="2"/>
        <v>3</v>
      </c>
      <c r="G17" s="44">
        <f t="shared" si="2"/>
        <v>2</v>
      </c>
      <c r="H17" s="44">
        <f t="shared" si="2"/>
        <v>1</v>
      </c>
      <c r="I17" s="21"/>
      <c r="J17" s="33"/>
    </row>
    <row r="18" spans="1:10" ht="15" thickBot="1" x14ac:dyDescent="0.2">
      <c r="A18" s="21"/>
      <c r="B18" s="33"/>
      <c r="C18" s="33"/>
      <c r="D18" s="33"/>
      <c r="E18" s="33"/>
      <c r="F18" s="33"/>
      <c r="G18" s="33"/>
      <c r="H18" s="33"/>
      <c r="I18" s="21"/>
      <c r="J18" s="33"/>
    </row>
    <row r="19" spans="1:10" x14ac:dyDescent="0.15">
      <c r="A19" s="45"/>
      <c r="B19" s="33"/>
      <c r="C19" s="33"/>
      <c r="D19" s="33"/>
      <c r="E19" s="46"/>
      <c r="F19" s="47"/>
      <c r="G19" s="48" t="s">
        <v>45</v>
      </c>
      <c r="H19" s="49">
        <f>AVERAGE(B13:H13)</f>
        <v>6.0714285714285712</v>
      </c>
      <c r="I19" s="21"/>
      <c r="J19" s="33"/>
    </row>
    <row r="20" spans="1:10" ht="15" thickBot="1" x14ac:dyDescent="0.2">
      <c r="A20" s="45"/>
      <c r="B20" s="33"/>
      <c r="C20" s="33"/>
      <c r="D20" s="33"/>
      <c r="E20" s="50"/>
      <c r="F20" s="51"/>
      <c r="G20" s="52" t="s">
        <v>36</v>
      </c>
      <c r="H20" s="49">
        <f>SUM(B13:H13)</f>
        <v>42.5</v>
      </c>
      <c r="I20" s="21"/>
      <c r="J20" s="33"/>
    </row>
    <row r="21" spans="1:10" s="7" customFormat="1" ht="15" thickBot="1" x14ac:dyDescent="0.2">
      <c r="A21" s="33"/>
      <c r="B21" s="33"/>
      <c r="C21" s="33"/>
      <c r="D21" s="33"/>
      <c r="E21" s="53"/>
      <c r="F21" s="53"/>
      <c r="G21" s="54"/>
      <c r="H21" s="55"/>
      <c r="I21" s="33"/>
      <c r="J21" s="33"/>
    </row>
    <row r="22" spans="1:10" x14ac:dyDescent="0.15">
      <c r="A22" s="45"/>
      <c r="B22" s="33"/>
      <c r="C22" s="33"/>
      <c r="D22" s="33"/>
      <c r="E22" s="46"/>
      <c r="F22" s="47"/>
      <c r="G22" s="48" t="s">
        <v>46</v>
      </c>
      <c r="H22" s="28">
        <f>MIN(B15:H15)</f>
        <v>175</v>
      </c>
      <c r="I22" s="21"/>
      <c r="J22" s="33"/>
    </row>
    <row r="23" spans="1:10" ht="15" thickBot="1" x14ac:dyDescent="0.2">
      <c r="A23" s="45"/>
      <c r="B23" s="33"/>
      <c r="C23" s="33"/>
      <c r="D23" s="33"/>
      <c r="E23" s="50"/>
      <c r="F23" s="51"/>
      <c r="G23" s="52" t="s">
        <v>47</v>
      </c>
      <c r="H23" s="28">
        <f>MAX(B15:H15)</f>
        <v>412.5</v>
      </c>
      <c r="I23" s="21"/>
      <c r="J23" s="33"/>
    </row>
    <row r="38" spans="4:4" x14ac:dyDescent="0.15">
      <c r="D38" s="6"/>
    </row>
  </sheetData>
  <sortState ref="A9:J12">
    <sortCondition ref="A9:A12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3" sqref="C3"/>
    </sheetView>
  </sheetViews>
  <sheetFormatPr baseColWidth="10" defaultColWidth="8.83203125" defaultRowHeight="14" x14ac:dyDescent="0.15"/>
  <cols>
    <col min="1" max="1" width="30.5" style="1" customWidth="1"/>
    <col min="2" max="7" width="10.6640625" style="1" customWidth="1"/>
    <col min="8" max="8" width="11.5" style="1" bestFit="1" customWidth="1"/>
    <col min="9" max="9" width="3.1640625" style="1" customWidth="1"/>
    <col min="10" max="10" width="23.1640625" style="1" customWidth="1"/>
    <col min="11" max="15" width="9.5" style="1" customWidth="1"/>
  </cols>
  <sheetData>
    <row r="1" spans="1:15" ht="24" thickBot="1" x14ac:dyDescent="0.3">
      <c r="A1" s="20" t="s">
        <v>13</v>
      </c>
      <c r="B1" s="20"/>
      <c r="C1" s="20"/>
      <c r="D1" s="20"/>
      <c r="E1" s="20"/>
      <c r="F1" s="20"/>
      <c r="G1" s="20"/>
      <c r="H1" s="20"/>
      <c r="I1" s="21"/>
      <c r="J1" s="21"/>
    </row>
    <row r="2" spans="1:15" ht="15" thickTop="1" x14ac:dyDescent="0.15">
      <c r="A2" s="22" t="s">
        <v>14</v>
      </c>
      <c r="B2" s="21"/>
      <c r="C2" s="23" t="str">
        <f>CONCATENATE(Rates!C5," ",Rates!B5)</f>
        <v>Maria Luz</v>
      </c>
      <c r="D2" s="21"/>
      <c r="E2" s="21"/>
      <c r="F2" s="21"/>
      <c r="G2" s="22" t="s">
        <v>44</v>
      </c>
      <c r="H2" s="25">
        <v>35</v>
      </c>
      <c r="I2" s="21"/>
      <c r="J2" s="21"/>
    </row>
    <row r="3" spans="1:15" x14ac:dyDescent="0.15">
      <c r="A3" s="22" t="s">
        <v>15</v>
      </c>
      <c r="B3" s="21"/>
      <c r="C3" s="56">
        <v>7896</v>
      </c>
      <c r="D3" s="21"/>
      <c r="E3" s="21"/>
      <c r="F3" s="21"/>
      <c r="G3" s="22" t="s">
        <v>43</v>
      </c>
      <c r="H3" s="26" t="str">
        <f>IF(H20&gt;=H2,"yes","no")</f>
        <v>yes</v>
      </c>
      <c r="I3" s="21"/>
      <c r="J3" s="21"/>
    </row>
    <row r="4" spans="1:15" x14ac:dyDescent="0.15">
      <c r="A4" s="22" t="s">
        <v>0</v>
      </c>
      <c r="B4" s="27"/>
      <c r="C4" s="28">
        <f>VLOOKUP(C3,BillableRates,4,FALSE)</f>
        <v>150</v>
      </c>
      <c r="D4" s="21"/>
      <c r="E4" s="21"/>
      <c r="F4" s="21"/>
      <c r="G4" s="21"/>
      <c r="H4" s="21"/>
      <c r="I4" s="21"/>
      <c r="J4" s="21"/>
    </row>
    <row r="5" spans="1:15" x14ac:dyDescent="0.15">
      <c r="A5" s="29"/>
      <c r="B5" s="21"/>
      <c r="C5" s="21"/>
      <c r="D5" s="21"/>
      <c r="E5" s="21"/>
      <c r="F5" s="21"/>
      <c r="G5" s="21"/>
      <c r="H5" s="21"/>
      <c r="I5" s="21"/>
      <c r="J5" s="21"/>
    </row>
    <row r="6" spans="1:15" x14ac:dyDescent="0.15">
      <c r="A6" s="30" t="s">
        <v>17</v>
      </c>
      <c r="B6" s="31" t="s">
        <v>6</v>
      </c>
      <c r="C6" s="31" t="s">
        <v>7</v>
      </c>
      <c r="D6" s="31" t="s">
        <v>8</v>
      </c>
      <c r="E6" s="31" t="s">
        <v>9</v>
      </c>
      <c r="F6" s="31" t="s">
        <v>10</v>
      </c>
      <c r="G6" s="31" t="s">
        <v>11</v>
      </c>
      <c r="H6" s="31" t="s">
        <v>12</v>
      </c>
      <c r="I6" s="25"/>
      <c r="J6" s="32" t="s">
        <v>48</v>
      </c>
      <c r="M6" s="2"/>
      <c r="N6" s="2"/>
      <c r="O6" s="2"/>
    </row>
    <row r="7" spans="1:15" x14ac:dyDescent="0.15">
      <c r="A7" s="33"/>
      <c r="B7" s="34">
        <v>41288</v>
      </c>
      <c r="C7" s="34">
        <v>41289</v>
      </c>
      <c r="D7" s="34">
        <v>41290</v>
      </c>
      <c r="E7" s="34">
        <v>41291</v>
      </c>
      <c r="F7" s="34">
        <v>41292</v>
      </c>
      <c r="G7" s="34">
        <v>41293</v>
      </c>
      <c r="H7" s="34">
        <v>41294</v>
      </c>
      <c r="I7" s="35"/>
      <c r="J7" s="21"/>
      <c r="M7" s="3"/>
      <c r="N7" s="3"/>
      <c r="O7" s="3"/>
    </row>
    <row r="8" spans="1:15" ht="19" x14ac:dyDescent="0.2">
      <c r="A8" s="36" t="s">
        <v>1</v>
      </c>
      <c r="B8" s="37"/>
      <c r="C8" s="33"/>
      <c r="D8" s="33"/>
      <c r="E8" s="33"/>
      <c r="F8" s="33"/>
      <c r="G8" s="33"/>
      <c r="H8" s="33"/>
      <c r="I8" s="21"/>
      <c r="J8" s="21"/>
    </row>
    <row r="9" spans="1:15" x14ac:dyDescent="0.15">
      <c r="A9" s="30" t="s">
        <v>4</v>
      </c>
      <c r="B9" s="38">
        <v>2</v>
      </c>
      <c r="C9" s="38"/>
      <c r="D9" s="39">
        <v>0.5</v>
      </c>
      <c r="E9" s="38">
        <v>3.5</v>
      </c>
      <c r="F9" s="38">
        <v>1</v>
      </c>
      <c r="G9" s="38">
        <v>2</v>
      </c>
      <c r="H9" s="38"/>
      <c r="I9" s="25"/>
      <c r="J9" s="40">
        <f>SUM(B9:H9)</f>
        <v>9</v>
      </c>
      <c r="L9" s="2"/>
      <c r="M9" s="2"/>
      <c r="N9" s="2"/>
    </row>
    <row r="10" spans="1:15" x14ac:dyDescent="0.15">
      <c r="A10" s="30" t="s">
        <v>2</v>
      </c>
      <c r="B10" s="38">
        <v>1</v>
      </c>
      <c r="C10" s="38">
        <v>1</v>
      </c>
      <c r="D10" s="39">
        <v>1</v>
      </c>
      <c r="E10" s="38">
        <v>1</v>
      </c>
      <c r="F10" s="39">
        <v>1</v>
      </c>
      <c r="G10" s="38">
        <v>1</v>
      </c>
      <c r="H10" s="38"/>
      <c r="I10" s="25"/>
      <c r="J10" s="40">
        <f>SUM(B10:H10)</f>
        <v>6</v>
      </c>
      <c r="L10" s="2"/>
      <c r="M10" s="2"/>
      <c r="N10" s="2"/>
    </row>
    <row r="11" spans="1:15" x14ac:dyDescent="0.15">
      <c r="A11" s="30" t="s">
        <v>5</v>
      </c>
      <c r="B11" s="38">
        <v>2.25</v>
      </c>
      <c r="C11" s="38">
        <v>2.25</v>
      </c>
      <c r="D11" s="38">
        <v>2.25</v>
      </c>
      <c r="E11" s="38">
        <v>2.25</v>
      </c>
      <c r="F11" s="38">
        <v>2.25</v>
      </c>
      <c r="G11" s="38">
        <v>2.25</v>
      </c>
      <c r="H11" s="39"/>
      <c r="I11" s="25"/>
      <c r="J11" s="40">
        <f>SUM(B11:H11)</f>
        <v>13.5</v>
      </c>
      <c r="L11" s="2"/>
      <c r="M11" s="2"/>
      <c r="N11" s="2"/>
    </row>
    <row r="12" spans="1:15" x14ac:dyDescent="0.15">
      <c r="A12" s="30" t="s">
        <v>3</v>
      </c>
      <c r="B12" s="38"/>
      <c r="C12" s="39">
        <v>2.5</v>
      </c>
      <c r="D12" s="39">
        <v>2.5</v>
      </c>
      <c r="E12" s="39">
        <v>2.5</v>
      </c>
      <c r="F12" s="39">
        <v>2.5</v>
      </c>
      <c r="G12" s="39">
        <v>2.5</v>
      </c>
      <c r="H12" s="38"/>
      <c r="I12" s="25"/>
      <c r="J12" s="40">
        <f>SUM(B12:H12)</f>
        <v>12.5</v>
      </c>
      <c r="L12" s="2"/>
      <c r="M12" s="2"/>
      <c r="N12" s="2"/>
    </row>
    <row r="13" spans="1:15" s="2" customFormat="1" ht="15" thickBot="1" x14ac:dyDescent="0.2">
      <c r="A13" s="30" t="s">
        <v>16</v>
      </c>
      <c r="B13" s="41">
        <f t="shared" ref="B13:H13" si="0">SUM(B9:B12)</f>
        <v>5.25</v>
      </c>
      <c r="C13" s="41">
        <f t="shared" si="0"/>
        <v>5.75</v>
      </c>
      <c r="D13" s="41">
        <f t="shared" si="0"/>
        <v>6.25</v>
      </c>
      <c r="E13" s="41">
        <f t="shared" si="0"/>
        <v>9.25</v>
      </c>
      <c r="F13" s="41">
        <f t="shared" si="0"/>
        <v>6.75</v>
      </c>
      <c r="G13" s="41">
        <f t="shared" si="0"/>
        <v>7.75</v>
      </c>
      <c r="H13" s="41">
        <f t="shared" si="0"/>
        <v>0</v>
      </c>
      <c r="I13" s="25"/>
      <c r="J13" s="21"/>
      <c r="K13" s="1"/>
      <c r="L13" s="1"/>
    </row>
    <row r="14" spans="1:15" ht="15" thickTop="1" x14ac:dyDescent="0.15">
      <c r="A14" s="33"/>
      <c r="B14" s="33"/>
      <c r="C14" s="33"/>
      <c r="D14" s="33"/>
      <c r="E14" s="33"/>
      <c r="F14" s="33"/>
      <c r="G14" s="33"/>
      <c r="H14" s="33"/>
      <c r="I14" s="21"/>
      <c r="J14" s="21"/>
    </row>
    <row r="15" spans="1:15" s="2" customFormat="1" x14ac:dyDescent="0.15">
      <c r="A15" s="30" t="s">
        <v>19</v>
      </c>
      <c r="B15" s="42">
        <f>B13*$C$4</f>
        <v>787.5</v>
      </c>
      <c r="C15" s="42">
        <f t="shared" ref="C15:H15" si="1">C13*$C$4</f>
        <v>862.5</v>
      </c>
      <c r="D15" s="42">
        <f t="shared" si="1"/>
        <v>937.5</v>
      </c>
      <c r="E15" s="42">
        <f t="shared" si="1"/>
        <v>1387.5</v>
      </c>
      <c r="F15" s="42">
        <f t="shared" si="1"/>
        <v>1012.5</v>
      </c>
      <c r="G15" s="42">
        <f t="shared" si="1"/>
        <v>1162.5</v>
      </c>
      <c r="H15" s="42">
        <f t="shared" si="1"/>
        <v>0</v>
      </c>
      <c r="I15" s="25"/>
      <c r="J15" s="21"/>
      <c r="K15" s="1"/>
    </row>
    <row r="16" spans="1:15" x14ac:dyDescent="0.15">
      <c r="A16" s="30" t="s">
        <v>18</v>
      </c>
      <c r="B16" s="42">
        <f>SUM(B15:H15)</f>
        <v>6150</v>
      </c>
      <c r="C16" s="42"/>
      <c r="D16" s="42"/>
      <c r="E16" s="42"/>
      <c r="F16" s="42"/>
      <c r="G16" s="42"/>
      <c r="H16" s="42"/>
      <c r="I16" s="21"/>
      <c r="J16" s="21"/>
    </row>
    <row r="17" spans="1:10" x14ac:dyDescent="0.15">
      <c r="A17" s="43" t="s">
        <v>37</v>
      </c>
      <c r="B17" s="44">
        <f>COUNT(B9:B12)</f>
        <v>3</v>
      </c>
      <c r="C17" s="44">
        <f t="shared" ref="C17:H17" si="2">COUNT(C9:C12)</f>
        <v>3</v>
      </c>
      <c r="D17" s="44">
        <f t="shared" si="2"/>
        <v>4</v>
      </c>
      <c r="E17" s="44">
        <f t="shared" si="2"/>
        <v>4</v>
      </c>
      <c r="F17" s="44">
        <f t="shared" si="2"/>
        <v>4</v>
      </c>
      <c r="G17" s="44">
        <f t="shared" si="2"/>
        <v>4</v>
      </c>
      <c r="H17" s="44">
        <f t="shared" si="2"/>
        <v>0</v>
      </c>
      <c r="I17" s="21"/>
      <c r="J17" s="33"/>
    </row>
    <row r="18" spans="1:10" ht="15" thickBot="1" x14ac:dyDescent="0.2">
      <c r="A18" s="21"/>
      <c r="B18" s="33"/>
      <c r="C18" s="33"/>
      <c r="D18" s="33"/>
      <c r="E18" s="33"/>
      <c r="F18" s="33"/>
      <c r="G18" s="33"/>
      <c r="H18" s="33"/>
      <c r="I18" s="21"/>
      <c r="J18" s="33"/>
    </row>
    <row r="19" spans="1:10" x14ac:dyDescent="0.15">
      <c r="A19" s="45"/>
      <c r="B19" s="33"/>
      <c r="C19" s="33"/>
      <c r="D19" s="33"/>
      <c r="E19" s="46"/>
      <c r="F19" s="47"/>
      <c r="G19" s="48" t="s">
        <v>45</v>
      </c>
      <c r="H19" s="49">
        <f>AVERAGE(B13:H13)</f>
        <v>5.8571428571428568</v>
      </c>
      <c r="I19" s="21"/>
      <c r="J19" s="33"/>
    </row>
    <row r="20" spans="1:10" ht="15" thickBot="1" x14ac:dyDescent="0.2">
      <c r="A20" s="45"/>
      <c r="B20" s="33"/>
      <c r="C20" s="33"/>
      <c r="D20" s="33"/>
      <c r="E20" s="50"/>
      <c r="F20" s="51"/>
      <c r="G20" s="52" t="s">
        <v>36</v>
      </c>
      <c r="H20" s="49">
        <f>SUM(B13:H13)</f>
        <v>41</v>
      </c>
      <c r="I20" s="21"/>
      <c r="J20" s="33"/>
    </row>
    <row r="21" spans="1:10" s="7" customFormat="1" ht="15" thickBot="1" x14ac:dyDescent="0.2">
      <c r="A21" s="33"/>
      <c r="B21" s="33"/>
      <c r="C21" s="33"/>
      <c r="D21" s="33"/>
      <c r="E21" s="53"/>
      <c r="F21" s="53"/>
      <c r="G21" s="54"/>
      <c r="H21" s="55"/>
      <c r="I21" s="33"/>
      <c r="J21" s="33"/>
    </row>
    <row r="22" spans="1:10" x14ac:dyDescent="0.15">
      <c r="A22" s="45"/>
      <c r="B22" s="33"/>
      <c r="C22" s="33"/>
      <c r="D22" s="33"/>
      <c r="E22" s="46"/>
      <c r="F22" s="47"/>
      <c r="G22" s="48" t="s">
        <v>46</v>
      </c>
      <c r="H22" s="28">
        <f>MIN(B15:H15)</f>
        <v>0</v>
      </c>
      <c r="I22" s="21"/>
      <c r="J22" s="33"/>
    </row>
    <row r="23" spans="1:10" ht="15" thickBot="1" x14ac:dyDescent="0.2">
      <c r="A23" s="45"/>
      <c r="B23" s="33"/>
      <c r="C23" s="33"/>
      <c r="D23" s="33"/>
      <c r="E23" s="50"/>
      <c r="F23" s="51"/>
      <c r="G23" s="52" t="s">
        <v>47</v>
      </c>
      <c r="H23" s="28">
        <f>MAX(B15:H15)</f>
        <v>1387.5</v>
      </c>
      <c r="I23" s="21"/>
      <c r="J23" s="33"/>
    </row>
    <row r="38" spans="4:4" x14ac:dyDescent="0.15">
      <c r="D38" s="6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3" sqref="C3"/>
    </sheetView>
  </sheetViews>
  <sheetFormatPr baseColWidth="10" defaultColWidth="8.83203125" defaultRowHeight="14" x14ac:dyDescent="0.15"/>
  <cols>
    <col min="1" max="1" width="30" style="1" customWidth="1"/>
    <col min="2" max="8" width="10.6640625" style="1" customWidth="1"/>
    <col min="9" max="9" width="3.1640625" style="1" customWidth="1"/>
    <col min="10" max="10" width="23.1640625" style="1" customWidth="1"/>
    <col min="11" max="15" width="9.5" style="1" customWidth="1"/>
  </cols>
  <sheetData>
    <row r="1" spans="1:15" ht="24" thickBot="1" x14ac:dyDescent="0.3">
      <c r="A1" s="20" t="s">
        <v>13</v>
      </c>
      <c r="B1" s="20"/>
      <c r="C1" s="20"/>
      <c r="D1" s="20"/>
      <c r="E1" s="20"/>
      <c r="F1" s="20"/>
      <c r="G1" s="20"/>
      <c r="H1" s="20"/>
      <c r="I1" s="21"/>
      <c r="J1" s="21"/>
    </row>
    <row r="2" spans="1:15" ht="15" thickTop="1" x14ac:dyDescent="0.15">
      <c r="A2" s="22" t="s">
        <v>14</v>
      </c>
      <c r="B2" s="21"/>
      <c r="C2" s="23" t="str">
        <f>CONCATENATE(Rates!C4," ",Rates!B4)</f>
        <v>William Stevens</v>
      </c>
      <c r="D2" s="21"/>
      <c r="E2" s="21"/>
      <c r="F2" s="21"/>
      <c r="G2" s="22" t="s">
        <v>44</v>
      </c>
      <c r="H2" s="25">
        <v>35</v>
      </c>
      <c r="I2" s="21"/>
      <c r="J2" s="21"/>
    </row>
    <row r="3" spans="1:15" x14ac:dyDescent="0.15">
      <c r="A3" s="22" t="s">
        <v>15</v>
      </c>
      <c r="B3" s="21"/>
      <c r="C3" s="57">
        <v>1554</v>
      </c>
      <c r="D3" s="21"/>
      <c r="E3" s="21"/>
      <c r="F3" s="21"/>
      <c r="G3" s="22" t="s">
        <v>43</v>
      </c>
      <c r="H3" s="26" t="str">
        <f>IF(H20&gt;=H2,"yes","no")</f>
        <v>no</v>
      </c>
      <c r="I3" s="21"/>
      <c r="J3" s="21"/>
    </row>
    <row r="4" spans="1:15" x14ac:dyDescent="0.15">
      <c r="A4" s="22" t="s">
        <v>0</v>
      </c>
      <c r="B4" s="27"/>
      <c r="C4" s="28">
        <f>VLOOKUP(C3,BillableRates,4,FALSE)</f>
        <v>85</v>
      </c>
      <c r="D4" s="21"/>
      <c r="E4" s="21"/>
      <c r="F4" s="21"/>
      <c r="G4" s="21"/>
      <c r="H4" s="21"/>
      <c r="I4" s="21"/>
      <c r="J4" s="21"/>
    </row>
    <row r="5" spans="1:15" x14ac:dyDescent="0.15">
      <c r="A5" s="29"/>
      <c r="B5" s="21"/>
      <c r="C5" s="21"/>
      <c r="D5" s="21"/>
      <c r="E5" s="21"/>
      <c r="F5" s="21"/>
      <c r="G5" s="21"/>
      <c r="H5" s="21"/>
      <c r="I5" s="21"/>
      <c r="J5" s="21"/>
    </row>
    <row r="6" spans="1:15" x14ac:dyDescent="0.15">
      <c r="A6" s="30" t="s">
        <v>17</v>
      </c>
      <c r="B6" s="31" t="s">
        <v>6</v>
      </c>
      <c r="C6" s="31" t="s">
        <v>7</v>
      </c>
      <c r="D6" s="31" t="s">
        <v>8</v>
      </c>
      <c r="E6" s="31" t="s">
        <v>9</v>
      </c>
      <c r="F6" s="31" t="s">
        <v>10</v>
      </c>
      <c r="G6" s="31" t="s">
        <v>11</v>
      </c>
      <c r="H6" s="31" t="s">
        <v>12</v>
      </c>
      <c r="I6" s="25"/>
      <c r="J6" s="32" t="s">
        <v>48</v>
      </c>
      <c r="M6" s="2"/>
      <c r="N6" s="2"/>
      <c r="O6" s="2"/>
    </row>
    <row r="7" spans="1:15" x14ac:dyDescent="0.15">
      <c r="A7" s="33"/>
      <c r="B7" s="34">
        <v>41288</v>
      </c>
      <c r="C7" s="34">
        <v>41289</v>
      </c>
      <c r="D7" s="34">
        <v>41290</v>
      </c>
      <c r="E7" s="34">
        <v>41291</v>
      </c>
      <c r="F7" s="34">
        <v>41292</v>
      </c>
      <c r="G7" s="34">
        <v>41293</v>
      </c>
      <c r="H7" s="34">
        <v>41294</v>
      </c>
      <c r="I7" s="35"/>
      <c r="J7" s="21"/>
      <c r="M7" s="3"/>
      <c r="N7" s="3"/>
      <c r="O7" s="3"/>
    </row>
    <row r="8" spans="1:15" ht="19" x14ac:dyDescent="0.2">
      <c r="A8" s="36" t="s">
        <v>1</v>
      </c>
      <c r="B8" s="37"/>
      <c r="C8" s="33"/>
      <c r="D8" s="33"/>
      <c r="E8" s="33"/>
      <c r="F8" s="33"/>
      <c r="G8" s="33"/>
      <c r="H8" s="33"/>
      <c r="I8" s="21"/>
      <c r="J8" s="21"/>
    </row>
    <row r="9" spans="1:15" x14ac:dyDescent="0.15">
      <c r="A9" s="30" t="s">
        <v>4</v>
      </c>
      <c r="B9" s="38">
        <v>2</v>
      </c>
      <c r="C9" s="38">
        <v>1</v>
      </c>
      <c r="D9" s="38">
        <v>0.5</v>
      </c>
      <c r="E9" s="38"/>
      <c r="F9" s="38">
        <v>1</v>
      </c>
      <c r="G9" s="38"/>
      <c r="H9" s="38"/>
      <c r="I9" s="25"/>
      <c r="J9" s="40">
        <f>SUM(B9:H9)</f>
        <v>4.5</v>
      </c>
      <c r="L9" s="2"/>
      <c r="M9" s="2"/>
      <c r="N9" s="2"/>
    </row>
    <row r="10" spans="1:15" x14ac:dyDescent="0.15">
      <c r="A10" s="30" t="s">
        <v>2</v>
      </c>
      <c r="B10" s="38">
        <v>3.5</v>
      </c>
      <c r="C10" s="38"/>
      <c r="D10" s="38"/>
      <c r="E10" s="38">
        <v>3.5</v>
      </c>
      <c r="F10" s="38"/>
      <c r="G10" s="38"/>
      <c r="H10" s="38"/>
      <c r="I10" s="25"/>
      <c r="J10" s="40">
        <f>SUM(B10:H10)</f>
        <v>7</v>
      </c>
      <c r="L10" s="2"/>
      <c r="M10" s="2"/>
      <c r="N10" s="2"/>
    </row>
    <row r="11" spans="1:15" x14ac:dyDescent="0.15">
      <c r="A11" s="30" t="s">
        <v>5</v>
      </c>
      <c r="B11" s="38">
        <v>2.25</v>
      </c>
      <c r="C11" s="38">
        <v>2.25</v>
      </c>
      <c r="D11" s="38">
        <v>2.25</v>
      </c>
      <c r="E11" s="38">
        <v>2.25</v>
      </c>
      <c r="F11" s="38">
        <v>2.25</v>
      </c>
      <c r="G11" s="38"/>
      <c r="H11" s="39"/>
      <c r="I11" s="25"/>
      <c r="J11" s="40">
        <f>SUM(B11:H11)</f>
        <v>11.25</v>
      </c>
      <c r="L11" s="2"/>
      <c r="M11" s="2"/>
      <c r="N11" s="2"/>
    </row>
    <row r="12" spans="1:15" x14ac:dyDescent="0.15">
      <c r="A12" s="30" t="s">
        <v>3</v>
      </c>
      <c r="B12" s="38"/>
      <c r="C12" s="39">
        <v>2.5</v>
      </c>
      <c r="D12" s="38"/>
      <c r="E12" s="38"/>
      <c r="F12" s="38">
        <v>4.25</v>
      </c>
      <c r="G12" s="38"/>
      <c r="H12" s="38"/>
      <c r="I12" s="25"/>
      <c r="J12" s="40">
        <f>SUM(B12:H12)</f>
        <v>6.75</v>
      </c>
      <c r="L12" s="2"/>
      <c r="M12" s="2"/>
      <c r="N12" s="2"/>
    </row>
    <row r="13" spans="1:15" s="2" customFormat="1" ht="15" thickBot="1" x14ac:dyDescent="0.2">
      <c r="A13" s="30" t="s">
        <v>16</v>
      </c>
      <c r="B13" s="41">
        <f t="shared" ref="B13:H13" si="0">SUM(B9:B12)</f>
        <v>7.75</v>
      </c>
      <c r="C13" s="41">
        <f t="shared" si="0"/>
        <v>5.75</v>
      </c>
      <c r="D13" s="41">
        <f t="shared" si="0"/>
        <v>2.75</v>
      </c>
      <c r="E13" s="41">
        <f t="shared" si="0"/>
        <v>5.75</v>
      </c>
      <c r="F13" s="41">
        <f t="shared" si="0"/>
        <v>7.5</v>
      </c>
      <c r="G13" s="41">
        <f t="shared" si="0"/>
        <v>0</v>
      </c>
      <c r="H13" s="41">
        <f t="shared" si="0"/>
        <v>0</v>
      </c>
      <c r="I13" s="25"/>
      <c r="J13" s="21"/>
      <c r="K13" s="1"/>
      <c r="L13" s="1"/>
    </row>
    <row r="14" spans="1:15" ht="15" thickTop="1" x14ac:dyDescent="0.15">
      <c r="A14" s="33"/>
      <c r="B14" s="33"/>
      <c r="C14" s="33"/>
      <c r="D14" s="33"/>
      <c r="E14" s="33"/>
      <c r="F14" s="33"/>
      <c r="G14" s="33"/>
      <c r="H14" s="33"/>
      <c r="I14" s="21"/>
      <c r="J14" s="21"/>
    </row>
    <row r="15" spans="1:15" s="2" customFormat="1" x14ac:dyDescent="0.15">
      <c r="A15" s="30" t="s">
        <v>19</v>
      </c>
      <c r="B15" s="42">
        <f>B13*$C$4</f>
        <v>658.75</v>
      </c>
      <c r="C15" s="42">
        <f t="shared" ref="C15:H15" si="1">C13*$C$4</f>
        <v>488.75</v>
      </c>
      <c r="D15" s="42">
        <f t="shared" si="1"/>
        <v>233.75</v>
      </c>
      <c r="E15" s="42">
        <f t="shared" si="1"/>
        <v>488.75</v>
      </c>
      <c r="F15" s="42">
        <f t="shared" si="1"/>
        <v>637.5</v>
      </c>
      <c r="G15" s="42">
        <f t="shared" si="1"/>
        <v>0</v>
      </c>
      <c r="H15" s="42">
        <f t="shared" si="1"/>
        <v>0</v>
      </c>
      <c r="I15" s="25"/>
      <c r="J15" s="21"/>
      <c r="K15" s="1"/>
    </row>
    <row r="16" spans="1:15" x14ac:dyDescent="0.15">
      <c r="A16" s="30" t="s">
        <v>18</v>
      </c>
      <c r="B16" s="42">
        <f>SUM(B15:H15)</f>
        <v>2507.5</v>
      </c>
      <c r="C16" s="42"/>
      <c r="D16" s="42"/>
      <c r="E16" s="42"/>
      <c r="F16" s="42"/>
      <c r="G16" s="42"/>
      <c r="H16" s="42"/>
      <c r="I16" s="21"/>
      <c r="J16" s="21"/>
    </row>
    <row r="17" spans="1:10" x14ac:dyDescent="0.15">
      <c r="A17" s="43" t="s">
        <v>37</v>
      </c>
      <c r="B17" s="44">
        <f>COUNT(B9:B12)</f>
        <v>3</v>
      </c>
      <c r="C17" s="44">
        <f t="shared" ref="C17:H17" si="2">COUNT(C9:C12)</f>
        <v>3</v>
      </c>
      <c r="D17" s="44">
        <f t="shared" si="2"/>
        <v>2</v>
      </c>
      <c r="E17" s="44">
        <f t="shared" si="2"/>
        <v>2</v>
      </c>
      <c r="F17" s="44">
        <f t="shared" si="2"/>
        <v>3</v>
      </c>
      <c r="G17" s="44">
        <f t="shared" si="2"/>
        <v>0</v>
      </c>
      <c r="H17" s="44">
        <f t="shared" si="2"/>
        <v>0</v>
      </c>
      <c r="I17" s="21"/>
      <c r="J17" s="33"/>
    </row>
    <row r="18" spans="1:10" ht="15" thickBot="1" x14ac:dyDescent="0.2">
      <c r="A18" s="21"/>
      <c r="B18" s="33"/>
      <c r="C18" s="33"/>
      <c r="D18" s="33"/>
      <c r="E18" s="33"/>
      <c r="F18" s="33"/>
      <c r="G18" s="33"/>
      <c r="H18" s="33"/>
      <c r="I18" s="21"/>
      <c r="J18" s="33"/>
    </row>
    <row r="19" spans="1:10" x14ac:dyDescent="0.15">
      <c r="A19" s="45"/>
      <c r="B19" s="33"/>
      <c r="C19" s="33"/>
      <c r="D19" s="33"/>
      <c r="E19" s="46"/>
      <c r="F19" s="47"/>
      <c r="G19" s="48" t="s">
        <v>45</v>
      </c>
      <c r="H19" s="49">
        <f>AVERAGE(B13:H13)</f>
        <v>4.2142857142857144</v>
      </c>
      <c r="I19" s="21"/>
      <c r="J19" s="33"/>
    </row>
    <row r="20" spans="1:10" ht="15" thickBot="1" x14ac:dyDescent="0.2">
      <c r="A20" s="45"/>
      <c r="B20" s="33"/>
      <c r="C20" s="33"/>
      <c r="D20" s="33"/>
      <c r="E20" s="50"/>
      <c r="F20" s="51"/>
      <c r="G20" s="52" t="s">
        <v>36</v>
      </c>
      <c r="H20" s="49">
        <f>SUM(B13:H13)</f>
        <v>29.5</v>
      </c>
      <c r="I20" s="21"/>
      <c r="J20" s="33"/>
    </row>
    <row r="21" spans="1:10" s="7" customFormat="1" ht="15" thickBot="1" x14ac:dyDescent="0.2">
      <c r="A21" s="33"/>
      <c r="B21" s="33"/>
      <c r="C21" s="33"/>
      <c r="D21" s="33"/>
      <c r="E21" s="53"/>
      <c r="F21" s="53"/>
      <c r="G21" s="54"/>
      <c r="H21" s="55"/>
      <c r="I21" s="33"/>
      <c r="J21" s="33"/>
    </row>
    <row r="22" spans="1:10" x14ac:dyDescent="0.15">
      <c r="A22" s="45"/>
      <c r="B22" s="33"/>
      <c r="C22" s="33"/>
      <c r="D22" s="33"/>
      <c r="E22" s="46"/>
      <c r="F22" s="47"/>
      <c r="G22" s="48" t="s">
        <v>46</v>
      </c>
      <c r="H22" s="28">
        <f>MIN(B15:H15)</f>
        <v>0</v>
      </c>
      <c r="I22" s="21"/>
      <c r="J22" s="33"/>
    </row>
    <row r="23" spans="1:10" ht="15" thickBot="1" x14ac:dyDescent="0.2">
      <c r="A23" s="45"/>
      <c r="B23" s="33"/>
      <c r="C23" s="33"/>
      <c r="D23" s="33"/>
      <c r="E23" s="50"/>
      <c r="F23" s="51"/>
      <c r="G23" s="52" t="s">
        <v>47</v>
      </c>
      <c r="H23" s="28">
        <f>MAX(B15:H15)</f>
        <v>658.75</v>
      </c>
      <c r="I23" s="21"/>
      <c r="J23" s="33"/>
    </row>
    <row r="38" spans="4:4" x14ac:dyDescent="0.15">
      <c r="D38" s="6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D5"/>
    </sheetView>
  </sheetViews>
  <sheetFormatPr baseColWidth="10" defaultColWidth="8.83203125" defaultRowHeight="14" x14ac:dyDescent="0.15"/>
  <cols>
    <col min="1" max="1" width="12.6640625" style="1" customWidth="1"/>
    <col min="2" max="2" width="12" style="1" customWidth="1"/>
    <col min="3" max="3" width="9.5" style="1" customWidth="1"/>
  </cols>
  <sheetData>
    <row r="1" spans="1:5" ht="19" x14ac:dyDescent="0.2">
      <c r="A1" s="58" t="s">
        <v>39</v>
      </c>
      <c r="B1" s="58"/>
      <c r="C1" s="58"/>
      <c r="D1" s="58"/>
      <c r="E1" s="59"/>
    </row>
    <row r="2" spans="1:5" x14ac:dyDescent="0.15">
      <c r="A2" s="60" t="s">
        <v>49</v>
      </c>
      <c r="B2" s="60" t="s">
        <v>40</v>
      </c>
      <c r="C2" s="60" t="s">
        <v>41</v>
      </c>
      <c r="D2" s="60" t="s">
        <v>29</v>
      </c>
      <c r="E2" s="59"/>
    </row>
    <row r="3" spans="1:5" x14ac:dyDescent="0.15">
      <c r="A3" s="61">
        <v>265</v>
      </c>
      <c r="B3" s="62" t="s">
        <v>22</v>
      </c>
      <c r="C3" s="62" t="s">
        <v>23</v>
      </c>
      <c r="D3" s="63">
        <v>50</v>
      </c>
      <c r="E3" s="59"/>
    </row>
    <row r="4" spans="1:5" x14ac:dyDescent="0.15">
      <c r="A4" s="57">
        <v>1554</v>
      </c>
      <c r="B4" s="64" t="s">
        <v>20</v>
      </c>
      <c r="C4" s="64" t="s">
        <v>21</v>
      </c>
      <c r="D4" s="65">
        <v>85</v>
      </c>
      <c r="E4" s="59"/>
    </row>
    <row r="5" spans="1:5" x14ac:dyDescent="0.15">
      <c r="A5" s="56">
        <v>7896</v>
      </c>
      <c r="B5" s="66" t="s">
        <v>31</v>
      </c>
      <c r="C5" s="66" t="s">
        <v>38</v>
      </c>
      <c r="D5" s="67">
        <v>150</v>
      </c>
      <c r="E5" s="59"/>
    </row>
    <row r="6" spans="1:5" x14ac:dyDescent="0.15">
      <c r="A6" s="21"/>
      <c r="B6" s="21"/>
      <c r="C6" s="21"/>
      <c r="D6" s="59"/>
      <c r="E6" s="59"/>
    </row>
    <row r="7" spans="1:5" x14ac:dyDescent="0.15">
      <c r="A7" s="68" t="s">
        <v>42</v>
      </c>
      <c r="B7" s="68"/>
      <c r="C7" s="68"/>
      <c r="D7" s="59"/>
      <c r="E7" s="59"/>
    </row>
  </sheetData>
  <sortState ref="A3:D5">
    <sortCondition ref="A3:A5"/>
  </sortState>
  <mergeCells count="2">
    <mergeCell ref="A7:C7"/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+RDpWRl59QGUxn1O2/kdkGZIBRsZb8Oj</kers>
  <massa>3/28/2016 5:06:38 PM</massa>
  <hamilton>true</hamilton>
</senna>
</file>

<file path=customXml/itemProps1.xml><?xml version="1.0" encoding="utf-8"?>
<ds:datastoreItem xmlns:ds="http://schemas.openxmlformats.org/officeDocument/2006/customXml" ds:itemID="{32FE5F2B-C2F9-4142-9B7C-6D87A4D5CB3F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Smith Bill</vt:lpstr>
      <vt:lpstr>Marshall Hours</vt:lpstr>
      <vt:lpstr>Luz Hours</vt:lpstr>
      <vt:lpstr>Stevens Hours</vt:lpstr>
      <vt:lpstr>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2013-06-06T22:48:19Z</dcterms:created>
  <dcterms:modified xsi:type="dcterms:W3CDTF">2016-03-28T22:27:18Z</dcterms:modified>
</cp:coreProperties>
</file>