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3P04\A4\"/>
    </mc:Choice>
  </mc:AlternateContent>
  <xr:revisionPtr revIDLastSave="0" documentId="13_ncr:1_{4A134FAF-9531-44DF-9F13-15BC43934B58}" xr6:coauthVersionLast="45" xr6:coauthVersionMax="45" xr10:uidLastSave="{00000000-0000-0000-0000-000000000000}"/>
  <bookViews>
    <workbookView xWindow="1740" yWindow="5565" windowWidth="38700" windowHeight="15435" xr2:uid="{CF627CDD-F7CD-4FFE-A1F5-2F0BF322A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1" l="1"/>
  <c r="F13" i="1" s="1"/>
  <c r="E13" i="1"/>
  <c r="F16" i="1"/>
  <c r="G16" i="1"/>
  <c r="H16" i="1"/>
  <c r="I16" i="1"/>
  <c r="E16" i="1"/>
  <c r="F15" i="1"/>
  <c r="G15" i="1"/>
  <c r="H15" i="1"/>
  <c r="I15" i="1"/>
  <c r="E15" i="1"/>
  <c r="F12" i="1"/>
  <c r="G12" i="1"/>
  <c r="H12" i="1"/>
  <c r="I12" i="1"/>
  <c r="E12" i="1"/>
  <c r="E27" i="1" l="1"/>
  <c r="E19" i="1" l="1"/>
  <c r="F27" i="1"/>
  <c r="G9" i="1"/>
  <c r="E6" i="1"/>
  <c r="G27" i="1" l="1"/>
  <c r="F19" i="1"/>
  <c r="H9" i="1"/>
  <c r="G13" i="1"/>
  <c r="F5" i="1"/>
  <c r="F6" i="1" s="1"/>
  <c r="E28" i="1"/>
  <c r="H27" i="1" l="1"/>
  <c r="G19" i="1"/>
  <c r="I9" i="1"/>
  <c r="I13" i="1" s="1"/>
  <c r="H13" i="1"/>
  <c r="G5" i="1"/>
  <c r="G6" i="1" s="1"/>
  <c r="F28" i="1"/>
  <c r="I27" i="1" l="1"/>
  <c r="I19" i="1" s="1"/>
  <c r="H19" i="1"/>
  <c r="H5" i="1"/>
  <c r="H6" i="1" s="1"/>
  <c r="G28" i="1"/>
  <c r="I5" i="1" l="1"/>
  <c r="I6" i="1" s="1"/>
  <c r="I28" i="1" s="1"/>
  <c r="H28" i="1"/>
</calcChain>
</file>

<file path=xl/sharedStrings.xml><?xml version="1.0" encoding="utf-8"?>
<sst xmlns="http://schemas.openxmlformats.org/spreadsheetml/2006/main" count="33" uniqueCount="33">
  <si>
    <t>Operations</t>
  </si>
  <si>
    <t>Interest</t>
  </si>
  <si>
    <t>Financing Activities</t>
  </si>
  <si>
    <t>Net Cash Flow</t>
  </si>
  <si>
    <t>Hardware Purchase</t>
  </si>
  <si>
    <t>Payments from</t>
  </si>
  <si>
    <t>Payments to</t>
  </si>
  <si>
    <t>Labour</t>
  </si>
  <si>
    <t>Materials</t>
  </si>
  <si>
    <t>Administration</t>
  </si>
  <si>
    <t>Software Purchase</t>
  </si>
  <si>
    <t>Funding from external sources</t>
  </si>
  <si>
    <t>Startup compeitions</t>
  </si>
  <si>
    <t>Current Status</t>
  </si>
  <si>
    <t>Funds at start of year</t>
  </si>
  <si>
    <t>Funds at end of year</t>
  </si>
  <si>
    <t>Monteary status</t>
  </si>
  <si>
    <t>Customer Status</t>
  </si>
  <si>
    <t>New Hardware Customers</t>
  </si>
  <si>
    <t>Software License Customers</t>
  </si>
  <si>
    <t>Loan Acquisition</t>
  </si>
  <si>
    <t>Loan Payment</t>
  </si>
  <si>
    <t>Loans</t>
  </si>
  <si>
    <t>Angel Investors</t>
  </si>
  <si>
    <t>Loans Owed</t>
  </si>
  <si>
    <t>Team Wages</t>
  </si>
  <si>
    <t>Hardware Cost</t>
  </si>
  <si>
    <t>Hardware Retail</t>
  </si>
  <si>
    <t xml:space="preserve">Software Retail </t>
  </si>
  <si>
    <t>Labour Cost</t>
  </si>
  <si>
    <t>Pricing Details</t>
  </si>
  <si>
    <t>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</si>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</sst>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ck">
        <color theme="7"/>
      </left>
      <right/>
      <top style="thick">
        <color theme="7"/>
      </top>
      <bottom/>
      <diagonal/>
    </border>
    <border>
      <left/>
      <right style="thick">
        <color theme="7"/>
      </right>
      <top style="thick">
        <color theme="7"/>
      </top>
      <bottom/>
      <diagonal/>
    </border>
    <border>
      <left style="thick">
        <color theme="7"/>
      </left>
      <right/>
      <top/>
      <bottom/>
      <diagonal/>
    </border>
    <border>
      <left/>
      <right style="thick">
        <color theme="7"/>
      </right>
      <top/>
      <bottom/>
      <diagonal/>
    </border>
    <border>
      <left style="thick">
        <color theme="7"/>
      </left>
      <right/>
      <top/>
      <bottom style="thick">
        <color theme="7"/>
      </bottom>
      <diagonal/>
    </border>
    <border>
      <left/>
      <right style="thick">
        <color theme="7"/>
      </right>
      <top/>
      <bottom style="thick">
        <color theme="7"/>
      </bottom>
      <diagonal/>
    </border>
  </borders>
  <cellStyleXfs count="4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4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20" borderId="0" xfId="0" applyFill="1"/>
    <xf numFmtId="0" fontId="1" fillId="20" borderId="0" xfId="0" applyFont="1" applyFill="1"/>
    <xf numFmtId="0" fontId="23" fillId="2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3" borderId="0" xfId="0" applyFill="1"/>
    <xf numFmtId="0" fontId="0" fillId="24" borderId="0" xfId="0" applyFill="1"/>
    <xf numFmtId="0" fontId="22" fillId="23" borderId="0" xfId="0" applyFont="1" applyFill="1"/>
    <xf numFmtId="0" fontId="22" fillId="22" borderId="0" xfId="0" applyFont="1" applyFill="1"/>
    <xf numFmtId="0" fontId="0" fillId="25" borderId="0" xfId="0" applyFill="1"/>
    <xf numFmtId="0" fontId="0" fillId="21" borderId="0" xfId="0" applyFill="1"/>
    <xf numFmtId="0" fontId="25" fillId="0" borderId="0" xfId="0" applyFont="1"/>
    <xf numFmtId="0" fontId="24" fillId="20" borderId="0" xfId="0" applyFont="1" applyFill="1" applyAlignment="1"/>
    <xf numFmtId="0" fontId="0" fillId="0" borderId="0" xfId="0" applyAlignment="1">
      <alignment horizontal="center"/>
    </xf>
    <xf numFmtId="0" fontId="24" fillId="20" borderId="0" xfId="0" applyFont="1" applyFill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5">
    <cellStyle name="20% - Accent1 2" xfId="2" xr:uid="{067243BF-FE8B-4134-894E-9FCBA1CAD8B3}"/>
    <cellStyle name="20% - Accent2 2" xfId="3" xr:uid="{CABA3FEF-B256-4E31-8643-9D176E1B0221}"/>
    <cellStyle name="20% - Accent3 2" xfId="4" xr:uid="{28D3B97D-92A4-400E-8BF8-ABB486D1C388}"/>
    <cellStyle name="20% - Accent4 2" xfId="5" xr:uid="{3767D4F3-D94A-45E1-8BE5-5582702C2B62}"/>
    <cellStyle name="20% - Accent5 2" xfId="6" xr:uid="{C194D340-E69F-4A8E-92D1-341DD0866197}"/>
    <cellStyle name="20% - Accent6 2" xfId="7" xr:uid="{B3A17A88-79A5-405E-BDA8-54B2804898D4}"/>
    <cellStyle name="40% - Accent1 2" xfId="8" xr:uid="{D017D5BF-57A4-40FC-8D6A-99290F52C0F7}"/>
    <cellStyle name="40% - Accent2 2" xfId="9" xr:uid="{05208A16-94C8-4CD0-A4E2-AFF806063BC0}"/>
    <cellStyle name="40% - Accent3 2" xfId="10" xr:uid="{DBDEA458-5770-49A3-AB28-DC79F78016E2}"/>
    <cellStyle name="40% - Accent4 2" xfId="11" xr:uid="{EE2CCDA5-FE5B-4CAE-8D29-C43CCD7F1692}"/>
    <cellStyle name="40% - Accent5 2" xfId="12" xr:uid="{6509EAF4-FED0-4452-A89E-572D07DF449A}"/>
    <cellStyle name="40% - Accent6 2" xfId="13" xr:uid="{A435D48B-566B-4747-9205-84E3C858F3E1}"/>
    <cellStyle name="60% - Accent1 2" xfId="14" xr:uid="{85DA0013-61C5-420A-B864-E53E4098D3C5}"/>
    <cellStyle name="60% - Accent2 2" xfId="15" xr:uid="{9184A2F3-00DB-43F7-9E86-EE53AAF37905}"/>
    <cellStyle name="60% - Accent3 2" xfId="16" xr:uid="{E948E693-52B8-4888-8F07-E7F8275C0593}"/>
    <cellStyle name="60% - Accent4 2" xfId="17" xr:uid="{CA0ACD3E-71F4-4E1E-8483-673E9C912810}"/>
    <cellStyle name="60% - Accent5 2" xfId="18" xr:uid="{575065CD-A641-460C-ACEB-53A18ADB6999}"/>
    <cellStyle name="60% - Accent6 2" xfId="19" xr:uid="{839410EA-E567-4F4D-8A1E-AF75F93AF878}"/>
    <cellStyle name="Accent1 2" xfId="20" xr:uid="{5E63F133-1035-425D-A8C7-6B0E2898700B}"/>
    <cellStyle name="Accent2 2" xfId="21" xr:uid="{CA715643-13DF-4AF3-9EA8-FABBEDBFB7CB}"/>
    <cellStyle name="Accent3 2" xfId="22" xr:uid="{D04FE223-69D9-478E-93D4-C2B7774DC5BE}"/>
    <cellStyle name="Accent4 2" xfId="23" xr:uid="{344FE038-DAC0-4697-8504-4564F8329E89}"/>
    <cellStyle name="Accent5 2" xfId="24" xr:uid="{86B60310-C239-4B80-96C1-8DC905444A33}"/>
    <cellStyle name="Accent6 2" xfId="25" xr:uid="{2D7C1061-E1D9-4FDF-9317-5A1F0A55D3E9}"/>
    <cellStyle name="Bad 2" xfId="26" xr:uid="{C77763A1-CE82-4C90-8EC8-DF0DC3E0E03C}"/>
    <cellStyle name="Calculation 2" xfId="27" xr:uid="{529E2B49-98C0-455C-B5A2-08B53FF53AF7}"/>
    <cellStyle name="Check Cell 2" xfId="28" xr:uid="{92C55B61-DB26-4550-8E68-C3CBDED29B2C}"/>
    <cellStyle name="Currency 2" xfId="29" xr:uid="{69B35DF7-5241-4BB3-9FC8-02322E130A7B}"/>
    <cellStyle name="Explanatory Text 2" xfId="30" xr:uid="{C25117DA-6C10-4858-B200-00675B0F3FA0}"/>
    <cellStyle name="Good 2" xfId="31" xr:uid="{4E316B07-BE20-4992-BF8B-9FB3B37C5E7F}"/>
    <cellStyle name="Heading 1 2" xfId="32" xr:uid="{A765D45E-8935-417E-B56C-66FE4C860BD9}"/>
    <cellStyle name="Heading 2 2" xfId="33" xr:uid="{A2C240A7-C397-4EA4-AAB6-E24D7632560A}"/>
    <cellStyle name="Heading 3 2" xfId="34" xr:uid="{2A990273-F217-422F-9959-C511837461AF}"/>
    <cellStyle name="Heading 4 2" xfId="35" xr:uid="{55FC1AD3-941E-42D7-9330-BC3213D17DEB}"/>
    <cellStyle name="Hyperlink" xfId="36" builtinId="8" customBuiltin="1"/>
    <cellStyle name="Input 2" xfId="37" xr:uid="{AD1F3FDC-8A7B-4EC0-A54F-F36E1E8B22CD}"/>
    <cellStyle name="Linked Cell 2" xfId="38" xr:uid="{8B652F52-31F4-4820-96DD-7723A0CA1819}"/>
    <cellStyle name="Neutral 2" xfId="39" xr:uid="{BB700816-B5E6-42FD-9644-9798F67CA43C}"/>
    <cellStyle name="Normal" xfId="0" builtinId="0"/>
    <cellStyle name="Normal 2" xfId="1" xr:uid="{BE44B223-6CCD-4D1F-86E7-5B8D560D0AD7}"/>
    <cellStyle name="Note 2" xfId="40" xr:uid="{76F54E8E-0876-46EF-AF02-021E81ECB0CE}"/>
    <cellStyle name="Output 2" xfId="41" xr:uid="{76356861-5AB9-4789-B988-C957EE6F3E46}"/>
    <cellStyle name="Title 2" xfId="42" xr:uid="{FBBBC7F4-7DAA-4C5B-90CC-BB30A9B12AA2}"/>
    <cellStyle name="Total 2" xfId="43" xr:uid="{906D543E-2468-4215-B353-AA80B06260D2}"/>
    <cellStyle name="Warning Text 2" xfId="44" xr:uid="{B6CDDDC5-0360-4B22-BFA1-7CAEA245EBDE}"/>
  </cellStyles>
  <dxfs count="0"/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GastroCROC</a:t>
            </a:r>
            <a:r>
              <a:rPr lang="en-CA" baseline="0"/>
              <a:t> 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Sheet1!$D$12</c:f>
              <c:strCache>
                <c:ptCount val="1"/>
                <c:pt idx="0">
                  <c:v>Hardware Purchase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Sheet1!$E$12:$I$12</c:f>
              <c:numCache>
                <c:formatCode>General</c:formatCode>
                <c:ptCount val="5"/>
                <c:pt idx="0">
                  <c:v>2500</c:v>
                </c:pt>
                <c:pt idx="1">
                  <c:v>7500</c:v>
                </c:pt>
                <c:pt idx="2">
                  <c:v>17500</c:v>
                </c:pt>
                <c:pt idx="3">
                  <c:v>32500</c:v>
                </c:pt>
                <c:pt idx="4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EB8-4ACF-B080-F6124761D48C}"/>
            </c:ext>
          </c:extLst>
        </c:ser>
        <c:ser>
          <c:idx val="1"/>
          <c:order val="1"/>
          <c:tx>
            <c:strRef>
              <c:f>Sheet1!$D$13</c:f>
              <c:strCache>
                <c:ptCount val="1"/>
                <c:pt idx="0">
                  <c:v>Software Purchase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Sheet1!$E$13:$I$13</c:f>
              <c:numCache>
                <c:formatCode>General</c:formatCode>
                <c:ptCount val="5"/>
                <c:pt idx="0">
                  <c:v>1200</c:v>
                </c:pt>
                <c:pt idx="1">
                  <c:v>2760</c:v>
                </c:pt>
                <c:pt idx="2">
                  <c:v>6240</c:v>
                </c:pt>
                <c:pt idx="3">
                  <c:v>12600</c:v>
                </c:pt>
                <c:pt idx="4">
                  <c:v>20040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EB8-4ACF-B080-F6124761D48C}"/>
            </c:ext>
          </c:extLst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Materials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Sheet1!$E$15:$I$15</c:f>
              <c:numCache>
                <c:formatCode>General</c:formatCode>
                <c:ptCount val="5"/>
                <c:pt idx="0">
                  <c:v>-557.5</c:v>
                </c:pt>
                <c:pt idx="1">
                  <c:v>-1672.5</c:v>
                </c:pt>
                <c:pt idx="2">
                  <c:v>-3902.5</c:v>
                </c:pt>
                <c:pt idx="3">
                  <c:v>-7247.5</c:v>
                </c:pt>
                <c:pt idx="4">
                  <c:v>-8920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EB8-4ACF-B080-F6124761D48C}"/>
            </c:ext>
          </c:extLst>
        </c:ser>
        <c:ser>
          <c:idx val="3"/>
          <c:order val="3"/>
          <c:tx>
            <c:strRef>
              <c:f>Sheet1!$D$16</c:f>
              <c:strCache>
                <c:ptCount val="1"/>
                <c:pt idx="0">
                  <c:v>Labour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Sheet1!$E$16:$I$16</c:f>
              <c:numCache>
                <c:formatCode>General</c:formatCode>
                <c:ptCount val="5"/>
                <c:pt idx="0">
                  <c:v>-100</c:v>
                </c:pt>
                <c:pt idx="1">
                  <c:v>-300</c:v>
                </c:pt>
                <c:pt idx="2">
                  <c:v>-700</c:v>
                </c:pt>
                <c:pt idx="3">
                  <c:v>-1300</c:v>
                </c:pt>
                <c:pt idx="4">
                  <c:v>-1600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EB8-4ACF-B080-F6124761D48C}"/>
            </c:ext>
          </c:extLst>
        </c:ser>
        <c:ser>
          <c:idx val="4"/>
          <c:order val="4"/>
          <c:tx>
            <c:strRef>
              <c:f>Sheet1!$D$17</c:f>
              <c:strCache>
                <c:ptCount val="1"/>
                <c:pt idx="0">
                  <c:v>Administration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Sheet1!$E$17:$I$17</c:f>
              <c:numCache>
                <c:formatCode>General</c:formatCode>
                <c:ptCount val="5"/>
                <c:pt idx="0">
                  <c:v>-500</c:v>
                </c:pt>
                <c:pt idx="1">
                  <c:v>-500</c:v>
                </c:pt>
                <c:pt idx="2">
                  <c:v>-1000</c:v>
                </c:pt>
                <c:pt idx="3">
                  <c:v>-2000</c:v>
                </c:pt>
                <c:pt idx="4">
                  <c:v>-2000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EB8-4ACF-B080-F6124761D48C}"/>
            </c:ext>
          </c:extLst>
        </c:ser>
        <c:ser>
          <c:idx val="5"/>
          <c:order val="5"/>
          <c:tx>
            <c:strRef>
              <c:f>Sheet1!$D$18</c:f>
              <c:strCache>
                <c:ptCount val="1"/>
                <c:pt idx="0">
                  <c:v>Team Wages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Sheet1!$E$18:$I$18</c:f>
              <c:numCache>
                <c:formatCode>General</c:formatCode>
                <c:ptCount val="5"/>
                <c:pt idx="0">
                  <c:v>-4000</c:v>
                </c:pt>
                <c:pt idx="1">
                  <c:v>-8000</c:v>
                </c:pt>
                <c:pt idx="2">
                  <c:v>-8000</c:v>
                </c:pt>
                <c:pt idx="3">
                  <c:v>-16000</c:v>
                </c:pt>
                <c:pt idx="4">
                  <c:v>-32000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EB8-4ACF-B080-F6124761D48C}"/>
            </c:ext>
          </c:extLst>
        </c:ser>
        <c:ser>
          <c:idx val="6"/>
          <c:order val="6"/>
          <c:tx>
            <c:strRef>
              <c:f>Sheet1!$D$19</c:f>
              <c:strCache>
                <c:ptCount val="1"/>
                <c:pt idx="0">
                  <c:v>Interest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Sheet1!$E$19:$I$19</c:f>
              <c:numCache>
                <c:formatCode>General</c:formatCode>
                <c:ptCount val="5"/>
                <c:pt idx="0">
                  <c:v>-1600</c:v>
                </c:pt>
                <c:pt idx="1">
                  <c:v>-1200</c:v>
                </c:pt>
                <c:pt idx="2">
                  <c:v>-800</c:v>
                </c:pt>
                <c:pt idx="3">
                  <c:v>-400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EB8-4ACF-B080-F6124761D48C}"/>
            </c:ext>
          </c:extLst>
        </c:ser>
        <c:ser>
          <c:idx val="7"/>
          <c:order val="7"/>
          <c:tx>
            <c:strRef>
              <c:f>Sheet1!$D$22</c:f>
              <c:strCache>
                <c:ptCount val="1"/>
                <c:pt idx="0">
                  <c:v>Startup compeitions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Sheet1!$E$22:$I$22</c:f>
              <c:numCache>
                <c:formatCode>General</c:formatCode>
                <c:ptCount val="5"/>
                <c:pt idx="0">
                  <c:v>5000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EB8-4ACF-B080-F6124761D48C}"/>
            </c:ext>
          </c:extLst>
        </c:ser>
        <c:ser>
          <c:idx val="8"/>
          <c:order val="8"/>
          <c:tx>
            <c:strRef>
              <c:f>Sheet1!$D$23</c:f>
              <c:strCache>
                <c:ptCount val="1"/>
                <c:pt idx="0">
                  <c:v>Angel Investors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Sheet1!$E$23:$I$23</c:f>
              <c:numCache>
                <c:formatCode>General</c:formatCode>
                <c:ptCount val="5"/>
                <c:pt idx="0">
                  <c:v>2000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EB8-4ACF-B080-F6124761D48C}"/>
            </c:ext>
          </c:extLst>
        </c:ser>
        <c:ser>
          <c:idx val="9"/>
          <c:order val="9"/>
          <c:tx>
            <c:strRef>
              <c:f>Sheet1!$D$25</c:f>
              <c:strCache>
                <c:ptCount val="1"/>
                <c:pt idx="0">
                  <c:v>Loan Acquisition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Sheet1!$E$25:$I$25</c:f>
              <c:numCache>
                <c:formatCode>General</c:formatCode>
                <c:ptCount val="5"/>
                <c:pt idx="0">
                  <c:v>20000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EB8-4ACF-B080-F6124761D48C}"/>
            </c:ext>
          </c:extLst>
        </c:ser>
        <c:ser>
          <c:idx val="10"/>
          <c:order val="10"/>
          <c:tx>
            <c:strRef>
              <c:f>Sheet1!$D$26</c:f>
              <c:strCache>
                <c:ptCount val="1"/>
                <c:pt idx="0">
                  <c:v>Loan Payment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Sheet1!$E$26:$I$26</c:f>
              <c:numCache>
                <c:formatCode>General</c:formatCode>
                <c:ptCount val="5"/>
                <c:pt idx="0">
                  <c:v>0</c:v>
                </c:pt>
                <c:pt idx="1">
                  <c:v>-5000</c:v>
                </c:pt>
                <c:pt idx="2">
                  <c:v>-5000</c:v>
                </c:pt>
                <c:pt idx="3">
                  <c:v>-5000</c:v>
                </c:pt>
                <c:pt idx="4">
                  <c:v>-5000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EB8-4ACF-B080-F6124761D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3941567"/>
        <c:axId val="407868591"/>
      </c:barChart>
      <c:catAx>
        <c:axId val="373941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868591"/>
        <c:crosses val="autoZero"/>
        <c:auto val="1"/>
        <c:lblAlgn val="ctr"/>
        <c:lblOffset val="100"/>
        <c:noMultiLvlLbl val="0"/>
      </c:catAx>
      <c:valAx>
        <c:axId val="40786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Cash Flow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94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552451</xdr:colOff>
      <xdr:row>9</xdr:row>
      <xdr:rowOff>171450</xdr:rowOff>
    </xdr:from>
    <xdr:to>
      <xdr:col>22</xdr:col>
      <xdr:colOff>369794</xdr:colOff>
      <xdr:row>51</xdr:row>
      <xdr:rowOff>33618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2C21F5-663D-4B9A-A50B-9426E1FC8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73CE-9DF3-4C6A-B912-390B1A036FC0}">
  <dimension ref="C2:L35"/>
  <sheetViews>
    <sheetView tabSelected="1" zoomScale="85" zoomScaleNormal="85" workbookViewId="0">
      <selection activeCell="C2" sqref="C2:I34"/>
    </sheetView>
  </sheetViews>
  <sheetFormatPr defaultRowHeight="15" x14ac:dyDescent="0.25"/>
  <cols>
    <col min="3" max="3" width="9.140625" customWidth="1"/>
    <col min="4" max="4" width="26.42578125" customWidth="1"/>
    <col min="5" max="5" width="10.140625" customWidth="1"/>
    <col min="6" max="7" width="10.140625" bestFit="1" customWidth="1"/>
    <col min="8" max="8" width="16.28515625" bestFit="1" customWidth="1"/>
    <col min="9" max="9" width="9.5703125" bestFit="1" customWidth="1"/>
    <col min="11" max="11" width="15.28515625" bestFit="1" customWidth="1"/>
  </cols>
  <sheetData>
    <row r="2" spans="3:9" ht="26.25" x14ac:dyDescent="0.4">
      <c r="E2" s="11">
        <v>2020</v>
      </c>
      <c r="F2" s="11">
        <v>2021</v>
      </c>
      <c r="G2" s="11">
        <v>2022</v>
      </c>
      <c r="H2" s="11">
        <v>2023</v>
      </c>
      <c r="I2" s="11">
        <v>2024</v>
      </c>
    </row>
    <row r="3" spans="3:9" ht="26.25" x14ac:dyDescent="0.4">
      <c r="C3" s="14" t="s">
        <v>13</v>
      </c>
      <c r="D3" s="14"/>
      <c r="E3" s="1"/>
      <c r="F3" s="1"/>
      <c r="G3" s="1"/>
      <c r="H3" s="1"/>
      <c r="I3" s="1"/>
    </row>
    <row r="4" spans="3:9" x14ac:dyDescent="0.25">
      <c r="C4" t="s">
        <v>16</v>
      </c>
    </row>
    <row r="5" spans="3:9" x14ac:dyDescent="0.25">
      <c r="C5" s="13"/>
      <c r="D5" s="8" t="s">
        <v>14</v>
      </c>
      <c r="E5">
        <v>0</v>
      </c>
      <c r="F5">
        <f>E6</f>
        <v>37457.5</v>
      </c>
      <c r="G5">
        <f t="shared" ref="G5:I5" si="0">F6</f>
        <v>64390</v>
      </c>
      <c r="H5">
        <f t="shared" si="0"/>
        <v>107532.5</v>
      </c>
      <c r="I5">
        <f t="shared" si="0"/>
        <v>184580</v>
      </c>
    </row>
    <row r="6" spans="3:9" x14ac:dyDescent="0.25">
      <c r="C6" s="13"/>
      <c r="D6" s="9" t="s">
        <v>15</v>
      </c>
      <c r="E6">
        <f>E5+SUM(E12:E13,E22,E23,E25)-SUM(E15:E19,E26)</f>
        <v>37457.5</v>
      </c>
      <c r="F6">
        <f t="shared" ref="F6:I6" si="1">F5+SUM(F12:F13,F22,F23,F25)-SUM(F15:F19,F26)</f>
        <v>64390</v>
      </c>
      <c r="G6">
        <f t="shared" si="1"/>
        <v>107532.5</v>
      </c>
      <c r="H6">
        <f t="shared" si="1"/>
        <v>184580</v>
      </c>
      <c r="I6">
        <f t="shared" si="1"/>
        <v>294140</v>
      </c>
    </row>
    <row r="7" spans="3:9" x14ac:dyDescent="0.25">
      <c r="C7" t="s">
        <v>17</v>
      </c>
    </row>
    <row r="8" spans="3:9" x14ac:dyDescent="0.25">
      <c r="C8" s="13"/>
      <c r="D8" s="10" t="s">
        <v>18</v>
      </c>
      <c r="E8">
        <v>5</v>
      </c>
      <c r="F8">
        <v>15</v>
      </c>
      <c r="G8">
        <v>35</v>
      </c>
      <c r="H8">
        <v>65</v>
      </c>
      <c r="I8">
        <v>80</v>
      </c>
    </row>
    <row r="9" spans="3:9" x14ac:dyDescent="0.25">
      <c r="C9" s="13"/>
      <c r="D9" s="10" t="s">
        <v>19</v>
      </c>
      <c r="E9">
        <v>10</v>
      </c>
      <c r="F9">
        <f>ROUND((F8+E9) * 0.9, 0)</f>
        <v>23</v>
      </c>
      <c r="G9">
        <f t="shared" ref="G9:I9" si="2">ROUND((G8+F9) * 0.9, 0)</f>
        <v>52</v>
      </c>
      <c r="H9">
        <f t="shared" si="2"/>
        <v>105</v>
      </c>
      <c r="I9">
        <f t="shared" si="2"/>
        <v>167</v>
      </c>
    </row>
    <row r="10" spans="3:9" ht="26.25" x14ac:dyDescent="0.4">
      <c r="C10" s="12" t="s">
        <v>0</v>
      </c>
      <c r="D10" s="3"/>
      <c r="E10" s="1"/>
      <c r="F10" s="1"/>
      <c r="G10" s="1"/>
      <c r="H10" s="1"/>
      <c r="I10" s="1"/>
    </row>
    <row r="11" spans="3:9" x14ac:dyDescent="0.25">
      <c r="C11" s="4" t="s">
        <v>5</v>
      </c>
      <c r="D11" s="4"/>
    </row>
    <row r="12" spans="3:9" x14ac:dyDescent="0.25">
      <c r="C12" s="13"/>
      <c r="D12" s="7" t="s">
        <v>4</v>
      </c>
      <c r="E12">
        <f>$I$32*E8</f>
        <v>2500</v>
      </c>
      <c r="F12">
        <f>$I$32*F8</f>
        <v>7500</v>
      </c>
      <c r="G12">
        <f>$I$32*G8</f>
        <v>17500</v>
      </c>
      <c r="H12">
        <f>$I$32*H8</f>
        <v>32500</v>
      </c>
      <c r="I12">
        <f>$I$32*I8</f>
        <v>40000</v>
      </c>
    </row>
    <row r="13" spans="3:9" x14ac:dyDescent="0.25">
      <c r="C13" s="13"/>
      <c r="D13" s="7" t="s">
        <v>10</v>
      </c>
      <c r="E13">
        <f>$I$33*12*E9</f>
        <v>1200</v>
      </c>
      <c r="F13">
        <f>$I$33*12*F9</f>
        <v>2760</v>
      </c>
      <c r="G13">
        <f>$I$33*12*G9</f>
        <v>6240</v>
      </c>
      <c r="H13">
        <f>$I$33*12*H9</f>
        <v>12600</v>
      </c>
      <c r="I13">
        <f>$I$33*12*I9</f>
        <v>20040</v>
      </c>
    </row>
    <row r="14" spans="3:9" x14ac:dyDescent="0.25">
      <c r="C14" t="s">
        <v>6</v>
      </c>
    </row>
    <row r="15" spans="3:9" x14ac:dyDescent="0.25">
      <c r="C15" s="13"/>
      <c r="D15" s="6" t="s">
        <v>8</v>
      </c>
      <c r="E15">
        <f>E8*$I$31*-1</f>
        <v>-557.5</v>
      </c>
      <c r="F15">
        <f>F8*$I$31*-1</f>
        <v>-1672.5</v>
      </c>
      <c r="G15">
        <f>G8*$I$31*-1</f>
        <v>-3902.5</v>
      </c>
      <c r="H15">
        <f>H8*$I$31*-1</f>
        <v>-7247.5</v>
      </c>
      <c r="I15">
        <f>I8*$I$31*-1</f>
        <v>-8920</v>
      </c>
    </row>
    <row r="16" spans="3:9" x14ac:dyDescent="0.25">
      <c r="C16" s="13"/>
      <c r="D16" s="6" t="s">
        <v>7</v>
      </c>
      <c r="E16">
        <f>E8*$I$34*-1</f>
        <v>-100</v>
      </c>
      <c r="F16">
        <f>F8*$I$34*-1</f>
        <v>-300</v>
      </c>
      <c r="G16">
        <f>G8*$I$34*-1</f>
        <v>-700</v>
      </c>
      <c r="H16">
        <f>H8*$I$34*-1</f>
        <v>-1300</v>
      </c>
      <c r="I16">
        <f>I8*$I$34*-1</f>
        <v>-1600</v>
      </c>
    </row>
    <row r="17" spans="3:12" x14ac:dyDescent="0.25">
      <c r="C17" s="13"/>
      <c r="D17" s="6" t="s">
        <v>9</v>
      </c>
      <c r="E17">
        <v>-500</v>
      </c>
      <c r="F17">
        <v>-500</v>
      </c>
      <c r="G17">
        <v>-1000</v>
      </c>
      <c r="H17">
        <v>-2000</v>
      </c>
      <c r="I17">
        <v>-2000</v>
      </c>
    </row>
    <row r="18" spans="3:12" x14ac:dyDescent="0.25">
      <c r="C18" s="13"/>
      <c r="D18" s="6" t="s">
        <v>25</v>
      </c>
      <c r="E18">
        <v>-4000</v>
      </c>
      <c r="F18">
        <v>-8000</v>
      </c>
      <c r="G18">
        <v>-8000</v>
      </c>
      <c r="H18">
        <v>-16000</v>
      </c>
      <c r="I18">
        <v>-32000</v>
      </c>
      <c r="L18" t="s">
        <v>32</v>
      </c>
    </row>
    <row r="19" spans="3:12" x14ac:dyDescent="0.25">
      <c r="C19" s="13"/>
      <c r="D19" s="6" t="s">
        <v>1</v>
      </c>
      <c r="E19">
        <f>E27*0.08*-1</f>
        <v>-1600</v>
      </c>
      <c r="F19">
        <f t="shared" ref="F19:I19" si="3">F27*0.08*-1</f>
        <v>-1200</v>
      </c>
      <c r="G19">
        <f t="shared" si="3"/>
        <v>-800</v>
      </c>
      <c r="H19">
        <f t="shared" si="3"/>
        <v>-400</v>
      </c>
      <c r="I19">
        <f t="shared" si="3"/>
        <v>0</v>
      </c>
    </row>
    <row r="20" spans="3:12" ht="26.25" x14ac:dyDescent="0.4">
      <c r="C20" s="14" t="s">
        <v>2</v>
      </c>
      <c r="D20" s="14"/>
      <c r="E20" s="1"/>
      <c r="F20" s="1"/>
      <c r="G20" s="1"/>
      <c r="H20" s="1"/>
      <c r="I20" s="1"/>
    </row>
    <row r="21" spans="3:12" x14ac:dyDescent="0.25">
      <c r="C21" t="s">
        <v>11</v>
      </c>
    </row>
    <row r="22" spans="3:12" x14ac:dyDescent="0.25">
      <c r="C22" s="13"/>
      <c r="D22" s="5" t="s">
        <v>12</v>
      </c>
      <c r="E22">
        <v>5000</v>
      </c>
      <c r="F22">
        <v>0</v>
      </c>
      <c r="G22">
        <v>0</v>
      </c>
      <c r="H22">
        <v>0</v>
      </c>
      <c r="I22">
        <v>0</v>
      </c>
    </row>
    <row r="23" spans="3:12" x14ac:dyDescent="0.25">
      <c r="C23" s="13"/>
      <c r="D23" s="5" t="s">
        <v>23</v>
      </c>
      <c r="E23">
        <v>2000</v>
      </c>
      <c r="F23">
        <v>0</v>
      </c>
      <c r="G23">
        <v>0</v>
      </c>
      <c r="H23">
        <v>0</v>
      </c>
      <c r="I23">
        <v>0</v>
      </c>
    </row>
    <row r="24" spans="3:12" x14ac:dyDescent="0.25">
      <c r="C24" t="s">
        <v>22</v>
      </c>
    </row>
    <row r="25" spans="3:12" x14ac:dyDescent="0.25">
      <c r="D25" s="5" t="s">
        <v>20</v>
      </c>
      <c r="E25">
        <v>20000</v>
      </c>
      <c r="F25">
        <v>0</v>
      </c>
      <c r="G25">
        <v>0</v>
      </c>
      <c r="H25">
        <v>0</v>
      </c>
      <c r="I25">
        <v>0</v>
      </c>
    </row>
    <row r="26" spans="3:12" x14ac:dyDescent="0.25">
      <c r="D26" s="6" t="s">
        <v>21</v>
      </c>
      <c r="E26">
        <v>0</v>
      </c>
      <c r="F26">
        <v>-5000</v>
      </c>
      <c r="G26">
        <v>-5000</v>
      </c>
      <c r="H26">
        <v>-5000</v>
      </c>
      <c r="I26">
        <v>-5000</v>
      </c>
    </row>
    <row r="27" spans="3:12" x14ac:dyDescent="0.25">
      <c r="D27" s="10" t="s">
        <v>24</v>
      </c>
      <c r="E27">
        <f>E25-E26</f>
        <v>20000</v>
      </c>
      <c r="F27">
        <f>F25+F26+E27</f>
        <v>15000</v>
      </c>
      <c r="G27">
        <f t="shared" ref="G27:I27" si="4">G25+G26+F27</f>
        <v>10000</v>
      </c>
      <c r="H27">
        <f t="shared" si="4"/>
        <v>5000</v>
      </c>
      <c r="I27">
        <f t="shared" si="4"/>
        <v>0</v>
      </c>
    </row>
    <row r="28" spans="3:12" ht="26.25" x14ac:dyDescent="0.4">
      <c r="C28" s="14" t="s">
        <v>3</v>
      </c>
      <c r="D28" s="14"/>
      <c r="E28" s="2">
        <f>E6-E5</f>
        <v>37457.5</v>
      </c>
      <c r="F28" s="2">
        <f t="shared" ref="F28:I28" si="5">F6-F5</f>
        <v>26932.5</v>
      </c>
      <c r="G28" s="2">
        <f t="shared" si="5"/>
        <v>43142.5</v>
      </c>
      <c r="H28" s="2">
        <f t="shared" si="5"/>
        <v>77047.5</v>
      </c>
      <c r="I28" s="2">
        <f t="shared" si="5"/>
        <v>109560</v>
      </c>
    </row>
    <row r="29" spans="3:12" ht="15.75" thickBot="1" x14ac:dyDescent="0.3"/>
    <row r="30" spans="3:12" ht="15.75" thickTop="1" x14ac:dyDescent="0.25">
      <c r="H30" s="15" t="s">
        <v>30</v>
      </c>
      <c r="I30" s="16" t="s">
        <v>31</v>
      </c>
    </row>
    <row r="31" spans="3:12" x14ac:dyDescent="0.25">
      <c r="H31" s="17" t="s">
        <v>26</v>
      </c>
      <c r="I31" s="18">
        <v>111.5</v>
      </c>
    </row>
    <row r="32" spans="3:12" x14ac:dyDescent="0.25">
      <c r="H32" s="17" t="s">
        <v>27</v>
      </c>
      <c r="I32" s="18">
        <v>500</v>
      </c>
    </row>
    <row r="33" spans="8:9" x14ac:dyDescent="0.25">
      <c r="H33" s="17" t="s">
        <v>28</v>
      </c>
      <c r="I33" s="18">
        <v>10</v>
      </c>
    </row>
    <row r="34" spans="8:9" ht="15.75" thickBot="1" x14ac:dyDescent="0.3">
      <c r="H34" s="19" t="s">
        <v>29</v>
      </c>
      <c r="I34" s="20">
        <v>20</v>
      </c>
    </row>
    <row r="35" spans="8:9" ht="15.75" thickTop="1" x14ac:dyDescent="0.25"/>
  </sheetData>
  <mergeCells count="8">
    <mergeCell ref="C15:C19"/>
    <mergeCell ref="C22:C23"/>
    <mergeCell ref="C20:D20"/>
    <mergeCell ref="C28:D28"/>
    <mergeCell ref="C3:D3"/>
    <mergeCell ref="C5:C6"/>
    <mergeCell ref="C8:C9"/>
    <mergeCell ref="C12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Suitor</dc:creator>
  <cp:lastModifiedBy>Jeff Suitor</cp:lastModifiedBy>
  <dcterms:created xsi:type="dcterms:W3CDTF">2020-04-16T04:12:23Z</dcterms:created>
  <dcterms:modified xsi:type="dcterms:W3CDTF">2020-04-20T00:17:59Z</dcterms:modified>
</cp:coreProperties>
</file>