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+Modelo Nacional de Riesgo Sismico\Documentos\XCNIS\"/>
    </mc:Choice>
  </mc:AlternateContent>
  <xr:revisionPtr revIDLastSave="0" documentId="13_ncr:1_{ACF35F7F-E5EA-40D0-84FD-6476E30B3DD9}" xr6:coauthVersionLast="47" xr6:coauthVersionMax="47" xr10:uidLastSave="{00000000-0000-0000-0000-000000000000}"/>
  <workbookProtection workbookAlgorithmName="SHA-512" workbookHashValue="A79fff85YyIIvpfbS4q0RiECRfLGiGhvFSdZ3o7ugpd9Fq6ksxXyS+N89YssONyiCy4J1eIRQBsz0ZHT676Meg==" workbookSaltValue="PgqKgWV7TgEZ9aJSZlDaUg==" workbookSpinCount="100000" lockStructure="1"/>
  <bookViews>
    <workbookView xWindow="28680" yWindow="-3195" windowWidth="24240" windowHeight="13020" xr2:uid="{2D03388E-E45E-4663-9022-F0FCC3BA73FC}"/>
  </bookViews>
  <sheets>
    <sheet name="Modelo" sheetId="1" r:id="rId1"/>
    <sheet name="Calculos" sheetId="2" state="hidden" r:id="rId2"/>
  </sheets>
  <definedNames>
    <definedName name="_xlnm.Print_Area" localSheetId="0">Modelo!$A$1:$I$36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1" l="1"/>
  <c r="G13" i="1"/>
  <c r="J24" i="2" l="1"/>
  <c r="J25" i="2"/>
  <c r="J23" i="2"/>
  <c r="I24" i="2"/>
  <c r="I25" i="2"/>
  <c r="I23" i="2"/>
  <c r="H24" i="2"/>
  <c r="H25" i="2"/>
  <c r="H23" i="2"/>
  <c r="G24" i="2"/>
  <c r="G25" i="2"/>
  <c r="G23" i="2"/>
  <c r="L23" i="2" s="1"/>
  <c r="G15" i="2"/>
  <c r="L15" i="2" s="1"/>
  <c r="G16" i="2"/>
  <c r="G17" i="2"/>
  <c r="L17" i="2" s="1"/>
  <c r="G14" i="2"/>
  <c r="H15" i="2"/>
  <c r="H16" i="2"/>
  <c r="H17" i="2"/>
  <c r="H14" i="2"/>
  <c r="I15" i="2"/>
  <c r="I16" i="2"/>
  <c r="I17" i="2"/>
  <c r="I14" i="2"/>
  <c r="J15" i="2"/>
  <c r="J16" i="2"/>
  <c r="J17" i="2"/>
  <c r="J14" i="2"/>
  <c r="J6" i="2"/>
  <c r="J7" i="2"/>
  <c r="J8" i="2"/>
  <c r="J5" i="2"/>
  <c r="I6" i="2"/>
  <c r="I7" i="2"/>
  <c r="I8" i="2"/>
  <c r="I5" i="2"/>
  <c r="H6" i="2"/>
  <c r="H7" i="2"/>
  <c r="H8" i="2"/>
  <c r="H5" i="2"/>
  <c r="G6" i="2"/>
  <c r="G7" i="2"/>
  <c r="G8" i="2"/>
  <c r="G5" i="2"/>
  <c r="L14" i="2" l="1"/>
  <c r="L25" i="2"/>
  <c r="L16" i="2"/>
  <c r="L8" i="2"/>
  <c r="L7" i="2"/>
  <c r="L6" i="2"/>
  <c r="L5" i="2"/>
  <c r="L24" i="2"/>
  <c r="I41" i="2" l="1"/>
  <c r="I40" i="2"/>
  <c r="I31" i="2"/>
  <c r="M4" i="2" l="1"/>
  <c r="C24" i="2"/>
  <c r="C15" i="2"/>
  <c r="C16" i="2"/>
  <c r="C17" i="2"/>
  <c r="C18" i="2"/>
  <c r="C14" i="2"/>
  <c r="M22" i="2" l="1"/>
  <c r="M13" i="2"/>
  <c r="I37" i="2"/>
  <c r="D4" i="2"/>
  <c r="G10" i="1"/>
  <c r="C31" i="2" l="1"/>
  <c r="C32" i="2" s="1"/>
  <c r="D32" i="2" s="1"/>
  <c r="D14" i="2"/>
  <c r="D24" i="2"/>
  <c r="G8" i="1"/>
  <c r="I39" i="2" s="1"/>
  <c r="D31" i="2" l="1"/>
  <c r="C33" i="2"/>
  <c r="G9" i="1"/>
  <c r="G14" i="1" s="1"/>
  <c r="G11" i="1"/>
  <c r="Y423" i="2" l="1"/>
  <c r="Y439" i="2"/>
  <c r="Y455" i="2"/>
  <c r="Y471" i="2"/>
  <c r="Y487" i="2"/>
  <c r="Y503" i="2"/>
  <c r="Y519" i="2"/>
  <c r="Y535" i="2"/>
  <c r="Y551" i="2"/>
  <c r="Y567" i="2"/>
  <c r="Y583" i="2"/>
  <c r="Y599" i="2"/>
  <c r="Y615" i="2"/>
  <c r="Y631" i="2"/>
  <c r="Y647" i="2"/>
  <c r="Y663" i="2"/>
  <c r="Y679" i="2"/>
  <c r="Y695" i="2"/>
  <c r="Y711" i="2"/>
  <c r="Y727" i="2"/>
  <c r="Y743" i="2"/>
  <c r="Y759" i="2"/>
  <c r="Y775" i="2"/>
  <c r="Y791" i="2"/>
  <c r="Y807" i="2"/>
  <c r="Y823" i="2"/>
  <c r="Y839" i="2"/>
  <c r="Y855" i="2"/>
  <c r="Y871" i="2"/>
  <c r="Y887" i="2"/>
  <c r="Y903" i="2"/>
  <c r="Y919" i="2"/>
  <c r="Y935" i="2"/>
  <c r="Y951" i="2"/>
  <c r="Y967" i="2"/>
  <c r="Y983" i="2"/>
  <c r="Y999" i="2"/>
  <c r="Y1015" i="2"/>
  <c r="Y1031" i="2"/>
  <c r="Y1047" i="2"/>
  <c r="Y1063" i="2"/>
  <c r="Y1079" i="2"/>
  <c r="Y1095" i="2"/>
  <c r="Y1111" i="2"/>
  <c r="Y1127" i="2"/>
  <c r="Y1143" i="2"/>
  <c r="Y1159" i="2"/>
  <c r="Y1175" i="2"/>
  <c r="Y1191" i="2"/>
  <c r="Y1207" i="2"/>
  <c r="Y1223" i="2"/>
  <c r="Y1239" i="2"/>
  <c r="Y1255" i="2"/>
  <c r="Y1271" i="2"/>
  <c r="Y1287" i="2"/>
  <c r="Y1303" i="2"/>
  <c r="Y1319" i="2"/>
  <c r="Y1335" i="2"/>
  <c r="Y1351" i="2"/>
  <c r="Y1367" i="2"/>
  <c r="Y1383" i="2"/>
  <c r="Y1399" i="2"/>
  <c r="Y1415" i="2"/>
  <c r="Y1431" i="2"/>
  <c r="Y1447" i="2"/>
  <c r="Y1463" i="2"/>
  <c r="Y1479" i="2"/>
  <c r="Y1495" i="2"/>
  <c r="Y1511" i="2"/>
  <c r="Y1527" i="2"/>
  <c r="Y1543" i="2"/>
  <c r="Y1559" i="2"/>
  <c r="Y1575" i="2"/>
  <c r="Y1591" i="2"/>
  <c r="Y556" i="2"/>
  <c r="Y700" i="2"/>
  <c r="Y812" i="2"/>
  <c r="Y876" i="2"/>
  <c r="Y956" i="2"/>
  <c r="Y1052" i="2"/>
  <c r="Y1148" i="2"/>
  <c r="Y1244" i="2"/>
  <c r="Y1324" i="2"/>
  <c r="Y1404" i="2"/>
  <c r="Y1500" i="2"/>
  <c r="Y424" i="2"/>
  <c r="Y440" i="2"/>
  <c r="Y456" i="2"/>
  <c r="Y472" i="2"/>
  <c r="Y488" i="2"/>
  <c r="Y504" i="2"/>
  <c r="Y520" i="2"/>
  <c r="Y536" i="2"/>
  <c r="Y552" i="2"/>
  <c r="Y568" i="2"/>
  <c r="Y584" i="2"/>
  <c r="Y600" i="2"/>
  <c r="Y616" i="2"/>
  <c r="Y632" i="2"/>
  <c r="Y648" i="2"/>
  <c r="Y664" i="2"/>
  <c r="Y680" i="2"/>
  <c r="Y696" i="2"/>
  <c r="Y712" i="2"/>
  <c r="Y728" i="2"/>
  <c r="Y744" i="2"/>
  <c r="Y760" i="2"/>
  <c r="Y776" i="2"/>
  <c r="Y792" i="2"/>
  <c r="Y808" i="2"/>
  <c r="Y824" i="2"/>
  <c r="Y840" i="2"/>
  <c r="Y856" i="2"/>
  <c r="Y872" i="2"/>
  <c r="Y888" i="2"/>
  <c r="Y904" i="2"/>
  <c r="Y920" i="2"/>
  <c r="Y936" i="2"/>
  <c r="Y952" i="2"/>
  <c r="Y968" i="2"/>
  <c r="Y984" i="2"/>
  <c r="Y1000" i="2"/>
  <c r="Y1016" i="2"/>
  <c r="Y1032" i="2"/>
  <c r="Y1048" i="2"/>
  <c r="Y1064" i="2"/>
  <c r="Y1080" i="2"/>
  <c r="Y1096" i="2"/>
  <c r="Y1112" i="2"/>
  <c r="Y1128" i="2"/>
  <c r="Y1144" i="2"/>
  <c r="Y1160" i="2"/>
  <c r="Y1176" i="2"/>
  <c r="Y1192" i="2"/>
  <c r="Y1208" i="2"/>
  <c r="Y1224" i="2"/>
  <c r="Y1240" i="2"/>
  <c r="Y1256" i="2"/>
  <c r="Y1272" i="2"/>
  <c r="Y1288" i="2"/>
  <c r="Y1304" i="2"/>
  <c r="Y1320" i="2"/>
  <c r="Y1336" i="2"/>
  <c r="Y1352" i="2"/>
  <c r="Y1368" i="2"/>
  <c r="Y1384" i="2"/>
  <c r="Y1400" i="2"/>
  <c r="Y1416" i="2"/>
  <c r="Y1432" i="2"/>
  <c r="Y1448" i="2"/>
  <c r="Y1464" i="2"/>
  <c r="Y1480" i="2"/>
  <c r="Y1496" i="2"/>
  <c r="Y1512" i="2"/>
  <c r="Y1528" i="2"/>
  <c r="Y1544" i="2"/>
  <c r="Y1560" i="2"/>
  <c r="Y1576" i="2"/>
  <c r="Y1592" i="2"/>
  <c r="Y540" i="2"/>
  <c r="Y732" i="2"/>
  <c r="Y860" i="2"/>
  <c r="Y972" i="2"/>
  <c r="Y1084" i="2"/>
  <c r="Y1196" i="2"/>
  <c r="Y1292" i="2"/>
  <c r="Y1388" i="2"/>
  <c r="Y1452" i="2"/>
  <c r="Y1532" i="2"/>
  <c r="Y425" i="2"/>
  <c r="Y441" i="2"/>
  <c r="Y457" i="2"/>
  <c r="Y473" i="2"/>
  <c r="Y489" i="2"/>
  <c r="Y505" i="2"/>
  <c r="Y521" i="2"/>
  <c r="Y537" i="2"/>
  <c r="Y553" i="2"/>
  <c r="Y569" i="2"/>
  <c r="Y585" i="2"/>
  <c r="Y601" i="2"/>
  <c r="Y617" i="2"/>
  <c r="Y633" i="2"/>
  <c r="Y649" i="2"/>
  <c r="Y665" i="2"/>
  <c r="Y681" i="2"/>
  <c r="Y697" i="2"/>
  <c r="Y713" i="2"/>
  <c r="Y729" i="2"/>
  <c r="Y745" i="2"/>
  <c r="Y761" i="2"/>
  <c r="Y777" i="2"/>
  <c r="Y793" i="2"/>
  <c r="Y809" i="2"/>
  <c r="Y825" i="2"/>
  <c r="Y841" i="2"/>
  <c r="Y857" i="2"/>
  <c r="Y873" i="2"/>
  <c r="Y889" i="2"/>
  <c r="Y905" i="2"/>
  <c r="Y921" i="2"/>
  <c r="Y937" i="2"/>
  <c r="Y953" i="2"/>
  <c r="Y969" i="2"/>
  <c r="Y985" i="2"/>
  <c r="Y1001" i="2"/>
  <c r="Y1017" i="2"/>
  <c r="Y1033" i="2"/>
  <c r="Y1049" i="2"/>
  <c r="Y1065" i="2"/>
  <c r="Y1081" i="2"/>
  <c r="Y1097" i="2"/>
  <c r="Y1113" i="2"/>
  <c r="Y1129" i="2"/>
  <c r="Y1145" i="2"/>
  <c r="Y1161" i="2"/>
  <c r="Y1177" i="2"/>
  <c r="Y1193" i="2"/>
  <c r="Y1209" i="2"/>
  <c r="Y1225" i="2"/>
  <c r="Y1241" i="2"/>
  <c r="Y1257" i="2"/>
  <c r="Y1273" i="2"/>
  <c r="Y1289" i="2"/>
  <c r="Y1305" i="2"/>
  <c r="Y1321" i="2"/>
  <c r="Y1337" i="2"/>
  <c r="Y1353" i="2"/>
  <c r="Y1369" i="2"/>
  <c r="Y1385" i="2"/>
  <c r="Y1401" i="2"/>
  <c r="Y1417" i="2"/>
  <c r="Y1433" i="2"/>
  <c r="Y1449" i="2"/>
  <c r="Y1465" i="2"/>
  <c r="Y1481" i="2"/>
  <c r="Y1497" i="2"/>
  <c r="Y1513" i="2"/>
  <c r="Y1529" i="2"/>
  <c r="Y1545" i="2"/>
  <c r="Y1561" i="2"/>
  <c r="Y1577" i="2"/>
  <c r="Y1593" i="2"/>
  <c r="Y524" i="2"/>
  <c r="Y748" i="2"/>
  <c r="Y908" i="2"/>
  <c r="Y1036" i="2"/>
  <c r="Y1132" i="2"/>
  <c r="Y1228" i="2"/>
  <c r="Y1356" i="2"/>
  <c r="Y1468" i="2"/>
  <c r="Y426" i="2"/>
  <c r="Y442" i="2"/>
  <c r="Y458" i="2"/>
  <c r="Y474" i="2"/>
  <c r="Y490" i="2"/>
  <c r="Y506" i="2"/>
  <c r="Y522" i="2"/>
  <c r="Y538" i="2"/>
  <c r="Y554" i="2"/>
  <c r="Y570" i="2"/>
  <c r="Y586" i="2"/>
  <c r="Y602" i="2"/>
  <c r="Y618" i="2"/>
  <c r="Y634" i="2"/>
  <c r="Y650" i="2"/>
  <c r="Y666" i="2"/>
  <c r="Y682" i="2"/>
  <c r="Y698" i="2"/>
  <c r="Y714" i="2"/>
  <c r="Y730" i="2"/>
  <c r="Y746" i="2"/>
  <c r="Y762" i="2"/>
  <c r="Y778" i="2"/>
  <c r="Y794" i="2"/>
  <c r="Y810" i="2"/>
  <c r="Y826" i="2"/>
  <c r="Y842" i="2"/>
  <c r="Y858" i="2"/>
  <c r="Y874" i="2"/>
  <c r="Y890" i="2"/>
  <c r="Y906" i="2"/>
  <c r="Y922" i="2"/>
  <c r="Y938" i="2"/>
  <c r="Y954" i="2"/>
  <c r="Y970" i="2"/>
  <c r="Y986" i="2"/>
  <c r="Y1002" i="2"/>
  <c r="Y1018" i="2"/>
  <c r="Y1034" i="2"/>
  <c r="Y1050" i="2"/>
  <c r="Y1066" i="2"/>
  <c r="Y1082" i="2"/>
  <c r="Y1098" i="2"/>
  <c r="Y1114" i="2"/>
  <c r="Y1130" i="2"/>
  <c r="Y1146" i="2"/>
  <c r="Y1162" i="2"/>
  <c r="Y1178" i="2"/>
  <c r="Y1194" i="2"/>
  <c r="Y1210" i="2"/>
  <c r="Y1226" i="2"/>
  <c r="Y1242" i="2"/>
  <c r="Y1258" i="2"/>
  <c r="Y1274" i="2"/>
  <c r="Y1290" i="2"/>
  <c r="Y1306" i="2"/>
  <c r="Y1322" i="2"/>
  <c r="Y1338" i="2"/>
  <c r="Y1354" i="2"/>
  <c r="Y1370" i="2"/>
  <c r="Y1386" i="2"/>
  <c r="Y1402" i="2"/>
  <c r="Y1418" i="2"/>
  <c r="Y1434" i="2"/>
  <c r="Y1450" i="2"/>
  <c r="Y1466" i="2"/>
  <c r="Y1482" i="2"/>
  <c r="Y1498" i="2"/>
  <c r="Y1514" i="2"/>
  <c r="Y1530" i="2"/>
  <c r="Y1546" i="2"/>
  <c r="Y1562" i="2"/>
  <c r="Y1578" i="2"/>
  <c r="Y1594" i="2"/>
  <c r="Y508" i="2"/>
  <c r="Y764" i="2"/>
  <c r="Y892" i="2"/>
  <c r="Y988" i="2"/>
  <c r="Y1068" i="2"/>
  <c r="Y1164" i="2"/>
  <c r="Y1260" i="2"/>
  <c r="Y1340" i="2"/>
  <c r="Y1420" i="2"/>
  <c r="Y1516" i="2"/>
  <c r="Y427" i="2"/>
  <c r="Y443" i="2"/>
  <c r="Y459" i="2"/>
  <c r="Y475" i="2"/>
  <c r="Y491" i="2"/>
  <c r="Y507" i="2"/>
  <c r="Y523" i="2"/>
  <c r="Y539" i="2"/>
  <c r="Y555" i="2"/>
  <c r="Y571" i="2"/>
  <c r="Y587" i="2"/>
  <c r="Y603" i="2"/>
  <c r="Y619" i="2"/>
  <c r="Y635" i="2"/>
  <c r="Y651" i="2"/>
  <c r="Y667" i="2"/>
  <c r="Y683" i="2"/>
  <c r="Y699" i="2"/>
  <c r="Y715" i="2"/>
  <c r="Y731" i="2"/>
  <c r="Y747" i="2"/>
  <c r="Y763" i="2"/>
  <c r="Y779" i="2"/>
  <c r="Y795" i="2"/>
  <c r="Y811" i="2"/>
  <c r="Y827" i="2"/>
  <c r="Y843" i="2"/>
  <c r="Y859" i="2"/>
  <c r="Y875" i="2"/>
  <c r="Y891" i="2"/>
  <c r="Y907" i="2"/>
  <c r="Y923" i="2"/>
  <c r="Y939" i="2"/>
  <c r="Y955" i="2"/>
  <c r="Y971" i="2"/>
  <c r="Y987" i="2"/>
  <c r="Y1003" i="2"/>
  <c r="Y1019" i="2"/>
  <c r="Y1035" i="2"/>
  <c r="Y1051" i="2"/>
  <c r="Y1067" i="2"/>
  <c r="Y1083" i="2"/>
  <c r="Y1099" i="2"/>
  <c r="Y1115" i="2"/>
  <c r="Y1131" i="2"/>
  <c r="Y1147" i="2"/>
  <c r="Y1163" i="2"/>
  <c r="Y1179" i="2"/>
  <c r="Y1195" i="2"/>
  <c r="Y1211" i="2"/>
  <c r="Y1227" i="2"/>
  <c r="Y1243" i="2"/>
  <c r="Y1259" i="2"/>
  <c r="Y1275" i="2"/>
  <c r="Y1291" i="2"/>
  <c r="Y1307" i="2"/>
  <c r="Y1323" i="2"/>
  <c r="Y1339" i="2"/>
  <c r="Y1355" i="2"/>
  <c r="Y1371" i="2"/>
  <c r="Y1387" i="2"/>
  <c r="Y1403" i="2"/>
  <c r="Y1419" i="2"/>
  <c r="Y1435" i="2"/>
  <c r="Y1451" i="2"/>
  <c r="Y1467" i="2"/>
  <c r="Y1483" i="2"/>
  <c r="Y1499" i="2"/>
  <c r="Y1515" i="2"/>
  <c r="Y1531" i="2"/>
  <c r="Y1547" i="2"/>
  <c r="Y1563" i="2"/>
  <c r="Y1579" i="2"/>
  <c r="Y1595" i="2"/>
  <c r="Y492" i="2"/>
  <c r="Y684" i="2"/>
  <c r="Y780" i="2"/>
  <c r="Y844" i="2"/>
  <c r="Y940" i="2"/>
  <c r="Y1020" i="2"/>
  <c r="Y1116" i="2"/>
  <c r="Y1212" i="2"/>
  <c r="Y1276" i="2"/>
  <c r="Y1372" i="2"/>
  <c r="Y1484" i="2"/>
  <c r="Y428" i="2"/>
  <c r="Y444" i="2"/>
  <c r="Y460" i="2"/>
  <c r="Y476" i="2"/>
  <c r="Y572" i="2"/>
  <c r="Y588" i="2"/>
  <c r="Y604" i="2"/>
  <c r="Y620" i="2"/>
  <c r="Y636" i="2"/>
  <c r="Y652" i="2"/>
  <c r="Y668" i="2"/>
  <c r="Y716" i="2"/>
  <c r="Y796" i="2"/>
  <c r="Y828" i="2"/>
  <c r="Y924" i="2"/>
  <c r="Y1004" i="2"/>
  <c r="Y1100" i="2"/>
  <c r="Y1180" i="2"/>
  <c r="Y1308" i="2"/>
  <c r="Y1436" i="2"/>
  <c r="Y429" i="2"/>
  <c r="Y445" i="2"/>
  <c r="Y461" i="2"/>
  <c r="Y477" i="2"/>
  <c r="Y493" i="2"/>
  <c r="Y431" i="2"/>
  <c r="Y447" i="2"/>
  <c r="Y463" i="2"/>
  <c r="Y479" i="2"/>
  <c r="Y495" i="2"/>
  <c r="Y511" i="2"/>
  <c r="Y527" i="2"/>
  <c r="Y543" i="2"/>
  <c r="Y559" i="2"/>
  <c r="Y575" i="2"/>
  <c r="Y591" i="2"/>
  <c r="Y607" i="2"/>
  <c r="Y623" i="2"/>
  <c r="Y639" i="2"/>
  <c r="Y655" i="2"/>
  <c r="Y671" i="2"/>
  <c r="Y687" i="2"/>
  <c r="Y703" i="2"/>
  <c r="Y719" i="2"/>
  <c r="Y735" i="2"/>
  <c r="Y751" i="2"/>
  <c r="Y767" i="2"/>
  <c r="Y783" i="2"/>
  <c r="Y799" i="2"/>
  <c r="Y815" i="2"/>
  <c r="Y831" i="2"/>
  <c r="Y847" i="2"/>
  <c r="Y863" i="2"/>
  <c r="Y879" i="2"/>
  <c r="Y895" i="2"/>
  <c r="Y911" i="2"/>
  <c r="Y927" i="2"/>
  <c r="Y943" i="2"/>
  <c r="Y959" i="2"/>
  <c r="Y975" i="2"/>
  <c r="Y991" i="2"/>
  <c r="Y1007" i="2"/>
  <c r="Y1023" i="2"/>
  <c r="Y1039" i="2"/>
  <c r="Y1055" i="2"/>
  <c r="Y1071" i="2"/>
  <c r="Y1087" i="2"/>
  <c r="Y1103" i="2"/>
  <c r="Y1119" i="2"/>
  <c r="Y1135" i="2"/>
  <c r="Y1151" i="2"/>
  <c r="Y1167" i="2"/>
  <c r="Y1183" i="2"/>
  <c r="Y1199" i="2"/>
  <c r="Y1215" i="2"/>
  <c r="Y1231" i="2"/>
  <c r="Y1247" i="2"/>
  <c r="Y1263" i="2"/>
  <c r="Y1279" i="2"/>
  <c r="Y1295" i="2"/>
  <c r="Y1311" i="2"/>
  <c r="Y1327" i="2"/>
  <c r="Y1343" i="2"/>
  <c r="Y1359" i="2"/>
  <c r="Y1375" i="2"/>
  <c r="Y1391" i="2"/>
  <c r="Y1407" i="2"/>
  <c r="Y1423" i="2"/>
  <c r="Y1439" i="2"/>
  <c r="Y1455" i="2"/>
  <c r="Y1471" i="2"/>
  <c r="Y1487" i="2"/>
  <c r="Y1503" i="2"/>
  <c r="Y1519" i="2"/>
  <c r="Y1535" i="2"/>
  <c r="Y1551" i="2"/>
  <c r="Y1567" i="2"/>
  <c r="Y1583" i="2"/>
  <c r="Y1599" i="2"/>
  <c r="Y430" i="2"/>
  <c r="Y462" i="2"/>
  <c r="Y494" i="2"/>
  <c r="Y518" i="2"/>
  <c r="Y548" i="2"/>
  <c r="Y578" i="2"/>
  <c r="Y608" i="2"/>
  <c r="Y637" i="2"/>
  <c r="Y661" i="2"/>
  <c r="Y691" i="2"/>
  <c r="Y721" i="2"/>
  <c r="Y750" i="2"/>
  <c r="Y774" i="2"/>
  <c r="Y804" i="2"/>
  <c r="Y834" i="2"/>
  <c r="Y864" i="2"/>
  <c r="Y893" i="2"/>
  <c r="Y917" i="2"/>
  <c r="Y947" i="2"/>
  <c r="Y977" i="2"/>
  <c r="Y1006" i="2"/>
  <c r="Y1030" i="2"/>
  <c r="Y1060" i="2"/>
  <c r="Y1090" i="2"/>
  <c r="Y1120" i="2"/>
  <c r="Y1149" i="2"/>
  <c r="Y1173" i="2"/>
  <c r="Y1203" i="2"/>
  <c r="Y1233" i="2"/>
  <c r="Y1262" i="2"/>
  <c r="Y1286" i="2"/>
  <c r="Y1316" i="2"/>
  <c r="Y1346" i="2"/>
  <c r="Y1376" i="2"/>
  <c r="Y1405" i="2"/>
  <c r="Y1429" i="2"/>
  <c r="Y1459" i="2"/>
  <c r="Y1489" i="2"/>
  <c r="Y1518" i="2"/>
  <c r="Y1542" i="2"/>
  <c r="Y1570" i="2"/>
  <c r="Y1597" i="2"/>
  <c r="Y1571" i="2"/>
  <c r="Y1437" i="2"/>
  <c r="Y1521" i="2"/>
  <c r="Y1600" i="2"/>
  <c r="Y1574" i="2"/>
  <c r="Y1524" i="2"/>
  <c r="Y469" i="2"/>
  <c r="Y757" i="2"/>
  <c r="Y930" i="2"/>
  <c r="Y1126" i="2"/>
  <c r="Y1329" i="2"/>
  <c r="Y1501" i="2"/>
  <c r="Y502" i="2"/>
  <c r="Y675" i="2"/>
  <c r="Y848" i="2"/>
  <c r="Y1014" i="2"/>
  <c r="Y1217" i="2"/>
  <c r="Y1413" i="2"/>
  <c r="Y1582" i="2"/>
  <c r="Y1136" i="2"/>
  <c r="Y1332" i="2"/>
  <c r="Y1557" i="2"/>
  <c r="Y565" i="2"/>
  <c r="Y738" i="2"/>
  <c r="Y964" i="2"/>
  <c r="Y1190" i="2"/>
  <c r="Y1393" i="2"/>
  <c r="Y1586" i="2"/>
  <c r="Y596" i="2"/>
  <c r="Y798" i="2"/>
  <c r="Y965" i="2"/>
  <c r="Y1108" i="2"/>
  <c r="Y1310" i="2"/>
  <c r="Y1477" i="2"/>
  <c r="Y451" i="2"/>
  <c r="Y657" i="2"/>
  <c r="Y996" i="2"/>
  <c r="Y1252" i="2"/>
  <c r="Y1508" i="2"/>
  <c r="Y574" i="2"/>
  <c r="Y830" i="2"/>
  <c r="Y997" i="2"/>
  <c r="Y432" i="2"/>
  <c r="Y464" i="2"/>
  <c r="Y496" i="2"/>
  <c r="Y525" i="2"/>
  <c r="Y549" i="2"/>
  <c r="Y579" i="2"/>
  <c r="Y609" i="2"/>
  <c r="Y638" i="2"/>
  <c r="Y662" i="2"/>
  <c r="Y692" i="2"/>
  <c r="Y722" i="2"/>
  <c r="Y752" i="2"/>
  <c r="Y781" i="2"/>
  <c r="Y805" i="2"/>
  <c r="Y835" i="2"/>
  <c r="Y865" i="2"/>
  <c r="Y894" i="2"/>
  <c r="Y918" i="2"/>
  <c r="Y948" i="2"/>
  <c r="Y978" i="2"/>
  <c r="Y1008" i="2"/>
  <c r="Y1037" i="2"/>
  <c r="Y1061" i="2"/>
  <c r="Y1091" i="2"/>
  <c r="Y1121" i="2"/>
  <c r="Y1150" i="2"/>
  <c r="Y1174" i="2"/>
  <c r="Y1204" i="2"/>
  <c r="Y1234" i="2"/>
  <c r="Y1264" i="2"/>
  <c r="Y1293" i="2"/>
  <c r="Y1317" i="2"/>
  <c r="Y1347" i="2"/>
  <c r="Y1377" i="2"/>
  <c r="Y1406" i="2"/>
  <c r="Y1430" i="2"/>
  <c r="Y1460" i="2"/>
  <c r="Y1490" i="2"/>
  <c r="Y1520" i="2"/>
  <c r="Y1548" i="2"/>
  <c r="Y1598" i="2"/>
  <c r="Y1491" i="2"/>
  <c r="Y1572" i="2"/>
  <c r="Y1493" i="2"/>
  <c r="Y1494" i="2"/>
  <c r="Y501" i="2"/>
  <c r="Y614" i="2"/>
  <c r="Y644" i="2"/>
  <c r="Y733" i="2"/>
  <c r="Y900" i="2"/>
  <c r="Y1073" i="2"/>
  <c r="Y1245" i="2"/>
  <c r="Y1382" i="2"/>
  <c r="Y1525" i="2"/>
  <c r="Y532" i="2"/>
  <c r="Y758" i="2"/>
  <c r="Y901" i="2"/>
  <c r="Y1044" i="2"/>
  <c r="Y1187" i="2"/>
  <c r="Y1270" i="2"/>
  <c r="Y1473" i="2"/>
  <c r="Y1046" i="2"/>
  <c r="Y1392" i="2"/>
  <c r="Y595" i="2"/>
  <c r="Y654" i="2"/>
  <c r="Y851" i="2"/>
  <c r="Y1053" i="2"/>
  <c r="Y1220" i="2"/>
  <c r="Y1446" i="2"/>
  <c r="Y482" i="2"/>
  <c r="Y656" i="2"/>
  <c r="Y852" i="2"/>
  <c r="Y1054" i="2"/>
  <c r="Y1251" i="2"/>
  <c r="Y1453" i="2"/>
  <c r="Y483" i="2"/>
  <c r="Y686" i="2"/>
  <c r="Y913" i="2"/>
  <c r="Y1139" i="2"/>
  <c r="Y1365" i="2"/>
  <c r="Y1588" i="2"/>
  <c r="Y598" i="2"/>
  <c r="Y801" i="2"/>
  <c r="Y944" i="2"/>
  <c r="Y433" i="2"/>
  <c r="Y465" i="2"/>
  <c r="Y497" i="2"/>
  <c r="Y526" i="2"/>
  <c r="Y550" i="2"/>
  <c r="Y580" i="2"/>
  <c r="Y610" i="2"/>
  <c r="Y640" i="2"/>
  <c r="Y669" i="2"/>
  <c r="Y693" i="2"/>
  <c r="Y723" i="2"/>
  <c r="Y753" i="2"/>
  <c r="Y782" i="2"/>
  <c r="Y806" i="2"/>
  <c r="Y836" i="2"/>
  <c r="Y866" i="2"/>
  <c r="Y896" i="2"/>
  <c r="Y925" i="2"/>
  <c r="Y949" i="2"/>
  <c r="Y979" i="2"/>
  <c r="Y1009" i="2"/>
  <c r="Y1038" i="2"/>
  <c r="Y1062" i="2"/>
  <c r="Y1092" i="2"/>
  <c r="Y1122" i="2"/>
  <c r="Y1152" i="2"/>
  <c r="Y1181" i="2"/>
  <c r="Y1205" i="2"/>
  <c r="Y1235" i="2"/>
  <c r="Y1265" i="2"/>
  <c r="Y1294" i="2"/>
  <c r="Y1318" i="2"/>
  <c r="Y1348" i="2"/>
  <c r="Y1378" i="2"/>
  <c r="Y1408" i="2"/>
  <c r="Y1461" i="2"/>
  <c r="Y1549" i="2"/>
  <c r="Y1552" i="2"/>
  <c r="Y1553" i="2"/>
  <c r="Y531" i="2"/>
  <c r="Y787" i="2"/>
  <c r="Y1013" i="2"/>
  <c r="Y1269" i="2"/>
  <c r="Y1472" i="2"/>
  <c r="Y562" i="2"/>
  <c r="Y621" i="2"/>
  <c r="Y818" i="2"/>
  <c r="Y990" i="2"/>
  <c r="Y1157" i="2"/>
  <c r="Y1389" i="2"/>
  <c r="Y1526" i="2"/>
  <c r="Y1189" i="2"/>
  <c r="Y1445" i="2"/>
  <c r="Y1585" i="2"/>
  <c r="Y625" i="2"/>
  <c r="Y768" i="2"/>
  <c r="Y881" i="2"/>
  <c r="Y994" i="2"/>
  <c r="Y1166" i="2"/>
  <c r="Y1280" i="2"/>
  <c r="Y1422" i="2"/>
  <c r="Y450" i="2"/>
  <c r="Y822" i="2"/>
  <c r="Y1168" i="2"/>
  <c r="Y1424" i="2"/>
  <c r="Y544" i="2"/>
  <c r="Y740" i="2"/>
  <c r="Y966" i="2"/>
  <c r="Y1169" i="2"/>
  <c r="Y1425" i="2"/>
  <c r="Y628" i="2"/>
  <c r="Y717" i="2"/>
  <c r="Y854" i="2"/>
  <c r="Y434" i="2"/>
  <c r="Y466" i="2"/>
  <c r="Y498" i="2"/>
  <c r="Y528" i="2"/>
  <c r="Y557" i="2"/>
  <c r="Y581" i="2"/>
  <c r="Y611" i="2"/>
  <c r="Y641" i="2"/>
  <c r="Y670" i="2"/>
  <c r="Y694" i="2"/>
  <c r="Y724" i="2"/>
  <c r="Y754" i="2"/>
  <c r="Y784" i="2"/>
  <c r="Y813" i="2"/>
  <c r="Y837" i="2"/>
  <c r="Y867" i="2"/>
  <c r="Y897" i="2"/>
  <c r="Y926" i="2"/>
  <c r="Y950" i="2"/>
  <c r="Y980" i="2"/>
  <c r="Y1010" i="2"/>
  <c r="Y1040" i="2"/>
  <c r="Y1069" i="2"/>
  <c r="Y1093" i="2"/>
  <c r="Y1123" i="2"/>
  <c r="Y1153" i="2"/>
  <c r="Y1182" i="2"/>
  <c r="Y1206" i="2"/>
  <c r="Y1236" i="2"/>
  <c r="Y1266" i="2"/>
  <c r="Y1296" i="2"/>
  <c r="Y1325" i="2"/>
  <c r="Y1349" i="2"/>
  <c r="Y1379" i="2"/>
  <c r="Y1409" i="2"/>
  <c r="Y1438" i="2"/>
  <c r="Y1462" i="2"/>
  <c r="Y1492" i="2"/>
  <c r="Y1522" i="2"/>
  <c r="Y1550" i="2"/>
  <c r="Y1573" i="2"/>
  <c r="Y1601" i="2"/>
  <c r="Y1326" i="2"/>
  <c r="Y1410" i="2"/>
  <c r="Y1469" i="2"/>
  <c r="Y1602" i="2"/>
  <c r="Y437" i="2"/>
  <c r="Y817" i="2"/>
  <c r="Y989" i="2"/>
  <c r="Y1156" i="2"/>
  <c r="Y1358" i="2"/>
  <c r="Y1554" i="2"/>
  <c r="Y592" i="2"/>
  <c r="Y645" i="2"/>
  <c r="Y788" i="2"/>
  <c r="Y961" i="2"/>
  <c r="Y1104" i="2"/>
  <c r="Y1246" i="2"/>
  <c r="Y1300" i="2"/>
  <c r="Y1443" i="2"/>
  <c r="Y1555" i="2"/>
  <c r="Y1106" i="2"/>
  <c r="Y1421" i="2"/>
  <c r="Y449" i="2"/>
  <c r="Y797" i="2"/>
  <c r="Y1024" i="2"/>
  <c r="Y1250" i="2"/>
  <c r="Y1476" i="2"/>
  <c r="Y513" i="2"/>
  <c r="Y685" i="2"/>
  <c r="Y941" i="2"/>
  <c r="Y1138" i="2"/>
  <c r="Y1334" i="2"/>
  <c r="Y1537" i="2"/>
  <c r="Y573" i="2"/>
  <c r="Y770" i="2"/>
  <c r="Y942" i="2"/>
  <c r="Y1109" i="2"/>
  <c r="Y1312" i="2"/>
  <c r="Y1538" i="2"/>
  <c r="Y545" i="2"/>
  <c r="Y741" i="2"/>
  <c r="Y884" i="2"/>
  <c r="Y435" i="2"/>
  <c r="Y467" i="2"/>
  <c r="Y499" i="2"/>
  <c r="Y529" i="2"/>
  <c r="Y558" i="2"/>
  <c r="Y582" i="2"/>
  <c r="Y612" i="2"/>
  <c r="Y642" i="2"/>
  <c r="Y672" i="2"/>
  <c r="Y701" i="2"/>
  <c r="Y725" i="2"/>
  <c r="Y755" i="2"/>
  <c r="Y785" i="2"/>
  <c r="Y814" i="2"/>
  <c r="Y838" i="2"/>
  <c r="Y868" i="2"/>
  <c r="Y898" i="2"/>
  <c r="Y928" i="2"/>
  <c r="Y957" i="2"/>
  <c r="Y981" i="2"/>
  <c r="Y1011" i="2"/>
  <c r="Y1041" i="2"/>
  <c r="Y1070" i="2"/>
  <c r="Y1094" i="2"/>
  <c r="Y1124" i="2"/>
  <c r="Y1154" i="2"/>
  <c r="Y1184" i="2"/>
  <c r="Y1213" i="2"/>
  <c r="Y1237" i="2"/>
  <c r="Y1267" i="2"/>
  <c r="Y1297" i="2"/>
  <c r="Y1350" i="2"/>
  <c r="Y1380" i="2"/>
  <c r="Y1440" i="2"/>
  <c r="Y1523" i="2"/>
  <c r="Y561" i="2"/>
  <c r="Y674" i="2"/>
  <c r="Y846" i="2"/>
  <c r="Y1043" i="2"/>
  <c r="Y1216" i="2"/>
  <c r="Y1412" i="2"/>
  <c r="Y438" i="2"/>
  <c r="Y734" i="2"/>
  <c r="Y931" i="2"/>
  <c r="Y1133" i="2"/>
  <c r="Y1330" i="2"/>
  <c r="Y1502" i="2"/>
  <c r="Y1219" i="2"/>
  <c r="Y1302" i="2"/>
  <c r="Y1505" i="2"/>
  <c r="Y541" i="2"/>
  <c r="Y708" i="2"/>
  <c r="Y910" i="2"/>
  <c r="Y1107" i="2"/>
  <c r="Y1333" i="2"/>
  <c r="Y1536" i="2"/>
  <c r="Y626" i="2"/>
  <c r="Y769" i="2"/>
  <c r="Y912" i="2"/>
  <c r="Y1025" i="2"/>
  <c r="Y1221" i="2"/>
  <c r="Y1394" i="2"/>
  <c r="Y1587" i="2"/>
  <c r="Y597" i="2"/>
  <c r="Y710" i="2"/>
  <c r="Y853" i="2"/>
  <c r="Y1026" i="2"/>
  <c r="Y1198" i="2"/>
  <c r="Y1341" i="2"/>
  <c r="Y1454" i="2"/>
  <c r="Y452" i="2"/>
  <c r="Y688" i="2"/>
  <c r="Y436" i="2"/>
  <c r="Y468" i="2"/>
  <c r="Y500" i="2"/>
  <c r="Y530" i="2"/>
  <c r="Y560" i="2"/>
  <c r="Y589" i="2"/>
  <c r="Y613" i="2"/>
  <c r="Y643" i="2"/>
  <c r="Y673" i="2"/>
  <c r="Y702" i="2"/>
  <c r="Y726" i="2"/>
  <c r="Y756" i="2"/>
  <c r="Y786" i="2"/>
  <c r="Y816" i="2"/>
  <c r="Y845" i="2"/>
  <c r="Y869" i="2"/>
  <c r="Y899" i="2"/>
  <c r="Y929" i="2"/>
  <c r="Y958" i="2"/>
  <c r="Y982" i="2"/>
  <c r="Y1012" i="2"/>
  <c r="Y1042" i="2"/>
  <c r="Y1072" i="2"/>
  <c r="Y1101" i="2"/>
  <c r="Y1125" i="2"/>
  <c r="Y1155" i="2"/>
  <c r="Y1185" i="2"/>
  <c r="Y1214" i="2"/>
  <c r="Y1238" i="2"/>
  <c r="Y1268" i="2"/>
  <c r="Y1298" i="2"/>
  <c r="Y1328" i="2"/>
  <c r="Y1357" i="2"/>
  <c r="Y1381" i="2"/>
  <c r="Y1411" i="2"/>
  <c r="Y1441" i="2"/>
  <c r="Y1470" i="2"/>
  <c r="Y1580" i="2"/>
  <c r="Y590" i="2"/>
  <c r="Y704" i="2"/>
  <c r="Y870" i="2"/>
  <c r="Y960" i="2"/>
  <c r="Y1102" i="2"/>
  <c r="Y1186" i="2"/>
  <c r="Y1299" i="2"/>
  <c r="Y1442" i="2"/>
  <c r="Y1581" i="2"/>
  <c r="Y470" i="2"/>
  <c r="Y705" i="2"/>
  <c r="Y877" i="2"/>
  <c r="Y1074" i="2"/>
  <c r="Y1360" i="2"/>
  <c r="Y1165" i="2"/>
  <c r="Y1362" i="2"/>
  <c r="Y1534" i="2"/>
  <c r="Y512" i="2"/>
  <c r="Y678" i="2"/>
  <c r="Y934" i="2"/>
  <c r="Y1137" i="2"/>
  <c r="Y1363" i="2"/>
  <c r="Y1558" i="2"/>
  <c r="Y542" i="2"/>
  <c r="Y739" i="2"/>
  <c r="Y995" i="2"/>
  <c r="Y1197" i="2"/>
  <c r="Y1364" i="2"/>
  <c r="Y1564" i="2"/>
  <c r="Y627" i="2"/>
  <c r="Y800" i="2"/>
  <c r="Y883" i="2"/>
  <c r="Y1085" i="2"/>
  <c r="Y1282" i="2"/>
  <c r="Y1478" i="2"/>
  <c r="Y515" i="2"/>
  <c r="Y771" i="2"/>
  <c r="Y446" i="2"/>
  <c r="Y478" i="2"/>
  <c r="Y509" i="2"/>
  <c r="Y533" i="2"/>
  <c r="Y563" i="2"/>
  <c r="Y593" i="2"/>
  <c r="Y622" i="2"/>
  <c r="Y646" i="2"/>
  <c r="Y676" i="2"/>
  <c r="Y706" i="2"/>
  <c r="Y736" i="2"/>
  <c r="Y765" i="2"/>
  <c r="Y789" i="2"/>
  <c r="Y819" i="2"/>
  <c r="Y849" i="2"/>
  <c r="Y878" i="2"/>
  <c r="Y902" i="2"/>
  <c r="Y932" i="2"/>
  <c r="Y962" i="2"/>
  <c r="Y992" i="2"/>
  <c r="Y1021" i="2"/>
  <c r="Y1045" i="2"/>
  <c r="Y1075" i="2"/>
  <c r="Y1105" i="2"/>
  <c r="Y1134" i="2"/>
  <c r="Y1158" i="2"/>
  <c r="Y1188" i="2"/>
  <c r="Y1218" i="2"/>
  <c r="Y1248" i="2"/>
  <c r="Y1277" i="2"/>
  <c r="Y1301" i="2"/>
  <c r="Y1331" i="2"/>
  <c r="Y1361" i="2"/>
  <c r="Y1390" i="2"/>
  <c r="Y1414" i="2"/>
  <c r="Y1444" i="2"/>
  <c r="Y1474" i="2"/>
  <c r="Y1504" i="2"/>
  <c r="Y1533" i="2"/>
  <c r="Y1556" i="2"/>
  <c r="Y1584" i="2"/>
  <c r="Y448" i="2"/>
  <c r="Y480" i="2"/>
  <c r="Y510" i="2"/>
  <c r="Y534" i="2"/>
  <c r="Y564" i="2"/>
  <c r="Y594" i="2"/>
  <c r="Y624" i="2"/>
  <c r="Y653" i="2"/>
  <c r="Y677" i="2"/>
  <c r="Y707" i="2"/>
  <c r="Y737" i="2"/>
  <c r="Y766" i="2"/>
  <c r="Y790" i="2"/>
  <c r="Y820" i="2"/>
  <c r="Y850" i="2"/>
  <c r="Y880" i="2"/>
  <c r="Y909" i="2"/>
  <c r="Y933" i="2"/>
  <c r="Y963" i="2"/>
  <c r="Y993" i="2"/>
  <c r="Y1022" i="2"/>
  <c r="Y1076" i="2"/>
  <c r="Y1249" i="2"/>
  <c r="Y1278" i="2"/>
  <c r="Y1475" i="2"/>
  <c r="Y481" i="2"/>
  <c r="Y821" i="2"/>
  <c r="Y1077" i="2"/>
  <c r="Y1309" i="2"/>
  <c r="Y1506" i="2"/>
  <c r="Y566" i="2"/>
  <c r="Y709" i="2"/>
  <c r="Y882" i="2"/>
  <c r="Y1078" i="2"/>
  <c r="Y1281" i="2"/>
  <c r="Y1507" i="2"/>
  <c r="Y514" i="2"/>
  <c r="Y829" i="2"/>
  <c r="Y1056" i="2"/>
  <c r="Y1222" i="2"/>
  <c r="Y1395" i="2"/>
  <c r="Y1565" i="2"/>
  <c r="Y484" i="2"/>
  <c r="Y658" i="2"/>
  <c r="Y453" i="2"/>
  <c r="Y689" i="2"/>
  <c r="Y914" i="2"/>
  <c r="Y1086" i="2"/>
  <c r="Y1230" i="2"/>
  <c r="Y1374" i="2"/>
  <c r="Y1539" i="2"/>
  <c r="Y1253" i="2"/>
  <c r="Y1541" i="2"/>
  <c r="Y1398" i="2"/>
  <c r="Y1566" i="2"/>
  <c r="Y1427" i="2"/>
  <c r="Y974" i="2"/>
  <c r="Y1589" i="2"/>
  <c r="Y1285" i="2"/>
  <c r="Y802" i="2"/>
  <c r="Y1314" i="2"/>
  <c r="Y605" i="2"/>
  <c r="Y1172" i="2"/>
  <c r="Y1488" i="2"/>
  <c r="Y862" i="2"/>
  <c r="Y1366" i="2"/>
  <c r="Y1229" i="2"/>
  <c r="Y454" i="2"/>
  <c r="Y690" i="2"/>
  <c r="Y915" i="2"/>
  <c r="Y1088" i="2"/>
  <c r="Y1232" i="2"/>
  <c r="Y1396" i="2"/>
  <c r="Y1540" i="2"/>
  <c r="Y1254" i="2"/>
  <c r="Y1568" i="2"/>
  <c r="Y546" i="2"/>
  <c r="Y576" i="2"/>
  <c r="Y1458" i="2"/>
  <c r="Y1027" i="2"/>
  <c r="Y1342" i="2"/>
  <c r="Y861" i="2"/>
  <c r="Y1509" i="2"/>
  <c r="Y1058" i="2"/>
  <c r="Y1517" i="2"/>
  <c r="Y485" i="2"/>
  <c r="Y718" i="2"/>
  <c r="Y916" i="2"/>
  <c r="Y1089" i="2"/>
  <c r="Y1397" i="2"/>
  <c r="Y1569" i="2"/>
  <c r="Y1140" i="2"/>
  <c r="Y1141" i="2"/>
  <c r="Y1590" i="2"/>
  <c r="Y1142" i="2"/>
  <c r="Y577" i="2"/>
  <c r="Y1028" i="2"/>
  <c r="Y630" i="2"/>
  <c r="Y660" i="2"/>
  <c r="Y486" i="2"/>
  <c r="Y720" i="2"/>
  <c r="Y945" i="2"/>
  <c r="Y1110" i="2"/>
  <c r="Y1428" i="2"/>
  <c r="Y547" i="2"/>
  <c r="Y1457" i="2"/>
  <c r="Y803" i="2"/>
  <c r="Y1315" i="2"/>
  <c r="Y606" i="2"/>
  <c r="Y1344" i="2"/>
  <c r="Y1057" i="2"/>
  <c r="Y1202" i="2"/>
  <c r="Y1059" i="2"/>
  <c r="Y516" i="2"/>
  <c r="Y742" i="2"/>
  <c r="Y946" i="2"/>
  <c r="Y1117" i="2"/>
  <c r="Y1261" i="2"/>
  <c r="Y1426" i="2"/>
  <c r="Y772" i="2"/>
  <c r="Y976" i="2"/>
  <c r="Y1456" i="2"/>
  <c r="Y998" i="2"/>
  <c r="Y1170" i="2"/>
  <c r="Y832" i="2"/>
  <c r="Y1485" i="2"/>
  <c r="Y1486" i="2"/>
  <c r="Y1029" i="2"/>
  <c r="Y1345" i="2"/>
  <c r="Y885" i="2"/>
  <c r="Y1373" i="2"/>
  <c r="Y517" i="2"/>
  <c r="Y749" i="2"/>
  <c r="Y973" i="2"/>
  <c r="Y1118" i="2"/>
  <c r="Y1283" i="2"/>
  <c r="Y1284" i="2"/>
  <c r="Y773" i="2"/>
  <c r="Y1313" i="2"/>
  <c r="Y1596" i="2"/>
  <c r="Y1005" i="2"/>
  <c r="Y1171" i="2"/>
  <c r="Y833" i="2"/>
  <c r="Y1200" i="2"/>
  <c r="Y1201" i="2"/>
  <c r="Y659" i="2"/>
  <c r="Y629" i="2"/>
  <c r="Y1510" i="2"/>
  <c r="Y886" i="2"/>
  <c r="Y403" i="2"/>
  <c r="Y419" i="2"/>
  <c r="Y411" i="2"/>
  <c r="Y414" i="2"/>
  <c r="Y404" i="2"/>
  <c r="Y420" i="2"/>
  <c r="Y405" i="2"/>
  <c r="Y421" i="2"/>
  <c r="Y406" i="2"/>
  <c r="Y422" i="2"/>
  <c r="Y407" i="2"/>
  <c r="Y410" i="2"/>
  <c r="Y412" i="2"/>
  <c r="Y413" i="2"/>
  <c r="Y416" i="2"/>
  <c r="Y418" i="2"/>
  <c r="Y408" i="2"/>
  <c r="Y409" i="2"/>
  <c r="Y415" i="2"/>
  <c r="Y417" i="2"/>
  <c r="Y4" i="2"/>
  <c r="Y20" i="2"/>
  <c r="Y36" i="2"/>
  <c r="Y52" i="2"/>
  <c r="Y68" i="2"/>
  <c r="Y84" i="2"/>
  <c r="Y100" i="2"/>
  <c r="Y116" i="2"/>
  <c r="Y132" i="2"/>
  <c r="Y148" i="2"/>
  <c r="Y164" i="2"/>
  <c r="Y180" i="2"/>
  <c r="Y196" i="2"/>
  <c r="Y212" i="2"/>
  <c r="Y228" i="2"/>
  <c r="Y244" i="2"/>
  <c r="Y260" i="2"/>
  <c r="Y276" i="2"/>
  <c r="Y292" i="2"/>
  <c r="Y308" i="2"/>
  <c r="Y324" i="2"/>
  <c r="Y340" i="2"/>
  <c r="Y356" i="2"/>
  <c r="Y8" i="2"/>
  <c r="Y24" i="2"/>
  <c r="Y40" i="2"/>
  <c r="Y56" i="2"/>
  <c r="Y72" i="2"/>
  <c r="Y88" i="2"/>
  <c r="Y104" i="2"/>
  <c r="Y120" i="2"/>
  <c r="Y136" i="2"/>
  <c r="Y152" i="2"/>
  <c r="Y168" i="2"/>
  <c r="Y184" i="2"/>
  <c r="Y200" i="2"/>
  <c r="Y216" i="2"/>
  <c r="Y232" i="2"/>
  <c r="Y248" i="2"/>
  <c r="Y264" i="2"/>
  <c r="Y280" i="2"/>
  <c r="Y296" i="2"/>
  <c r="Y312" i="2"/>
  <c r="Y328" i="2"/>
  <c r="Y344" i="2"/>
  <c r="Y360" i="2"/>
  <c r="Y376" i="2"/>
  <c r="Y392" i="2"/>
  <c r="Y9" i="2"/>
  <c r="Y25" i="2"/>
  <c r="Y41" i="2"/>
  <c r="Y57" i="2"/>
  <c r="Y73" i="2"/>
  <c r="Y89" i="2"/>
  <c r="Y105" i="2"/>
  <c r="Y121" i="2"/>
  <c r="Y137" i="2"/>
  <c r="Y153" i="2"/>
  <c r="Y169" i="2"/>
  <c r="Y185" i="2"/>
  <c r="Y201" i="2"/>
  <c r="Y217" i="2"/>
  <c r="Y233" i="2"/>
  <c r="Y249" i="2"/>
  <c r="Y265" i="2"/>
  <c r="Y281" i="2"/>
  <c r="Y297" i="2"/>
  <c r="Y313" i="2"/>
  <c r="Y329" i="2"/>
  <c r="Y11" i="2"/>
  <c r="Y27" i="2"/>
  <c r="Y43" i="2"/>
  <c r="Y59" i="2"/>
  <c r="Y75" i="2"/>
  <c r="Y91" i="2"/>
  <c r="Y107" i="2"/>
  <c r="Y123" i="2"/>
  <c r="Y139" i="2"/>
  <c r="Y155" i="2"/>
  <c r="Y171" i="2"/>
  <c r="Y187" i="2"/>
  <c r="Y203" i="2"/>
  <c r="Y219" i="2"/>
  <c r="Y235" i="2"/>
  <c r="Y251" i="2"/>
  <c r="Y267" i="2"/>
  <c r="Y283" i="2"/>
  <c r="Y299" i="2"/>
  <c r="Y315" i="2"/>
  <c r="Y331" i="2"/>
  <c r="Y347" i="2"/>
  <c r="Y363" i="2"/>
  <c r="Y379" i="2"/>
  <c r="Y395" i="2"/>
  <c r="Y12" i="2"/>
  <c r="Y28" i="2"/>
  <c r="Y44" i="2"/>
  <c r="Y60" i="2"/>
  <c r="Y76" i="2"/>
  <c r="Y92" i="2"/>
  <c r="Y108" i="2"/>
  <c r="Y124" i="2"/>
  <c r="Y140" i="2"/>
  <c r="Y156" i="2"/>
  <c r="Y172" i="2"/>
  <c r="Y188" i="2"/>
  <c r="Y204" i="2"/>
  <c r="Y220" i="2"/>
  <c r="Y236" i="2"/>
  <c r="Y252" i="2"/>
  <c r="Y268" i="2"/>
  <c r="Y284" i="2"/>
  <c r="Y300" i="2"/>
  <c r="Y316" i="2"/>
  <c r="Y332" i="2"/>
  <c r="Y348" i="2"/>
  <c r="Y364" i="2"/>
  <c r="Y380" i="2"/>
  <c r="Y396" i="2"/>
  <c r="Y13" i="2"/>
  <c r="Y29" i="2"/>
  <c r="Y45" i="2"/>
  <c r="Y61" i="2"/>
  <c r="Y77" i="2"/>
  <c r="Y93" i="2"/>
  <c r="Y109" i="2"/>
  <c r="Y125" i="2"/>
  <c r="Y141" i="2"/>
  <c r="Y157" i="2"/>
  <c r="Y173" i="2"/>
  <c r="Y189" i="2"/>
  <c r="Y205" i="2"/>
  <c r="Y221" i="2"/>
  <c r="Y237" i="2"/>
  <c r="Y253" i="2"/>
  <c r="Y269" i="2"/>
  <c r="Y285" i="2"/>
  <c r="Y301" i="2"/>
  <c r="Y317" i="2"/>
  <c r="Y333" i="2"/>
  <c r="Y349" i="2"/>
  <c r="Y365" i="2"/>
  <c r="Y381" i="2"/>
  <c r="Y397" i="2"/>
  <c r="Y15" i="2"/>
  <c r="Y31" i="2"/>
  <c r="Y47" i="2"/>
  <c r="Y63" i="2"/>
  <c r="Y79" i="2"/>
  <c r="Y95" i="2"/>
  <c r="Y111" i="2"/>
  <c r="Y127" i="2"/>
  <c r="Y143" i="2"/>
  <c r="Y159" i="2"/>
  <c r="Y175" i="2"/>
  <c r="Y191" i="2"/>
  <c r="Y207" i="2"/>
  <c r="Y223" i="2"/>
  <c r="Y239" i="2"/>
  <c r="Y255" i="2"/>
  <c r="Y271" i="2"/>
  <c r="Y287" i="2"/>
  <c r="Y303" i="2"/>
  <c r="Y319" i="2"/>
  <c r="Y335" i="2"/>
  <c r="Y351" i="2"/>
  <c r="Y367" i="2"/>
  <c r="Y383" i="2"/>
  <c r="Y399" i="2"/>
  <c r="Y16" i="2"/>
  <c r="Y32" i="2"/>
  <c r="Y48" i="2"/>
  <c r="Y64" i="2"/>
  <c r="Y80" i="2"/>
  <c r="Y96" i="2"/>
  <c r="Y112" i="2"/>
  <c r="Y128" i="2"/>
  <c r="Y144" i="2"/>
  <c r="Y160" i="2"/>
  <c r="Y176" i="2"/>
  <c r="Y192" i="2"/>
  <c r="Y208" i="2"/>
  <c r="Y224" i="2"/>
  <c r="Y240" i="2"/>
  <c r="Y256" i="2"/>
  <c r="Y272" i="2"/>
  <c r="Y288" i="2"/>
  <c r="Y304" i="2"/>
  <c r="Y320" i="2"/>
  <c r="Y336" i="2"/>
  <c r="Y352" i="2"/>
  <c r="Y368" i="2"/>
  <c r="Y384" i="2"/>
  <c r="Y400" i="2"/>
  <c r="Y17" i="2"/>
  <c r="Y33" i="2"/>
  <c r="Y49" i="2"/>
  <c r="Y65" i="2"/>
  <c r="Y81" i="2"/>
  <c r="Y97" i="2"/>
  <c r="Y113" i="2"/>
  <c r="Y129" i="2"/>
  <c r="Y145" i="2"/>
  <c r="Y161" i="2"/>
  <c r="Y177" i="2"/>
  <c r="Y193" i="2"/>
  <c r="Y209" i="2"/>
  <c r="Y225" i="2"/>
  <c r="Y241" i="2"/>
  <c r="Y257" i="2"/>
  <c r="Y273" i="2"/>
  <c r="Y289" i="2"/>
  <c r="Y305" i="2"/>
  <c r="Y321" i="2"/>
  <c r="Y337" i="2"/>
  <c r="Y353" i="2"/>
  <c r="Y369" i="2"/>
  <c r="Y385" i="2"/>
  <c r="Y401" i="2"/>
  <c r="Y35" i="2"/>
  <c r="Y70" i="2"/>
  <c r="Y106" i="2"/>
  <c r="Y146" i="2"/>
  <c r="Y181" i="2"/>
  <c r="Y215" i="2"/>
  <c r="Y254" i="2"/>
  <c r="Y291" i="2"/>
  <c r="Y326" i="2"/>
  <c r="Y359" i="2"/>
  <c r="Y389" i="2"/>
  <c r="Y110" i="2"/>
  <c r="Y182" i="2"/>
  <c r="Y258" i="2"/>
  <c r="Y293" i="2"/>
  <c r="Y327" i="2"/>
  <c r="Y390" i="2"/>
  <c r="Y37" i="2"/>
  <c r="Y71" i="2"/>
  <c r="Y147" i="2"/>
  <c r="Y218" i="2"/>
  <c r="Y361" i="2"/>
  <c r="Y38" i="2"/>
  <c r="Y74" i="2"/>
  <c r="Y114" i="2"/>
  <c r="Y149" i="2"/>
  <c r="Y183" i="2"/>
  <c r="Y222" i="2"/>
  <c r="Y259" i="2"/>
  <c r="Y294" i="2"/>
  <c r="Y330" i="2"/>
  <c r="Y362" i="2"/>
  <c r="Y391" i="2"/>
  <c r="Y5" i="2"/>
  <c r="Y39" i="2"/>
  <c r="Y78" i="2"/>
  <c r="Y115" i="2"/>
  <c r="Y150" i="2"/>
  <c r="Y186" i="2"/>
  <c r="Y226" i="2"/>
  <c r="Y261" i="2"/>
  <c r="Y295" i="2"/>
  <c r="Y334" i="2"/>
  <c r="Y366" i="2"/>
  <c r="Y393" i="2"/>
  <c r="Y6" i="2"/>
  <c r="Y42" i="2"/>
  <c r="Y82" i="2"/>
  <c r="Y117" i="2"/>
  <c r="Y151" i="2"/>
  <c r="Y190" i="2"/>
  <c r="Y227" i="2"/>
  <c r="Y262" i="2"/>
  <c r="Y298" i="2"/>
  <c r="Y338" i="2"/>
  <c r="Y370" i="2"/>
  <c r="Y394" i="2"/>
  <c r="Y174" i="2"/>
  <c r="Y386" i="2"/>
  <c r="Y7" i="2"/>
  <c r="Y46" i="2"/>
  <c r="Y83" i="2"/>
  <c r="Y118" i="2"/>
  <c r="Y154" i="2"/>
  <c r="Y194" i="2"/>
  <c r="Y229" i="2"/>
  <c r="Y263" i="2"/>
  <c r="Y302" i="2"/>
  <c r="Y339" i="2"/>
  <c r="Y371" i="2"/>
  <c r="Y398" i="2"/>
  <c r="Y85" i="2"/>
  <c r="Y158" i="2"/>
  <c r="Y195" i="2"/>
  <c r="Y266" i="2"/>
  <c r="Y341" i="2"/>
  <c r="Y372" i="2"/>
  <c r="Y66" i="2"/>
  <c r="Y282" i="2"/>
  <c r="Y10" i="2"/>
  <c r="Y50" i="2"/>
  <c r="Y119" i="2"/>
  <c r="Y230" i="2"/>
  <c r="Y306" i="2"/>
  <c r="Y402" i="2"/>
  <c r="Y14" i="2"/>
  <c r="Y51" i="2"/>
  <c r="Y86" i="2"/>
  <c r="Y122" i="2"/>
  <c r="Y162" i="2"/>
  <c r="Y197" i="2"/>
  <c r="Y231" i="2"/>
  <c r="Y270" i="2"/>
  <c r="Y307" i="2"/>
  <c r="Y342" i="2"/>
  <c r="Y373" i="2"/>
  <c r="Y135" i="2"/>
  <c r="Y322" i="2"/>
  <c r="Y18" i="2"/>
  <c r="Y53" i="2"/>
  <c r="Y87" i="2"/>
  <c r="Y126" i="2"/>
  <c r="Y163" i="2"/>
  <c r="Y198" i="2"/>
  <c r="Y234" i="2"/>
  <c r="Y274" i="2"/>
  <c r="Y309" i="2"/>
  <c r="Y343" i="2"/>
  <c r="Y374" i="2"/>
  <c r="Y19" i="2"/>
  <c r="Y54" i="2"/>
  <c r="Y90" i="2"/>
  <c r="Y130" i="2"/>
  <c r="Y165" i="2"/>
  <c r="Y199" i="2"/>
  <c r="Y238" i="2"/>
  <c r="Y275" i="2"/>
  <c r="Y310" i="2"/>
  <c r="Y345" i="2"/>
  <c r="Y375" i="2"/>
  <c r="Y3" i="2"/>
  <c r="Y21" i="2"/>
  <c r="Y55" i="2"/>
  <c r="Y94" i="2"/>
  <c r="Y131" i="2"/>
  <c r="Y166" i="2"/>
  <c r="Y202" i="2"/>
  <c r="Y242" i="2"/>
  <c r="Y277" i="2"/>
  <c r="Y311" i="2"/>
  <c r="Y346" i="2"/>
  <c r="Y377" i="2"/>
  <c r="Y101" i="2"/>
  <c r="Y22" i="2"/>
  <c r="Y58" i="2"/>
  <c r="Y98" i="2"/>
  <c r="Y133" i="2"/>
  <c r="Y167" i="2"/>
  <c r="Y206" i="2"/>
  <c r="Y243" i="2"/>
  <c r="Y278" i="2"/>
  <c r="Y314" i="2"/>
  <c r="Y350" i="2"/>
  <c r="Y378" i="2"/>
  <c r="Y211" i="2"/>
  <c r="Y23" i="2"/>
  <c r="Y62" i="2"/>
  <c r="Y99" i="2"/>
  <c r="Y134" i="2"/>
  <c r="Y170" i="2"/>
  <c r="Y210" i="2"/>
  <c r="Y245" i="2"/>
  <c r="Y279" i="2"/>
  <c r="Y318" i="2"/>
  <c r="Y354" i="2"/>
  <c r="Y382" i="2"/>
  <c r="Y26" i="2"/>
  <c r="Y246" i="2"/>
  <c r="Y355" i="2"/>
  <c r="Y30" i="2"/>
  <c r="Y67" i="2"/>
  <c r="Y102" i="2"/>
  <c r="Y138" i="2"/>
  <c r="Y178" i="2"/>
  <c r="Y213" i="2"/>
  <c r="Y247" i="2"/>
  <c r="Y286" i="2"/>
  <c r="Y323" i="2"/>
  <c r="Y357" i="2"/>
  <c r="Y387" i="2"/>
  <c r="Y34" i="2"/>
  <c r="Y69" i="2"/>
  <c r="Y103" i="2"/>
  <c r="Y142" i="2"/>
  <c r="Y179" i="2"/>
  <c r="Y214" i="2"/>
  <c r="Y250" i="2"/>
  <c r="Y290" i="2"/>
  <c r="Y325" i="2"/>
  <c r="Y358" i="2"/>
  <c r="Y388" i="2"/>
  <c r="C34" i="2"/>
  <c r="D33" i="2"/>
  <c r="I36" i="2"/>
  <c r="K17" i="2" s="1"/>
  <c r="G12" i="1"/>
  <c r="AA1" i="2" l="1"/>
  <c r="K8" i="2"/>
  <c r="M8" i="2" s="1"/>
  <c r="M17" i="2"/>
  <c r="K6" i="2"/>
  <c r="M6" i="2" s="1"/>
  <c r="K5" i="2"/>
  <c r="M5" i="2" s="1"/>
  <c r="K15" i="2"/>
  <c r="M15" i="2" s="1"/>
  <c r="K14" i="2"/>
  <c r="M14" i="2" s="1"/>
  <c r="K16" i="2"/>
  <c r="M16" i="2" s="1"/>
  <c r="K7" i="2"/>
  <c r="M7" i="2" s="1"/>
  <c r="G16" i="1"/>
  <c r="G17" i="1" s="1"/>
  <c r="I38" i="2" s="1"/>
  <c r="I42" i="2"/>
  <c r="C35" i="2"/>
  <c r="D34" i="2"/>
  <c r="K24" i="2"/>
  <c r="M24" i="2" s="1"/>
  <c r="K25" i="2"/>
  <c r="M25" i="2" s="1"/>
  <c r="Z431" i="2" l="1"/>
  <c r="Z439" i="2"/>
  <c r="Z447" i="2"/>
  <c r="Z455" i="2"/>
  <c r="Z463" i="2"/>
  <c r="Z471" i="2"/>
  <c r="Z479" i="2"/>
  <c r="Z487" i="2"/>
  <c r="Z495" i="2"/>
  <c r="Z503" i="2"/>
  <c r="Z511" i="2"/>
  <c r="Z519" i="2"/>
  <c r="Z527" i="2"/>
  <c r="Z535" i="2"/>
  <c r="Z543" i="2"/>
  <c r="Z551" i="2"/>
  <c r="Z559" i="2"/>
  <c r="Z424" i="2"/>
  <c r="Z432" i="2"/>
  <c r="Z560" i="2"/>
  <c r="Z688" i="2"/>
  <c r="Z816" i="2"/>
  <c r="Z944" i="2"/>
  <c r="Z552" i="2"/>
  <c r="Z680" i="2"/>
  <c r="Z808" i="2"/>
  <c r="Z936" i="2"/>
  <c r="Z1064" i="2"/>
  <c r="Z433" i="2"/>
  <c r="Z450" i="2"/>
  <c r="Z467" i="2"/>
  <c r="Z484" i="2"/>
  <c r="Z501" i="2"/>
  <c r="Z518" i="2"/>
  <c r="Z544" i="2"/>
  <c r="Z561" i="2"/>
  <c r="Z578" i="2"/>
  <c r="Z595" i="2"/>
  <c r="Z612" i="2"/>
  <c r="Z629" i="2"/>
  <c r="Z646" i="2"/>
  <c r="Z672" i="2"/>
  <c r="Z689" i="2"/>
  <c r="Z706" i="2"/>
  <c r="Z723" i="2"/>
  <c r="Z740" i="2"/>
  <c r="Z757" i="2"/>
  <c r="Z774" i="2"/>
  <c r="Z800" i="2"/>
  <c r="Z817" i="2"/>
  <c r="Z834" i="2"/>
  <c r="Z851" i="2"/>
  <c r="Z868" i="2"/>
  <c r="Z885" i="2"/>
  <c r="Z902" i="2"/>
  <c r="Z928" i="2"/>
  <c r="Z945" i="2"/>
  <c r="Z962" i="2"/>
  <c r="Z979" i="2"/>
  <c r="Z996" i="2"/>
  <c r="Z1013" i="2"/>
  <c r="Z1030" i="2"/>
  <c r="Z1056" i="2"/>
  <c r="Z1073" i="2"/>
  <c r="Z425" i="2"/>
  <c r="Z536" i="2"/>
  <c r="Z664" i="2"/>
  <c r="Z792" i="2"/>
  <c r="Z920" i="2"/>
  <c r="Z1048" i="2"/>
  <c r="Z472" i="2"/>
  <c r="Z568" i="2"/>
  <c r="Z656" i="2"/>
  <c r="Z888" i="2"/>
  <c r="Z984" i="2"/>
  <c r="Z1090" i="2"/>
  <c r="Z1515" i="2"/>
  <c r="Z426" i="2"/>
  <c r="Z716" i="2"/>
  <c r="Z764" i="2"/>
  <c r="Z812" i="2"/>
  <c r="Z909" i="2"/>
  <c r="Z957" i="2"/>
  <c r="Z986" i="2"/>
  <c r="Z1016" i="2"/>
  <c r="Z1044" i="2"/>
  <c r="Z1457" i="2"/>
  <c r="Z1532" i="2"/>
  <c r="Z1572" i="2"/>
  <c r="Z436" i="2"/>
  <c r="Z668" i="2"/>
  <c r="Z707" i="2"/>
  <c r="Z794" i="2"/>
  <c r="Z881" i="2"/>
  <c r="Z948" i="2"/>
  <c r="Z1212" i="2"/>
  <c r="Z434" i="2"/>
  <c r="Z453" i="2"/>
  <c r="Z482" i="2"/>
  <c r="Z502" i="2"/>
  <c r="Z512" i="2"/>
  <c r="Z540" i="2"/>
  <c r="Z549" i="2"/>
  <c r="Z579" i="2"/>
  <c r="Z598" i="2"/>
  <c r="Z608" i="2"/>
  <c r="Z627" i="2"/>
  <c r="Z666" i="2"/>
  <c r="Z675" i="2"/>
  <c r="Z694" i="2"/>
  <c r="Z704" i="2"/>
  <c r="Z724" i="2"/>
  <c r="Z753" i="2"/>
  <c r="Z772" i="2"/>
  <c r="Z801" i="2"/>
  <c r="Z820" i="2"/>
  <c r="Z849" i="2"/>
  <c r="Z869" i="2"/>
  <c r="Z898" i="2"/>
  <c r="Z926" i="2"/>
  <c r="Z946" i="2"/>
  <c r="Z965" i="2"/>
  <c r="Z994" i="2"/>
  <c r="Z1014" i="2"/>
  <c r="Z1024" i="2"/>
  <c r="Z1052" i="2"/>
  <c r="Z1061" i="2"/>
  <c r="Z1456" i="2"/>
  <c r="Z1473" i="2"/>
  <c r="Z1499" i="2"/>
  <c r="Z1507" i="2"/>
  <c r="Z1523" i="2"/>
  <c r="Z1539" i="2"/>
  <c r="Z1547" i="2"/>
  <c r="Z1563" i="2"/>
  <c r="Z1571" i="2"/>
  <c r="Z1587" i="2"/>
  <c r="Z1595" i="2"/>
  <c r="Z474" i="2"/>
  <c r="Z504" i="2"/>
  <c r="Z523" i="2"/>
  <c r="Z649" i="2"/>
  <c r="Z686" i="2"/>
  <c r="Z784" i="2"/>
  <c r="Z841" i="2"/>
  <c r="Z1006" i="2"/>
  <c r="Z1516" i="2"/>
  <c r="Z1556" i="2"/>
  <c r="Z1596" i="2"/>
  <c r="Z485" i="2"/>
  <c r="Z736" i="2"/>
  <c r="Z803" i="2"/>
  <c r="Z832" i="2"/>
  <c r="Z929" i="2"/>
  <c r="Z997" i="2"/>
  <c r="Z1026" i="2"/>
  <c r="Z1054" i="2"/>
  <c r="Z1074" i="2"/>
  <c r="Z1111" i="2"/>
  <c r="Z1129" i="2"/>
  <c r="Z1157" i="2"/>
  <c r="Z1175" i="2"/>
  <c r="Z1193" i="2"/>
  <c r="Z1230" i="2"/>
  <c r="Z1248" i="2"/>
  <c r="Z444" i="2"/>
  <c r="Z473" i="2"/>
  <c r="Z522" i="2"/>
  <c r="Z531" i="2"/>
  <c r="Z589" i="2"/>
  <c r="Z618" i="2"/>
  <c r="Z648" i="2"/>
  <c r="Z657" i="2"/>
  <c r="Z685" i="2"/>
  <c r="Z734" i="2"/>
  <c r="Z744" i="2"/>
  <c r="Z763" i="2"/>
  <c r="Z811" i="2"/>
  <c r="Z830" i="2"/>
  <c r="Z840" i="2"/>
  <c r="Z889" i="2"/>
  <c r="Z908" i="2"/>
  <c r="Z917" i="2"/>
  <c r="Z956" i="2"/>
  <c r="Z985" i="2"/>
  <c r="Z1034" i="2"/>
  <c r="Z1043" i="2"/>
  <c r="Z1091" i="2"/>
  <c r="Z1531" i="2"/>
  <c r="Z1555" i="2"/>
  <c r="Z1579" i="2"/>
  <c r="Z494" i="2"/>
  <c r="Z532" i="2"/>
  <c r="Z590" i="2"/>
  <c r="Z600" i="2"/>
  <c r="Z890" i="2"/>
  <c r="Z1035" i="2"/>
  <c r="Z1092" i="2"/>
  <c r="Z1483" i="2"/>
  <c r="Z1508" i="2"/>
  <c r="Z1540" i="2"/>
  <c r="Z1564" i="2"/>
  <c r="Z1588" i="2"/>
  <c r="Z465" i="2"/>
  <c r="Z514" i="2"/>
  <c r="Z542" i="2"/>
  <c r="Z581" i="2"/>
  <c r="Z610" i="2"/>
  <c r="Z640" i="2"/>
  <c r="Z1102" i="2"/>
  <c r="Z1120" i="2"/>
  <c r="Z1166" i="2"/>
  <c r="Z1184" i="2"/>
  <c r="Z1221" i="2"/>
  <c r="Z1239" i="2"/>
  <c r="Z435" i="2"/>
  <c r="Z454" i="2"/>
  <c r="Z464" i="2"/>
  <c r="Z513" i="2"/>
  <c r="Z541" i="2"/>
  <c r="Z550" i="2"/>
  <c r="Z580" i="2"/>
  <c r="Z609" i="2"/>
  <c r="Z667" i="2"/>
  <c r="Z676" i="2"/>
  <c r="Z725" i="2"/>
  <c r="Z754" i="2"/>
  <c r="Z793" i="2"/>
  <c r="Z802" i="2"/>
  <c r="Z821" i="2"/>
  <c r="Z870" i="2"/>
  <c r="Z880" i="2"/>
  <c r="Z899" i="2"/>
  <c r="Z947" i="2"/>
  <c r="Z966" i="2"/>
  <c r="Z976" i="2"/>
  <c r="Z1025" i="2"/>
  <c r="Z1053" i="2"/>
  <c r="Z1062" i="2"/>
  <c r="Z1101" i="2"/>
  <c r="Z1110" i="2"/>
  <c r="Z1119" i="2"/>
  <c r="Z1128" i="2"/>
  <c r="Z1137" i="2"/>
  <c r="Z1156" i="2"/>
  <c r="Z1165" i="2"/>
  <c r="Z1174" i="2"/>
  <c r="Z1183" i="2"/>
  <c r="Z1220" i="2"/>
  <c r="Z445" i="2"/>
  <c r="Z571" i="2"/>
  <c r="Z619" i="2"/>
  <c r="Z658" i="2"/>
  <c r="Z696" i="2"/>
  <c r="Z745" i="2"/>
  <c r="Z861" i="2"/>
  <c r="Z938" i="2"/>
  <c r="Z1083" i="2"/>
  <c r="Z1500" i="2"/>
  <c r="Z1524" i="2"/>
  <c r="Z1548" i="2"/>
  <c r="Z1580" i="2"/>
  <c r="Z562" i="2"/>
  <c r="Z630" i="2"/>
  <c r="Z677" i="2"/>
  <c r="Z726" i="2"/>
  <c r="Z755" i="2"/>
  <c r="Z822" i="2"/>
  <c r="Z852" i="2"/>
  <c r="Z900" i="2"/>
  <c r="Z977" i="2"/>
  <c r="Z1148" i="2"/>
  <c r="Z584" i="2"/>
  <c r="Z596" i="2"/>
  <c r="Z813" i="2"/>
  <c r="Z1008" i="2"/>
  <c r="Z1303" i="2"/>
  <c r="Z1385" i="2"/>
  <c r="Z1526" i="2"/>
  <c r="Z1545" i="2"/>
  <c r="Z1517" i="2"/>
  <c r="Z1497" i="2"/>
  <c r="Z1576" i="2"/>
  <c r="Z873" i="2"/>
  <c r="Z964" i="2"/>
  <c r="Z1078" i="2"/>
  <c r="Z1189" i="2"/>
  <c r="Z1305" i="2"/>
  <c r="Z1377" i="2"/>
  <c r="Z1428" i="2"/>
  <c r="Z1518" i="2"/>
  <c r="Z1135" i="2"/>
  <c r="Z1244" i="2"/>
  <c r="Z1479" i="2"/>
  <c r="Z761" i="2"/>
  <c r="Z1011" i="2"/>
  <c r="Z1058" i="2"/>
  <c r="Z1327" i="2"/>
  <c r="Z1440" i="2"/>
  <c r="Z1519" i="2"/>
  <c r="Z428" i="2"/>
  <c r="Z750" i="2"/>
  <c r="Z818" i="2"/>
  <c r="Z853" i="2"/>
  <c r="Z942" i="2"/>
  <c r="Z470" i="2"/>
  <c r="Z505" i="2"/>
  <c r="Z528" i="2"/>
  <c r="Z573" i="2"/>
  <c r="Z632" i="2"/>
  <c r="Z653" i="2"/>
  <c r="Z665" i="2"/>
  <c r="Z700" i="2"/>
  <c r="Z746" i="2"/>
  <c r="Z758" i="2"/>
  <c r="Z837" i="2"/>
  <c r="Z848" i="2"/>
  <c r="Z906" i="2"/>
  <c r="Z939" i="2"/>
  <c r="Z950" i="2"/>
  <c r="Z973" i="2"/>
  <c r="Z1019" i="2"/>
  <c r="Z1066" i="2"/>
  <c r="Z1133" i="2"/>
  <c r="Z1143" i="2"/>
  <c r="Z1153" i="2"/>
  <c r="Z1176" i="2"/>
  <c r="Z1198" i="2"/>
  <c r="Z1208" i="2"/>
  <c r="Z1241" i="2"/>
  <c r="Z1344" i="2"/>
  <c r="Z1406" i="2"/>
  <c r="Z1477" i="2"/>
  <c r="Z1496" i="2"/>
  <c r="Z1575" i="2"/>
  <c r="Z1397" i="2"/>
  <c r="Z1468" i="2"/>
  <c r="Z1536" i="2"/>
  <c r="Z1566" i="2"/>
  <c r="Z564" i="2"/>
  <c r="Z691" i="2"/>
  <c r="Z737" i="2"/>
  <c r="Z771" i="2"/>
  <c r="Z804" i="2"/>
  <c r="Z862" i="2"/>
  <c r="Z1057" i="2"/>
  <c r="Z1316" i="2"/>
  <c r="Z1398" i="2"/>
  <c r="Z1488" i="2"/>
  <c r="Z1567" i="2"/>
  <c r="Z1597" i="2"/>
  <c r="Z461" i="2"/>
  <c r="Z634" i="2"/>
  <c r="Z702" i="2"/>
  <c r="Z828" i="2"/>
  <c r="Z941" i="2"/>
  <c r="Z989" i="2"/>
  <c r="Z1113" i="2"/>
  <c r="Z1408" i="2"/>
  <c r="Z1509" i="2"/>
  <c r="Z486" i="2"/>
  <c r="Z520" i="2"/>
  <c r="Z565" i="2"/>
  <c r="Z692" i="2"/>
  <c r="Z738" i="2"/>
  <c r="Z805" i="2"/>
  <c r="Z874" i="2"/>
  <c r="Z1125" i="2"/>
  <c r="Z1286" i="2"/>
  <c r="Z1317" i="2"/>
  <c r="Z1399" i="2"/>
  <c r="Z1549" i="2"/>
  <c r="Z601" i="2"/>
  <c r="Z635" i="2"/>
  <c r="Z448" i="2"/>
  <c r="Z563" i="2"/>
  <c r="Z585" i="2"/>
  <c r="Z597" i="2"/>
  <c r="Z643" i="2"/>
  <c r="Z690" i="2"/>
  <c r="Z770" i="2"/>
  <c r="Z780" i="2"/>
  <c r="Z814" i="2"/>
  <c r="Z872" i="2"/>
  <c r="Z883" i="2"/>
  <c r="Z963" i="2"/>
  <c r="Z998" i="2"/>
  <c r="Z1009" i="2"/>
  <c r="Z1032" i="2"/>
  <c r="Z1077" i="2"/>
  <c r="Z1088" i="2"/>
  <c r="Z1188" i="2"/>
  <c r="Z1231" i="2"/>
  <c r="Z1253" i="2"/>
  <c r="Z1263" i="2"/>
  <c r="Z1294" i="2"/>
  <c r="Z1304" i="2"/>
  <c r="Z1325" i="2"/>
  <c r="Z1335" i="2"/>
  <c r="Z1376" i="2"/>
  <c r="Z1416" i="2"/>
  <c r="Z1437" i="2"/>
  <c r="Z1487" i="2"/>
  <c r="Z1585" i="2"/>
  <c r="Z644" i="2"/>
  <c r="Z952" i="2"/>
  <c r="Z1010" i="2"/>
  <c r="Z1045" i="2"/>
  <c r="Z1124" i="2"/>
  <c r="Z1167" i="2"/>
  <c r="Z1285" i="2"/>
  <c r="Z1336" i="2"/>
  <c r="Z427" i="2"/>
  <c r="Z554" i="2"/>
  <c r="Z897" i="2"/>
  <c r="Z931" i="2"/>
  <c r="Z1068" i="2"/>
  <c r="Z1222" i="2"/>
  <c r="Z1276" i="2"/>
  <c r="Z1528" i="2"/>
  <c r="Z1558" i="2"/>
  <c r="Z1577" i="2"/>
  <c r="Z497" i="2"/>
  <c r="Z624" i="2"/>
  <c r="Z1103" i="2"/>
  <c r="Z1168" i="2"/>
  <c r="Z1296" i="2"/>
  <c r="Z1358" i="2"/>
  <c r="Z1389" i="2"/>
  <c r="Z508" i="2"/>
  <c r="Z555" i="2"/>
  <c r="Z932" i="2"/>
  <c r="Z437" i="2"/>
  <c r="Z460" i="2"/>
  <c r="Z506" i="2"/>
  <c r="Z529" i="2"/>
  <c r="Z574" i="2"/>
  <c r="Z622" i="2"/>
  <c r="Z633" i="2"/>
  <c r="Z678" i="2"/>
  <c r="Z701" i="2"/>
  <c r="Z712" i="2"/>
  <c r="Z747" i="2"/>
  <c r="Z827" i="2"/>
  <c r="Z838" i="2"/>
  <c r="Z896" i="2"/>
  <c r="Z930" i="2"/>
  <c r="Z940" i="2"/>
  <c r="Z1020" i="2"/>
  <c r="Z1067" i="2"/>
  <c r="Z1112" i="2"/>
  <c r="Z1134" i="2"/>
  <c r="Z1144" i="2"/>
  <c r="Z1177" i="2"/>
  <c r="Z1199" i="2"/>
  <c r="Z1407" i="2"/>
  <c r="Z1459" i="2"/>
  <c r="Z1478" i="2"/>
  <c r="Z1527" i="2"/>
  <c r="Z1557" i="2"/>
  <c r="Z496" i="2"/>
  <c r="Z760" i="2"/>
  <c r="Z1232" i="2"/>
  <c r="Z1254" i="2"/>
  <c r="Z1295" i="2"/>
  <c r="Z1326" i="2"/>
  <c r="Z1367" i="2"/>
  <c r="Z1388" i="2"/>
  <c r="Z1417" i="2"/>
  <c r="Z1449" i="2"/>
  <c r="Z1469" i="2"/>
  <c r="Z1537" i="2"/>
  <c r="Z438" i="2"/>
  <c r="Z507" i="2"/>
  <c r="Z921" i="2"/>
  <c r="Z1000" i="2"/>
  <c r="Z1460" i="2"/>
  <c r="Z451" i="2"/>
  <c r="Z576" i="2"/>
  <c r="Z669" i="2"/>
  <c r="Z886" i="2"/>
  <c r="Z1190" i="2"/>
  <c r="Z1233" i="2"/>
  <c r="Z1368" i="2"/>
  <c r="Z1470" i="2"/>
  <c r="Z1568" i="2"/>
  <c r="Z1598" i="2"/>
  <c r="Z613" i="2"/>
  <c r="Z795" i="2"/>
  <c r="Z864" i="2"/>
  <c r="Z922" i="2"/>
  <c r="Z990" i="2"/>
  <c r="Z717" i="2"/>
  <c r="Z891" i="2"/>
  <c r="Z1591" i="2"/>
  <c r="Z1204" i="2"/>
  <c r="Z1300" i="2"/>
  <c r="Z1533" i="2"/>
  <c r="Z1104" i="2"/>
  <c r="Z1216" i="2"/>
  <c r="Z1289" i="2"/>
  <c r="Z1511" i="2"/>
  <c r="Z1093" i="2"/>
  <c r="Z1404" i="2"/>
  <c r="Z429" i="2"/>
  <c r="Z1269" i="2"/>
  <c r="Z923" i="2"/>
  <c r="Z1280" i="2"/>
  <c r="Z1405" i="2"/>
  <c r="Z778" i="2"/>
  <c r="Z1513" i="2"/>
  <c r="Z857" i="2"/>
  <c r="Z1333" i="2"/>
  <c r="Z1381" i="2"/>
  <c r="Z1444" i="2"/>
  <c r="Z1480" i="2"/>
  <c r="Z446" i="2"/>
  <c r="Z699" i="2"/>
  <c r="Z1096" i="2"/>
  <c r="Z1172" i="2"/>
  <c r="Z1541" i="2"/>
  <c r="Z835" i="2"/>
  <c r="Z1261" i="2"/>
  <c r="Z1433" i="2"/>
  <c r="Z674" i="2"/>
  <c r="Z1161" i="2"/>
  <c r="Z1553" i="2"/>
  <c r="Z556" i="2"/>
  <c r="Z785" i="2"/>
  <c r="Z824" i="2"/>
  <c r="Z905" i="2"/>
  <c r="Z958" i="2"/>
  <c r="Z1037" i="2"/>
  <c r="Z1214" i="2"/>
  <c r="Z1287" i="2"/>
  <c r="Z1312" i="2"/>
  <c r="Z1350" i="2"/>
  <c r="Z1361" i="2"/>
  <c r="Z1400" i="2"/>
  <c r="Z1424" i="2"/>
  <c r="Z1461" i="2"/>
  <c r="Z1485" i="2"/>
  <c r="Z1520" i="2"/>
  <c r="Z892" i="2"/>
  <c r="Z1277" i="2"/>
  <c r="Z1581" i="2"/>
  <c r="Z1027" i="2"/>
  <c r="Z468" i="2"/>
  <c r="Z720" i="2"/>
  <c r="Z866" i="2"/>
  <c r="Z1180" i="2"/>
  <c r="Z1352" i="2"/>
  <c r="Z1390" i="2"/>
  <c r="Z1441" i="2"/>
  <c r="Z1501" i="2"/>
  <c r="Z1559" i="2"/>
  <c r="Z456" i="2"/>
  <c r="Z709" i="2"/>
  <c r="Z777" i="2"/>
  <c r="Z949" i="2"/>
  <c r="Z1181" i="2"/>
  <c r="Z1217" i="2"/>
  <c r="Z537" i="2"/>
  <c r="Z1002" i="2"/>
  <c r="Z1196" i="2"/>
  <c r="Z1343" i="2"/>
  <c r="Z1502" i="2"/>
  <c r="Z1560" i="2"/>
  <c r="Z430" i="2"/>
  <c r="Z1069" i="2"/>
  <c r="Z605" i="2"/>
  <c r="Z659" i="2"/>
  <c r="Z845" i="2"/>
  <c r="Z1084" i="2"/>
  <c r="Z1281" i="2"/>
  <c r="Z498" i="2"/>
  <c r="Z1108" i="2"/>
  <c r="Z1308" i="2"/>
  <c r="Z606" i="2"/>
  <c r="Z660" i="2"/>
  <c r="Z846" i="2"/>
  <c r="Z925" i="2"/>
  <c r="Z1185" i="2"/>
  <c r="Z1382" i="2"/>
  <c r="Z1599" i="2"/>
  <c r="Z499" i="2"/>
  <c r="Z566" i="2"/>
  <c r="Z914" i="2"/>
  <c r="Z1359" i="2"/>
  <c r="Z1409" i="2"/>
  <c r="Z1552" i="2"/>
  <c r="Z515" i="2"/>
  <c r="Z1249" i="2"/>
  <c r="Z1297" i="2"/>
  <c r="Z1372" i="2"/>
  <c r="Z1471" i="2"/>
  <c r="Z1600" i="2"/>
  <c r="Z875" i="2"/>
  <c r="Z969" i="2"/>
  <c r="Z1036" i="2"/>
  <c r="Z1060" i="2"/>
  <c r="Z1213" i="2"/>
  <c r="Z1349" i="2"/>
  <c r="Z1360" i="2"/>
  <c r="Z1423" i="2"/>
  <c r="Z1484" i="2"/>
  <c r="Z1590" i="2"/>
  <c r="Z452" i="2"/>
  <c r="Z478" i="2"/>
  <c r="Z490" i="2"/>
  <c r="Z545" i="2"/>
  <c r="Z625" i="2"/>
  <c r="Z652" i="2"/>
  <c r="Z718" i="2"/>
  <c r="Z730" i="2"/>
  <c r="Z797" i="2"/>
  <c r="Z1050" i="2"/>
  <c r="Z1141" i="2"/>
  <c r="Z1152" i="2"/>
  <c r="Z1225" i="2"/>
  <c r="Z1340" i="2"/>
  <c r="Z1413" i="2"/>
  <c r="Z1544" i="2"/>
  <c r="Z1414" i="2"/>
  <c r="Z1534" i="2"/>
  <c r="Z1582" i="2"/>
  <c r="Z480" i="2"/>
  <c r="Z614" i="2"/>
  <c r="Z708" i="2"/>
  <c r="Z776" i="2"/>
  <c r="Z854" i="2"/>
  <c r="Z933" i="2"/>
  <c r="Z1268" i="2"/>
  <c r="Z1452" i="2"/>
  <c r="Z1476" i="2"/>
  <c r="Z1593" i="2"/>
  <c r="Z547" i="2"/>
  <c r="Z1028" i="2"/>
  <c r="Z1117" i="2"/>
  <c r="Z1583" i="2"/>
  <c r="Z469" i="2"/>
  <c r="Z1132" i="2"/>
  <c r="Z1257" i="2"/>
  <c r="Z1391" i="2"/>
  <c r="Z1453" i="2"/>
  <c r="Z524" i="2"/>
  <c r="Z616" i="2"/>
  <c r="Z844" i="2"/>
  <c r="Z1017" i="2"/>
  <c r="Z1332" i="2"/>
  <c r="Z1380" i="2"/>
  <c r="Z1525" i="2"/>
  <c r="Z457" i="2"/>
  <c r="Z1270" i="2"/>
  <c r="Z1454" i="2"/>
  <c r="Z592" i="2"/>
  <c r="Z924" i="2"/>
  <c r="Z1018" i="2"/>
  <c r="Z1197" i="2"/>
  <c r="Z1369" i="2"/>
  <c r="Z1561" i="2"/>
  <c r="Z819" i="2"/>
  <c r="Z913" i="2"/>
  <c r="Z992" i="2"/>
  <c r="Z1159" i="2"/>
  <c r="Z1260" i="2"/>
  <c r="Z593" i="2"/>
  <c r="Z1085" i="2"/>
  <c r="Z806" i="2"/>
  <c r="Z968" i="2"/>
  <c r="Z993" i="2"/>
  <c r="Z1059" i="2"/>
  <c r="Z1309" i="2"/>
  <c r="Z1422" i="2"/>
  <c r="Z1529" i="2"/>
  <c r="Z488" i="2"/>
  <c r="Z661" i="2"/>
  <c r="Z741" i="2"/>
  <c r="Z1150" i="2"/>
  <c r="Z1236" i="2"/>
  <c r="Z582" i="2"/>
  <c r="Z915" i="2"/>
  <c r="Z533" i="2"/>
  <c r="Z1451" i="2"/>
  <c r="Z1475" i="2"/>
  <c r="Z1510" i="2"/>
  <c r="Z440" i="2"/>
  <c r="Z546" i="2"/>
  <c r="Z572" i="2"/>
  <c r="Z626" i="2"/>
  <c r="Z641" i="2"/>
  <c r="Z693" i="2"/>
  <c r="Z798" i="2"/>
  <c r="Z960" i="2"/>
  <c r="Z1051" i="2"/>
  <c r="Z1116" i="2"/>
  <c r="Z1142" i="2"/>
  <c r="Z1205" i="2"/>
  <c r="Z1278" i="2"/>
  <c r="Z1341" i="2"/>
  <c r="Z787" i="2"/>
  <c r="Z1040" i="2"/>
  <c r="Z1463" i="2"/>
  <c r="Z602" i="2"/>
  <c r="Z1001" i="2"/>
  <c r="Z1206" i="2"/>
  <c r="Z1279" i="2"/>
  <c r="Z1342" i="2"/>
  <c r="Z682" i="2"/>
  <c r="Z788" i="2"/>
  <c r="Z934" i="2"/>
  <c r="Z1041" i="2"/>
  <c r="Z1105" i="2"/>
  <c r="Z1512" i="2"/>
  <c r="Z548" i="2"/>
  <c r="Z670" i="2"/>
  <c r="Z856" i="2"/>
  <c r="Z1094" i="2"/>
  <c r="Z1169" i="2"/>
  <c r="Z1207" i="2"/>
  <c r="Z1318" i="2"/>
  <c r="Z1573" i="2"/>
  <c r="Z683" i="2"/>
  <c r="Z912" i="2"/>
  <c r="Z1158" i="2"/>
  <c r="Z1245" i="2"/>
  <c r="Z1431" i="2"/>
  <c r="Z1492" i="2"/>
  <c r="Z1550" i="2"/>
  <c r="Z525" i="2"/>
  <c r="Z538" i="2"/>
  <c r="Z1503" i="2"/>
  <c r="Z1574" i="2"/>
  <c r="Z752" i="2"/>
  <c r="Z1271" i="2"/>
  <c r="Z1432" i="2"/>
  <c r="Z1493" i="2"/>
  <c r="Z1551" i="2"/>
  <c r="Z673" i="2"/>
  <c r="Z768" i="2"/>
  <c r="Z980" i="2"/>
  <c r="Z1149" i="2"/>
  <c r="Z1321" i="2"/>
  <c r="Z1445" i="2"/>
  <c r="Z1504" i="2"/>
  <c r="Z1097" i="2"/>
  <c r="Z1160" i="2"/>
  <c r="Z1494" i="2"/>
  <c r="Z1589" i="2"/>
  <c r="Z650" i="2"/>
  <c r="Z728" i="2"/>
  <c r="Z981" i="2"/>
  <c r="Z1086" i="2"/>
  <c r="Z1223" i="2"/>
  <c r="Z1542" i="2"/>
  <c r="Z836" i="2"/>
  <c r="Z904" i="2"/>
  <c r="Z1495" i="2"/>
  <c r="Z1126" i="2"/>
  <c r="Z1462" i="2"/>
  <c r="Z807" i="2"/>
  <c r="Z1584" i="2"/>
  <c r="Z1301" i="2"/>
  <c r="Z526" i="2"/>
  <c r="Z1486" i="2"/>
  <c r="Z567" i="2"/>
  <c r="Z1467" i="2"/>
  <c r="Z1302" i="2"/>
  <c r="Z1384" i="2"/>
  <c r="Z1331" i="2"/>
  <c r="Z1251" i="2"/>
  <c r="Z1489" i="2"/>
  <c r="Z1033" i="2"/>
  <c r="Z681" i="2"/>
  <c r="Z907" i="2"/>
  <c r="Z863" i="2"/>
  <c r="Z1273" i="2"/>
  <c r="Z1429" i="2"/>
  <c r="Z894" i="2"/>
  <c r="Z1147" i="2"/>
  <c r="Z1015" i="2"/>
  <c r="Z765" i="2"/>
  <c r="Z782" i="2"/>
  <c r="Z1218" i="2"/>
  <c r="Z663" i="2"/>
  <c r="Z769" i="2"/>
  <c r="Z1371" i="2"/>
  <c r="Z884" i="2"/>
  <c r="Z587" i="2"/>
  <c r="Z895" i="2"/>
  <c r="Z937" i="2"/>
  <c r="Z967" i="2"/>
  <c r="Z799" i="2"/>
  <c r="Z1601" i="2"/>
  <c r="Z1038" i="2"/>
  <c r="Z1415" i="2"/>
  <c r="Z530" i="2"/>
  <c r="Z748" i="2"/>
  <c r="Z860" i="2"/>
  <c r="Z743" i="2"/>
  <c r="Z1521" i="2"/>
  <c r="Z719" i="2"/>
  <c r="Z617" i="2"/>
  <c r="Z916" i="2"/>
  <c r="Z521" i="2"/>
  <c r="Z910" i="2"/>
  <c r="Z423" i="2"/>
  <c r="Z1228" i="2"/>
  <c r="Z1182" i="2"/>
  <c r="Z1163" i="2"/>
  <c r="Z876" i="2"/>
  <c r="Z1430" i="2"/>
  <c r="Z697" i="2"/>
  <c r="Z1347" i="2"/>
  <c r="Z982" i="2"/>
  <c r="Z1472" i="2"/>
  <c r="Z1234" i="2"/>
  <c r="Z1522" i="2"/>
  <c r="Z1355" i="2"/>
  <c r="Z711" i="2"/>
  <c r="Z715" i="2"/>
  <c r="Z1075" i="2"/>
  <c r="Z1324" i="2"/>
  <c r="Z1465" i="2"/>
  <c r="Z1329" i="2"/>
  <c r="Z1315" i="2"/>
  <c r="Z1594" i="2"/>
  <c r="Z1219" i="2"/>
  <c r="Z1373" i="2"/>
  <c r="Z603" i="2"/>
  <c r="Z983" i="2"/>
  <c r="Z739" i="2"/>
  <c r="Z459" i="2"/>
  <c r="Z1155" i="2"/>
  <c r="Z796" i="2"/>
  <c r="Z1464" i="2"/>
  <c r="Z1003" i="2"/>
  <c r="Z1242" i="2"/>
  <c r="Z1293" i="2"/>
  <c r="Z1081" i="2"/>
  <c r="Z991" i="2"/>
  <c r="Z1353" i="2"/>
  <c r="Z877" i="2"/>
  <c r="Z1438" i="2"/>
  <c r="Z1426" i="2"/>
  <c r="Z1187" i="2"/>
  <c r="Z1071" i="2"/>
  <c r="Z972" i="2"/>
  <c r="Z1420" i="2"/>
  <c r="Z1307" i="2"/>
  <c r="Z1386" i="2"/>
  <c r="Z1210" i="2"/>
  <c r="Z655" i="2"/>
  <c r="Z534" i="2"/>
  <c r="Z1530" i="2"/>
  <c r="Z1435" i="2"/>
  <c r="Z1264" i="2"/>
  <c r="Z1179" i="2"/>
  <c r="Z1098" i="2"/>
  <c r="Z975" i="2"/>
  <c r="Z1323" i="2"/>
  <c r="Z1434" i="2"/>
  <c r="Z1412" i="2"/>
  <c r="Z974" i="2"/>
  <c r="Z1087" i="2"/>
  <c r="Z879" i="2"/>
  <c r="Z1262" i="2"/>
  <c r="Z636" i="2"/>
  <c r="Z1029" i="2"/>
  <c r="Z1314" i="2"/>
  <c r="Z1072" i="2"/>
  <c r="Z791" i="2"/>
  <c r="Z742" i="2"/>
  <c r="Z557" i="2"/>
  <c r="Z500" i="2"/>
  <c r="Z1442" i="2"/>
  <c r="Z1226" i="2"/>
  <c r="Z767" i="2"/>
  <c r="Z1362" i="2"/>
  <c r="Z1446" i="2"/>
  <c r="Z1393" i="2"/>
  <c r="Z1130" i="2"/>
  <c r="Z1505" i="2"/>
  <c r="Z1229" i="2"/>
  <c r="Z1238" i="2"/>
  <c r="Z1418" i="2"/>
  <c r="Z999" i="2"/>
  <c r="Z1450" i="2"/>
  <c r="Z759" i="2"/>
  <c r="Z1439" i="2"/>
  <c r="Z1122" i="2"/>
  <c r="Z1079" i="2"/>
  <c r="Z825" i="2"/>
  <c r="Z918" i="2"/>
  <c r="Z1005" i="2"/>
  <c r="Z687" i="2"/>
  <c r="Z714" i="2"/>
  <c r="Z1154" i="2"/>
  <c r="Z1055" i="2"/>
  <c r="Z766" i="2"/>
  <c r="Z615" i="2"/>
  <c r="Z1265" i="2"/>
  <c r="Z735" i="2"/>
  <c r="Z569" i="2"/>
  <c r="Z594" i="2"/>
  <c r="Z443" i="2"/>
  <c r="Z1443" i="2"/>
  <c r="Z1374" i="2"/>
  <c r="Z943" i="2"/>
  <c r="Z815" i="2"/>
  <c r="Z1200" i="2"/>
  <c r="Z639" i="2"/>
  <c r="Z492" i="2"/>
  <c r="Z1240" i="2"/>
  <c r="Z1012" i="2"/>
  <c r="Z1252" i="2"/>
  <c r="Z1178" i="2"/>
  <c r="Z790" i="2"/>
  <c r="Z850" i="2"/>
  <c r="Z1031" i="2"/>
  <c r="Z1224" i="2"/>
  <c r="Z959" i="2"/>
  <c r="Z1334" i="2"/>
  <c r="Z586" i="2"/>
  <c r="Z1427" i="2"/>
  <c r="Z1330" i="2"/>
  <c r="Z987" i="2"/>
  <c r="Z1171" i="2"/>
  <c r="Z1106" i="2"/>
  <c r="Z1127" i="2"/>
  <c r="Z809" i="2"/>
  <c r="Z1348" i="2"/>
  <c r="Z1448" i="2"/>
  <c r="Z1283" i="2"/>
  <c r="Z775" i="2"/>
  <c r="Z1070" i="2"/>
  <c r="Z466" i="2"/>
  <c r="Z1076" i="2"/>
  <c r="Z713" i="2"/>
  <c r="Z978" i="2"/>
  <c r="Z475" i="2"/>
  <c r="Z620" i="2"/>
  <c r="Z833" i="2"/>
  <c r="Z539" i="2"/>
  <c r="Z955" i="2"/>
  <c r="Z1284" i="2"/>
  <c r="Z1266" i="2"/>
  <c r="Z1394" i="2"/>
  <c r="Z1543" i="2"/>
  <c r="Z1250" i="2"/>
  <c r="Z1425" i="2"/>
  <c r="Z577" i="2"/>
  <c r="Z887" i="2"/>
  <c r="Z638" i="2"/>
  <c r="Z1569" i="2"/>
  <c r="Z1383" i="2"/>
  <c r="Z721" i="2"/>
  <c r="Z1419" i="2"/>
  <c r="Z1306" i="2"/>
  <c r="Z1274" i="2"/>
  <c r="Z871" i="2"/>
  <c r="Z751" i="2"/>
  <c r="Z1396" i="2"/>
  <c r="Z481" i="2"/>
  <c r="Z1554" i="2"/>
  <c r="Z1123" i="2"/>
  <c r="Z1164" i="2"/>
  <c r="Z1004" i="2"/>
  <c r="Z1049" i="2"/>
  <c r="Z867" i="2"/>
  <c r="Z1491" i="2"/>
  <c r="Z1136" i="2"/>
  <c r="Z954" i="2"/>
  <c r="Z570" i="2"/>
  <c r="Z729" i="2"/>
  <c r="Z1194" i="2"/>
  <c r="Z1311" i="2"/>
  <c r="Z1243" i="2"/>
  <c r="Z1046" i="2"/>
  <c r="Z1275" i="2"/>
  <c r="Z1346" i="2"/>
  <c r="Z489" i="2"/>
  <c r="Z1395" i="2"/>
  <c r="Z1565" i="2"/>
  <c r="Z1089" i="2"/>
  <c r="Z1022" i="2"/>
  <c r="Z1211" i="2"/>
  <c r="Z1282" i="2"/>
  <c r="Z1140" i="2"/>
  <c r="Z651" i="2"/>
  <c r="Z1186" i="2"/>
  <c r="Z1291" i="2"/>
  <c r="Z1192" i="2"/>
  <c r="Z1107" i="2"/>
  <c r="Z1191" i="2"/>
  <c r="Z1173" i="2"/>
  <c r="Z1319" i="2"/>
  <c r="Z1401" i="2"/>
  <c r="Z1322" i="2"/>
  <c r="Z843" i="2"/>
  <c r="Z1162" i="2"/>
  <c r="Z1378" i="2"/>
  <c r="Z988" i="2"/>
  <c r="Z749" i="2"/>
  <c r="Z654" i="2"/>
  <c r="Z1357" i="2"/>
  <c r="Z1099" i="2"/>
  <c r="Z953" i="2"/>
  <c r="Z607" i="2"/>
  <c r="Z831" i="2"/>
  <c r="Z995" i="2"/>
  <c r="Z1466" i="2"/>
  <c r="Z637" i="2"/>
  <c r="Z935" i="2"/>
  <c r="Z927" i="2"/>
  <c r="Z893" i="2"/>
  <c r="Z970" i="2"/>
  <c r="Z517" i="2"/>
  <c r="Z458" i="2"/>
  <c r="Z839" i="2"/>
  <c r="Z1288" i="2"/>
  <c r="Z731" i="2"/>
  <c r="Z1095" i="2"/>
  <c r="Z1272" i="2"/>
  <c r="Z645" i="2"/>
  <c r="Z762" i="2"/>
  <c r="Z1203" i="2"/>
  <c r="Z1490" i="2"/>
  <c r="Z858" i="2"/>
  <c r="Z1292" i="2"/>
  <c r="Z1421" i="2"/>
  <c r="Z961" i="2"/>
  <c r="Z781" i="2"/>
  <c r="Z611" i="2"/>
  <c r="Z1007" i="2"/>
  <c r="Z1139" i="2"/>
  <c r="Z1345" i="2"/>
  <c r="Z491" i="2"/>
  <c r="Z789" i="2"/>
  <c r="Z733" i="2"/>
  <c r="Z1387" i="2"/>
  <c r="Z722" i="2"/>
  <c r="Z773" i="2"/>
  <c r="Z1215" i="2"/>
  <c r="Z878" i="2"/>
  <c r="Z1247" i="2"/>
  <c r="Z553" i="2"/>
  <c r="Z1366" i="2"/>
  <c r="Z1063" i="2"/>
  <c r="Z842" i="2"/>
  <c r="Z1151" i="2"/>
  <c r="Z510" i="2"/>
  <c r="Z1121" i="2"/>
  <c r="Z449" i="2"/>
  <c r="Z621" i="2"/>
  <c r="Z705" i="2"/>
  <c r="Z647" i="2"/>
  <c r="Z441" i="2"/>
  <c r="Z662" i="2"/>
  <c r="Z1290" i="2"/>
  <c r="Z1170" i="2"/>
  <c r="Z679" i="2"/>
  <c r="Z1538" i="2"/>
  <c r="Z1375" i="2"/>
  <c r="Z695" i="2"/>
  <c r="Z1039" i="2"/>
  <c r="Z684" i="2"/>
  <c r="Z1310" i="2"/>
  <c r="Z882" i="2"/>
  <c r="Z476" i="2"/>
  <c r="Z1337" i="2"/>
  <c r="Z1202" i="2"/>
  <c r="Z1138" i="2"/>
  <c r="Z1351" i="2"/>
  <c r="Z823" i="2"/>
  <c r="Z698" i="2"/>
  <c r="Z1578" i="2"/>
  <c r="Z1379" i="2"/>
  <c r="Z628" i="2"/>
  <c r="Z1237" i="2"/>
  <c r="Z1195" i="2"/>
  <c r="Z810" i="2"/>
  <c r="Z1356" i="2"/>
  <c r="Z1255" i="2"/>
  <c r="Z1403" i="2"/>
  <c r="Z1498" i="2"/>
  <c r="Z756" i="2"/>
  <c r="Z1235" i="2"/>
  <c r="Z442" i="2"/>
  <c r="Z1267" i="2"/>
  <c r="Z1365" i="2"/>
  <c r="Z1146" i="2"/>
  <c r="Z1047" i="2"/>
  <c r="Z1392" i="2"/>
  <c r="Z1109" i="2"/>
  <c r="Z1535" i="2"/>
  <c r="Z1080" i="2"/>
  <c r="Z1354" i="2"/>
  <c r="Z1082" i="2"/>
  <c r="Z919" i="2"/>
  <c r="Z1328" i="2"/>
  <c r="Z732" i="2"/>
  <c r="Z1364" i="2"/>
  <c r="Z1023" i="2"/>
  <c r="Z951" i="2"/>
  <c r="Z1042" i="2"/>
  <c r="Z859" i="2"/>
  <c r="Z786" i="2"/>
  <c r="Z1592" i="2"/>
  <c r="Z847" i="2"/>
  <c r="Z509" i="2"/>
  <c r="Z1115" i="2"/>
  <c r="Z1259" i="2"/>
  <c r="Z1313" i="2"/>
  <c r="Z1201" i="2"/>
  <c r="Z588" i="2"/>
  <c r="Z1481" i="2"/>
  <c r="Z826" i="2"/>
  <c r="Z671" i="2"/>
  <c r="Z855" i="2"/>
  <c r="Z1562" i="2"/>
  <c r="Z1586" i="2"/>
  <c r="Z575" i="2"/>
  <c r="Z1411" i="2"/>
  <c r="Z865" i="2"/>
  <c r="Z1370" i="2"/>
  <c r="Z1145" i="2"/>
  <c r="Z1546" i="2"/>
  <c r="Z903" i="2"/>
  <c r="Z1131" i="2"/>
  <c r="Z604" i="2"/>
  <c r="Z1021" i="2"/>
  <c r="Z591" i="2"/>
  <c r="Z642" i="2"/>
  <c r="Z901" i="2"/>
  <c r="Z583" i="2"/>
  <c r="Z1506" i="2"/>
  <c r="Z1482" i="2"/>
  <c r="Z477" i="2"/>
  <c r="Z1298" i="2"/>
  <c r="Z1065" i="2"/>
  <c r="Z1458" i="2"/>
  <c r="Z1402" i="2"/>
  <c r="Z1570" i="2"/>
  <c r="Z1514" i="2"/>
  <c r="Z971" i="2"/>
  <c r="Z623" i="2"/>
  <c r="Z1447" i="2"/>
  <c r="Z1338" i="2"/>
  <c r="Z911" i="2"/>
  <c r="Z1227" i="2"/>
  <c r="Z1455" i="2"/>
  <c r="Z1602" i="2"/>
  <c r="Z1209" i="2"/>
  <c r="Z1474" i="2"/>
  <c r="Z783" i="2"/>
  <c r="Z558" i="2"/>
  <c r="Z516" i="2"/>
  <c r="Z710" i="2"/>
  <c r="Z1256" i="2"/>
  <c r="Z1114" i="2"/>
  <c r="Z599" i="2"/>
  <c r="Z631" i="2"/>
  <c r="Z1320" i="2"/>
  <c r="Z1436" i="2"/>
  <c r="Z1100" i="2"/>
  <c r="Z1339" i="2"/>
  <c r="Z1410" i="2"/>
  <c r="Z1363" i="2"/>
  <c r="Z1246" i="2"/>
  <c r="Z1118" i="2"/>
  <c r="Z727" i="2"/>
  <c r="Z829" i="2"/>
  <c r="Z493" i="2"/>
  <c r="Z1258" i="2"/>
  <c r="Z779" i="2"/>
  <c r="Z1299" i="2"/>
  <c r="Z703" i="2"/>
  <c r="Z462" i="2"/>
  <c r="Z483" i="2"/>
  <c r="Z404" i="2"/>
  <c r="Z412" i="2"/>
  <c r="Z420" i="2"/>
  <c r="Z405" i="2"/>
  <c r="Z421" i="2"/>
  <c r="Z406" i="2"/>
  <c r="Z407" i="2"/>
  <c r="Z408" i="2"/>
  <c r="Z403" i="2"/>
  <c r="Z411" i="2"/>
  <c r="Z419" i="2"/>
  <c r="Z413" i="2"/>
  <c r="Z422" i="2"/>
  <c r="Z414" i="2"/>
  <c r="Z410" i="2"/>
  <c r="Z418" i="2"/>
  <c r="Z415" i="2"/>
  <c r="Z416" i="2"/>
  <c r="Z417" i="2"/>
  <c r="Z409" i="2"/>
  <c r="D8" i="2"/>
  <c r="Z2" i="2"/>
  <c r="Z61" i="2"/>
  <c r="Z378" i="2"/>
  <c r="Z353" i="2"/>
  <c r="Z308" i="2"/>
  <c r="Z369" i="2"/>
  <c r="Z318" i="2"/>
  <c r="Z84" i="2"/>
  <c r="Z145" i="2"/>
  <c r="Z377" i="2"/>
  <c r="Z117" i="2"/>
  <c r="Z103" i="2"/>
  <c r="Z41" i="2"/>
  <c r="Z390" i="2"/>
  <c r="Z247" i="2"/>
  <c r="Z132" i="2"/>
  <c r="Z193" i="2"/>
  <c r="Z179" i="2"/>
  <c r="Z174" i="2"/>
  <c r="Z221" i="2"/>
  <c r="Z325" i="2"/>
  <c r="Z344" i="2"/>
  <c r="Z206" i="2"/>
  <c r="Z282" i="2"/>
  <c r="Z224" i="2"/>
  <c r="Z374" i="2"/>
  <c r="Z119" i="2"/>
  <c r="Z292" i="2"/>
  <c r="Z317" i="2"/>
  <c r="Z158" i="2"/>
  <c r="Z201" i="2"/>
  <c r="Z259" i="2"/>
  <c r="Z245" i="2"/>
  <c r="Z184" i="2"/>
  <c r="Z146" i="2"/>
  <c r="Z277" i="2"/>
  <c r="Z200" i="2"/>
  <c r="Z181" i="2"/>
  <c r="Z125" i="2"/>
  <c r="Z339" i="2"/>
  <c r="Z340" i="2"/>
  <c r="Z401" i="2"/>
  <c r="Z92" i="2"/>
  <c r="Z297" i="2"/>
  <c r="Z24" i="2"/>
  <c r="Z198" i="2"/>
  <c r="Z191" i="2"/>
  <c r="Z223" i="2"/>
  <c r="Z121" i="2"/>
  <c r="Z361" i="2"/>
  <c r="Z255" i="2"/>
  <c r="Z51" i="2"/>
  <c r="Z33" i="2"/>
  <c r="Z54" i="2"/>
  <c r="Z381" i="2"/>
  <c r="Z142" i="2"/>
  <c r="Z274" i="2"/>
  <c r="Z162" i="2"/>
  <c r="Z30" i="2"/>
  <c r="Z217" i="2"/>
  <c r="Z110" i="2"/>
  <c r="Z279" i="2"/>
  <c r="Z233" i="2"/>
  <c r="Z182" i="2"/>
  <c r="Z111" i="2"/>
  <c r="Z9" i="2"/>
  <c r="Z293" i="2"/>
  <c r="Z178" i="2"/>
  <c r="Z334" i="2"/>
  <c r="Z57" i="2"/>
  <c r="Z244" i="2"/>
  <c r="Z144" i="2"/>
  <c r="Z39" i="2"/>
  <c r="Z176" i="2"/>
  <c r="Z299" i="2"/>
  <c r="Z208" i="2"/>
  <c r="Z343" i="2"/>
  <c r="Z120" i="2"/>
  <c r="Z131" i="2"/>
  <c r="Z372" i="2"/>
  <c r="Z67" i="2"/>
  <c r="Z155" i="2"/>
  <c r="Z330" i="2"/>
  <c r="Z392" i="2"/>
  <c r="Z367" i="2"/>
  <c r="Z307" i="2"/>
  <c r="Z265" i="2"/>
  <c r="Z157" i="2"/>
  <c r="Z108" i="2"/>
  <c r="Z151" i="2"/>
  <c r="Z313" i="2"/>
  <c r="Z183" i="2"/>
  <c r="Z400" i="2"/>
  <c r="Z160" i="2"/>
  <c r="Z21" i="2"/>
  <c r="Z17" i="2"/>
  <c r="Z19" i="2"/>
  <c r="Z376" i="2"/>
  <c r="Z364" i="2"/>
  <c r="Z235" i="2"/>
  <c r="Z37" i="2"/>
  <c r="Z166" i="2"/>
  <c r="Z209" i="2"/>
  <c r="Z133" i="2"/>
  <c r="Z241" i="2"/>
  <c r="Z167" i="2"/>
  <c r="Z188" i="2"/>
  <c r="Z338" i="2"/>
  <c r="Z212" i="2"/>
  <c r="Z273" i="2"/>
  <c r="Z153" i="2"/>
  <c r="Z278" i="2"/>
  <c r="Z229" i="2"/>
  <c r="Z3" i="2"/>
  <c r="Z148" i="2"/>
  <c r="Z246" i="2"/>
  <c r="Z225" i="2"/>
  <c r="Z180" i="2"/>
  <c r="Z23" i="2"/>
  <c r="Z46" i="2"/>
  <c r="Z104" i="2"/>
  <c r="Z94" i="2"/>
  <c r="Z75" i="2"/>
  <c r="Z134" i="2"/>
  <c r="Z123" i="2"/>
  <c r="Z398" i="2"/>
  <c r="Z256" i="2"/>
  <c r="Z130" i="2"/>
  <c r="Z263" i="2"/>
  <c r="Z129" i="2"/>
  <c r="Z82" i="2"/>
  <c r="Z305" i="2"/>
  <c r="Z399" i="2"/>
  <c r="Z87" i="2"/>
  <c r="Z211" i="2"/>
  <c r="Z173" i="2"/>
  <c r="Z124" i="2"/>
  <c r="Z366" i="2"/>
  <c r="Z40" i="2"/>
  <c r="Z389" i="2"/>
  <c r="Z164" i="2"/>
  <c r="Z72" i="2"/>
  <c r="Z387" i="2"/>
  <c r="Z253" i="2"/>
  <c r="Z360" i="2"/>
  <c r="Z331" i="2"/>
  <c r="Z149" i="2"/>
  <c r="Z219" i="2"/>
  <c r="Z289" i="2"/>
  <c r="Z294" i="2"/>
  <c r="Z65" i="2"/>
  <c r="Z320" i="2"/>
  <c r="Z143" i="2"/>
  <c r="Z260" i="2"/>
  <c r="Z195" i="2"/>
  <c r="Z68" i="2"/>
  <c r="Z76" i="2"/>
  <c r="Z152" i="2"/>
  <c r="Z202" i="2"/>
  <c r="Z333" i="2"/>
  <c r="Z230" i="2"/>
  <c r="Z266" i="2"/>
  <c r="Z238" i="2"/>
  <c r="Z302" i="2"/>
  <c r="Z324" i="2"/>
  <c r="Z385" i="2"/>
  <c r="Z346" i="2"/>
  <c r="Z332" i="2"/>
  <c r="Z85" i="2"/>
  <c r="Z96" i="2"/>
  <c r="Z380" i="2"/>
  <c r="Z190" i="2"/>
  <c r="Z296" i="2"/>
  <c r="Z56" i="2"/>
  <c r="Z328" i="2"/>
  <c r="Z290" i="2"/>
  <c r="Z137" i="2"/>
  <c r="Z243" i="2"/>
  <c r="Z5" i="2"/>
  <c r="Z26" i="2"/>
  <c r="Z286" i="2"/>
  <c r="Z234" i="2"/>
  <c r="Z139" i="2"/>
  <c r="Z18" i="2"/>
  <c r="Z6" i="2"/>
  <c r="Z373" i="2"/>
  <c r="Z77" i="2"/>
  <c r="Z284" i="2"/>
  <c r="Z300" i="2"/>
  <c r="Z275" i="2"/>
  <c r="Z70" i="2"/>
  <c r="Z350" i="2"/>
  <c r="Z63" i="2"/>
  <c r="Z197" i="2"/>
  <c r="Z138" i="2"/>
  <c r="Z93" i="2"/>
  <c r="Z306" i="2"/>
  <c r="Z109" i="2"/>
  <c r="Z341" i="2"/>
  <c r="Z216" i="2"/>
  <c r="Z215" i="2"/>
  <c r="Z371" i="2"/>
  <c r="Z170" i="2"/>
  <c r="Z352" i="2"/>
  <c r="Z345" i="2"/>
  <c r="Z301" i="2"/>
  <c r="Z159" i="2"/>
  <c r="Z126" i="2"/>
  <c r="Z73" i="2"/>
  <c r="Z312" i="2"/>
  <c r="Z357" i="2"/>
  <c r="Z105" i="2"/>
  <c r="Z218" i="2"/>
  <c r="Z239" i="2"/>
  <c r="Z66" i="2"/>
  <c r="Z59" i="2"/>
  <c r="Z220" i="2"/>
  <c r="Z115" i="2"/>
  <c r="Z382" i="2"/>
  <c r="Z303" i="2"/>
  <c r="Z268" i="2"/>
  <c r="Z186" i="2"/>
  <c r="Z391" i="2"/>
  <c r="Z44" i="2"/>
  <c r="Z261" i="2"/>
  <c r="Z321" i="2"/>
  <c r="Z102" i="2"/>
  <c r="Z185" i="2"/>
  <c r="Z210" i="2"/>
  <c r="Z319" i="2"/>
  <c r="Z69" i="2"/>
  <c r="Z349" i="2"/>
  <c r="Z231" i="2"/>
  <c r="Z365" i="2"/>
  <c r="Z402" i="2"/>
  <c r="Z141" i="2"/>
  <c r="Z100" i="2"/>
  <c r="Z161" i="2"/>
  <c r="Z49" i="2"/>
  <c r="Z189" i="2"/>
  <c r="Z329" i="2"/>
  <c r="Z71" i="2"/>
  <c r="Z89" i="2"/>
  <c r="Z147" i="2"/>
  <c r="Z250" i="2"/>
  <c r="Z27" i="2"/>
  <c r="Z38" i="2"/>
  <c r="Z62" i="2"/>
  <c r="Z14" i="2"/>
  <c r="Z315" i="2"/>
  <c r="Z114" i="2"/>
  <c r="Z99" i="2"/>
  <c r="Z394" i="2"/>
  <c r="Z388" i="2"/>
  <c r="Z348" i="2"/>
  <c r="Z228" i="2"/>
  <c r="Z12" i="2"/>
  <c r="Z395" i="2"/>
  <c r="Z187" i="2"/>
  <c r="Z79" i="2"/>
  <c r="Z354" i="2"/>
  <c r="Z95" i="2"/>
  <c r="Z270" i="2"/>
  <c r="Z249" i="2"/>
  <c r="Z258" i="2"/>
  <c r="Z397" i="2"/>
  <c r="Z356" i="2"/>
  <c r="Z101" i="2"/>
  <c r="Z122" i="2"/>
  <c r="Z112" i="2"/>
  <c r="Z375" i="2"/>
  <c r="Z98" i="2"/>
  <c r="Z251" i="2"/>
  <c r="Z11" i="2"/>
  <c r="Z283" i="2"/>
  <c r="Z192" i="2"/>
  <c r="Z29" i="2"/>
  <c r="Z118" i="2"/>
  <c r="Z31" i="2"/>
  <c r="Z47" i="2"/>
  <c r="Z232" i="2"/>
  <c r="Z280" i="2"/>
  <c r="Z43" i="2"/>
  <c r="Z64" i="2"/>
  <c r="Z222" i="2"/>
  <c r="Z355" i="2"/>
  <c r="Z135" i="2"/>
  <c r="Z322" i="2"/>
  <c r="Z45" i="2"/>
  <c r="Z127" i="2"/>
  <c r="Z291" i="2"/>
  <c r="Z314" i="2"/>
  <c r="Z368" i="2"/>
  <c r="Z214" i="2"/>
  <c r="Z175" i="2"/>
  <c r="Z267" i="2"/>
  <c r="Z91" i="2"/>
  <c r="Z309" i="2"/>
  <c r="Z204" i="2"/>
  <c r="Z285" i="2"/>
  <c r="Z240" i="2"/>
  <c r="Z254" i="2"/>
  <c r="Z359" i="2"/>
  <c r="Z287" i="2"/>
  <c r="Z379" i="2"/>
  <c r="Z150" i="2"/>
  <c r="Z16" i="2"/>
  <c r="Z78" i="2"/>
  <c r="Z165" i="2"/>
  <c r="Z335" i="2"/>
  <c r="Z34" i="2"/>
  <c r="Z171" i="2"/>
  <c r="Z342" i="2"/>
  <c r="Z20" i="2"/>
  <c r="Z81" i="2"/>
  <c r="Z32" i="2"/>
  <c r="Z169" i="2"/>
  <c r="Z48" i="2"/>
  <c r="Z362" i="2"/>
  <c r="Z35" i="2"/>
  <c r="Z383" i="2"/>
  <c r="Z53" i="2"/>
  <c r="Z25" i="2"/>
  <c r="Z327" i="2"/>
  <c r="Z116" i="2"/>
  <c r="Z177" i="2"/>
  <c r="Z22" i="2"/>
  <c r="Z136" i="2"/>
  <c r="Z163" i="2"/>
  <c r="Z140" i="2"/>
  <c r="Z393" i="2"/>
  <c r="Z262" i="2"/>
  <c r="Z172" i="2"/>
  <c r="Z298" i="2"/>
  <c r="Z257" i="2"/>
  <c r="Z370" i="2"/>
  <c r="Z358" i="2"/>
  <c r="Z15" i="2"/>
  <c r="Z10" i="2"/>
  <c r="Z207" i="2"/>
  <c r="Z74" i="2"/>
  <c r="Z4" i="2"/>
  <c r="Z28" i="2"/>
  <c r="Z107" i="2"/>
  <c r="Z323" i="2"/>
  <c r="Z363" i="2"/>
  <c r="Z272" i="2"/>
  <c r="Z236" i="2"/>
  <c r="Z351" i="2"/>
  <c r="Z248" i="2"/>
  <c r="Z252" i="2"/>
  <c r="Z276" i="2"/>
  <c r="Z337" i="2"/>
  <c r="Z288" i="2"/>
  <c r="Z199" i="2"/>
  <c r="Z304" i="2"/>
  <c r="Z60" i="2"/>
  <c r="Z226" i="2"/>
  <c r="Z154" i="2"/>
  <c r="Z80" i="2"/>
  <c r="Z281" i="2"/>
  <c r="Z213" i="2"/>
  <c r="Z8" i="2"/>
  <c r="Z50" i="2"/>
  <c r="Z128" i="2"/>
  <c r="Z396" i="2"/>
  <c r="Z227" i="2"/>
  <c r="Z156" i="2"/>
  <c r="Z386" i="2"/>
  <c r="Z7" i="2"/>
  <c r="Z196" i="2"/>
  <c r="Z55" i="2"/>
  <c r="Z13" i="2"/>
  <c r="Z83" i="2"/>
  <c r="Z347" i="2"/>
  <c r="Z271" i="2"/>
  <c r="Z86" i="2"/>
  <c r="Z90" i="2"/>
  <c r="Z194" i="2"/>
  <c r="Z168" i="2"/>
  <c r="Z106" i="2"/>
  <c r="Z242" i="2"/>
  <c r="Z36" i="2"/>
  <c r="Z97" i="2"/>
  <c r="Z52" i="2"/>
  <c r="Z113" i="2"/>
  <c r="Z311" i="2"/>
  <c r="Z316" i="2"/>
  <c r="Z42" i="2"/>
  <c r="Z336" i="2"/>
  <c r="Z310" i="2"/>
  <c r="Z203" i="2"/>
  <c r="Z295" i="2"/>
  <c r="Z264" i="2"/>
  <c r="Z326" i="2"/>
  <c r="Z384" i="2"/>
  <c r="Z58" i="2"/>
  <c r="Z205" i="2"/>
  <c r="Z237" i="2"/>
  <c r="Z88" i="2"/>
  <c r="Z269" i="2"/>
  <c r="I32" i="2"/>
  <c r="I33" i="2" s="1"/>
  <c r="E34" i="2" s="1"/>
  <c r="F34" i="2" s="1"/>
  <c r="K23" i="2"/>
  <c r="M23" i="2" s="1"/>
  <c r="D6" i="2"/>
  <c r="D16" i="2" s="1"/>
  <c r="D7" i="2"/>
  <c r="D17" i="2" s="1"/>
  <c r="C36" i="2"/>
  <c r="D35" i="2"/>
  <c r="E33" i="2" l="1"/>
  <c r="F33" i="2" s="1"/>
  <c r="E32" i="2"/>
  <c r="F32" i="2" s="1"/>
  <c r="E31" i="2"/>
  <c r="F31" i="2" s="1"/>
  <c r="E35" i="2"/>
  <c r="F35" i="2" s="1"/>
  <c r="D5" i="2"/>
  <c r="D15" i="2" s="1"/>
  <c r="C21" i="2" s="1" a="1"/>
  <c r="C21" i="2" s="1"/>
  <c r="D25" i="2" s="1"/>
  <c r="D18" i="2"/>
  <c r="C37" i="2"/>
  <c r="E36" i="2"/>
  <c r="D36" i="2"/>
  <c r="F36" i="2" l="1"/>
  <c r="C38" i="2"/>
  <c r="E37" i="2"/>
  <c r="D37" i="2"/>
  <c r="F37" i="2" l="1"/>
  <c r="C39" i="2"/>
  <c r="E38" i="2"/>
  <c r="D38" i="2"/>
  <c r="F38" i="2" l="1"/>
  <c r="C40" i="2"/>
  <c r="E39" i="2"/>
  <c r="D39" i="2"/>
  <c r="F39" i="2" l="1"/>
  <c r="C41" i="2"/>
  <c r="E40" i="2"/>
  <c r="D40" i="2"/>
  <c r="F40" i="2" l="1"/>
  <c r="C42" i="2"/>
  <c r="E41" i="2"/>
  <c r="D41" i="2"/>
  <c r="F41" i="2" l="1"/>
  <c r="C43" i="2"/>
  <c r="E42" i="2"/>
  <c r="D42" i="2"/>
  <c r="F42" i="2" l="1"/>
  <c r="C44" i="2"/>
  <c r="E43" i="2"/>
  <c r="D43" i="2"/>
  <c r="F43" i="2" l="1"/>
  <c r="C45" i="2"/>
  <c r="E44" i="2"/>
  <c r="D44" i="2"/>
  <c r="F44" i="2" l="1"/>
  <c r="C46" i="2"/>
  <c r="E45" i="2"/>
  <c r="D45" i="2"/>
  <c r="F45" i="2" l="1"/>
  <c r="C47" i="2"/>
  <c r="E46" i="2"/>
  <c r="D46" i="2"/>
  <c r="F46" i="2" l="1"/>
  <c r="C48" i="2"/>
  <c r="E47" i="2"/>
  <c r="D47" i="2"/>
  <c r="F47" i="2" l="1"/>
  <c r="C49" i="2"/>
  <c r="E48" i="2"/>
  <c r="D48" i="2"/>
  <c r="F48" i="2" l="1"/>
  <c r="C50" i="2"/>
  <c r="E49" i="2"/>
  <c r="D49" i="2"/>
  <c r="F49" i="2" l="1"/>
  <c r="C51" i="2"/>
  <c r="E50" i="2"/>
  <c r="D50" i="2"/>
  <c r="F50" i="2" l="1"/>
  <c r="E51" i="2"/>
  <c r="D51" i="2"/>
  <c r="C52" i="2"/>
  <c r="F51" i="2" l="1"/>
  <c r="E52" i="2"/>
  <c r="C53" i="2"/>
  <c r="D52" i="2"/>
  <c r="F52" i="2" l="1"/>
  <c r="E53" i="2"/>
  <c r="C54" i="2"/>
  <c r="D53" i="2"/>
  <c r="F53" i="2" l="1"/>
  <c r="E54" i="2"/>
  <c r="C55" i="2"/>
  <c r="D54" i="2"/>
  <c r="F54" i="2" l="1"/>
  <c r="E55" i="2"/>
  <c r="C56" i="2"/>
  <c r="D55" i="2"/>
  <c r="F55" i="2" l="1"/>
  <c r="E56" i="2"/>
  <c r="C57" i="2"/>
  <c r="D56" i="2"/>
  <c r="F56" i="2" l="1"/>
  <c r="E57" i="2"/>
  <c r="C58" i="2"/>
  <c r="D57" i="2"/>
  <c r="F57" i="2" l="1"/>
  <c r="E58" i="2"/>
  <c r="D58" i="2"/>
  <c r="C59" i="2"/>
  <c r="F58" i="2" l="1"/>
  <c r="E59" i="2"/>
  <c r="C60" i="2"/>
  <c r="D59" i="2"/>
  <c r="F59" i="2" l="1"/>
  <c r="E60" i="2"/>
  <c r="D60" i="2"/>
  <c r="C61" i="2"/>
  <c r="F60" i="2" l="1"/>
  <c r="E61" i="2"/>
  <c r="C62" i="2"/>
  <c r="D61" i="2"/>
  <c r="F61" i="2" l="1"/>
  <c r="E62" i="2"/>
  <c r="C63" i="2"/>
  <c r="D62" i="2"/>
  <c r="F62" i="2" l="1"/>
  <c r="E63" i="2"/>
  <c r="D63" i="2"/>
  <c r="C64" i="2"/>
  <c r="F63" i="2" l="1"/>
  <c r="E64" i="2"/>
  <c r="C65" i="2"/>
  <c r="D64" i="2"/>
  <c r="F64" i="2" l="1"/>
  <c r="E65" i="2"/>
  <c r="D65" i="2"/>
  <c r="C66" i="2"/>
  <c r="F65" i="2" l="1"/>
  <c r="E66" i="2"/>
  <c r="D66" i="2"/>
  <c r="C67" i="2"/>
  <c r="F66" i="2" l="1"/>
  <c r="E67" i="2"/>
  <c r="D67" i="2"/>
  <c r="C68" i="2"/>
  <c r="F67" i="2" l="1"/>
  <c r="E68" i="2"/>
  <c r="D68" i="2"/>
  <c r="C69" i="2"/>
  <c r="F68" i="2" l="1"/>
  <c r="E69" i="2"/>
  <c r="C70" i="2"/>
  <c r="D69" i="2"/>
  <c r="F69" i="2" l="1"/>
  <c r="E70" i="2"/>
  <c r="D70" i="2"/>
  <c r="C71" i="2"/>
  <c r="F70" i="2" l="1"/>
  <c r="E71" i="2"/>
  <c r="D71" i="2"/>
  <c r="C72" i="2"/>
  <c r="F71" i="2" l="1"/>
  <c r="E72" i="2"/>
  <c r="D72" i="2"/>
  <c r="C73" i="2"/>
  <c r="F72" i="2" l="1"/>
  <c r="E73" i="2"/>
  <c r="D73" i="2"/>
  <c r="C74" i="2"/>
  <c r="F73" i="2" l="1"/>
  <c r="E74" i="2"/>
  <c r="C75" i="2"/>
  <c r="D74" i="2"/>
  <c r="F74" i="2" l="1"/>
  <c r="E75" i="2"/>
  <c r="C76" i="2"/>
  <c r="D75" i="2"/>
  <c r="F75" i="2" l="1"/>
  <c r="E76" i="2"/>
  <c r="D76" i="2"/>
  <c r="C77" i="2"/>
  <c r="F76" i="2" l="1"/>
  <c r="E77" i="2"/>
  <c r="D77" i="2"/>
  <c r="C78" i="2"/>
  <c r="F77" i="2" l="1"/>
  <c r="E78" i="2"/>
  <c r="C79" i="2"/>
  <c r="D78" i="2"/>
  <c r="F78" i="2" l="1"/>
  <c r="E79" i="2"/>
  <c r="C80" i="2"/>
  <c r="D79" i="2"/>
  <c r="F79" i="2" l="1"/>
  <c r="E80" i="2"/>
  <c r="D80" i="2"/>
  <c r="C81" i="2"/>
  <c r="F80" i="2" l="1"/>
  <c r="E81" i="2"/>
  <c r="C82" i="2"/>
  <c r="D81" i="2"/>
  <c r="F81" i="2" l="1"/>
  <c r="E82" i="2"/>
  <c r="C83" i="2"/>
  <c r="D82" i="2"/>
  <c r="F82" i="2" l="1"/>
  <c r="E83" i="2"/>
  <c r="C84" i="2"/>
  <c r="D83" i="2"/>
  <c r="F83" i="2" l="1"/>
  <c r="E84" i="2"/>
  <c r="D84" i="2"/>
  <c r="C85" i="2"/>
  <c r="F84" i="2" l="1"/>
  <c r="E85" i="2"/>
  <c r="D85" i="2"/>
  <c r="C86" i="2"/>
  <c r="F85" i="2" l="1"/>
  <c r="E86" i="2"/>
  <c r="D86" i="2"/>
  <c r="C87" i="2"/>
  <c r="F86" i="2" l="1"/>
  <c r="E87" i="2"/>
  <c r="D87" i="2"/>
  <c r="C88" i="2"/>
  <c r="F87" i="2" l="1"/>
  <c r="E88" i="2"/>
  <c r="C89" i="2"/>
  <c r="D88" i="2"/>
  <c r="F88" i="2" l="1"/>
  <c r="E89" i="2"/>
  <c r="C90" i="2"/>
  <c r="D89" i="2"/>
  <c r="F89" i="2" l="1"/>
  <c r="E90" i="2"/>
  <c r="C91" i="2"/>
  <c r="D90" i="2"/>
  <c r="F90" i="2" l="1"/>
  <c r="E91" i="2"/>
  <c r="D91" i="2"/>
  <c r="C92" i="2"/>
  <c r="F91" i="2" l="1"/>
  <c r="E92" i="2"/>
  <c r="D92" i="2"/>
  <c r="C93" i="2"/>
  <c r="F92" i="2" l="1"/>
  <c r="E93" i="2"/>
  <c r="C94" i="2"/>
  <c r="D93" i="2"/>
  <c r="F93" i="2" l="1"/>
  <c r="E94" i="2"/>
  <c r="D94" i="2"/>
  <c r="C95" i="2"/>
  <c r="F94" i="2" l="1"/>
  <c r="E95" i="2"/>
  <c r="C96" i="2"/>
  <c r="D95" i="2"/>
  <c r="F95" i="2" l="1"/>
  <c r="E96" i="2"/>
  <c r="C97" i="2"/>
  <c r="D96" i="2"/>
  <c r="F96" i="2" l="1"/>
  <c r="E97" i="2"/>
  <c r="D97" i="2"/>
  <c r="C98" i="2"/>
  <c r="F97" i="2" l="1"/>
  <c r="E98" i="2"/>
  <c r="F98" i="2" s="1"/>
  <c r="D98" i="2"/>
  <c r="C99" i="2"/>
  <c r="E99" i="2" l="1"/>
  <c r="C100" i="2"/>
  <c r="D99" i="2"/>
  <c r="F99" i="2" l="1"/>
  <c r="E100" i="2"/>
  <c r="C101" i="2"/>
  <c r="D100" i="2"/>
  <c r="F100" i="2" l="1"/>
  <c r="E101" i="2"/>
  <c r="C102" i="2"/>
  <c r="D101" i="2"/>
  <c r="F101" i="2" l="1"/>
  <c r="E102" i="2"/>
  <c r="D102" i="2"/>
  <c r="C103" i="2"/>
  <c r="F102" i="2" l="1"/>
  <c r="E103" i="2"/>
  <c r="D103" i="2"/>
  <c r="C104" i="2"/>
  <c r="F103" i="2" l="1"/>
  <c r="E104" i="2"/>
  <c r="D104" i="2"/>
  <c r="C105" i="2"/>
  <c r="F104" i="2" l="1"/>
  <c r="E105" i="2"/>
  <c r="C106" i="2"/>
  <c r="D105" i="2"/>
  <c r="F105" i="2" l="1"/>
  <c r="E106" i="2"/>
  <c r="D106" i="2"/>
  <c r="C107" i="2"/>
  <c r="F106" i="2" l="1"/>
  <c r="E107" i="2"/>
  <c r="C108" i="2"/>
  <c r="D107" i="2"/>
  <c r="F107" i="2" l="1"/>
  <c r="E108" i="2"/>
  <c r="D108" i="2"/>
  <c r="C109" i="2"/>
  <c r="F108" i="2" l="1"/>
  <c r="E109" i="2"/>
  <c r="D109" i="2"/>
  <c r="C110" i="2"/>
  <c r="F109" i="2" l="1"/>
  <c r="E110" i="2"/>
  <c r="D110" i="2"/>
  <c r="C111" i="2"/>
  <c r="F110" i="2" l="1"/>
  <c r="E111" i="2"/>
  <c r="C112" i="2"/>
  <c r="D111" i="2"/>
  <c r="F111" i="2" l="1"/>
  <c r="E112" i="2"/>
  <c r="C113" i="2"/>
  <c r="D112" i="2"/>
  <c r="F112" i="2" l="1"/>
  <c r="E113" i="2"/>
  <c r="C114" i="2"/>
  <c r="D113" i="2"/>
  <c r="F113" i="2" l="1"/>
  <c r="E114" i="2"/>
  <c r="C115" i="2"/>
  <c r="D114" i="2"/>
  <c r="F114" i="2" l="1"/>
  <c r="E115" i="2"/>
  <c r="D115" i="2"/>
  <c r="C116" i="2"/>
  <c r="F115" i="2" l="1"/>
  <c r="E116" i="2"/>
  <c r="D116" i="2"/>
  <c r="C117" i="2"/>
  <c r="F116" i="2" l="1"/>
  <c r="E117" i="2"/>
  <c r="C118" i="2"/>
  <c r="D117" i="2"/>
  <c r="F117" i="2" l="1"/>
  <c r="E118" i="2"/>
  <c r="C119" i="2"/>
  <c r="D118" i="2"/>
  <c r="F118" i="2" l="1"/>
  <c r="E119" i="2"/>
  <c r="D119" i="2"/>
  <c r="C120" i="2"/>
  <c r="F119" i="2" l="1"/>
  <c r="E120" i="2"/>
  <c r="C121" i="2"/>
  <c r="D120" i="2"/>
  <c r="F120" i="2" l="1"/>
  <c r="E121" i="2"/>
  <c r="D121" i="2"/>
  <c r="C122" i="2"/>
  <c r="F121" i="2" l="1"/>
  <c r="E122" i="2"/>
  <c r="D122" i="2"/>
  <c r="C123" i="2"/>
  <c r="F122" i="2" l="1"/>
  <c r="E123" i="2"/>
  <c r="D123" i="2"/>
  <c r="C124" i="2"/>
  <c r="F123" i="2" l="1"/>
  <c r="E124" i="2"/>
  <c r="C125" i="2"/>
  <c r="D124" i="2"/>
  <c r="F124" i="2" l="1"/>
  <c r="E125" i="2"/>
  <c r="C126" i="2"/>
  <c r="D125" i="2"/>
  <c r="F125" i="2" l="1"/>
  <c r="E126" i="2"/>
  <c r="C127" i="2"/>
  <c r="D126" i="2"/>
  <c r="F126" i="2" l="1"/>
  <c r="E127" i="2"/>
  <c r="C128" i="2"/>
  <c r="D127" i="2"/>
  <c r="F127" i="2" l="1"/>
  <c r="E128" i="2"/>
  <c r="D128" i="2"/>
  <c r="C129" i="2"/>
  <c r="F128" i="2" l="1"/>
  <c r="E129" i="2"/>
  <c r="D129" i="2"/>
  <c r="C130" i="2"/>
  <c r="F129" i="2" l="1"/>
  <c r="E130" i="2"/>
  <c r="C131" i="2"/>
  <c r="D130" i="2"/>
  <c r="F130" i="2" l="1"/>
  <c r="E131" i="2"/>
  <c r="C132" i="2"/>
  <c r="D131" i="2"/>
  <c r="F131" i="2" l="1"/>
  <c r="E132" i="2"/>
  <c r="C133" i="2"/>
  <c r="D132" i="2"/>
  <c r="F132" i="2" l="1"/>
  <c r="E133" i="2"/>
  <c r="D133" i="2"/>
  <c r="C134" i="2"/>
  <c r="F133" i="2" l="1"/>
  <c r="E134" i="2"/>
  <c r="C135" i="2"/>
  <c r="D134" i="2"/>
  <c r="F134" i="2" l="1"/>
  <c r="E135" i="2"/>
  <c r="D135" i="2"/>
  <c r="C136" i="2"/>
  <c r="F135" i="2" l="1"/>
  <c r="E136" i="2"/>
  <c r="C137" i="2"/>
  <c r="D136" i="2"/>
  <c r="F136" i="2" l="1"/>
  <c r="E137" i="2"/>
  <c r="D137" i="2"/>
  <c r="C138" i="2"/>
  <c r="F137" i="2" l="1"/>
  <c r="E138" i="2"/>
  <c r="C139" i="2"/>
  <c r="D138" i="2"/>
  <c r="F138" i="2" l="1"/>
  <c r="E139" i="2"/>
  <c r="D139" i="2"/>
  <c r="C140" i="2"/>
  <c r="F139" i="2" l="1"/>
  <c r="E140" i="2"/>
  <c r="C141" i="2"/>
  <c r="D140" i="2"/>
  <c r="F140" i="2" l="1"/>
  <c r="E141" i="2"/>
  <c r="C142" i="2"/>
  <c r="D141" i="2"/>
  <c r="F141" i="2" l="1"/>
  <c r="E142" i="2"/>
  <c r="D142" i="2"/>
  <c r="C143" i="2"/>
  <c r="F142" i="2" l="1"/>
  <c r="E143" i="2"/>
  <c r="C144" i="2"/>
  <c r="D143" i="2"/>
  <c r="F143" i="2" l="1"/>
  <c r="E144" i="2"/>
  <c r="D144" i="2"/>
  <c r="C145" i="2"/>
  <c r="F144" i="2" l="1"/>
  <c r="E145" i="2"/>
  <c r="D145" i="2"/>
  <c r="C146" i="2"/>
  <c r="F145" i="2" l="1"/>
  <c r="E146" i="2"/>
  <c r="C147" i="2"/>
  <c r="D146" i="2"/>
  <c r="F146" i="2" l="1"/>
  <c r="E147" i="2"/>
  <c r="C148" i="2"/>
  <c r="D147" i="2"/>
  <c r="F147" i="2" l="1"/>
  <c r="E148" i="2"/>
  <c r="C149" i="2"/>
  <c r="D148" i="2"/>
  <c r="F148" i="2" l="1"/>
  <c r="E149" i="2"/>
  <c r="D149" i="2"/>
  <c r="C150" i="2"/>
  <c r="F149" i="2" l="1"/>
  <c r="E150" i="2"/>
  <c r="D150" i="2"/>
  <c r="C151" i="2"/>
  <c r="F150" i="2" l="1"/>
  <c r="E151" i="2"/>
  <c r="D151" i="2"/>
  <c r="C152" i="2"/>
  <c r="F151" i="2" l="1"/>
  <c r="E152" i="2"/>
  <c r="D152" i="2"/>
  <c r="C153" i="2"/>
  <c r="F152" i="2" l="1"/>
  <c r="E153" i="2"/>
  <c r="C154" i="2"/>
  <c r="D153" i="2"/>
  <c r="F153" i="2" l="1"/>
  <c r="E154" i="2"/>
  <c r="D154" i="2"/>
  <c r="C155" i="2"/>
  <c r="F154" i="2" l="1"/>
  <c r="E155" i="2"/>
  <c r="C156" i="2"/>
  <c r="D155" i="2"/>
  <c r="F155" i="2" l="1"/>
  <c r="E156" i="2"/>
  <c r="D156" i="2"/>
  <c r="C157" i="2"/>
  <c r="F156" i="2" l="1"/>
  <c r="E157" i="2"/>
  <c r="D157" i="2"/>
  <c r="C158" i="2"/>
  <c r="F157" i="2" l="1"/>
  <c r="E158" i="2"/>
  <c r="C159" i="2"/>
  <c r="D158" i="2"/>
  <c r="F158" i="2" l="1"/>
  <c r="E159" i="2"/>
  <c r="C160" i="2"/>
  <c r="D159" i="2"/>
  <c r="F159" i="2" l="1"/>
  <c r="E160" i="2"/>
  <c r="C161" i="2"/>
  <c r="D160" i="2"/>
  <c r="F160" i="2" l="1"/>
  <c r="E161" i="2"/>
  <c r="D161" i="2"/>
  <c r="C162" i="2"/>
  <c r="F161" i="2" l="1"/>
  <c r="E162" i="2"/>
  <c r="C163" i="2"/>
  <c r="D162" i="2"/>
  <c r="F162" i="2" l="1"/>
  <c r="E163" i="2"/>
  <c r="D163" i="2"/>
  <c r="C164" i="2"/>
  <c r="F163" i="2" l="1"/>
  <c r="E164" i="2"/>
  <c r="C165" i="2"/>
  <c r="D164" i="2"/>
  <c r="F164" i="2" l="1"/>
  <c r="E165" i="2"/>
  <c r="D165" i="2"/>
  <c r="C166" i="2"/>
  <c r="F165" i="2" l="1"/>
  <c r="E166" i="2"/>
  <c r="C167" i="2"/>
  <c r="D166" i="2"/>
  <c r="F166" i="2" l="1"/>
  <c r="E167" i="2"/>
  <c r="D167" i="2"/>
  <c r="C168" i="2"/>
  <c r="F167" i="2" l="1"/>
  <c r="E168" i="2"/>
  <c r="D168" i="2"/>
  <c r="C169" i="2"/>
  <c r="F168" i="2" l="1"/>
  <c r="E169" i="2"/>
  <c r="C170" i="2"/>
  <c r="D169" i="2"/>
  <c r="F169" i="2" l="1"/>
  <c r="E170" i="2"/>
  <c r="C171" i="2"/>
  <c r="D170" i="2"/>
  <c r="F170" i="2" l="1"/>
  <c r="E171" i="2"/>
  <c r="D171" i="2"/>
  <c r="C172" i="2"/>
  <c r="F171" i="2" l="1"/>
  <c r="E172" i="2"/>
  <c r="C173" i="2"/>
  <c r="D172" i="2"/>
  <c r="F172" i="2" l="1"/>
  <c r="E173" i="2"/>
  <c r="C174" i="2"/>
  <c r="D173" i="2"/>
  <c r="F173" i="2" l="1"/>
  <c r="E174" i="2"/>
  <c r="C175" i="2"/>
  <c r="D174" i="2"/>
  <c r="F174" i="2" l="1"/>
  <c r="E175" i="2"/>
  <c r="C176" i="2"/>
  <c r="D175" i="2"/>
  <c r="F175" i="2" l="1"/>
  <c r="E176" i="2"/>
  <c r="C177" i="2"/>
  <c r="D176" i="2"/>
  <c r="F176" i="2" l="1"/>
  <c r="E177" i="2"/>
  <c r="C178" i="2"/>
  <c r="D177" i="2"/>
  <c r="F177" i="2" l="1"/>
  <c r="E178" i="2"/>
  <c r="C179" i="2"/>
  <c r="D178" i="2"/>
  <c r="F178" i="2" l="1"/>
  <c r="E179" i="2"/>
  <c r="D179" i="2"/>
  <c r="C180" i="2"/>
  <c r="F179" i="2" l="1"/>
  <c r="E180" i="2"/>
  <c r="C181" i="2"/>
  <c r="D180" i="2"/>
  <c r="F180" i="2" l="1"/>
  <c r="E181" i="2"/>
  <c r="D181" i="2"/>
  <c r="C182" i="2"/>
  <c r="F181" i="2" l="1"/>
  <c r="E182" i="2"/>
  <c r="C183" i="2"/>
  <c r="D182" i="2"/>
  <c r="F182" i="2" l="1"/>
  <c r="E183" i="2"/>
  <c r="C184" i="2"/>
  <c r="D183" i="2"/>
  <c r="F183" i="2" l="1"/>
  <c r="E184" i="2"/>
  <c r="C185" i="2"/>
  <c r="D184" i="2"/>
  <c r="F184" i="2" l="1"/>
  <c r="E185" i="2"/>
  <c r="C186" i="2"/>
  <c r="D185" i="2"/>
  <c r="F185" i="2" l="1"/>
  <c r="E186" i="2"/>
  <c r="C187" i="2"/>
  <c r="D186" i="2"/>
  <c r="F186" i="2" l="1"/>
  <c r="E187" i="2"/>
  <c r="C188" i="2"/>
  <c r="D187" i="2"/>
  <c r="F187" i="2" l="1"/>
  <c r="E188" i="2"/>
  <c r="D188" i="2"/>
  <c r="C189" i="2"/>
  <c r="F188" i="2" l="1"/>
  <c r="E189" i="2"/>
  <c r="D189" i="2"/>
  <c r="C190" i="2"/>
  <c r="F189" i="2" l="1"/>
  <c r="E190" i="2"/>
  <c r="C191" i="2"/>
  <c r="D190" i="2"/>
  <c r="F190" i="2" l="1"/>
  <c r="E191" i="2"/>
  <c r="C192" i="2"/>
  <c r="D191" i="2"/>
  <c r="F191" i="2" l="1"/>
  <c r="E192" i="2"/>
  <c r="C193" i="2"/>
  <c r="D192" i="2"/>
  <c r="F192" i="2" l="1"/>
  <c r="E193" i="2"/>
  <c r="C194" i="2"/>
  <c r="D193" i="2"/>
  <c r="F193" i="2" l="1"/>
  <c r="E194" i="2"/>
  <c r="F194" i="2" s="1"/>
  <c r="D194" i="2"/>
  <c r="C195" i="2"/>
  <c r="E195" i="2" l="1"/>
  <c r="D195" i="2"/>
  <c r="C196" i="2"/>
  <c r="F195" i="2" l="1"/>
  <c r="E196" i="2"/>
  <c r="C197" i="2"/>
  <c r="D196" i="2"/>
  <c r="F196" i="2" l="1"/>
  <c r="E197" i="2"/>
  <c r="D197" i="2"/>
  <c r="C198" i="2"/>
  <c r="F197" i="2" l="1"/>
  <c r="E198" i="2"/>
  <c r="D198" i="2"/>
  <c r="C199" i="2"/>
  <c r="F198" i="2" l="1"/>
  <c r="E199" i="2"/>
  <c r="C200" i="2"/>
  <c r="D199" i="2"/>
  <c r="F199" i="2" l="1"/>
  <c r="E200" i="2"/>
  <c r="C201" i="2"/>
  <c r="D200" i="2"/>
  <c r="F200" i="2" l="1"/>
  <c r="E201" i="2"/>
  <c r="C202" i="2"/>
  <c r="D201" i="2"/>
  <c r="F201" i="2" l="1"/>
  <c r="E202" i="2"/>
  <c r="D202" i="2"/>
  <c r="C203" i="2"/>
  <c r="F202" i="2" l="1"/>
  <c r="E203" i="2"/>
  <c r="D203" i="2"/>
  <c r="C204" i="2"/>
  <c r="F203" i="2" l="1"/>
  <c r="E204" i="2"/>
  <c r="D204" i="2"/>
  <c r="C205" i="2"/>
  <c r="F204" i="2" l="1"/>
  <c r="E205" i="2"/>
  <c r="C206" i="2"/>
  <c r="D205" i="2"/>
  <c r="F205" i="2" l="1"/>
  <c r="E206" i="2"/>
  <c r="D206" i="2"/>
  <c r="C207" i="2"/>
  <c r="F206" i="2" l="1"/>
  <c r="E207" i="2"/>
  <c r="D207" i="2"/>
  <c r="C208" i="2"/>
  <c r="F207" i="2" l="1"/>
  <c r="E208" i="2"/>
  <c r="C209" i="2"/>
  <c r="D208" i="2"/>
  <c r="F208" i="2" l="1"/>
  <c r="E209" i="2"/>
  <c r="D209" i="2"/>
  <c r="C210" i="2"/>
  <c r="F209" i="2" l="1"/>
  <c r="E210" i="2"/>
  <c r="C211" i="2"/>
  <c r="D210" i="2"/>
  <c r="F210" i="2" l="1"/>
  <c r="E211" i="2"/>
  <c r="C212" i="2"/>
  <c r="D211" i="2"/>
  <c r="F211" i="2" l="1"/>
  <c r="E212" i="2"/>
  <c r="C213" i="2"/>
  <c r="D212" i="2"/>
  <c r="F212" i="2" l="1"/>
  <c r="E213" i="2"/>
  <c r="C214" i="2"/>
  <c r="D213" i="2"/>
  <c r="F213" i="2" l="1"/>
  <c r="E214" i="2"/>
  <c r="D214" i="2"/>
  <c r="C215" i="2"/>
  <c r="F214" i="2" l="1"/>
  <c r="E215" i="2"/>
  <c r="C216" i="2"/>
  <c r="D215" i="2"/>
  <c r="F215" i="2" l="1"/>
  <c r="E216" i="2"/>
  <c r="C217" i="2"/>
  <c r="D216" i="2"/>
  <c r="F216" i="2" l="1"/>
  <c r="E217" i="2"/>
  <c r="C218" i="2"/>
  <c r="D217" i="2"/>
  <c r="F217" i="2" l="1"/>
  <c r="E218" i="2"/>
  <c r="C219" i="2"/>
  <c r="D218" i="2"/>
  <c r="F218" i="2" l="1"/>
  <c r="E219" i="2"/>
  <c r="C220" i="2"/>
  <c r="D219" i="2"/>
  <c r="F219" i="2" l="1"/>
  <c r="E220" i="2"/>
  <c r="D220" i="2"/>
  <c r="C221" i="2"/>
  <c r="F220" i="2" l="1"/>
  <c r="E221" i="2"/>
  <c r="D221" i="2"/>
  <c r="C222" i="2"/>
  <c r="F221" i="2" l="1"/>
  <c r="E222" i="2"/>
  <c r="C223" i="2"/>
  <c r="D222" i="2"/>
  <c r="F222" i="2" l="1"/>
  <c r="E223" i="2"/>
  <c r="D223" i="2"/>
  <c r="C224" i="2"/>
  <c r="F223" i="2" l="1"/>
  <c r="E224" i="2"/>
  <c r="C225" i="2"/>
  <c r="D224" i="2"/>
  <c r="F224" i="2" l="1"/>
  <c r="E225" i="2"/>
  <c r="C226" i="2"/>
  <c r="D225" i="2"/>
  <c r="F225" i="2" l="1"/>
  <c r="E226" i="2"/>
  <c r="C227" i="2"/>
  <c r="D226" i="2"/>
  <c r="F226" i="2" l="1"/>
  <c r="E227" i="2"/>
  <c r="D227" i="2"/>
  <c r="C228" i="2"/>
  <c r="F227" i="2" l="1"/>
  <c r="E228" i="2"/>
  <c r="D228" i="2"/>
  <c r="C229" i="2"/>
  <c r="F228" i="2" l="1"/>
  <c r="E229" i="2"/>
  <c r="C230" i="2"/>
  <c r="D229" i="2"/>
  <c r="F229" i="2" l="1"/>
  <c r="E230" i="2"/>
  <c r="D230" i="2"/>
  <c r="C231" i="2"/>
  <c r="F230" i="2" l="1"/>
  <c r="E231" i="2"/>
  <c r="D231" i="2"/>
  <c r="C232" i="2"/>
  <c r="F231" i="2" l="1"/>
  <c r="E232" i="2"/>
  <c r="D232" i="2"/>
  <c r="C233" i="2"/>
  <c r="F232" i="2" l="1"/>
  <c r="E233" i="2"/>
  <c r="D233" i="2"/>
  <c r="C234" i="2"/>
  <c r="F233" i="2" l="1"/>
  <c r="E234" i="2"/>
  <c r="C235" i="2"/>
  <c r="D234" i="2"/>
  <c r="F234" i="2" l="1"/>
  <c r="E235" i="2"/>
  <c r="D235" i="2"/>
  <c r="C236" i="2"/>
  <c r="F235" i="2" l="1"/>
  <c r="E236" i="2"/>
  <c r="D236" i="2"/>
  <c r="C237" i="2"/>
  <c r="F236" i="2" l="1"/>
  <c r="E237" i="2"/>
  <c r="C238" i="2"/>
  <c r="D237" i="2"/>
  <c r="F237" i="2" l="1"/>
  <c r="E238" i="2"/>
  <c r="D238" i="2"/>
  <c r="C239" i="2"/>
  <c r="F238" i="2" l="1"/>
  <c r="E239" i="2"/>
  <c r="C240" i="2"/>
  <c r="D239" i="2"/>
  <c r="F239" i="2" l="1"/>
  <c r="E240" i="2"/>
  <c r="C241" i="2"/>
  <c r="D240" i="2"/>
  <c r="F240" i="2" l="1"/>
  <c r="E241" i="2"/>
  <c r="D241" i="2"/>
  <c r="C242" i="2"/>
  <c r="F241" i="2" l="1"/>
  <c r="E242" i="2"/>
  <c r="C243" i="2"/>
  <c r="D242" i="2"/>
  <c r="F242" i="2" l="1"/>
  <c r="E243" i="2"/>
  <c r="D243" i="2"/>
  <c r="C244" i="2"/>
  <c r="F243" i="2" l="1"/>
  <c r="E244" i="2"/>
  <c r="C245" i="2"/>
  <c r="D244" i="2"/>
  <c r="F244" i="2" l="1"/>
  <c r="E245" i="2"/>
  <c r="C246" i="2"/>
  <c r="D245" i="2"/>
  <c r="F245" i="2" l="1"/>
  <c r="E246" i="2"/>
  <c r="C247" i="2"/>
  <c r="D246" i="2"/>
  <c r="F246" i="2" l="1"/>
  <c r="E247" i="2"/>
  <c r="C248" i="2"/>
  <c r="D247" i="2"/>
  <c r="F247" i="2" l="1"/>
  <c r="E248" i="2"/>
  <c r="D248" i="2"/>
  <c r="C249" i="2"/>
  <c r="F248" i="2" l="1"/>
  <c r="E249" i="2"/>
  <c r="D249" i="2"/>
  <c r="C250" i="2"/>
  <c r="F249" i="2" l="1"/>
  <c r="E250" i="2"/>
  <c r="D250" i="2"/>
  <c r="C251" i="2"/>
  <c r="F250" i="2" l="1"/>
  <c r="E251" i="2"/>
  <c r="C252" i="2"/>
  <c r="D251" i="2"/>
  <c r="F251" i="2" l="1"/>
  <c r="E252" i="2"/>
  <c r="C253" i="2"/>
  <c r="D252" i="2"/>
  <c r="F252" i="2" l="1"/>
  <c r="E253" i="2"/>
  <c r="C254" i="2"/>
  <c r="D253" i="2"/>
  <c r="F253" i="2" l="1"/>
  <c r="E254" i="2"/>
  <c r="C255" i="2"/>
  <c r="D254" i="2"/>
  <c r="F254" i="2" l="1"/>
  <c r="E255" i="2"/>
  <c r="D255" i="2"/>
  <c r="C256" i="2"/>
  <c r="F255" i="2" l="1"/>
  <c r="E256" i="2"/>
  <c r="C257" i="2"/>
  <c r="D256" i="2"/>
  <c r="F256" i="2" l="1"/>
  <c r="E257" i="2"/>
  <c r="C258" i="2"/>
  <c r="D257" i="2"/>
  <c r="F257" i="2" l="1"/>
  <c r="E258" i="2"/>
  <c r="D258" i="2"/>
  <c r="C259" i="2"/>
  <c r="F258" i="2" l="1"/>
  <c r="E259" i="2"/>
  <c r="D259" i="2"/>
  <c r="C260" i="2"/>
  <c r="F259" i="2" l="1"/>
  <c r="E260" i="2"/>
  <c r="C261" i="2"/>
  <c r="D260" i="2"/>
  <c r="F260" i="2" l="1"/>
  <c r="E261" i="2"/>
  <c r="D261" i="2"/>
  <c r="C262" i="2"/>
  <c r="F261" i="2" l="1"/>
  <c r="E262" i="2"/>
  <c r="C263" i="2"/>
  <c r="D262" i="2"/>
  <c r="F262" i="2" l="1"/>
  <c r="E263" i="2"/>
  <c r="D263" i="2"/>
  <c r="C264" i="2"/>
  <c r="F263" i="2" l="1"/>
  <c r="E264" i="2"/>
  <c r="C265" i="2"/>
  <c r="D264" i="2"/>
  <c r="F264" i="2" l="1"/>
  <c r="E265" i="2"/>
  <c r="C266" i="2"/>
  <c r="D265" i="2"/>
  <c r="F265" i="2" l="1"/>
  <c r="E266" i="2"/>
  <c r="D266" i="2"/>
  <c r="C267" i="2"/>
  <c r="F266" i="2" l="1"/>
  <c r="E267" i="2"/>
  <c r="C268" i="2"/>
  <c r="D267" i="2"/>
  <c r="F267" i="2" l="1"/>
  <c r="E268" i="2"/>
  <c r="C269" i="2"/>
  <c r="D268" i="2"/>
  <c r="F268" i="2" l="1"/>
  <c r="E269" i="2"/>
  <c r="C270" i="2"/>
  <c r="D269" i="2"/>
  <c r="F269" i="2" l="1"/>
  <c r="E270" i="2"/>
  <c r="C271" i="2"/>
  <c r="D270" i="2"/>
  <c r="F270" i="2" l="1"/>
  <c r="E271" i="2"/>
  <c r="C272" i="2"/>
  <c r="D271" i="2"/>
  <c r="F271" i="2" l="1"/>
  <c r="E272" i="2"/>
  <c r="D272" i="2"/>
  <c r="C273" i="2"/>
  <c r="F272" i="2" l="1"/>
  <c r="E273" i="2"/>
  <c r="C274" i="2"/>
  <c r="D273" i="2"/>
  <c r="F273" i="2" l="1"/>
  <c r="E274" i="2"/>
  <c r="C275" i="2"/>
  <c r="D274" i="2"/>
  <c r="F274" i="2" l="1"/>
  <c r="E275" i="2"/>
  <c r="C276" i="2"/>
  <c r="D275" i="2"/>
  <c r="F275" i="2" l="1"/>
  <c r="E276" i="2"/>
  <c r="C277" i="2"/>
  <c r="D276" i="2"/>
  <c r="F276" i="2" l="1"/>
  <c r="E277" i="2"/>
  <c r="C278" i="2"/>
  <c r="D277" i="2"/>
  <c r="F277" i="2" l="1"/>
  <c r="E278" i="2"/>
  <c r="C279" i="2"/>
  <c r="D278" i="2"/>
  <c r="F278" i="2" l="1"/>
  <c r="E279" i="2"/>
  <c r="C280" i="2"/>
  <c r="D279" i="2"/>
  <c r="F279" i="2" l="1"/>
  <c r="E280" i="2"/>
  <c r="C281" i="2"/>
  <c r="D280" i="2"/>
  <c r="F280" i="2" l="1"/>
  <c r="E281" i="2"/>
  <c r="F281" i="2" s="1"/>
  <c r="C282" i="2"/>
  <c r="D281" i="2"/>
  <c r="E282" i="2" l="1"/>
  <c r="C283" i="2"/>
  <c r="D282" i="2"/>
  <c r="F282" i="2" l="1"/>
  <c r="E283" i="2"/>
  <c r="C284" i="2"/>
  <c r="D283" i="2"/>
  <c r="F283" i="2" l="1"/>
  <c r="E284" i="2"/>
  <c r="D284" i="2"/>
  <c r="C285" i="2"/>
  <c r="F284" i="2" l="1"/>
  <c r="E285" i="2"/>
  <c r="C286" i="2"/>
  <c r="D285" i="2"/>
  <c r="F285" i="2" l="1"/>
  <c r="E286" i="2"/>
  <c r="C287" i="2"/>
  <c r="D286" i="2"/>
  <c r="F286" i="2" l="1"/>
  <c r="E287" i="2"/>
  <c r="C288" i="2"/>
  <c r="D287" i="2"/>
  <c r="F287" i="2" l="1"/>
  <c r="E288" i="2"/>
  <c r="D288" i="2"/>
  <c r="C289" i="2"/>
  <c r="F288" i="2" l="1"/>
  <c r="E289" i="2"/>
  <c r="D289" i="2"/>
  <c r="C290" i="2"/>
  <c r="F289" i="2" l="1"/>
  <c r="E290" i="2"/>
  <c r="D290" i="2"/>
  <c r="C291" i="2"/>
  <c r="F290" i="2" l="1"/>
  <c r="E291" i="2"/>
  <c r="D291" i="2"/>
  <c r="C292" i="2"/>
  <c r="F291" i="2" l="1"/>
  <c r="E292" i="2"/>
  <c r="D292" i="2"/>
  <c r="C293" i="2"/>
  <c r="F292" i="2" l="1"/>
  <c r="E293" i="2"/>
  <c r="C294" i="2"/>
  <c r="D293" i="2"/>
  <c r="F293" i="2" l="1"/>
  <c r="E294" i="2"/>
  <c r="D294" i="2"/>
  <c r="C295" i="2"/>
  <c r="F294" i="2" l="1"/>
  <c r="E295" i="2"/>
  <c r="D295" i="2"/>
  <c r="C296" i="2"/>
  <c r="F295" i="2" l="1"/>
  <c r="E296" i="2"/>
  <c r="D296" i="2"/>
  <c r="C297" i="2"/>
  <c r="F296" i="2" l="1"/>
  <c r="E297" i="2"/>
  <c r="D297" i="2"/>
  <c r="C298" i="2"/>
  <c r="F297" i="2" l="1"/>
  <c r="E298" i="2"/>
  <c r="C299" i="2"/>
  <c r="D298" i="2"/>
  <c r="F298" i="2" l="1"/>
  <c r="E299" i="2"/>
  <c r="C300" i="2"/>
  <c r="D299" i="2"/>
  <c r="F299" i="2" l="1"/>
  <c r="E300" i="2"/>
  <c r="D300" i="2"/>
  <c r="C301" i="2"/>
  <c r="F300" i="2" l="1"/>
  <c r="E301" i="2"/>
  <c r="D301" i="2"/>
  <c r="C302" i="2"/>
  <c r="F301" i="2" l="1"/>
  <c r="E302" i="2"/>
  <c r="C303" i="2"/>
  <c r="D302" i="2"/>
  <c r="F302" i="2" l="1"/>
  <c r="E303" i="2"/>
  <c r="C304" i="2"/>
  <c r="D303" i="2"/>
  <c r="F303" i="2" l="1"/>
  <c r="E304" i="2"/>
  <c r="D304" i="2"/>
  <c r="C305" i="2"/>
  <c r="F304" i="2" l="1"/>
  <c r="E305" i="2"/>
  <c r="C306" i="2"/>
  <c r="D305" i="2"/>
  <c r="F305" i="2" l="1"/>
  <c r="E306" i="2"/>
  <c r="D306" i="2"/>
  <c r="C307" i="2"/>
  <c r="F306" i="2" l="1"/>
  <c r="E307" i="2"/>
  <c r="D307" i="2"/>
  <c r="C308" i="2"/>
  <c r="F307" i="2" l="1"/>
  <c r="E308" i="2"/>
  <c r="D308" i="2"/>
  <c r="C309" i="2"/>
  <c r="F308" i="2" l="1"/>
  <c r="E309" i="2"/>
  <c r="C310" i="2"/>
  <c r="D309" i="2"/>
  <c r="F309" i="2" l="1"/>
  <c r="E310" i="2"/>
  <c r="C311" i="2"/>
  <c r="D310" i="2"/>
  <c r="F310" i="2" l="1"/>
  <c r="E311" i="2"/>
  <c r="F311" i="2" s="1"/>
  <c r="D311" i="2"/>
  <c r="C312" i="2"/>
  <c r="E312" i="2" l="1"/>
  <c r="D312" i="2"/>
  <c r="C313" i="2"/>
  <c r="F312" i="2" l="1"/>
  <c r="E313" i="2"/>
  <c r="C314" i="2"/>
  <c r="D313" i="2"/>
  <c r="F313" i="2" l="1"/>
  <c r="E314" i="2"/>
  <c r="C315" i="2"/>
  <c r="D314" i="2"/>
  <c r="F314" i="2" l="1"/>
  <c r="E315" i="2"/>
  <c r="C316" i="2"/>
  <c r="D315" i="2"/>
  <c r="F315" i="2" l="1"/>
  <c r="E316" i="2"/>
  <c r="C317" i="2"/>
  <c r="D316" i="2"/>
  <c r="F316" i="2" l="1"/>
  <c r="E317" i="2"/>
  <c r="C318" i="2"/>
  <c r="D317" i="2"/>
  <c r="F317" i="2" l="1"/>
  <c r="E318" i="2"/>
  <c r="C319" i="2"/>
  <c r="D318" i="2"/>
  <c r="F318" i="2" l="1"/>
  <c r="E319" i="2"/>
  <c r="C320" i="2"/>
  <c r="D319" i="2"/>
  <c r="F319" i="2" l="1"/>
  <c r="E320" i="2"/>
  <c r="D320" i="2"/>
  <c r="C321" i="2"/>
  <c r="F320" i="2" l="1"/>
  <c r="E321" i="2"/>
  <c r="C322" i="2"/>
  <c r="D321" i="2"/>
  <c r="F321" i="2" l="1"/>
  <c r="E322" i="2"/>
  <c r="D322" i="2"/>
  <c r="C323" i="2"/>
  <c r="F322" i="2" l="1"/>
  <c r="E323" i="2"/>
  <c r="C324" i="2"/>
  <c r="D323" i="2"/>
  <c r="F323" i="2" l="1"/>
  <c r="E324" i="2"/>
  <c r="C325" i="2"/>
  <c r="D324" i="2"/>
  <c r="F324" i="2" l="1"/>
  <c r="E325" i="2"/>
  <c r="F325" i="2" s="1"/>
  <c r="D325" i="2"/>
  <c r="C326" i="2"/>
  <c r="E326" i="2" l="1"/>
  <c r="C327" i="2"/>
  <c r="D326" i="2"/>
  <c r="F326" i="2" l="1"/>
  <c r="E327" i="2"/>
  <c r="D327" i="2"/>
  <c r="C328" i="2"/>
  <c r="F327" i="2" l="1"/>
  <c r="E328" i="2"/>
  <c r="D328" i="2"/>
  <c r="C329" i="2"/>
  <c r="F328" i="2" l="1"/>
  <c r="E329" i="2"/>
  <c r="D329" i="2"/>
  <c r="C330" i="2"/>
  <c r="F329" i="2" l="1"/>
  <c r="E330" i="2"/>
  <c r="D330" i="2"/>
  <c r="C331" i="2"/>
  <c r="F330" i="2" l="1"/>
  <c r="E331" i="2"/>
  <c r="C332" i="2"/>
  <c r="D331" i="2"/>
  <c r="F331" i="2" l="1"/>
  <c r="E332" i="2"/>
  <c r="D332" i="2"/>
  <c r="C333" i="2"/>
  <c r="F332" i="2" l="1"/>
  <c r="E333" i="2"/>
  <c r="D333" i="2"/>
  <c r="C334" i="2"/>
  <c r="F333" i="2" l="1"/>
  <c r="E334" i="2"/>
  <c r="D334" i="2"/>
  <c r="C335" i="2"/>
  <c r="F334" i="2" l="1"/>
  <c r="E335" i="2"/>
  <c r="C336" i="2"/>
  <c r="D335" i="2"/>
  <c r="F335" i="2" l="1"/>
  <c r="E336" i="2"/>
  <c r="C337" i="2"/>
  <c r="D336" i="2"/>
  <c r="F336" i="2" l="1"/>
  <c r="E337" i="2"/>
  <c r="C338" i="2"/>
  <c r="D337" i="2"/>
  <c r="F337" i="2" l="1"/>
  <c r="E338" i="2"/>
  <c r="C339" i="2"/>
  <c r="D338" i="2"/>
  <c r="F338" i="2" l="1"/>
  <c r="E339" i="2"/>
  <c r="C340" i="2"/>
  <c r="D339" i="2"/>
  <c r="F339" i="2" l="1"/>
  <c r="E340" i="2"/>
  <c r="C341" i="2"/>
  <c r="D340" i="2"/>
  <c r="F340" i="2" l="1"/>
  <c r="E341" i="2"/>
  <c r="C342" i="2"/>
  <c r="D341" i="2"/>
  <c r="F341" i="2" l="1"/>
  <c r="E342" i="2"/>
  <c r="C343" i="2"/>
  <c r="D342" i="2"/>
  <c r="F342" i="2" l="1"/>
  <c r="E343" i="2"/>
  <c r="C344" i="2"/>
  <c r="D343" i="2"/>
  <c r="F343" i="2" l="1"/>
  <c r="E344" i="2"/>
  <c r="C345" i="2"/>
  <c r="D344" i="2"/>
  <c r="F344" i="2" l="1"/>
  <c r="E345" i="2"/>
  <c r="D345" i="2"/>
  <c r="C346" i="2"/>
  <c r="F345" i="2" l="1"/>
  <c r="E346" i="2"/>
  <c r="C347" i="2"/>
  <c r="D346" i="2"/>
  <c r="F346" i="2" l="1"/>
  <c r="E347" i="2"/>
  <c r="C348" i="2"/>
  <c r="D347" i="2"/>
  <c r="F347" i="2" l="1"/>
  <c r="E348" i="2"/>
  <c r="C349" i="2"/>
  <c r="D348" i="2"/>
  <c r="F348" i="2" l="1"/>
  <c r="E349" i="2"/>
  <c r="D349" i="2"/>
  <c r="C350" i="2"/>
  <c r="F349" i="2" l="1"/>
  <c r="E350" i="2"/>
  <c r="D350" i="2"/>
  <c r="C351" i="2"/>
  <c r="F350" i="2" l="1"/>
  <c r="E351" i="2"/>
  <c r="D351" i="2"/>
  <c r="C352" i="2"/>
  <c r="F351" i="2" l="1"/>
  <c r="E352" i="2"/>
  <c r="D352" i="2"/>
  <c r="C353" i="2"/>
  <c r="F352" i="2" l="1"/>
  <c r="E353" i="2"/>
  <c r="C354" i="2"/>
  <c r="D353" i="2"/>
  <c r="F353" i="2" l="1"/>
  <c r="E354" i="2"/>
  <c r="C355" i="2"/>
  <c r="D354" i="2"/>
  <c r="F354" i="2" l="1"/>
  <c r="E355" i="2"/>
  <c r="F355" i="2" s="1"/>
  <c r="C356" i="2"/>
  <c r="D355" i="2"/>
  <c r="E356" i="2" l="1"/>
  <c r="D356" i="2"/>
  <c r="C357" i="2"/>
  <c r="F356" i="2" l="1"/>
  <c r="E357" i="2"/>
  <c r="C358" i="2"/>
  <c r="D357" i="2"/>
  <c r="F357" i="2" l="1"/>
  <c r="E358" i="2"/>
  <c r="C359" i="2"/>
  <c r="D358" i="2"/>
  <c r="F358" i="2" l="1"/>
  <c r="E359" i="2"/>
  <c r="D359" i="2"/>
  <c r="C360" i="2"/>
  <c r="F359" i="2" l="1"/>
  <c r="E360" i="2"/>
  <c r="F360" i="2" s="1"/>
  <c r="D360" i="2"/>
  <c r="C361" i="2"/>
  <c r="E361" i="2" l="1"/>
  <c r="D361" i="2"/>
  <c r="C362" i="2"/>
  <c r="F361" i="2" l="1"/>
  <c r="E362" i="2"/>
  <c r="F362" i="2" s="1"/>
  <c r="D362" i="2"/>
  <c r="C363" i="2"/>
  <c r="E363" i="2" l="1"/>
  <c r="C364" i="2"/>
  <c r="D363" i="2"/>
  <c r="F363" i="2" l="1"/>
  <c r="E364" i="2"/>
  <c r="D364" i="2"/>
  <c r="C365" i="2"/>
  <c r="F364" i="2" l="1"/>
  <c r="E365" i="2"/>
  <c r="C366" i="2"/>
  <c r="D365" i="2"/>
  <c r="F365" i="2" l="1"/>
  <c r="E366" i="2"/>
  <c r="D366" i="2"/>
  <c r="C367" i="2"/>
  <c r="F366" i="2" l="1"/>
  <c r="E367" i="2"/>
  <c r="C368" i="2"/>
  <c r="D367" i="2"/>
  <c r="F367" i="2" l="1"/>
  <c r="E368" i="2"/>
  <c r="D368" i="2"/>
  <c r="C369" i="2"/>
  <c r="F368" i="2" l="1"/>
  <c r="E369" i="2"/>
  <c r="D369" i="2"/>
  <c r="C370" i="2"/>
  <c r="F369" i="2" l="1"/>
  <c r="E370" i="2"/>
  <c r="C371" i="2"/>
  <c r="D370" i="2"/>
  <c r="F370" i="2" l="1"/>
  <c r="E371" i="2"/>
  <c r="C372" i="2"/>
  <c r="D371" i="2"/>
  <c r="F371" i="2" l="1"/>
  <c r="E372" i="2"/>
  <c r="D372" i="2"/>
  <c r="C373" i="2"/>
  <c r="F372" i="2" l="1"/>
  <c r="E373" i="2"/>
  <c r="C374" i="2"/>
  <c r="D373" i="2"/>
  <c r="F373" i="2" l="1"/>
  <c r="E374" i="2"/>
  <c r="C375" i="2"/>
  <c r="D374" i="2"/>
  <c r="F374" i="2" l="1"/>
  <c r="E375" i="2"/>
  <c r="D375" i="2"/>
  <c r="C376" i="2"/>
  <c r="F375" i="2" l="1"/>
  <c r="E376" i="2"/>
  <c r="C377" i="2"/>
  <c r="D376" i="2"/>
  <c r="F376" i="2" l="1"/>
  <c r="E377" i="2"/>
  <c r="D377" i="2"/>
  <c r="C378" i="2"/>
  <c r="F377" i="2" l="1"/>
  <c r="E378" i="2"/>
  <c r="C379" i="2"/>
  <c r="D378" i="2"/>
  <c r="F378" i="2" l="1"/>
  <c r="E379" i="2"/>
  <c r="C380" i="2"/>
  <c r="D379" i="2"/>
  <c r="F379" i="2" l="1"/>
  <c r="E380" i="2"/>
  <c r="C381" i="2"/>
  <c r="D380" i="2"/>
  <c r="F380" i="2" l="1"/>
  <c r="E381" i="2"/>
  <c r="C382" i="2"/>
  <c r="D381" i="2"/>
  <c r="F381" i="2" l="1"/>
  <c r="E382" i="2"/>
  <c r="C383" i="2"/>
  <c r="D382" i="2"/>
  <c r="F382" i="2" l="1"/>
  <c r="E383" i="2"/>
  <c r="D383" i="2"/>
  <c r="C384" i="2"/>
  <c r="F383" i="2" l="1"/>
  <c r="E384" i="2"/>
  <c r="C385" i="2"/>
  <c r="D384" i="2"/>
  <c r="F384" i="2" l="1"/>
  <c r="E385" i="2"/>
  <c r="D385" i="2"/>
  <c r="C386" i="2"/>
  <c r="F385" i="2" l="1"/>
  <c r="E386" i="2"/>
  <c r="C387" i="2"/>
  <c r="D386" i="2"/>
  <c r="F386" i="2" l="1"/>
  <c r="E387" i="2"/>
  <c r="D387" i="2"/>
  <c r="C388" i="2"/>
  <c r="F387" i="2" l="1"/>
  <c r="E388" i="2"/>
  <c r="D388" i="2"/>
  <c r="C389" i="2"/>
  <c r="F388" i="2" l="1"/>
  <c r="E389" i="2"/>
  <c r="D389" i="2"/>
  <c r="C390" i="2"/>
  <c r="F389" i="2" l="1"/>
  <c r="E390" i="2"/>
  <c r="C391" i="2"/>
  <c r="D390" i="2"/>
  <c r="F390" i="2" l="1"/>
  <c r="E391" i="2"/>
  <c r="C392" i="2"/>
  <c r="D391" i="2"/>
  <c r="F391" i="2" l="1"/>
  <c r="E392" i="2"/>
  <c r="C393" i="2"/>
  <c r="D392" i="2"/>
  <c r="F392" i="2" l="1"/>
  <c r="E393" i="2"/>
  <c r="D393" i="2"/>
  <c r="C394" i="2"/>
  <c r="F393" i="2" l="1"/>
  <c r="E394" i="2"/>
  <c r="D394" i="2"/>
  <c r="C395" i="2"/>
  <c r="F394" i="2" l="1"/>
  <c r="E395" i="2"/>
  <c r="C396" i="2"/>
  <c r="D395" i="2"/>
  <c r="F395" i="2" l="1"/>
  <c r="E396" i="2"/>
  <c r="D396" i="2"/>
  <c r="C397" i="2"/>
  <c r="F396" i="2" l="1"/>
  <c r="E397" i="2"/>
  <c r="C398" i="2"/>
  <c r="D397" i="2"/>
  <c r="F397" i="2" l="1"/>
  <c r="E398" i="2"/>
  <c r="C399" i="2"/>
  <c r="D398" i="2"/>
  <c r="F398" i="2" l="1"/>
  <c r="E399" i="2"/>
  <c r="D399" i="2"/>
  <c r="C400" i="2"/>
  <c r="F399" i="2" l="1"/>
  <c r="E400" i="2"/>
  <c r="C401" i="2"/>
  <c r="D400" i="2"/>
  <c r="F400" i="2" l="1"/>
  <c r="E401" i="2"/>
  <c r="C402" i="2"/>
  <c r="D401" i="2"/>
  <c r="F401" i="2" l="1"/>
  <c r="E402" i="2"/>
  <c r="C403" i="2"/>
  <c r="D402" i="2"/>
  <c r="F402" i="2" l="1"/>
  <c r="E403" i="2"/>
  <c r="C404" i="2"/>
  <c r="D403" i="2"/>
  <c r="F403" i="2" l="1"/>
  <c r="E404" i="2"/>
  <c r="F404" i="2" s="1"/>
  <c r="C405" i="2"/>
  <c r="D404" i="2"/>
  <c r="E405" i="2" l="1"/>
  <c r="D405" i="2"/>
  <c r="C406" i="2"/>
  <c r="F405" i="2" l="1"/>
  <c r="E406" i="2"/>
  <c r="D406" i="2"/>
  <c r="C407" i="2"/>
  <c r="F406" i="2" l="1"/>
  <c r="E407" i="2"/>
  <c r="D407" i="2"/>
  <c r="C408" i="2"/>
  <c r="F407" i="2" l="1"/>
  <c r="E408" i="2"/>
  <c r="C409" i="2"/>
  <c r="D408" i="2"/>
  <c r="F408" i="2" l="1"/>
  <c r="E409" i="2"/>
  <c r="D409" i="2"/>
  <c r="C410" i="2"/>
  <c r="F409" i="2" l="1"/>
  <c r="E410" i="2"/>
  <c r="C411" i="2"/>
  <c r="D410" i="2"/>
  <c r="F410" i="2" l="1"/>
  <c r="E411" i="2"/>
  <c r="D411" i="2"/>
  <c r="C412" i="2"/>
  <c r="F411" i="2" l="1"/>
  <c r="E412" i="2"/>
  <c r="C413" i="2"/>
  <c r="D412" i="2"/>
  <c r="F412" i="2" l="1"/>
  <c r="E413" i="2"/>
  <c r="C414" i="2"/>
  <c r="D413" i="2"/>
  <c r="F413" i="2" l="1"/>
  <c r="E414" i="2"/>
  <c r="F414" i="2" s="1"/>
  <c r="D414" i="2"/>
  <c r="C415" i="2"/>
  <c r="E415" i="2" l="1"/>
  <c r="C416" i="2"/>
  <c r="D415" i="2"/>
  <c r="F415" i="2" l="1"/>
  <c r="E416" i="2"/>
  <c r="C417" i="2"/>
  <c r="D416" i="2"/>
  <c r="F416" i="2" l="1"/>
  <c r="E417" i="2"/>
  <c r="C418" i="2"/>
  <c r="D417" i="2"/>
  <c r="F417" i="2" l="1"/>
  <c r="E418" i="2"/>
  <c r="D418" i="2"/>
  <c r="C419" i="2"/>
  <c r="F418" i="2" l="1"/>
  <c r="E419" i="2"/>
  <c r="C420" i="2"/>
  <c r="D419" i="2"/>
  <c r="F419" i="2" l="1"/>
  <c r="E420" i="2"/>
  <c r="D420" i="2"/>
  <c r="C421" i="2"/>
  <c r="F420" i="2" l="1"/>
  <c r="E421" i="2"/>
  <c r="D421" i="2"/>
  <c r="C422" i="2"/>
  <c r="F421" i="2" l="1"/>
  <c r="E422" i="2"/>
  <c r="D422" i="2"/>
  <c r="C423" i="2"/>
  <c r="F422" i="2" l="1"/>
  <c r="E423" i="2"/>
  <c r="D423" i="2"/>
  <c r="C424" i="2"/>
  <c r="F423" i="2" l="1"/>
  <c r="E424" i="2"/>
  <c r="D424" i="2"/>
  <c r="C425" i="2"/>
  <c r="F424" i="2" l="1"/>
  <c r="E425" i="2"/>
  <c r="C426" i="2"/>
  <c r="D425" i="2"/>
  <c r="F425" i="2" l="1"/>
  <c r="E426" i="2"/>
  <c r="C427" i="2"/>
  <c r="D426" i="2"/>
  <c r="F426" i="2" l="1"/>
  <c r="E427" i="2"/>
  <c r="D427" i="2"/>
  <c r="C428" i="2"/>
  <c r="F427" i="2" l="1"/>
  <c r="E428" i="2"/>
  <c r="D428" i="2"/>
  <c r="C429" i="2"/>
  <c r="F428" i="2" l="1"/>
  <c r="E429" i="2"/>
  <c r="C430" i="2"/>
  <c r="D429" i="2"/>
  <c r="F429" i="2" l="1"/>
  <c r="E430" i="2"/>
  <c r="C431" i="2"/>
  <c r="D430" i="2"/>
  <c r="F430" i="2" l="1"/>
  <c r="E431" i="2"/>
  <c r="C432" i="2"/>
  <c r="D431" i="2"/>
  <c r="F431" i="2" l="1"/>
  <c r="E432" i="2"/>
  <c r="C433" i="2"/>
  <c r="D432" i="2"/>
  <c r="F432" i="2" l="1"/>
  <c r="E433" i="2"/>
  <c r="F433" i="2" s="1"/>
  <c r="D433" i="2"/>
  <c r="C434" i="2"/>
  <c r="E434" i="2" l="1"/>
  <c r="F434" i="2" s="1"/>
  <c r="C435" i="2"/>
  <c r="D434" i="2"/>
  <c r="E435" i="2" l="1"/>
  <c r="C436" i="2"/>
  <c r="D435" i="2"/>
  <c r="F435" i="2" l="1"/>
  <c r="E436" i="2"/>
  <c r="F436" i="2" s="1"/>
  <c r="C437" i="2"/>
  <c r="D436" i="2"/>
  <c r="E437" i="2" l="1"/>
  <c r="D437" i="2"/>
  <c r="C438" i="2"/>
  <c r="F437" i="2" l="1"/>
  <c r="E438" i="2"/>
  <c r="D438" i="2"/>
  <c r="C439" i="2"/>
  <c r="F438" i="2" l="1"/>
  <c r="E439" i="2"/>
  <c r="C440" i="2"/>
  <c r="D439" i="2"/>
  <c r="F439" i="2" l="1"/>
  <c r="E440" i="2"/>
  <c r="C441" i="2"/>
  <c r="D440" i="2"/>
  <c r="F440" i="2" l="1"/>
  <c r="E441" i="2"/>
  <c r="C442" i="2"/>
  <c r="D441" i="2"/>
  <c r="F441" i="2" l="1"/>
  <c r="E442" i="2"/>
  <c r="D442" i="2"/>
  <c r="C443" i="2"/>
  <c r="F442" i="2" l="1"/>
  <c r="E443" i="2"/>
  <c r="C444" i="2"/>
  <c r="D443" i="2"/>
  <c r="F443" i="2" l="1"/>
  <c r="E444" i="2"/>
  <c r="F444" i="2" s="1"/>
  <c r="D444" i="2"/>
  <c r="C445" i="2"/>
  <c r="E445" i="2" l="1"/>
  <c r="C446" i="2"/>
  <c r="D445" i="2"/>
  <c r="F445" i="2" l="1"/>
  <c r="E446" i="2"/>
  <c r="C447" i="2"/>
  <c r="D446" i="2"/>
  <c r="F446" i="2" l="1"/>
  <c r="E447" i="2"/>
  <c r="D447" i="2"/>
  <c r="C448" i="2"/>
  <c r="F447" i="2" l="1"/>
  <c r="E448" i="2"/>
  <c r="C449" i="2"/>
  <c r="D448" i="2"/>
  <c r="F448" i="2" l="1"/>
  <c r="E449" i="2"/>
  <c r="C450" i="2"/>
  <c r="D449" i="2"/>
  <c r="F449" i="2" l="1"/>
  <c r="E450" i="2"/>
  <c r="F450" i="2" s="1"/>
  <c r="C451" i="2"/>
  <c r="D450" i="2"/>
  <c r="E451" i="2" l="1"/>
  <c r="D451" i="2"/>
  <c r="C452" i="2"/>
  <c r="F451" i="2" l="1"/>
  <c r="E452" i="2"/>
  <c r="C453" i="2"/>
  <c r="D452" i="2"/>
  <c r="F452" i="2" l="1"/>
  <c r="E453" i="2"/>
  <c r="C454" i="2"/>
  <c r="D453" i="2"/>
  <c r="F453" i="2" l="1"/>
  <c r="E454" i="2"/>
  <c r="D454" i="2"/>
  <c r="C455" i="2"/>
  <c r="F454" i="2" l="1"/>
  <c r="E455" i="2"/>
  <c r="C456" i="2"/>
  <c r="D455" i="2"/>
  <c r="F455" i="2" l="1"/>
  <c r="E456" i="2"/>
  <c r="C457" i="2"/>
  <c r="D456" i="2"/>
  <c r="F456" i="2" l="1"/>
  <c r="E457" i="2"/>
  <c r="D457" i="2"/>
  <c r="C458" i="2"/>
  <c r="F457" i="2" l="1"/>
  <c r="E458" i="2"/>
  <c r="F458" i="2" s="1"/>
  <c r="C459" i="2"/>
  <c r="D458" i="2"/>
  <c r="E459" i="2" l="1"/>
  <c r="C460" i="2"/>
  <c r="D459" i="2"/>
  <c r="F459" i="2" l="1"/>
  <c r="E460" i="2"/>
  <c r="C461" i="2"/>
  <c r="D460" i="2"/>
  <c r="F460" i="2" l="1"/>
  <c r="E461" i="2"/>
  <c r="F461" i="2" s="1"/>
  <c r="D461" i="2"/>
  <c r="C462" i="2"/>
  <c r="E462" i="2" l="1"/>
  <c r="D462" i="2"/>
  <c r="C463" i="2"/>
  <c r="F462" i="2" l="1"/>
  <c r="E463" i="2"/>
  <c r="D463" i="2"/>
  <c r="C464" i="2"/>
  <c r="F463" i="2" l="1"/>
  <c r="E464" i="2"/>
  <c r="C465" i="2"/>
  <c r="D464" i="2"/>
  <c r="F464" i="2" l="1"/>
  <c r="E465" i="2"/>
  <c r="F465" i="2" s="1"/>
  <c r="D465" i="2"/>
  <c r="C466" i="2"/>
  <c r="E466" i="2" l="1"/>
  <c r="C467" i="2"/>
  <c r="D466" i="2"/>
  <c r="F466" i="2" l="1"/>
  <c r="E467" i="2"/>
  <c r="C468" i="2"/>
  <c r="D467" i="2"/>
  <c r="F467" i="2" l="1"/>
  <c r="E468" i="2"/>
  <c r="F468" i="2" s="1"/>
  <c r="D468" i="2"/>
  <c r="C469" i="2"/>
  <c r="E469" i="2" l="1"/>
  <c r="D469" i="2"/>
  <c r="C470" i="2"/>
  <c r="F469" i="2" l="1"/>
  <c r="E470" i="2"/>
  <c r="D470" i="2"/>
  <c r="C471" i="2"/>
  <c r="F470" i="2" l="1"/>
  <c r="E471" i="2"/>
  <c r="C472" i="2"/>
  <c r="D471" i="2"/>
  <c r="F471" i="2" l="1"/>
  <c r="E472" i="2"/>
  <c r="D472" i="2"/>
  <c r="C473" i="2"/>
  <c r="F472" i="2" l="1"/>
  <c r="E473" i="2"/>
  <c r="C474" i="2"/>
  <c r="D473" i="2"/>
  <c r="F473" i="2" l="1"/>
  <c r="E474" i="2"/>
  <c r="C475" i="2"/>
  <c r="D474" i="2"/>
  <c r="F474" i="2" l="1"/>
  <c r="E475" i="2"/>
  <c r="D475" i="2"/>
  <c r="C476" i="2"/>
  <c r="F475" i="2" l="1"/>
  <c r="E476" i="2"/>
  <c r="C477" i="2"/>
  <c r="D476" i="2"/>
  <c r="F476" i="2" l="1"/>
  <c r="E477" i="2"/>
  <c r="C478" i="2"/>
  <c r="D477" i="2"/>
  <c r="F477" i="2" l="1"/>
  <c r="E478" i="2"/>
  <c r="C479" i="2"/>
  <c r="D478" i="2"/>
  <c r="F478" i="2" l="1"/>
  <c r="E479" i="2"/>
  <c r="D479" i="2"/>
  <c r="C480" i="2"/>
  <c r="F479" i="2" l="1"/>
  <c r="E480" i="2"/>
  <c r="F480" i="2" s="1"/>
  <c r="D480" i="2"/>
  <c r="C481" i="2"/>
  <c r="E481" i="2" l="1"/>
  <c r="C482" i="2"/>
  <c r="D481" i="2"/>
  <c r="F481" i="2" l="1"/>
  <c r="E482" i="2"/>
  <c r="D482" i="2"/>
  <c r="C483" i="2"/>
  <c r="F482" i="2" l="1"/>
  <c r="E483" i="2"/>
  <c r="C484" i="2"/>
  <c r="D483" i="2"/>
  <c r="F483" i="2" l="1"/>
  <c r="E484" i="2"/>
  <c r="C485" i="2"/>
  <c r="D484" i="2"/>
  <c r="F484" i="2" l="1"/>
  <c r="E485" i="2"/>
  <c r="C486" i="2"/>
  <c r="D485" i="2"/>
  <c r="F485" i="2" l="1"/>
  <c r="E486" i="2"/>
  <c r="C487" i="2"/>
  <c r="D486" i="2"/>
  <c r="F486" i="2" l="1"/>
  <c r="E487" i="2"/>
  <c r="C488" i="2"/>
  <c r="D487" i="2"/>
  <c r="F487" i="2" l="1"/>
  <c r="E488" i="2"/>
  <c r="C489" i="2"/>
  <c r="D488" i="2"/>
  <c r="F488" i="2" l="1"/>
  <c r="E489" i="2"/>
  <c r="C490" i="2"/>
  <c r="D489" i="2"/>
  <c r="F489" i="2" l="1"/>
  <c r="E490" i="2"/>
  <c r="C491" i="2"/>
  <c r="D490" i="2"/>
  <c r="F490" i="2" l="1"/>
  <c r="E491" i="2"/>
  <c r="C492" i="2"/>
  <c r="D491" i="2"/>
  <c r="F491" i="2" l="1"/>
  <c r="E492" i="2"/>
  <c r="C493" i="2"/>
  <c r="D492" i="2"/>
  <c r="F492" i="2" l="1"/>
  <c r="E493" i="2"/>
  <c r="C494" i="2"/>
  <c r="D493" i="2"/>
  <c r="F493" i="2" l="1"/>
  <c r="E494" i="2"/>
  <c r="C495" i="2"/>
  <c r="D494" i="2"/>
  <c r="F494" i="2" l="1"/>
  <c r="E495" i="2"/>
  <c r="F495" i="2" s="1"/>
  <c r="D495" i="2"/>
  <c r="C496" i="2"/>
  <c r="E496" i="2" l="1"/>
  <c r="F496" i="2" s="1"/>
  <c r="D496" i="2"/>
  <c r="C497" i="2"/>
  <c r="E497" i="2" l="1"/>
  <c r="D497" i="2"/>
  <c r="C498" i="2"/>
  <c r="F497" i="2" l="1"/>
  <c r="E498" i="2"/>
  <c r="F498" i="2" s="1"/>
  <c r="D498" i="2"/>
  <c r="C499" i="2"/>
  <c r="E499" i="2" l="1"/>
  <c r="C500" i="2"/>
  <c r="D499" i="2"/>
  <c r="F499" i="2" l="1"/>
  <c r="E500" i="2"/>
  <c r="C501" i="2"/>
  <c r="D500" i="2"/>
  <c r="F500" i="2" l="1"/>
  <c r="E501" i="2"/>
  <c r="F501" i="2" s="1"/>
  <c r="D501" i="2"/>
  <c r="C502" i="2"/>
  <c r="E502" i="2" l="1"/>
  <c r="C503" i="2"/>
  <c r="D502" i="2"/>
  <c r="F502" i="2" l="1"/>
  <c r="E503" i="2"/>
  <c r="D503" i="2"/>
  <c r="C504" i="2"/>
  <c r="F503" i="2" l="1"/>
  <c r="E504" i="2"/>
  <c r="C505" i="2"/>
  <c r="D504" i="2"/>
  <c r="F504" i="2" l="1"/>
  <c r="E505" i="2"/>
  <c r="D505" i="2"/>
  <c r="C506" i="2"/>
  <c r="F505" i="2" l="1"/>
  <c r="E506" i="2"/>
  <c r="D506" i="2"/>
  <c r="C507" i="2"/>
  <c r="F506" i="2" l="1"/>
  <c r="E507" i="2"/>
  <c r="D507" i="2"/>
  <c r="C508" i="2"/>
  <c r="F507" i="2" l="1"/>
  <c r="E508" i="2"/>
  <c r="D508" i="2"/>
  <c r="C509" i="2"/>
  <c r="F508" i="2" l="1"/>
  <c r="E509" i="2"/>
  <c r="D509" i="2"/>
  <c r="C510" i="2"/>
  <c r="F509" i="2" l="1"/>
  <c r="E510" i="2"/>
  <c r="C511" i="2"/>
  <c r="D510" i="2"/>
  <c r="F510" i="2" l="1"/>
  <c r="E511" i="2"/>
  <c r="C512" i="2"/>
  <c r="D511" i="2"/>
  <c r="F511" i="2" l="1"/>
  <c r="E512" i="2"/>
  <c r="D512" i="2"/>
  <c r="C513" i="2"/>
  <c r="F512" i="2" l="1"/>
  <c r="E513" i="2"/>
  <c r="D513" i="2"/>
  <c r="C514" i="2"/>
  <c r="F513" i="2" l="1"/>
  <c r="E514" i="2"/>
  <c r="D514" i="2"/>
  <c r="C515" i="2"/>
  <c r="F514" i="2" l="1"/>
  <c r="E515" i="2"/>
  <c r="D515" i="2"/>
  <c r="C516" i="2"/>
  <c r="F515" i="2" l="1"/>
  <c r="E516" i="2"/>
  <c r="C517" i="2"/>
  <c r="D516" i="2"/>
  <c r="F516" i="2" l="1"/>
  <c r="E517" i="2"/>
  <c r="C518" i="2"/>
  <c r="D517" i="2"/>
  <c r="F517" i="2" l="1"/>
  <c r="E518" i="2"/>
  <c r="C519" i="2"/>
  <c r="D518" i="2"/>
  <c r="F518" i="2" l="1"/>
  <c r="E519" i="2"/>
  <c r="C520" i="2"/>
  <c r="D519" i="2"/>
  <c r="F519" i="2" l="1"/>
  <c r="E520" i="2"/>
  <c r="C521" i="2"/>
  <c r="D520" i="2"/>
  <c r="F520" i="2" l="1"/>
  <c r="E521" i="2"/>
  <c r="D521" i="2"/>
  <c r="C522" i="2"/>
  <c r="F521" i="2" l="1"/>
  <c r="E522" i="2"/>
  <c r="F522" i="2" s="1"/>
  <c r="D522" i="2"/>
  <c r="C523" i="2"/>
  <c r="E523" i="2" l="1"/>
  <c r="D523" i="2"/>
  <c r="C524" i="2"/>
  <c r="F523" i="2" l="1"/>
  <c r="E524" i="2"/>
  <c r="F524" i="2" s="1"/>
  <c r="C525" i="2"/>
  <c r="D524" i="2"/>
  <c r="E525" i="2" l="1"/>
  <c r="D525" i="2"/>
  <c r="C526" i="2"/>
  <c r="F525" i="2" l="1"/>
  <c r="E526" i="2"/>
  <c r="F526" i="2" s="1"/>
  <c r="C527" i="2"/>
  <c r="D526" i="2"/>
  <c r="E527" i="2" l="1"/>
  <c r="D527" i="2"/>
  <c r="C528" i="2"/>
  <c r="F527" i="2" l="1"/>
  <c r="E528" i="2"/>
  <c r="C529" i="2"/>
  <c r="D528" i="2"/>
  <c r="F528" i="2" l="1"/>
  <c r="E529" i="2"/>
  <c r="F529" i="2" s="1"/>
  <c r="C530" i="2"/>
  <c r="D529" i="2"/>
  <c r="E530" i="2" l="1"/>
  <c r="D530" i="2"/>
  <c r="F53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<sst xmlns="http://schemas.openxmlformats.org/spreadsheetml/2006/main" count="111" uniqueCount="71">
  <si>
    <t>tw</t>
  </si>
  <si>
    <t>lw</t>
  </si>
  <si>
    <t>cover</t>
  </si>
  <si>
    <t>s</t>
  </si>
  <si>
    <t>dbt</t>
  </si>
  <si>
    <t>Po</t>
  </si>
  <si>
    <t>Lp</t>
  </si>
  <si>
    <t>Ag</t>
  </si>
  <si>
    <t>Ach</t>
  </si>
  <si>
    <t>As</t>
  </si>
  <si>
    <t>Po/Ach</t>
  </si>
  <si>
    <t>RhoX</t>
  </si>
  <si>
    <t>Ashx</t>
  </si>
  <si>
    <t>bcx</t>
  </si>
  <si>
    <t>J</t>
  </si>
  <si>
    <t>edzj</t>
  </si>
  <si>
    <r>
      <t>f</t>
    </r>
    <r>
      <rPr>
        <i/>
        <sz val="10"/>
        <color theme="1"/>
        <rFont val="Times New Roman"/>
        <family val="1"/>
      </rPr>
      <t>y</t>
    </r>
  </si>
  <si>
    <r>
      <t>f'</t>
    </r>
    <r>
      <rPr>
        <i/>
        <sz val="10"/>
        <color theme="1"/>
        <rFont val="Times New Roman"/>
        <family val="1"/>
      </rPr>
      <t>c</t>
    </r>
  </si>
  <si>
    <t>Final</t>
  </si>
  <si>
    <t>Fit Lineal</t>
  </si>
  <si>
    <t>m</t>
  </si>
  <si>
    <t>b</t>
  </si>
  <si>
    <t>Lp/tw</t>
  </si>
  <si>
    <t>Input Parameters</t>
  </si>
  <si>
    <t>Estimated Parameters</t>
  </si>
  <si>
    <r>
      <rPr>
        <sz val="16"/>
        <color theme="1"/>
        <rFont val="Times New Roman"/>
        <family val="1"/>
      </rPr>
      <t>ε</t>
    </r>
    <r>
      <rPr>
        <i/>
        <sz val="9"/>
        <color theme="1"/>
        <rFont val="Times New Roman"/>
        <family val="1"/>
      </rPr>
      <t>DZ</t>
    </r>
    <r>
      <rPr>
        <i/>
        <sz val="10"/>
        <color theme="1"/>
        <rFont val="Times New Roman"/>
        <family val="1"/>
      </rPr>
      <t>100</t>
    </r>
  </si>
  <si>
    <r>
      <rPr>
        <i/>
        <sz val="16"/>
        <color theme="1"/>
        <rFont val="Times New Roman"/>
        <family val="1"/>
      </rPr>
      <t>ρ</t>
    </r>
    <r>
      <rPr>
        <i/>
        <sz val="12"/>
        <color theme="1"/>
        <rFont val="Script MT Bold"/>
        <family val="4"/>
      </rPr>
      <t>l</t>
    </r>
  </si>
  <si>
    <r>
      <rPr>
        <i/>
        <sz val="16"/>
        <color theme="1"/>
        <rFont val="Times New Roman"/>
        <family val="1"/>
      </rPr>
      <t>ρ</t>
    </r>
    <r>
      <rPr>
        <i/>
        <sz val="12"/>
        <color theme="1"/>
        <rFont val="Times New Roman"/>
        <family val="1"/>
      </rPr>
      <t>x</t>
    </r>
  </si>
  <si>
    <t>Typ. Det.</t>
  </si>
  <si>
    <t>Parabola</t>
  </si>
  <si>
    <t>NP</t>
  </si>
  <si>
    <t>ec</t>
  </si>
  <si>
    <t>Nº Legs X</t>
  </si>
  <si>
    <t>Jefferson Piedrahita, Carlos A. Arteta, Christopher L. Segura Jr.</t>
  </si>
  <si>
    <t>Stress C02</t>
  </si>
  <si>
    <t>Stress Mander</t>
  </si>
  <si>
    <t>Mander Parameters</t>
  </si>
  <si>
    <t>Ec</t>
  </si>
  <si>
    <t>r</t>
  </si>
  <si>
    <t>EP</t>
  </si>
  <si>
    <t>Type of Detail</t>
  </si>
  <si>
    <t>Detail 1</t>
  </si>
  <si>
    <t>Detail 2</t>
  </si>
  <si>
    <t>Detail 3</t>
  </si>
  <si>
    <t>Parable Model</t>
  </si>
  <si>
    <t>Par. Model</t>
  </si>
  <si>
    <t>Mander</t>
  </si>
  <si>
    <t>Kent&amp;Park</t>
  </si>
  <si>
    <t>Deformation</t>
  </si>
  <si>
    <t>Linear Regresion</t>
  </si>
  <si>
    <t>j</t>
  </si>
  <si>
    <t>B1,1j</t>
  </si>
  <si>
    <t>B1,2j</t>
  </si>
  <si>
    <t>B1,3j</t>
  </si>
  <si>
    <t>Coeficient of Modified Fracture Energy</t>
  </si>
  <si>
    <t>Coeficient of Edzdj*</t>
  </si>
  <si>
    <t>A1,1j</t>
  </si>
  <si>
    <t>A1,2j</t>
  </si>
  <si>
    <t>A1,3j</t>
  </si>
  <si>
    <t>Coeficient of Final Regresion</t>
  </si>
  <si>
    <t>D1,1j</t>
  </si>
  <si>
    <t>D1,2j</t>
  </si>
  <si>
    <t>D1,3j</t>
  </si>
  <si>
    <t>B0,1j</t>
  </si>
  <si>
    <t>B0,2j</t>
  </si>
  <si>
    <t>B0,3j</t>
  </si>
  <si>
    <t>Final Curve</t>
  </si>
  <si>
    <t>MFE</t>
  </si>
  <si>
    <t>A1,1j*D1,1j</t>
  </si>
  <si>
    <t>Modelo Regularizado De Prediccion De Capacidad De Compresión De Elementos De Borde De Concreto Reforzado</t>
  </si>
  <si>
    <r>
      <t>f'</t>
    </r>
    <r>
      <rPr>
        <i/>
        <sz val="10"/>
        <color theme="0"/>
        <rFont val="Times New Roman"/>
        <family val="1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</si>
</sst>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\ &quot;in&quot;"/>
    <numFmt numFmtId="166" formatCode="0.0\ &quot;ksi&quot;"/>
    <numFmt numFmtId="167" formatCode="0.0\ &quot;in²&quot;"/>
    <numFmt numFmtId="168" formatCode="0.00\ &quot;in²&quot;"/>
    <numFmt numFmtId="169" formatCode="0.0\ &quot;kips&quot;"/>
    <numFmt numFmtId="170" formatCode="0.00000"/>
    <numFmt numFmtId="171" formatCode="0.0000"/>
    <numFmt numFmtId="172" formatCode="0.0"/>
  </numFmts>
  <fonts count="3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6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i/>
      <sz val="16"/>
      <color theme="1"/>
      <name val="Times New Roman"/>
      <family val="1"/>
    </font>
    <font>
      <i/>
      <sz val="12"/>
      <color theme="1"/>
      <name val="Script MT Bold"/>
      <family val="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i/>
      <sz val="11"/>
      <color theme="0"/>
      <name val="Times New Roman"/>
      <family val="1"/>
    </font>
    <font>
      <i/>
      <sz val="11"/>
      <color theme="0"/>
      <name val="Times New Roman"/>
      <family val="1"/>
    </font>
    <font>
      <i/>
      <sz val="12"/>
      <color theme="0"/>
      <name val="Times New Roman"/>
      <family val="1"/>
    </font>
    <font>
      <i/>
      <sz val="10"/>
      <color theme="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0" fillId="0" borderId="0" applyNumberFormat="0" applyFill="0" applyBorder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15" applyNumberFormat="0" applyAlignment="0" applyProtection="0"/>
    <xf numFmtId="0" fontId="18" fillId="8" borderId="16" applyNumberFormat="0" applyAlignment="0" applyProtection="0"/>
    <xf numFmtId="0" fontId="19" fillId="8" borderId="15" applyNumberFormat="0" applyAlignment="0" applyProtection="0"/>
    <xf numFmtId="0" fontId="20" fillId="0" borderId="17" applyNumberFormat="0" applyFill="0" applyAlignment="0" applyProtection="0"/>
    <xf numFmtId="0" fontId="21" fillId="9" borderId="18" applyNumberFormat="0" applyAlignment="0" applyProtection="0"/>
    <xf numFmtId="0" fontId="22" fillId="0" borderId="0" applyNumberFormat="0" applyFill="0" applyBorder="0" applyAlignment="0" applyProtection="0"/>
    <xf numFmtId="0" fontId="9" fillId="10" borderId="1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5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25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</cellStyleXfs>
  <cellXfs count="6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3" fillId="2" borderId="4" xfId="0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165" fontId="3" fillId="3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166" fontId="3" fillId="3" borderId="0" xfId="0" applyNumberFormat="1" applyFont="1" applyFill="1" applyBorder="1" applyAlignment="1">
      <alignment horizontal="left"/>
    </xf>
    <xf numFmtId="167" fontId="3" fillId="2" borderId="0" xfId="0" applyNumberFormat="1" applyFont="1" applyFill="1" applyBorder="1" applyAlignment="1">
      <alignment horizontal="left"/>
    </xf>
    <xf numFmtId="168" fontId="3" fillId="2" borderId="0" xfId="0" applyNumberFormat="1" applyFont="1" applyFill="1" applyBorder="1" applyAlignment="1">
      <alignment horizontal="left"/>
    </xf>
    <xf numFmtId="169" fontId="3" fillId="2" borderId="0" xfId="0" applyNumberFormat="1" applyFont="1" applyFill="1" applyBorder="1" applyAlignment="1">
      <alignment horizontal="left"/>
    </xf>
    <xf numFmtId="171" fontId="3" fillId="2" borderId="0" xfId="0" applyNumberFormat="1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166" fontId="3" fillId="3" borderId="7" xfId="0" applyNumberFormat="1" applyFont="1" applyFill="1" applyBorder="1" applyAlignment="1">
      <alignment horizontal="left"/>
    </xf>
    <xf numFmtId="166" fontId="3" fillId="2" borderId="7" xfId="0" applyNumberFormat="1" applyFont="1" applyFill="1" applyBorder="1" applyAlignment="1">
      <alignment horizontal="left"/>
    </xf>
    <xf numFmtId="0" fontId="3" fillId="2" borderId="4" xfId="0" applyFont="1" applyFill="1" applyBorder="1"/>
    <xf numFmtId="0" fontId="3" fillId="3" borderId="0" xfId="0" applyFont="1" applyFill="1" applyBorder="1"/>
    <xf numFmtId="0" fontId="27" fillId="2" borderId="0" xfId="0" applyFont="1" applyFill="1" applyBorder="1"/>
    <xf numFmtId="0" fontId="26" fillId="2" borderId="0" xfId="0" applyFont="1" applyFill="1" applyBorder="1" applyAlignment="1">
      <alignment horizontal="center" vertical="center"/>
    </xf>
    <xf numFmtId="0" fontId="25" fillId="2" borderId="0" xfId="0" applyFont="1" applyFill="1" applyBorder="1"/>
    <xf numFmtId="0" fontId="28" fillId="2" borderId="0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 vertical="center"/>
    </xf>
    <xf numFmtId="11" fontId="25" fillId="2" borderId="0" xfId="0" applyNumberFormat="1" applyFont="1" applyFill="1" applyBorder="1"/>
    <xf numFmtId="171" fontId="27" fillId="2" borderId="0" xfId="0" applyNumberFormat="1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164" fontId="27" fillId="2" borderId="0" xfId="0" applyNumberFormat="1" applyFont="1" applyFill="1" applyBorder="1" applyAlignment="1">
      <alignment horizontal="center"/>
    </xf>
    <xf numFmtId="2" fontId="27" fillId="2" borderId="0" xfId="0" applyNumberFormat="1" applyFont="1" applyFill="1" applyBorder="1"/>
    <xf numFmtId="0" fontId="29" fillId="2" borderId="0" xfId="0" applyFont="1" applyFill="1" applyBorder="1" applyAlignment="1">
      <alignment horizontal="center"/>
    </xf>
    <xf numFmtId="170" fontId="27" fillId="2" borderId="0" xfId="0" applyNumberFormat="1" applyFont="1" applyFill="1" applyBorder="1"/>
    <xf numFmtId="0" fontId="30" fillId="2" borderId="0" xfId="0" applyFont="1" applyFill="1" applyBorder="1" applyAlignment="1">
      <alignment horizontal="center"/>
    </xf>
    <xf numFmtId="170" fontId="27" fillId="2" borderId="0" xfId="0" applyNumberFormat="1" applyFont="1" applyFill="1" applyBorder="1" applyAlignment="1">
      <alignment horizontal="left"/>
    </xf>
    <xf numFmtId="172" fontId="27" fillId="2" borderId="0" xfId="0" applyNumberFormat="1" applyFont="1" applyFill="1" applyBorder="1" applyAlignment="1">
      <alignment horizontal="left"/>
    </xf>
    <xf numFmtId="2" fontId="27" fillId="2" borderId="0" xfId="0" applyNumberFormat="1" applyFont="1" applyFill="1" applyBorder="1" applyAlignment="1">
      <alignment horizontal="left"/>
    </xf>
    <xf numFmtId="0" fontId="27" fillId="2" borderId="0" xfId="0" applyFont="1" applyFill="1" applyBorder="1" applyAlignment="1">
      <alignment horizontal="left"/>
    </xf>
    <xf numFmtId="0" fontId="31" fillId="2" borderId="0" xfId="0" applyFont="1" applyFill="1" applyBorder="1" applyAlignment="1">
      <alignment horizontal="center"/>
    </xf>
    <xf numFmtId="0" fontId="27" fillId="2" borderId="1" xfId="0" applyFont="1" applyFill="1" applyBorder="1"/>
    <xf numFmtId="0" fontId="27" fillId="2" borderId="2" xfId="0" applyFont="1" applyFill="1" applyBorder="1"/>
    <xf numFmtId="0" fontId="27" fillId="2" borderId="4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center"/>
    </xf>
    <xf numFmtId="0" fontId="26" fillId="2" borderId="2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color theme="0"/>
        <name val="Times New Roman"/>
        <family val="1"/>
        <scheme val="none"/>
      </font>
      <fill>
        <patternFill>
          <fgColor indexed="64"/>
          <bgColor theme="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s-CO" b="1"/>
              <a:t>Modelo de Predicción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7228341931839411"/>
          <c:y val="0.17075777487664145"/>
          <c:w val="0.77672884660081409"/>
          <c:h val="0.60101484350490042"/>
        </c:manualLayout>
      </c:layout>
      <c:scatterChart>
        <c:scatterStyle val="lineMarker"/>
        <c:varyColors val="0"/>
        <c:ser>
          <c:idx val="0"/>
          <c:order val="0"/>
          <c:tx>
            <c:v>Puntos Modelo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Calculos!$D$4:$D$7</c:f>
              <c:numCache>
                <c:formatCode>0.0000</c:formatCode>
                <c:ptCount val="4"/>
                <c:pt idx="0">
                  <c:v>2.8E-3</c:v>
                </c:pt>
                <c:pt idx="1">
                  <c:v>1.101786577954628E-2</c:v>
                </c:pt>
                <c:pt idx="2">
                  <c:v>2.0337598060973665E-2</c:v>
                </c:pt>
                <c:pt idx="3">
                  <c:v>2.706770879273716E-2</c:v>
                </c:pt>
              </c:numCache>
            </c:numRef>
          </c:xVal>
          <c:yVal>
            <c:numRef>
              <c:f>Calculos!$C$4:$C$7</c:f>
              <c:numCache>
                <c:formatCode>General</c:formatCode>
                <c:ptCount val="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7-4F4E-B2C4-34E566360AFA}"/>
            </c:ext>
          </c:extLst>
        </c:ser>
        <c:ser>
          <c:idx val="1"/>
          <c:order val="1"/>
          <c:tx>
            <c:v>Lineal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bg1">
                    <a:lumMod val="50000"/>
                  </a:schemeClr>
                </a:solidFill>
                <a:ln w="19050">
                  <a:solidFill>
                    <a:schemeClr val="bg1">
                      <a:lumMod val="50000"/>
                    </a:schemeClr>
                  </a:solidFill>
                  <a:prstDash val="sysDash"/>
                </a:ln>
                <a:effectLst/>
              </c:spPr>
            </c:marker>
            <c:bubble3D val="0"/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D5D-438E-A8BD-92DFD27A4603}"/>
              </c:ext>
            </c:extLst>
          </c:dPt>
          <c:xVal>
            <c:numRef>
              <c:f>Calculos!$D$24:$D$25</c:f>
              <c:numCache>
                <c:formatCode>0.0000</c:formatCode>
                <c:ptCount val="2"/>
                <c:pt idx="0">
                  <c:v>2.8E-3</c:v>
                </c:pt>
                <c:pt idx="1">
                  <c:v>2.7677754631365376E-2</c:v>
                </c:pt>
              </c:numCache>
            </c:numRef>
          </c:xVal>
          <c:yVal>
            <c:numRef>
              <c:f>Calculos!$C$24:$C$25</c:f>
              <c:numCache>
                <c:formatCode>General</c:formatCode>
                <c:ptCount val="2"/>
                <c:pt idx="0">
                  <c:v>1</c:v>
                </c:pt>
                <c:pt idx="1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E7-4F4E-B2C4-34E566360AFA}"/>
            </c:ext>
          </c:extLst>
        </c:ser>
        <c:ser>
          <c:idx val="2"/>
          <c:order val="2"/>
          <c:tx>
            <c:v>Parabola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Calculos!$C$30:$C$530</c:f>
              <c:numCache>
                <c:formatCode>0.00000</c:formatCode>
                <c:ptCount val="501"/>
                <c:pt idx="0" formatCode="General">
                  <c:v>0</c:v>
                </c:pt>
                <c:pt idx="1">
                  <c:v>5.5999999999999997E-6</c:v>
                </c:pt>
                <c:pt idx="2">
                  <c:v>1.1199999999999999E-5</c:v>
                </c:pt>
                <c:pt idx="3">
                  <c:v>1.6799999999999998E-5</c:v>
                </c:pt>
                <c:pt idx="4">
                  <c:v>2.2399999999999999E-5</c:v>
                </c:pt>
                <c:pt idx="5">
                  <c:v>2.8E-5</c:v>
                </c:pt>
                <c:pt idx="6">
                  <c:v>3.3599999999999997E-5</c:v>
                </c:pt>
                <c:pt idx="7">
                  <c:v>3.9199999999999997E-5</c:v>
                </c:pt>
                <c:pt idx="8">
                  <c:v>4.4799999999999998E-5</c:v>
                </c:pt>
                <c:pt idx="9">
                  <c:v>5.0399999999999999E-5</c:v>
                </c:pt>
                <c:pt idx="10">
                  <c:v>5.5999999999999999E-5</c:v>
                </c:pt>
                <c:pt idx="11">
                  <c:v>6.1599999999999993E-5</c:v>
                </c:pt>
                <c:pt idx="12">
                  <c:v>6.7199999999999994E-5</c:v>
                </c:pt>
                <c:pt idx="13">
                  <c:v>7.2799999999999994E-5</c:v>
                </c:pt>
                <c:pt idx="14">
                  <c:v>7.8399999999999995E-5</c:v>
                </c:pt>
                <c:pt idx="15">
                  <c:v>8.3999999999999995E-5</c:v>
                </c:pt>
                <c:pt idx="16">
                  <c:v>8.9599999999999996E-5</c:v>
                </c:pt>
                <c:pt idx="17">
                  <c:v>9.5199999999999997E-5</c:v>
                </c:pt>
                <c:pt idx="18">
                  <c:v>1.008E-4</c:v>
                </c:pt>
                <c:pt idx="19">
                  <c:v>1.064E-4</c:v>
                </c:pt>
                <c:pt idx="20">
                  <c:v>1.12E-4</c:v>
                </c:pt>
                <c:pt idx="21">
                  <c:v>1.176E-4</c:v>
                </c:pt>
                <c:pt idx="22">
                  <c:v>1.2319999999999999E-4</c:v>
                </c:pt>
                <c:pt idx="23">
                  <c:v>1.2879999999999999E-4</c:v>
                </c:pt>
                <c:pt idx="24">
                  <c:v>1.3439999999999999E-4</c:v>
                </c:pt>
                <c:pt idx="25">
                  <c:v>1.3999999999999999E-4</c:v>
                </c:pt>
                <c:pt idx="26">
                  <c:v>1.4559999999999999E-4</c:v>
                </c:pt>
                <c:pt idx="27">
                  <c:v>1.5119999999999999E-4</c:v>
                </c:pt>
                <c:pt idx="28">
                  <c:v>1.5679999999999999E-4</c:v>
                </c:pt>
                <c:pt idx="29">
                  <c:v>1.6239999999999999E-4</c:v>
                </c:pt>
                <c:pt idx="30">
                  <c:v>1.6799999999999999E-4</c:v>
                </c:pt>
                <c:pt idx="31">
                  <c:v>1.7359999999999999E-4</c:v>
                </c:pt>
                <c:pt idx="32">
                  <c:v>1.7919999999999999E-4</c:v>
                </c:pt>
                <c:pt idx="33">
                  <c:v>1.8479999999999999E-4</c:v>
                </c:pt>
                <c:pt idx="34">
                  <c:v>1.9039999999999999E-4</c:v>
                </c:pt>
                <c:pt idx="35">
                  <c:v>1.9599999999999999E-4</c:v>
                </c:pt>
                <c:pt idx="36">
                  <c:v>2.0159999999999999E-4</c:v>
                </c:pt>
                <c:pt idx="37">
                  <c:v>2.0719999999999999E-4</c:v>
                </c:pt>
                <c:pt idx="38">
                  <c:v>2.128E-4</c:v>
                </c:pt>
                <c:pt idx="39">
                  <c:v>2.184E-4</c:v>
                </c:pt>
                <c:pt idx="40">
                  <c:v>2.24E-4</c:v>
                </c:pt>
                <c:pt idx="41">
                  <c:v>2.296E-4</c:v>
                </c:pt>
                <c:pt idx="42">
                  <c:v>2.352E-4</c:v>
                </c:pt>
                <c:pt idx="43">
                  <c:v>2.408E-4</c:v>
                </c:pt>
                <c:pt idx="44">
                  <c:v>2.4639999999999997E-4</c:v>
                </c:pt>
                <c:pt idx="45">
                  <c:v>2.5199999999999995E-4</c:v>
                </c:pt>
                <c:pt idx="46">
                  <c:v>2.5759999999999992E-4</c:v>
                </c:pt>
                <c:pt idx="47">
                  <c:v>2.6319999999999989E-4</c:v>
                </c:pt>
                <c:pt idx="48">
                  <c:v>2.6879999999999987E-4</c:v>
                </c:pt>
                <c:pt idx="49">
                  <c:v>2.7439999999999984E-4</c:v>
                </c:pt>
                <c:pt idx="50">
                  <c:v>2.7999999999999981E-4</c:v>
                </c:pt>
                <c:pt idx="51">
                  <c:v>2.8559999999999979E-4</c:v>
                </c:pt>
                <c:pt idx="52">
                  <c:v>2.9119999999999976E-4</c:v>
                </c:pt>
                <c:pt idx="53">
                  <c:v>2.9679999999999973E-4</c:v>
                </c:pt>
                <c:pt idx="54">
                  <c:v>3.0239999999999971E-4</c:v>
                </c:pt>
                <c:pt idx="55">
                  <c:v>3.0799999999999968E-4</c:v>
                </c:pt>
                <c:pt idx="56">
                  <c:v>3.1359999999999965E-4</c:v>
                </c:pt>
                <c:pt idx="57">
                  <c:v>3.1919999999999963E-4</c:v>
                </c:pt>
                <c:pt idx="58">
                  <c:v>3.247999999999996E-4</c:v>
                </c:pt>
                <c:pt idx="59">
                  <c:v>3.3039999999999957E-4</c:v>
                </c:pt>
                <c:pt idx="60">
                  <c:v>3.3599999999999955E-4</c:v>
                </c:pt>
                <c:pt idx="61">
                  <c:v>3.4159999999999952E-4</c:v>
                </c:pt>
                <c:pt idx="62">
                  <c:v>3.4719999999999949E-4</c:v>
                </c:pt>
                <c:pt idx="63">
                  <c:v>3.5279999999999947E-4</c:v>
                </c:pt>
                <c:pt idx="64">
                  <c:v>3.5839999999999944E-4</c:v>
                </c:pt>
                <c:pt idx="65">
                  <c:v>3.6399999999999942E-4</c:v>
                </c:pt>
                <c:pt idx="66">
                  <c:v>3.6959999999999939E-4</c:v>
                </c:pt>
                <c:pt idx="67">
                  <c:v>3.7519999999999936E-4</c:v>
                </c:pt>
                <c:pt idx="68">
                  <c:v>3.8079999999999934E-4</c:v>
                </c:pt>
                <c:pt idx="69">
                  <c:v>3.8639999999999931E-4</c:v>
                </c:pt>
                <c:pt idx="70">
                  <c:v>3.9199999999999928E-4</c:v>
                </c:pt>
                <c:pt idx="71">
                  <c:v>3.9759999999999926E-4</c:v>
                </c:pt>
                <c:pt idx="72">
                  <c:v>4.0319999999999923E-4</c:v>
                </c:pt>
                <c:pt idx="73">
                  <c:v>4.087999999999992E-4</c:v>
                </c:pt>
                <c:pt idx="74">
                  <c:v>4.1439999999999918E-4</c:v>
                </c:pt>
                <c:pt idx="75">
                  <c:v>4.1999999999999915E-4</c:v>
                </c:pt>
                <c:pt idx="76">
                  <c:v>4.2559999999999912E-4</c:v>
                </c:pt>
                <c:pt idx="77">
                  <c:v>4.311999999999991E-4</c:v>
                </c:pt>
                <c:pt idx="78">
                  <c:v>4.3679999999999907E-4</c:v>
                </c:pt>
                <c:pt idx="79">
                  <c:v>4.4239999999999904E-4</c:v>
                </c:pt>
                <c:pt idx="80">
                  <c:v>4.4799999999999902E-4</c:v>
                </c:pt>
                <c:pt idx="81">
                  <c:v>4.5359999999999899E-4</c:v>
                </c:pt>
                <c:pt idx="82">
                  <c:v>4.5919999999999896E-4</c:v>
                </c:pt>
                <c:pt idx="83">
                  <c:v>4.6479999999999894E-4</c:v>
                </c:pt>
                <c:pt idx="84">
                  <c:v>4.7039999999999891E-4</c:v>
                </c:pt>
                <c:pt idx="85">
                  <c:v>4.7599999999999888E-4</c:v>
                </c:pt>
                <c:pt idx="86">
                  <c:v>4.8159999999999886E-4</c:v>
                </c:pt>
                <c:pt idx="87">
                  <c:v>4.8719999999999883E-4</c:v>
                </c:pt>
                <c:pt idx="88">
                  <c:v>4.9279999999999886E-4</c:v>
                </c:pt>
                <c:pt idx="89">
                  <c:v>4.9839999999999889E-4</c:v>
                </c:pt>
                <c:pt idx="90">
                  <c:v>5.0399999999999892E-4</c:v>
                </c:pt>
                <c:pt idx="91">
                  <c:v>5.0959999999999894E-4</c:v>
                </c:pt>
                <c:pt idx="92">
                  <c:v>5.1519999999999897E-4</c:v>
                </c:pt>
                <c:pt idx="93">
                  <c:v>5.20799999999999E-4</c:v>
                </c:pt>
                <c:pt idx="94">
                  <c:v>5.2639999999999903E-4</c:v>
                </c:pt>
                <c:pt idx="95">
                  <c:v>5.3199999999999905E-4</c:v>
                </c:pt>
                <c:pt idx="96">
                  <c:v>5.3759999999999908E-4</c:v>
                </c:pt>
                <c:pt idx="97">
                  <c:v>5.4319999999999911E-4</c:v>
                </c:pt>
                <c:pt idx="98">
                  <c:v>5.4879999999999914E-4</c:v>
                </c:pt>
                <c:pt idx="99">
                  <c:v>5.5439999999999916E-4</c:v>
                </c:pt>
                <c:pt idx="100">
                  <c:v>5.5999999999999919E-4</c:v>
                </c:pt>
                <c:pt idx="101">
                  <c:v>5.6559999999999922E-4</c:v>
                </c:pt>
                <c:pt idx="102">
                  <c:v>5.7119999999999925E-4</c:v>
                </c:pt>
                <c:pt idx="103">
                  <c:v>5.7679999999999928E-4</c:v>
                </c:pt>
                <c:pt idx="104">
                  <c:v>5.823999999999993E-4</c:v>
                </c:pt>
                <c:pt idx="105">
                  <c:v>5.8799999999999933E-4</c:v>
                </c:pt>
                <c:pt idx="106">
                  <c:v>5.9359999999999936E-4</c:v>
                </c:pt>
                <c:pt idx="107">
                  <c:v>5.9919999999999939E-4</c:v>
                </c:pt>
                <c:pt idx="108">
                  <c:v>6.0479999999999941E-4</c:v>
                </c:pt>
                <c:pt idx="109">
                  <c:v>6.1039999999999944E-4</c:v>
                </c:pt>
                <c:pt idx="110">
                  <c:v>6.1599999999999947E-4</c:v>
                </c:pt>
                <c:pt idx="111">
                  <c:v>6.215999999999995E-4</c:v>
                </c:pt>
                <c:pt idx="112">
                  <c:v>6.2719999999999952E-4</c:v>
                </c:pt>
                <c:pt idx="113">
                  <c:v>6.3279999999999955E-4</c:v>
                </c:pt>
                <c:pt idx="114">
                  <c:v>6.3839999999999958E-4</c:v>
                </c:pt>
                <c:pt idx="115">
                  <c:v>6.4399999999999961E-4</c:v>
                </c:pt>
                <c:pt idx="116">
                  <c:v>6.4959999999999964E-4</c:v>
                </c:pt>
                <c:pt idx="117">
                  <c:v>6.5519999999999966E-4</c:v>
                </c:pt>
                <c:pt idx="118">
                  <c:v>6.6079999999999969E-4</c:v>
                </c:pt>
                <c:pt idx="119">
                  <c:v>6.6639999999999972E-4</c:v>
                </c:pt>
                <c:pt idx="120">
                  <c:v>6.7199999999999975E-4</c:v>
                </c:pt>
                <c:pt idx="121">
                  <c:v>6.7759999999999977E-4</c:v>
                </c:pt>
                <c:pt idx="122">
                  <c:v>6.831999999999998E-4</c:v>
                </c:pt>
                <c:pt idx="123">
                  <c:v>6.8879999999999983E-4</c:v>
                </c:pt>
                <c:pt idx="124">
                  <c:v>6.9439999999999986E-4</c:v>
                </c:pt>
                <c:pt idx="125">
                  <c:v>6.9999999999999988E-4</c:v>
                </c:pt>
                <c:pt idx="126">
                  <c:v>7.0559999999999991E-4</c:v>
                </c:pt>
                <c:pt idx="127">
                  <c:v>7.1119999999999994E-4</c:v>
                </c:pt>
                <c:pt idx="128">
                  <c:v>7.1679999999999997E-4</c:v>
                </c:pt>
                <c:pt idx="129">
                  <c:v>7.224E-4</c:v>
                </c:pt>
                <c:pt idx="130">
                  <c:v>7.2800000000000002E-4</c:v>
                </c:pt>
                <c:pt idx="131">
                  <c:v>7.3360000000000005E-4</c:v>
                </c:pt>
                <c:pt idx="132">
                  <c:v>7.3920000000000008E-4</c:v>
                </c:pt>
                <c:pt idx="133">
                  <c:v>7.4480000000000011E-4</c:v>
                </c:pt>
                <c:pt idx="134">
                  <c:v>7.5040000000000013E-4</c:v>
                </c:pt>
                <c:pt idx="135">
                  <c:v>7.5600000000000016E-4</c:v>
                </c:pt>
                <c:pt idx="136">
                  <c:v>7.6160000000000019E-4</c:v>
                </c:pt>
                <c:pt idx="137">
                  <c:v>7.6720000000000022E-4</c:v>
                </c:pt>
                <c:pt idx="138">
                  <c:v>7.7280000000000024E-4</c:v>
                </c:pt>
                <c:pt idx="139">
                  <c:v>7.7840000000000027E-4</c:v>
                </c:pt>
                <c:pt idx="140">
                  <c:v>7.840000000000003E-4</c:v>
                </c:pt>
                <c:pt idx="141">
                  <c:v>7.8960000000000033E-4</c:v>
                </c:pt>
                <c:pt idx="142">
                  <c:v>7.9520000000000036E-4</c:v>
                </c:pt>
                <c:pt idx="143">
                  <c:v>8.0080000000000038E-4</c:v>
                </c:pt>
                <c:pt idx="144">
                  <c:v>8.0640000000000041E-4</c:v>
                </c:pt>
                <c:pt idx="145">
                  <c:v>8.1200000000000044E-4</c:v>
                </c:pt>
                <c:pt idx="146">
                  <c:v>8.1760000000000047E-4</c:v>
                </c:pt>
                <c:pt idx="147">
                  <c:v>8.2320000000000049E-4</c:v>
                </c:pt>
                <c:pt idx="148">
                  <c:v>8.2880000000000052E-4</c:v>
                </c:pt>
                <c:pt idx="149">
                  <c:v>8.3440000000000055E-4</c:v>
                </c:pt>
                <c:pt idx="150">
                  <c:v>8.4000000000000058E-4</c:v>
                </c:pt>
                <c:pt idx="151">
                  <c:v>8.456000000000006E-4</c:v>
                </c:pt>
                <c:pt idx="152">
                  <c:v>8.5120000000000063E-4</c:v>
                </c:pt>
                <c:pt idx="153">
                  <c:v>8.5680000000000066E-4</c:v>
                </c:pt>
                <c:pt idx="154">
                  <c:v>8.6240000000000069E-4</c:v>
                </c:pt>
                <c:pt idx="155">
                  <c:v>8.6800000000000072E-4</c:v>
                </c:pt>
                <c:pt idx="156">
                  <c:v>8.7360000000000074E-4</c:v>
                </c:pt>
                <c:pt idx="157">
                  <c:v>8.7920000000000077E-4</c:v>
                </c:pt>
                <c:pt idx="158">
                  <c:v>8.848000000000008E-4</c:v>
                </c:pt>
                <c:pt idx="159">
                  <c:v>8.9040000000000083E-4</c:v>
                </c:pt>
                <c:pt idx="160">
                  <c:v>8.9600000000000085E-4</c:v>
                </c:pt>
                <c:pt idx="161">
                  <c:v>9.0160000000000088E-4</c:v>
                </c:pt>
                <c:pt idx="162">
                  <c:v>9.0720000000000091E-4</c:v>
                </c:pt>
                <c:pt idx="163">
                  <c:v>9.1280000000000094E-4</c:v>
                </c:pt>
                <c:pt idx="164">
                  <c:v>9.1840000000000096E-4</c:v>
                </c:pt>
                <c:pt idx="165">
                  <c:v>9.2400000000000099E-4</c:v>
                </c:pt>
                <c:pt idx="166">
                  <c:v>9.2960000000000102E-4</c:v>
                </c:pt>
                <c:pt idx="167">
                  <c:v>9.3520000000000105E-4</c:v>
                </c:pt>
                <c:pt idx="168">
                  <c:v>9.4080000000000108E-4</c:v>
                </c:pt>
                <c:pt idx="169">
                  <c:v>9.464000000000011E-4</c:v>
                </c:pt>
                <c:pt idx="170">
                  <c:v>9.5200000000000113E-4</c:v>
                </c:pt>
                <c:pt idx="171">
                  <c:v>9.5760000000000116E-4</c:v>
                </c:pt>
                <c:pt idx="172">
                  <c:v>9.6320000000000119E-4</c:v>
                </c:pt>
                <c:pt idx="173">
                  <c:v>9.6880000000000121E-4</c:v>
                </c:pt>
                <c:pt idx="174">
                  <c:v>9.7440000000000124E-4</c:v>
                </c:pt>
                <c:pt idx="175">
                  <c:v>9.8000000000000127E-4</c:v>
                </c:pt>
                <c:pt idx="176">
                  <c:v>9.8560000000000119E-4</c:v>
                </c:pt>
                <c:pt idx="177">
                  <c:v>9.9120000000000111E-4</c:v>
                </c:pt>
                <c:pt idx="178">
                  <c:v>9.9680000000000103E-4</c:v>
                </c:pt>
                <c:pt idx="179">
                  <c:v>1.0024000000000009E-3</c:v>
                </c:pt>
                <c:pt idx="180">
                  <c:v>1.0080000000000009E-3</c:v>
                </c:pt>
                <c:pt idx="181">
                  <c:v>1.0136000000000008E-3</c:v>
                </c:pt>
                <c:pt idx="182">
                  <c:v>1.0192000000000007E-3</c:v>
                </c:pt>
                <c:pt idx="183">
                  <c:v>1.0248000000000006E-3</c:v>
                </c:pt>
                <c:pt idx="184">
                  <c:v>1.0304000000000005E-3</c:v>
                </c:pt>
                <c:pt idx="185">
                  <c:v>1.0360000000000005E-3</c:v>
                </c:pt>
                <c:pt idx="186">
                  <c:v>1.0416000000000004E-3</c:v>
                </c:pt>
                <c:pt idx="187">
                  <c:v>1.0472000000000003E-3</c:v>
                </c:pt>
                <c:pt idx="188">
                  <c:v>1.0528000000000002E-3</c:v>
                </c:pt>
                <c:pt idx="189">
                  <c:v>1.0584000000000001E-3</c:v>
                </c:pt>
                <c:pt idx="190">
                  <c:v>1.0640000000000001E-3</c:v>
                </c:pt>
                <c:pt idx="191">
                  <c:v>1.0696E-3</c:v>
                </c:pt>
                <c:pt idx="192">
                  <c:v>1.0751999999999999E-3</c:v>
                </c:pt>
                <c:pt idx="193">
                  <c:v>1.0807999999999998E-3</c:v>
                </c:pt>
                <c:pt idx="194">
                  <c:v>1.0863999999999997E-3</c:v>
                </c:pt>
                <c:pt idx="195">
                  <c:v>1.0919999999999997E-3</c:v>
                </c:pt>
                <c:pt idx="196">
                  <c:v>1.0975999999999996E-3</c:v>
                </c:pt>
                <c:pt idx="197">
                  <c:v>1.1031999999999995E-3</c:v>
                </c:pt>
                <c:pt idx="198">
                  <c:v>1.1087999999999994E-3</c:v>
                </c:pt>
                <c:pt idx="199">
                  <c:v>1.1143999999999993E-3</c:v>
                </c:pt>
                <c:pt idx="200">
                  <c:v>1.1199999999999993E-3</c:v>
                </c:pt>
                <c:pt idx="201">
                  <c:v>1.1255999999999992E-3</c:v>
                </c:pt>
                <c:pt idx="202">
                  <c:v>1.1311999999999991E-3</c:v>
                </c:pt>
                <c:pt idx="203">
                  <c:v>1.136799999999999E-3</c:v>
                </c:pt>
                <c:pt idx="204">
                  <c:v>1.1423999999999989E-3</c:v>
                </c:pt>
                <c:pt idx="205">
                  <c:v>1.1479999999999988E-3</c:v>
                </c:pt>
                <c:pt idx="206">
                  <c:v>1.1535999999999988E-3</c:v>
                </c:pt>
                <c:pt idx="207">
                  <c:v>1.1591999999999987E-3</c:v>
                </c:pt>
                <c:pt idx="208">
                  <c:v>1.1647999999999986E-3</c:v>
                </c:pt>
                <c:pt idx="209">
                  <c:v>1.1703999999999985E-3</c:v>
                </c:pt>
                <c:pt idx="210">
                  <c:v>1.1759999999999984E-3</c:v>
                </c:pt>
                <c:pt idx="211">
                  <c:v>1.1815999999999984E-3</c:v>
                </c:pt>
                <c:pt idx="212">
                  <c:v>1.1871999999999983E-3</c:v>
                </c:pt>
                <c:pt idx="213">
                  <c:v>1.1927999999999982E-3</c:v>
                </c:pt>
                <c:pt idx="214">
                  <c:v>1.1983999999999981E-3</c:v>
                </c:pt>
                <c:pt idx="215">
                  <c:v>1.203999999999998E-3</c:v>
                </c:pt>
                <c:pt idx="216">
                  <c:v>1.209599999999998E-3</c:v>
                </c:pt>
                <c:pt idx="217">
                  <c:v>1.2151999999999979E-3</c:v>
                </c:pt>
                <c:pt idx="218">
                  <c:v>1.2207999999999978E-3</c:v>
                </c:pt>
                <c:pt idx="219">
                  <c:v>1.2263999999999977E-3</c:v>
                </c:pt>
                <c:pt idx="220">
                  <c:v>1.2319999999999976E-3</c:v>
                </c:pt>
                <c:pt idx="221">
                  <c:v>1.2375999999999976E-3</c:v>
                </c:pt>
                <c:pt idx="222">
                  <c:v>1.2431999999999975E-3</c:v>
                </c:pt>
                <c:pt idx="223">
                  <c:v>1.2487999999999974E-3</c:v>
                </c:pt>
                <c:pt idx="224">
                  <c:v>1.2543999999999973E-3</c:v>
                </c:pt>
                <c:pt idx="225">
                  <c:v>1.2599999999999972E-3</c:v>
                </c:pt>
                <c:pt idx="226">
                  <c:v>1.2655999999999972E-3</c:v>
                </c:pt>
                <c:pt idx="227">
                  <c:v>1.2711999999999971E-3</c:v>
                </c:pt>
                <c:pt idx="228">
                  <c:v>1.276799999999997E-3</c:v>
                </c:pt>
                <c:pt idx="229">
                  <c:v>1.2823999999999969E-3</c:v>
                </c:pt>
                <c:pt idx="230">
                  <c:v>1.2879999999999968E-3</c:v>
                </c:pt>
                <c:pt idx="231">
                  <c:v>1.2935999999999967E-3</c:v>
                </c:pt>
                <c:pt idx="232">
                  <c:v>1.2991999999999967E-3</c:v>
                </c:pt>
                <c:pt idx="233">
                  <c:v>1.3047999999999966E-3</c:v>
                </c:pt>
                <c:pt idx="234">
                  <c:v>1.3103999999999965E-3</c:v>
                </c:pt>
                <c:pt idx="235">
                  <c:v>1.3159999999999964E-3</c:v>
                </c:pt>
                <c:pt idx="236">
                  <c:v>1.3215999999999963E-3</c:v>
                </c:pt>
                <c:pt idx="237">
                  <c:v>1.3271999999999963E-3</c:v>
                </c:pt>
                <c:pt idx="238">
                  <c:v>1.3327999999999962E-3</c:v>
                </c:pt>
                <c:pt idx="239">
                  <c:v>1.3383999999999961E-3</c:v>
                </c:pt>
                <c:pt idx="240">
                  <c:v>1.343999999999996E-3</c:v>
                </c:pt>
                <c:pt idx="241">
                  <c:v>1.3495999999999959E-3</c:v>
                </c:pt>
                <c:pt idx="242">
                  <c:v>1.3551999999999959E-3</c:v>
                </c:pt>
                <c:pt idx="243">
                  <c:v>1.3607999999999958E-3</c:v>
                </c:pt>
                <c:pt idx="244">
                  <c:v>1.3663999999999957E-3</c:v>
                </c:pt>
                <c:pt idx="245">
                  <c:v>1.3719999999999956E-3</c:v>
                </c:pt>
                <c:pt idx="246">
                  <c:v>1.3775999999999955E-3</c:v>
                </c:pt>
                <c:pt idx="247">
                  <c:v>1.3831999999999955E-3</c:v>
                </c:pt>
                <c:pt idx="248">
                  <c:v>1.3887999999999954E-3</c:v>
                </c:pt>
                <c:pt idx="249">
                  <c:v>1.3943999999999953E-3</c:v>
                </c:pt>
                <c:pt idx="250">
                  <c:v>1.3999999999999952E-3</c:v>
                </c:pt>
                <c:pt idx="251">
                  <c:v>1.4055999999999951E-3</c:v>
                </c:pt>
                <c:pt idx="252">
                  <c:v>1.4111999999999951E-3</c:v>
                </c:pt>
                <c:pt idx="253">
                  <c:v>1.416799999999995E-3</c:v>
                </c:pt>
                <c:pt idx="254">
                  <c:v>1.4223999999999949E-3</c:v>
                </c:pt>
                <c:pt idx="255">
                  <c:v>1.4279999999999948E-3</c:v>
                </c:pt>
                <c:pt idx="256">
                  <c:v>1.4335999999999947E-3</c:v>
                </c:pt>
                <c:pt idx="257">
                  <c:v>1.4391999999999947E-3</c:v>
                </c:pt>
                <c:pt idx="258">
                  <c:v>1.4447999999999946E-3</c:v>
                </c:pt>
                <c:pt idx="259">
                  <c:v>1.4503999999999945E-3</c:v>
                </c:pt>
                <c:pt idx="260">
                  <c:v>1.4559999999999944E-3</c:v>
                </c:pt>
                <c:pt idx="261">
                  <c:v>1.4615999999999943E-3</c:v>
                </c:pt>
                <c:pt idx="262">
                  <c:v>1.4671999999999942E-3</c:v>
                </c:pt>
                <c:pt idx="263">
                  <c:v>1.4727999999999942E-3</c:v>
                </c:pt>
                <c:pt idx="264">
                  <c:v>1.4783999999999941E-3</c:v>
                </c:pt>
                <c:pt idx="265">
                  <c:v>1.483999999999994E-3</c:v>
                </c:pt>
                <c:pt idx="266">
                  <c:v>1.4895999999999939E-3</c:v>
                </c:pt>
                <c:pt idx="267">
                  <c:v>1.4951999999999938E-3</c:v>
                </c:pt>
                <c:pt idx="268">
                  <c:v>1.5007999999999938E-3</c:v>
                </c:pt>
                <c:pt idx="269">
                  <c:v>1.5063999999999937E-3</c:v>
                </c:pt>
                <c:pt idx="270">
                  <c:v>1.5119999999999936E-3</c:v>
                </c:pt>
                <c:pt idx="271">
                  <c:v>1.5175999999999935E-3</c:v>
                </c:pt>
                <c:pt idx="272">
                  <c:v>1.5231999999999934E-3</c:v>
                </c:pt>
                <c:pt idx="273">
                  <c:v>1.5287999999999934E-3</c:v>
                </c:pt>
                <c:pt idx="274">
                  <c:v>1.5343999999999933E-3</c:v>
                </c:pt>
                <c:pt idx="275">
                  <c:v>1.5399999999999932E-3</c:v>
                </c:pt>
                <c:pt idx="276">
                  <c:v>1.5455999999999931E-3</c:v>
                </c:pt>
                <c:pt idx="277">
                  <c:v>1.551199999999993E-3</c:v>
                </c:pt>
                <c:pt idx="278">
                  <c:v>1.556799999999993E-3</c:v>
                </c:pt>
                <c:pt idx="279">
                  <c:v>1.5623999999999929E-3</c:v>
                </c:pt>
                <c:pt idx="280">
                  <c:v>1.5679999999999928E-3</c:v>
                </c:pt>
                <c:pt idx="281">
                  <c:v>1.5735999999999927E-3</c:v>
                </c:pt>
                <c:pt idx="282">
                  <c:v>1.5791999999999926E-3</c:v>
                </c:pt>
                <c:pt idx="283">
                  <c:v>1.5847999999999926E-3</c:v>
                </c:pt>
                <c:pt idx="284">
                  <c:v>1.5903999999999925E-3</c:v>
                </c:pt>
                <c:pt idx="285">
                  <c:v>1.5959999999999924E-3</c:v>
                </c:pt>
                <c:pt idx="286">
                  <c:v>1.6015999999999923E-3</c:v>
                </c:pt>
                <c:pt idx="287">
                  <c:v>1.6071999999999922E-3</c:v>
                </c:pt>
                <c:pt idx="288">
                  <c:v>1.6127999999999921E-3</c:v>
                </c:pt>
                <c:pt idx="289">
                  <c:v>1.6183999999999921E-3</c:v>
                </c:pt>
                <c:pt idx="290">
                  <c:v>1.623999999999992E-3</c:v>
                </c:pt>
                <c:pt idx="291">
                  <c:v>1.6295999999999919E-3</c:v>
                </c:pt>
                <c:pt idx="292">
                  <c:v>1.6351999999999918E-3</c:v>
                </c:pt>
                <c:pt idx="293">
                  <c:v>1.6407999999999917E-3</c:v>
                </c:pt>
                <c:pt idx="294">
                  <c:v>1.6463999999999917E-3</c:v>
                </c:pt>
                <c:pt idx="295">
                  <c:v>1.6519999999999916E-3</c:v>
                </c:pt>
                <c:pt idx="296">
                  <c:v>1.6575999999999915E-3</c:v>
                </c:pt>
                <c:pt idx="297">
                  <c:v>1.6631999999999914E-3</c:v>
                </c:pt>
                <c:pt idx="298">
                  <c:v>1.6687999999999913E-3</c:v>
                </c:pt>
                <c:pt idx="299">
                  <c:v>1.6743999999999913E-3</c:v>
                </c:pt>
                <c:pt idx="300">
                  <c:v>1.6799999999999912E-3</c:v>
                </c:pt>
                <c:pt idx="301">
                  <c:v>1.6855999999999911E-3</c:v>
                </c:pt>
                <c:pt idx="302">
                  <c:v>1.691199999999991E-3</c:v>
                </c:pt>
                <c:pt idx="303">
                  <c:v>1.6967999999999909E-3</c:v>
                </c:pt>
                <c:pt idx="304">
                  <c:v>1.7023999999999909E-3</c:v>
                </c:pt>
                <c:pt idx="305">
                  <c:v>1.7079999999999908E-3</c:v>
                </c:pt>
                <c:pt idx="306">
                  <c:v>1.7135999999999907E-3</c:v>
                </c:pt>
                <c:pt idx="307">
                  <c:v>1.7191999999999906E-3</c:v>
                </c:pt>
                <c:pt idx="308">
                  <c:v>1.7247999999999905E-3</c:v>
                </c:pt>
                <c:pt idx="309">
                  <c:v>1.7303999999999905E-3</c:v>
                </c:pt>
                <c:pt idx="310">
                  <c:v>1.7359999999999904E-3</c:v>
                </c:pt>
                <c:pt idx="311">
                  <c:v>1.7415999999999903E-3</c:v>
                </c:pt>
                <c:pt idx="312">
                  <c:v>1.7471999999999902E-3</c:v>
                </c:pt>
                <c:pt idx="313">
                  <c:v>1.7527999999999901E-3</c:v>
                </c:pt>
                <c:pt idx="314">
                  <c:v>1.75839999999999E-3</c:v>
                </c:pt>
                <c:pt idx="315">
                  <c:v>1.76399999999999E-3</c:v>
                </c:pt>
                <c:pt idx="316">
                  <c:v>1.7695999999999899E-3</c:v>
                </c:pt>
                <c:pt idx="317">
                  <c:v>1.7751999999999898E-3</c:v>
                </c:pt>
                <c:pt idx="318">
                  <c:v>1.7807999999999897E-3</c:v>
                </c:pt>
                <c:pt idx="319">
                  <c:v>1.7863999999999896E-3</c:v>
                </c:pt>
                <c:pt idx="320">
                  <c:v>1.7919999999999896E-3</c:v>
                </c:pt>
                <c:pt idx="321">
                  <c:v>1.7975999999999895E-3</c:v>
                </c:pt>
                <c:pt idx="322">
                  <c:v>1.8031999999999894E-3</c:v>
                </c:pt>
                <c:pt idx="323">
                  <c:v>1.8087999999999893E-3</c:v>
                </c:pt>
                <c:pt idx="324">
                  <c:v>1.8143999999999892E-3</c:v>
                </c:pt>
                <c:pt idx="325">
                  <c:v>1.8199999999999892E-3</c:v>
                </c:pt>
                <c:pt idx="326">
                  <c:v>1.8255999999999891E-3</c:v>
                </c:pt>
                <c:pt idx="327">
                  <c:v>1.831199999999989E-3</c:v>
                </c:pt>
                <c:pt idx="328">
                  <c:v>1.8367999999999889E-3</c:v>
                </c:pt>
                <c:pt idx="329">
                  <c:v>1.8423999999999888E-3</c:v>
                </c:pt>
                <c:pt idx="330">
                  <c:v>1.8479999999999888E-3</c:v>
                </c:pt>
                <c:pt idx="331">
                  <c:v>1.8535999999999887E-3</c:v>
                </c:pt>
                <c:pt idx="332">
                  <c:v>1.8591999999999886E-3</c:v>
                </c:pt>
                <c:pt idx="333">
                  <c:v>1.8647999999999885E-3</c:v>
                </c:pt>
                <c:pt idx="334">
                  <c:v>1.8703999999999884E-3</c:v>
                </c:pt>
                <c:pt idx="335">
                  <c:v>1.8759999999999884E-3</c:v>
                </c:pt>
                <c:pt idx="336">
                  <c:v>1.8815999999999883E-3</c:v>
                </c:pt>
                <c:pt idx="337">
                  <c:v>1.8871999999999882E-3</c:v>
                </c:pt>
                <c:pt idx="338">
                  <c:v>1.8927999999999881E-3</c:v>
                </c:pt>
                <c:pt idx="339">
                  <c:v>1.898399999999988E-3</c:v>
                </c:pt>
                <c:pt idx="340">
                  <c:v>1.903999999999988E-3</c:v>
                </c:pt>
                <c:pt idx="341">
                  <c:v>1.9095999999999879E-3</c:v>
                </c:pt>
                <c:pt idx="342">
                  <c:v>1.9151999999999878E-3</c:v>
                </c:pt>
                <c:pt idx="343">
                  <c:v>1.9207999999999877E-3</c:v>
                </c:pt>
                <c:pt idx="344">
                  <c:v>1.9263999999999876E-3</c:v>
                </c:pt>
                <c:pt idx="345">
                  <c:v>1.9319999999999875E-3</c:v>
                </c:pt>
                <c:pt idx="346">
                  <c:v>1.9375999999999875E-3</c:v>
                </c:pt>
                <c:pt idx="347">
                  <c:v>1.9431999999999874E-3</c:v>
                </c:pt>
                <c:pt idx="348">
                  <c:v>1.9487999999999873E-3</c:v>
                </c:pt>
                <c:pt idx="349">
                  <c:v>1.9543999999999872E-3</c:v>
                </c:pt>
                <c:pt idx="350">
                  <c:v>1.9599999999999874E-3</c:v>
                </c:pt>
                <c:pt idx="351">
                  <c:v>1.9655999999999875E-3</c:v>
                </c:pt>
                <c:pt idx="352">
                  <c:v>1.9711999999999876E-3</c:v>
                </c:pt>
                <c:pt idx="353">
                  <c:v>1.9767999999999878E-3</c:v>
                </c:pt>
                <c:pt idx="354">
                  <c:v>1.9823999999999879E-3</c:v>
                </c:pt>
                <c:pt idx="355">
                  <c:v>1.987999999999988E-3</c:v>
                </c:pt>
                <c:pt idx="356">
                  <c:v>1.9935999999999882E-3</c:v>
                </c:pt>
                <c:pt idx="357">
                  <c:v>1.9991999999999883E-3</c:v>
                </c:pt>
                <c:pt idx="358">
                  <c:v>2.0047999999999884E-3</c:v>
                </c:pt>
                <c:pt idx="359">
                  <c:v>2.0103999999999886E-3</c:v>
                </c:pt>
                <c:pt idx="360">
                  <c:v>2.0159999999999887E-3</c:v>
                </c:pt>
                <c:pt idx="361">
                  <c:v>2.0215999999999889E-3</c:v>
                </c:pt>
                <c:pt idx="362">
                  <c:v>2.027199999999989E-3</c:v>
                </c:pt>
                <c:pt idx="363">
                  <c:v>2.0327999999999891E-3</c:v>
                </c:pt>
                <c:pt idx="364">
                  <c:v>2.0383999999999893E-3</c:v>
                </c:pt>
                <c:pt idx="365">
                  <c:v>2.0439999999999894E-3</c:v>
                </c:pt>
                <c:pt idx="366">
                  <c:v>2.0495999999999895E-3</c:v>
                </c:pt>
                <c:pt idx="367">
                  <c:v>2.0551999999999897E-3</c:v>
                </c:pt>
                <c:pt idx="368">
                  <c:v>2.0607999999999898E-3</c:v>
                </c:pt>
                <c:pt idx="369">
                  <c:v>2.0663999999999899E-3</c:v>
                </c:pt>
                <c:pt idx="370">
                  <c:v>2.0719999999999901E-3</c:v>
                </c:pt>
                <c:pt idx="371">
                  <c:v>2.0775999999999902E-3</c:v>
                </c:pt>
                <c:pt idx="372">
                  <c:v>2.0831999999999904E-3</c:v>
                </c:pt>
                <c:pt idx="373">
                  <c:v>2.0887999999999905E-3</c:v>
                </c:pt>
                <c:pt idx="374">
                  <c:v>2.0943999999999906E-3</c:v>
                </c:pt>
                <c:pt idx="375">
                  <c:v>2.0999999999999908E-3</c:v>
                </c:pt>
                <c:pt idx="376">
                  <c:v>2.1055999999999909E-3</c:v>
                </c:pt>
                <c:pt idx="377">
                  <c:v>2.111199999999991E-3</c:v>
                </c:pt>
                <c:pt idx="378">
                  <c:v>2.1167999999999912E-3</c:v>
                </c:pt>
                <c:pt idx="379">
                  <c:v>2.1223999999999913E-3</c:v>
                </c:pt>
                <c:pt idx="380">
                  <c:v>2.1279999999999914E-3</c:v>
                </c:pt>
                <c:pt idx="381">
                  <c:v>2.1335999999999916E-3</c:v>
                </c:pt>
                <c:pt idx="382">
                  <c:v>2.1391999999999917E-3</c:v>
                </c:pt>
                <c:pt idx="383">
                  <c:v>2.1447999999999919E-3</c:v>
                </c:pt>
                <c:pt idx="384">
                  <c:v>2.150399999999992E-3</c:v>
                </c:pt>
                <c:pt idx="385">
                  <c:v>2.1559999999999921E-3</c:v>
                </c:pt>
                <c:pt idx="386">
                  <c:v>2.1615999999999923E-3</c:v>
                </c:pt>
                <c:pt idx="387">
                  <c:v>2.1671999999999924E-3</c:v>
                </c:pt>
                <c:pt idx="388">
                  <c:v>2.1727999999999925E-3</c:v>
                </c:pt>
                <c:pt idx="389">
                  <c:v>2.1783999999999927E-3</c:v>
                </c:pt>
                <c:pt idx="390">
                  <c:v>2.1839999999999928E-3</c:v>
                </c:pt>
                <c:pt idx="391">
                  <c:v>2.1895999999999929E-3</c:v>
                </c:pt>
                <c:pt idx="392">
                  <c:v>2.1951999999999931E-3</c:v>
                </c:pt>
                <c:pt idx="393">
                  <c:v>2.2007999999999932E-3</c:v>
                </c:pt>
                <c:pt idx="394">
                  <c:v>2.2063999999999933E-3</c:v>
                </c:pt>
                <c:pt idx="395">
                  <c:v>2.2119999999999935E-3</c:v>
                </c:pt>
                <c:pt idx="396">
                  <c:v>2.2175999999999936E-3</c:v>
                </c:pt>
                <c:pt idx="397">
                  <c:v>2.2231999999999938E-3</c:v>
                </c:pt>
                <c:pt idx="398">
                  <c:v>2.2287999999999939E-3</c:v>
                </c:pt>
                <c:pt idx="399">
                  <c:v>2.234399999999994E-3</c:v>
                </c:pt>
                <c:pt idx="400">
                  <c:v>2.2399999999999942E-3</c:v>
                </c:pt>
                <c:pt idx="401">
                  <c:v>2.2455999999999943E-3</c:v>
                </c:pt>
                <c:pt idx="402">
                  <c:v>2.2511999999999944E-3</c:v>
                </c:pt>
                <c:pt idx="403">
                  <c:v>2.2567999999999946E-3</c:v>
                </c:pt>
                <c:pt idx="404">
                  <c:v>2.2623999999999947E-3</c:v>
                </c:pt>
                <c:pt idx="405">
                  <c:v>2.2679999999999948E-3</c:v>
                </c:pt>
                <c:pt idx="406">
                  <c:v>2.273599999999995E-3</c:v>
                </c:pt>
                <c:pt idx="407">
                  <c:v>2.2791999999999951E-3</c:v>
                </c:pt>
                <c:pt idx="408">
                  <c:v>2.2847999999999953E-3</c:v>
                </c:pt>
                <c:pt idx="409">
                  <c:v>2.2903999999999954E-3</c:v>
                </c:pt>
                <c:pt idx="410">
                  <c:v>2.2959999999999955E-3</c:v>
                </c:pt>
                <c:pt idx="411">
                  <c:v>2.3015999999999957E-3</c:v>
                </c:pt>
                <c:pt idx="412">
                  <c:v>2.3071999999999958E-3</c:v>
                </c:pt>
                <c:pt idx="413">
                  <c:v>2.3127999999999959E-3</c:v>
                </c:pt>
                <c:pt idx="414">
                  <c:v>2.3183999999999961E-3</c:v>
                </c:pt>
                <c:pt idx="415">
                  <c:v>2.3239999999999962E-3</c:v>
                </c:pt>
                <c:pt idx="416">
                  <c:v>2.3295999999999963E-3</c:v>
                </c:pt>
                <c:pt idx="417">
                  <c:v>2.3351999999999965E-3</c:v>
                </c:pt>
                <c:pt idx="418">
                  <c:v>2.3407999999999966E-3</c:v>
                </c:pt>
                <c:pt idx="419">
                  <c:v>2.3463999999999968E-3</c:v>
                </c:pt>
                <c:pt idx="420">
                  <c:v>2.3519999999999969E-3</c:v>
                </c:pt>
                <c:pt idx="421">
                  <c:v>2.357599999999997E-3</c:v>
                </c:pt>
                <c:pt idx="422">
                  <c:v>2.3631999999999972E-3</c:v>
                </c:pt>
                <c:pt idx="423">
                  <c:v>2.3687999999999973E-3</c:v>
                </c:pt>
                <c:pt idx="424">
                  <c:v>2.3743999999999974E-3</c:v>
                </c:pt>
                <c:pt idx="425">
                  <c:v>2.3799999999999976E-3</c:v>
                </c:pt>
                <c:pt idx="426">
                  <c:v>2.3855999999999977E-3</c:v>
                </c:pt>
                <c:pt idx="427">
                  <c:v>2.3911999999999978E-3</c:v>
                </c:pt>
                <c:pt idx="428">
                  <c:v>2.396799999999998E-3</c:v>
                </c:pt>
                <c:pt idx="429">
                  <c:v>2.4023999999999981E-3</c:v>
                </c:pt>
                <c:pt idx="430">
                  <c:v>2.4079999999999982E-3</c:v>
                </c:pt>
                <c:pt idx="431">
                  <c:v>2.4135999999999984E-3</c:v>
                </c:pt>
                <c:pt idx="432">
                  <c:v>2.4191999999999985E-3</c:v>
                </c:pt>
                <c:pt idx="433">
                  <c:v>2.4247999999999987E-3</c:v>
                </c:pt>
                <c:pt idx="434">
                  <c:v>2.4303999999999988E-3</c:v>
                </c:pt>
                <c:pt idx="435">
                  <c:v>2.4359999999999989E-3</c:v>
                </c:pt>
                <c:pt idx="436">
                  <c:v>2.4415999999999991E-3</c:v>
                </c:pt>
                <c:pt idx="437">
                  <c:v>2.4471999999999992E-3</c:v>
                </c:pt>
                <c:pt idx="438">
                  <c:v>2.4527999999999993E-3</c:v>
                </c:pt>
                <c:pt idx="439">
                  <c:v>2.4583999999999995E-3</c:v>
                </c:pt>
                <c:pt idx="440">
                  <c:v>2.4639999999999996E-3</c:v>
                </c:pt>
                <c:pt idx="441">
                  <c:v>2.4695999999999997E-3</c:v>
                </c:pt>
                <c:pt idx="442">
                  <c:v>2.4751999999999999E-3</c:v>
                </c:pt>
                <c:pt idx="443">
                  <c:v>2.4808E-3</c:v>
                </c:pt>
                <c:pt idx="444">
                  <c:v>2.4864000000000002E-3</c:v>
                </c:pt>
                <c:pt idx="445">
                  <c:v>2.4920000000000003E-3</c:v>
                </c:pt>
                <c:pt idx="446">
                  <c:v>2.4976000000000004E-3</c:v>
                </c:pt>
                <c:pt idx="447">
                  <c:v>2.5032000000000006E-3</c:v>
                </c:pt>
                <c:pt idx="448">
                  <c:v>2.5088000000000007E-3</c:v>
                </c:pt>
                <c:pt idx="449">
                  <c:v>2.5144000000000008E-3</c:v>
                </c:pt>
                <c:pt idx="450">
                  <c:v>2.520000000000001E-3</c:v>
                </c:pt>
                <c:pt idx="451">
                  <c:v>2.5256000000000011E-3</c:v>
                </c:pt>
                <c:pt idx="452">
                  <c:v>2.5312000000000012E-3</c:v>
                </c:pt>
                <c:pt idx="453">
                  <c:v>2.5368000000000014E-3</c:v>
                </c:pt>
                <c:pt idx="454">
                  <c:v>2.5424000000000015E-3</c:v>
                </c:pt>
                <c:pt idx="455">
                  <c:v>2.5480000000000017E-3</c:v>
                </c:pt>
                <c:pt idx="456">
                  <c:v>2.5536000000000018E-3</c:v>
                </c:pt>
                <c:pt idx="457">
                  <c:v>2.5592000000000019E-3</c:v>
                </c:pt>
                <c:pt idx="458">
                  <c:v>2.5648000000000021E-3</c:v>
                </c:pt>
                <c:pt idx="459">
                  <c:v>2.5704000000000022E-3</c:v>
                </c:pt>
                <c:pt idx="460">
                  <c:v>2.5760000000000023E-3</c:v>
                </c:pt>
                <c:pt idx="461">
                  <c:v>2.5816000000000025E-3</c:v>
                </c:pt>
                <c:pt idx="462">
                  <c:v>2.5872000000000026E-3</c:v>
                </c:pt>
                <c:pt idx="463">
                  <c:v>2.5928000000000027E-3</c:v>
                </c:pt>
                <c:pt idx="464">
                  <c:v>2.5984000000000029E-3</c:v>
                </c:pt>
                <c:pt idx="465">
                  <c:v>2.604000000000003E-3</c:v>
                </c:pt>
                <c:pt idx="466">
                  <c:v>2.6096000000000031E-3</c:v>
                </c:pt>
                <c:pt idx="467">
                  <c:v>2.6152000000000033E-3</c:v>
                </c:pt>
                <c:pt idx="468">
                  <c:v>2.6208000000000034E-3</c:v>
                </c:pt>
                <c:pt idx="469">
                  <c:v>2.6264000000000036E-3</c:v>
                </c:pt>
                <c:pt idx="470">
                  <c:v>2.6320000000000037E-3</c:v>
                </c:pt>
                <c:pt idx="471">
                  <c:v>2.6376000000000038E-3</c:v>
                </c:pt>
                <c:pt idx="472">
                  <c:v>2.643200000000004E-3</c:v>
                </c:pt>
                <c:pt idx="473">
                  <c:v>2.6488000000000041E-3</c:v>
                </c:pt>
                <c:pt idx="474">
                  <c:v>2.6544000000000042E-3</c:v>
                </c:pt>
                <c:pt idx="475">
                  <c:v>2.6600000000000044E-3</c:v>
                </c:pt>
                <c:pt idx="476">
                  <c:v>2.6656000000000045E-3</c:v>
                </c:pt>
                <c:pt idx="477">
                  <c:v>2.6712000000000046E-3</c:v>
                </c:pt>
                <c:pt idx="478">
                  <c:v>2.6768000000000048E-3</c:v>
                </c:pt>
                <c:pt idx="479">
                  <c:v>2.6824000000000049E-3</c:v>
                </c:pt>
                <c:pt idx="480">
                  <c:v>2.6880000000000051E-3</c:v>
                </c:pt>
                <c:pt idx="481">
                  <c:v>2.6936000000000052E-3</c:v>
                </c:pt>
                <c:pt idx="482">
                  <c:v>2.6992000000000053E-3</c:v>
                </c:pt>
                <c:pt idx="483">
                  <c:v>2.7048000000000055E-3</c:v>
                </c:pt>
                <c:pt idx="484">
                  <c:v>2.7104000000000056E-3</c:v>
                </c:pt>
                <c:pt idx="485">
                  <c:v>2.7160000000000057E-3</c:v>
                </c:pt>
                <c:pt idx="486">
                  <c:v>2.7216000000000059E-3</c:v>
                </c:pt>
                <c:pt idx="487">
                  <c:v>2.727200000000006E-3</c:v>
                </c:pt>
                <c:pt idx="488">
                  <c:v>2.7328000000000061E-3</c:v>
                </c:pt>
                <c:pt idx="489">
                  <c:v>2.7384000000000063E-3</c:v>
                </c:pt>
                <c:pt idx="490">
                  <c:v>2.7440000000000064E-3</c:v>
                </c:pt>
                <c:pt idx="491">
                  <c:v>2.7496000000000066E-3</c:v>
                </c:pt>
                <c:pt idx="492">
                  <c:v>2.7552000000000067E-3</c:v>
                </c:pt>
                <c:pt idx="493">
                  <c:v>2.7608000000000068E-3</c:v>
                </c:pt>
                <c:pt idx="494">
                  <c:v>2.766400000000007E-3</c:v>
                </c:pt>
                <c:pt idx="495">
                  <c:v>2.7720000000000071E-3</c:v>
                </c:pt>
                <c:pt idx="496">
                  <c:v>2.7776000000000072E-3</c:v>
                </c:pt>
                <c:pt idx="497">
                  <c:v>2.7832000000000074E-3</c:v>
                </c:pt>
                <c:pt idx="498">
                  <c:v>2.7888000000000075E-3</c:v>
                </c:pt>
                <c:pt idx="499">
                  <c:v>2.7944000000000076E-3</c:v>
                </c:pt>
                <c:pt idx="500">
                  <c:v>2.8000000000000078E-3</c:v>
                </c:pt>
              </c:numCache>
            </c:numRef>
          </c:xVal>
          <c:yVal>
            <c:numRef>
              <c:f>Calculos!$F$30:$F$530</c:f>
              <c:numCache>
                <c:formatCode>General</c:formatCode>
                <c:ptCount val="501"/>
                <c:pt idx="0">
                  <c:v>0</c:v>
                </c:pt>
                <c:pt idx="1">
                  <c:v>3.9960000000000004E-3</c:v>
                </c:pt>
                <c:pt idx="2">
                  <c:v>7.9839999999999998E-3</c:v>
                </c:pt>
                <c:pt idx="3">
                  <c:v>1.1963999999999999E-2</c:v>
                </c:pt>
                <c:pt idx="4">
                  <c:v>1.5935999999999999E-2</c:v>
                </c:pt>
                <c:pt idx="5">
                  <c:v>1.9900000000000001E-2</c:v>
                </c:pt>
                <c:pt idx="6">
                  <c:v>2.3855999999999999E-2</c:v>
                </c:pt>
                <c:pt idx="7">
                  <c:v>2.7803999999999999E-2</c:v>
                </c:pt>
                <c:pt idx="8">
                  <c:v>3.1744000000000001E-2</c:v>
                </c:pt>
                <c:pt idx="9">
                  <c:v>3.5675999999999999E-2</c:v>
                </c:pt>
                <c:pt idx="10">
                  <c:v>3.9600000000000003E-2</c:v>
                </c:pt>
                <c:pt idx="11">
                  <c:v>4.3515999999999999E-2</c:v>
                </c:pt>
                <c:pt idx="12">
                  <c:v>4.7423999999999994E-2</c:v>
                </c:pt>
                <c:pt idx="13">
                  <c:v>5.1323999999999995E-2</c:v>
                </c:pt>
                <c:pt idx="14">
                  <c:v>5.5215999999999994E-2</c:v>
                </c:pt>
                <c:pt idx="15">
                  <c:v>5.91E-2</c:v>
                </c:pt>
                <c:pt idx="16">
                  <c:v>6.2976000000000004E-2</c:v>
                </c:pt>
                <c:pt idx="17">
                  <c:v>6.6844000000000001E-2</c:v>
                </c:pt>
                <c:pt idx="18">
                  <c:v>7.0703999999999989E-2</c:v>
                </c:pt>
                <c:pt idx="19">
                  <c:v>7.4555999999999997E-2</c:v>
                </c:pt>
                <c:pt idx="20">
                  <c:v>7.8399999999999997E-2</c:v>
                </c:pt>
                <c:pt idx="21">
                  <c:v>8.2236000000000004E-2</c:v>
                </c:pt>
                <c:pt idx="22">
                  <c:v>8.6064000000000002E-2</c:v>
                </c:pt>
                <c:pt idx="23">
                  <c:v>8.9883999999999992E-2</c:v>
                </c:pt>
                <c:pt idx="24">
                  <c:v>9.3695999999999988E-2</c:v>
                </c:pt>
                <c:pt idx="25">
                  <c:v>9.7499999999999989E-2</c:v>
                </c:pt>
                <c:pt idx="26">
                  <c:v>0.101296</c:v>
                </c:pt>
                <c:pt idx="27">
                  <c:v>0.105084</c:v>
                </c:pt>
                <c:pt idx="28">
                  <c:v>0.10886399999999999</c:v>
                </c:pt>
                <c:pt idx="29">
                  <c:v>0.11263599999999999</c:v>
                </c:pt>
                <c:pt idx="30">
                  <c:v>0.11639999999999999</c:v>
                </c:pt>
                <c:pt idx="31">
                  <c:v>0.120156</c:v>
                </c:pt>
                <c:pt idx="32">
                  <c:v>0.123904</c:v>
                </c:pt>
                <c:pt idx="33">
                  <c:v>0.12764400000000001</c:v>
                </c:pt>
                <c:pt idx="34">
                  <c:v>0.13137600000000002</c:v>
                </c:pt>
                <c:pt idx="35">
                  <c:v>0.1351</c:v>
                </c:pt>
                <c:pt idx="36">
                  <c:v>0.13881599999999999</c:v>
                </c:pt>
                <c:pt idx="37">
                  <c:v>0.14252399999999998</c:v>
                </c:pt>
                <c:pt idx="38">
                  <c:v>0.14622399999999999</c:v>
                </c:pt>
                <c:pt idx="39">
                  <c:v>0.14991599999999999</c:v>
                </c:pt>
                <c:pt idx="40">
                  <c:v>0.15360000000000001</c:v>
                </c:pt>
                <c:pt idx="41">
                  <c:v>0.157276</c:v>
                </c:pt>
                <c:pt idx="42">
                  <c:v>0.160944</c:v>
                </c:pt>
                <c:pt idx="43">
                  <c:v>0.164604</c:v>
                </c:pt>
                <c:pt idx="44">
                  <c:v>0.16825599999999999</c:v>
                </c:pt>
                <c:pt idx="45">
                  <c:v>0.17189999999999997</c:v>
                </c:pt>
                <c:pt idx="46">
                  <c:v>0.17553599999999994</c:v>
                </c:pt>
                <c:pt idx="47">
                  <c:v>0.17916399999999993</c:v>
                </c:pt>
                <c:pt idx="48">
                  <c:v>0.18278399999999989</c:v>
                </c:pt>
                <c:pt idx="49">
                  <c:v>0.1863959999999999</c:v>
                </c:pt>
                <c:pt idx="50">
                  <c:v>0.18999999999999989</c:v>
                </c:pt>
                <c:pt idx="51">
                  <c:v>0.19359599999999985</c:v>
                </c:pt>
                <c:pt idx="52">
                  <c:v>0.19718399999999983</c:v>
                </c:pt>
                <c:pt idx="53">
                  <c:v>0.20076399999999983</c:v>
                </c:pt>
                <c:pt idx="54">
                  <c:v>0.20433599999999982</c:v>
                </c:pt>
                <c:pt idx="55">
                  <c:v>0.20789999999999981</c:v>
                </c:pt>
                <c:pt idx="56">
                  <c:v>0.21145599999999978</c:v>
                </c:pt>
                <c:pt idx="57">
                  <c:v>0.21500399999999975</c:v>
                </c:pt>
                <c:pt idx="58">
                  <c:v>0.21854399999999974</c:v>
                </c:pt>
                <c:pt idx="59">
                  <c:v>0.22207599999999975</c:v>
                </c:pt>
                <c:pt idx="60">
                  <c:v>0.22559999999999972</c:v>
                </c:pt>
                <c:pt idx="61">
                  <c:v>0.22911599999999971</c:v>
                </c:pt>
                <c:pt idx="62">
                  <c:v>0.23262399999999969</c:v>
                </c:pt>
                <c:pt idx="63">
                  <c:v>0.23612399999999967</c:v>
                </c:pt>
                <c:pt idx="64">
                  <c:v>0.23961599999999966</c:v>
                </c:pt>
                <c:pt idx="65">
                  <c:v>0.24309999999999962</c:v>
                </c:pt>
                <c:pt idx="66">
                  <c:v>0.24657599999999963</c:v>
                </c:pt>
                <c:pt idx="67">
                  <c:v>0.2500439999999996</c:v>
                </c:pt>
                <c:pt idx="68">
                  <c:v>0.25350399999999956</c:v>
                </c:pt>
                <c:pt idx="69">
                  <c:v>0.25695599999999957</c:v>
                </c:pt>
                <c:pt idx="70">
                  <c:v>0.26039999999999952</c:v>
                </c:pt>
                <c:pt idx="71">
                  <c:v>0.26383599999999957</c:v>
                </c:pt>
                <c:pt idx="72">
                  <c:v>0.26726399999999956</c:v>
                </c:pt>
                <c:pt idx="73">
                  <c:v>0.27068399999999954</c:v>
                </c:pt>
                <c:pt idx="74">
                  <c:v>0.27409599999999951</c:v>
                </c:pt>
                <c:pt idx="75">
                  <c:v>0.27749999999999947</c:v>
                </c:pt>
                <c:pt idx="76">
                  <c:v>0.28089599999999948</c:v>
                </c:pt>
                <c:pt idx="77">
                  <c:v>0.28428399999999948</c:v>
                </c:pt>
                <c:pt idx="78">
                  <c:v>0.28766399999999942</c:v>
                </c:pt>
                <c:pt idx="79">
                  <c:v>0.29103599999999946</c:v>
                </c:pt>
                <c:pt idx="80">
                  <c:v>0.29439999999999938</c:v>
                </c:pt>
                <c:pt idx="81">
                  <c:v>0.29775599999999941</c:v>
                </c:pt>
                <c:pt idx="82">
                  <c:v>0.30110399999999937</c:v>
                </c:pt>
                <c:pt idx="83">
                  <c:v>0.30444399999999938</c:v>
                </c:pt>
                <c:pt idx="84">
                  <c:v>0.30777599999999938</c:v>
                </c:pt>
                <c:pt idx="85">
                  <c:v>0.31109999999999932</c:v>
                </c:pt>
                <c:pt idx="86">
                  <c:v>0.31441599999999936</c:v>
                </c:pt>
                <c:pt idx="87">
                  <c:v>0.31772399999999928</c:v>
                </c:pt>
                <c:pt idx="88">
                  <c:v>0.32102399999999937</c:v>
                </c:pt>
                <c:pt idx="89">
                  <c:v>0.32431599999999933</c:v>
                </c:pt>
                <c:pt idx="90">
                  <c:v>0.32759999999999934</c:v>
                </c:pt>
                <c:pt idx="91">
                  <c:v>0.33087599999999939</c:v>
                </c:pt>
                <c:pt idx="92">
                  <c:v>0.33414399999999939</c:v>
                </c:pt>
                <c:pt idx="93">
                  <c:v>0.33740399999999943</c:v>
                </c:pt>
                <c:pt idx="94">
                  <c:v>0.34065599999999946</c:v>
                </c:pt>
                <c:pt idx="95">
                  <c:v>0.34389999999999948</c:v>
                </c:pt>
                <c:pt idx="96">
                  <c:v>0.34713599999999945</c:v>
                </c:pt>
                <c:pt idx="97">
                  <c:v>0.35036399999999945</c:v>
                </c:pt>
                <c:pt idx="98">
                  <c:v>0.35358399999999951</c:v>
                </c:pt>
                <c:pt idx="99">
                  <c:v>0.3567959999999995</c:v>
                </c:pt>
                <c:pt idx="100">
                  <c:v>0.35999999999999954</c:v>
                </c:pt>
                <c:pt idx="101">
                  <c:v>0.36319599999999957</c:v>
                </c:pt>
                <c:pt idx="102">
                  <c:v>0.3663839999999996</c:v>
                </c:pt>
                <c:pt idx="103">
                  <c:v>0.36956399999999956</c:v>
                </c:pt>
                <c:pt idx="104">
                  <c:v>0.37273599999999957</c:v>
                </c:pt>
                <c:pt idx="105">
                  <c:v>0.37589999999999962</c:v>
                </c:pt>
                <c:pt idx="106">
                  <c:v>0.37905599999999962</c:v>
                </c:pt>
                <c:pt idx="107">
                  <c:v>0.38220399999999966</c:v>
                </c:pt>
                <c:pt idx="108">
                  <c:v>0.38534399999999969</c:v>
                </c:pt>
                <c:pt idx="109">
                  <c:v>0.38847599999999971</c:v>
                </c:pt>
                <c:pt idx="110">
                  <c:v>0.39159999999999973</c:v>
                </c:pt>
                <c:pt idx="111">
                  <c:v>0.39471599999999973</c:v>
                </c:pt>
                <c:pt idx="112">
                  <c:v>0.39782399999999973</c:v>
                </c:pt>
                <c:pt idx="113">
                  <c:v>0.40092399999999973</c:v>
                </c:pt>
                <c:pt idx="114">
                  <c:v>0.40401599999999976</c:v>
                </c:pt>
                <c:pt idx="115">
                  <c:v>0.4070999999999998</c:v>
                </c:pt>
                <c:pt idx="116">
                  <c:v>0.41017599999999982</c:v>
                </c:pt>
                <c:pt idx="117">
                  <c:v>0.41324399999999983</c:v>
                </c:pt>
                <c:pt idx="118">
                  <c:v>0.41630399999999984</c:v>
                </c:pt>
                <c:pt idx="119">
                  <c:v>0.41935599999999984</c:v>
                </c:pt>
                <c:pt idx="120">
                  <c:v>0.42239999999999989</c:v>
                </c:pt>
                <c:pt idx="121">
                  <c:v>0.42543599999999987</c:v>
                </c:pt>
                <c:pt idx="122">
                  <c:v>0.4284639999999999</c:v>
                </c:pt>
                <c:pt idx="123">
                  <c:v>0.43148399999999992</c:v>
                </c:pt>
                <c:pt idx="124">
                  <c:v>0.43449599999999994</c:v>
                </c:pt>
                <c:pt idx="125">
                  <c:v>0.43749999999999994</c:v>
                </c:pt>
                <c:pt idx="126">
                  <c:v>0.44049599999999989</c:v>
                </c:pt>
                <c:pt idx="127">
                  <c:v>0.44348399999999999</c:v>
                </c:pt>
                <c:pt idx="128">
                  <c:v>0.44646400000000003</c:v>
                </c:pt>
                <c:pt idx="129">
                  <c:v>0.449436</c:v>
                </c:pt>
                <c:pt idx="130">
                  <c:v>0.45240000000000002</c:v>
                </c:pt>
                <c:pt idx="131">
                  <c:v>0.45535599999999998</c:v>
                </c:pt>
                <c:pt idx="132">
                  <c:v>0.45830400000000004</c:v>
                </c:pt>
                <c:pt idx="133">
                  <c:v>0.46124399999999999</c:v>
                </c:pt>
                <c:pt idx="134">
                  <c:v>0.46417600000000009</c:v>
                </c:pt>
                <c:pt idx="135">
                  <c:v>0.46710000000000013</c:v>
                </c:pt>
                <c:pt idx="136">
                  <c:v>0.4700160000000001</c:v>
                </c:pt>
                <c:pt idx="137">
                  <c:v>0.47292400000000012</c:v>
                </c:pt>
                <c:pt idx="138">
                  <c:v>0.47582400000000014</c:v>
                </c:pt>
                <c:pt idx="139">
                  <c:v>0.47871600000000014</c:v>
                </c:pt>
                <c:pt idx="140">
                  <c:v>0.48160000000000019</c:v>
                </c:pt>
                <c:pt idx="141">
                  <c:v>0.48447600000000018</c:v>
                </c:pt>
                <c:pt idx="142">
                  <c:v>0.48734400000000022</c:v>
                </c:pt>
                <c:pt idx="143">
                  <c:v>0.4902040000000002</c:v>
                </c:pt>
                <c:pt idx="144">
                  <c:v>0.49305600000000022</c:v>
                </c:pt>
                <c:pt idx="145">
                  <c:v>0.49590000000000023</c:v>
                </c:pt>
                <c:pt idx="146">
                  <c:v>0.49873600000000018</c:v>
                </c:pt>
                <c:pt idx="147">
                  <c:v>0.50156400000000034</c:v>
                </c:pt>
                <c:pt idx="148">
                  <c:v>0.50438400000000028</c:v>
                </c:pt>
                <c:pt idx="149">
                  <c:v>0.50719600000000031</c:v>
                </c:pt>
                <c:pt idx="150">
                  <c:v>0.51000000000000034</c:v>
                </c:pt>
                <c:pt idx="151">
                  <c:v>0.51279600000000025</c:v>
                </c:pt>
                <c:pt idx="152">
                  <c:v>0.51558400000000026</c:v>
                </c:pt>
                <c:pt idx="153">
                  <c:v>0.51836400000000027</c:v>
                </c:pt>
                <c:pt idx="154">
                  <c:v>0.52113600000000038</c:v>
                </c:pt>
                <c:pt idx="155">
                  <c:v>0.52390000000000037</c:v>
                </c:pt>
                <c:pt idx="156">
                  <c:v>0.52665600000000035</c:v>
                </c:pt>
                <c:pt idx="157">
                  <c:v>0.52940400000000043</c:v>
                </c:pt>
                <c:pt idx="158">
                  <c:v>0.53214400000000039</c:v>
                </c:pt>
                <c:pt idx="159">
                  <c:v>0.53487600000000035</c:v>
                </c:pt>
                <c:pt idx="160">
                  <c:v>0.53760000000000041</c:v>
                </c:pt>
                <c:pt idx="161">
                  <c:v>0.54031600000000046</c:v>
                </c:pt>
                <c:pt idx="162">
                  <c:v>0.54302400000000051</c:v>
                </c:pt>
                <c:pt idx="163">
                  <c:v>0.54572400000000043</c:v>
                </c:pt>
                <c:pt idx="164">
                  <c:v>0.54841600000000046</c:v>
                </c:pt>
                <c:pt idx="165">
                  <c:v>0.55110000000000048</c:v>
                </c:pt>
                <c:pt idx="166">
                  <c:v>0.55377600000000049</c:v>
                </c:pt>
                <c:pt idx="167">
                  <c:v>0.55644400000000049</c:v>
                </c:pt>
                <c:pt idx="168">
                  <c:v>0.55910400000000049</c:v>
                </c:pt>
                <c:pt idx="169">
                  <c:v>0.56175600000000059</c:v>
                </c:pt>
                <c:pt idx="170">
                  <c:v>0.56440000000000057</c:v>
                </c:pt>
                <c:pt idx="171">
                  <c:v>0.56703600000000054</c:v>
                </c:pt>
                <c:pt idx="172">
                  <c:v>0.5696640000000005</c:v>
                </c:pt>
                <c:pt idx="173">
                  <c:v>0.57228400000000057</c:v>
                </c:pt>
                <c:pt idx="174">
                  <c:v>0.57489600000000052</c:v>
                </c:pt>
                <c:pt idx="175">
                  <c:v>0.57750000000000057</c:v>
                </c:pt>
                <c:pt idx="176">
                  <c:v>0.58009600000000061</c:v>
                </c:pt>
                <c:pt idx="177">
                  <c:v>0.58268400000000053</c:v>
                </c:pt>
                <c:pt idx="178">
                  <c:v>0.58526400000000045</c:v>
                </c:pt>
                <c:pt idx="179">
                  <c:v>0.58783600000000047</c:v>
                </c:pt>
                <c:pt idx="180">
                  <c:v>0.59040000000000037</c:v>
                </c:pt>
                <c:pt idx="181">
                  <c:v>0.59295600000000037</c:v>
                </c:pt>
                <c:pt idx="182">
                  <c:v>0.59550400000000037</c:v>
                </c:pt>
                <c:pt idx="183">
                  <c:v>0.59804400000000024</c:v>
                </c:pt>
                <c:pt idx="184">
                  <c:v>0.60057600000000022</c:v>
                </c:pt>
                <c:pt idx="185">
                  <c:v>0.60310000000000019</c:v>
                </c:pt>
                <c:pt idx="186">
                  <c:v>0.60561600000000015</c:v>
                </c:pt>
                <c:pt idx="187">
                  <c:v>0.60812400000000011</c:v>
                </c:pt>
                <c:pt idx="188">
                  <c:v>0.61062400000000006</c:v>
                </c:pt>
                <c:pt idx="189">
                  <c:v>0.61311600000000011</c:v>
                </c:pt>
                <c:pt idx="190">
                  <c:v>0.61560000000000004</c:v>
                </c:pt>
                <c:pt idx="191">
                  <c:v>0.61807600000000007</c:v>
                </c:pt>
                <c:pt idx="192">
                  <c:v>0.62054399999999998</c:v>
                </c:pt>
                <c:pt idx="193">
                  <c:v>0.62300399999999989</c:v>
                </c:pt>
                <c:pt idx="194">
                  <c:v>0.6254559999999999</c:v>
                </c:pt>
                <c:pt idx="195">
                  <c:v>0.6278999999999999</c:v>
                </c:pt>
                <c:pt idx="196">
                  <c:v>0.63033599999999979</c:v>
                </c:pt>
                <c:pt idx="197">
                  <c:v>0.63276399999999988</c:v>
                </c:pt>
                <c:pt idx="198">
                  <c:v>0.63518399999999975</c:v>
                </c:pt>
                <c:pt idx="199">
                  <c:v>0.63759599999999972</c:v>
                </c:pt>
                <c:pt idx="200">
                  <c:v>0.63999999999999968</c:v>
                </c:pt>
                <c:pt idx="201">
                  <c:v>0.64239599999999963</c:v>
                </c:pt>
                <c:pt idx="202">
                  <c:v>0.64478399999999958</c:v>
                </c:pt>
                <c:pt idx="203">
                  <c:v>0.64716399999999963</c:v>
                </c:pt>
                <c:pt idx="204">
                  <c:v>0.64953599999999956</c:v>
                </c:pt>
                <c:pt idx="205">
                  <c:v>0.65189999999999948</c:v>
                </c:pt>
                <c:pt idx="206">
                  <c:v>0.6542559999999995</c:v>
                </c:pt>
                <c:pt idx="207">
                  <c:v>0.65660399999999952</c:v>
                </c:pt>
                <c:pt idx="208">
                  <c:v>0.65894399999999942</c:v>
                </c:pt>
                <c:pt idx="209">
                  <c:v>0.66127599999999942</c:v>
                </c:pt>
                <c:pt idx="210">
                  <c:v>0.6635999999999993</c:v>
                </c:pt>
                <c:pt idx="211">
                  <c:v>0.66591599999999929</c:v>
                </c:pt>
                <c:pt idx="212">
                  <c:v>0.66822399999999926</c:v>
                </c:pt>
                <c:pt idx="213">
                  <c:v>0.67052399999999923</c:v>
                </c:pt>
                <c:pt idx="214">
                  <c:v>0.67281599999999919</c:v>
                </c:pt>
                <c:pt idx="215">
                  <c:v>0.67509999999999926</c:v>
                </c:pt>
                <c:pt idx="216">
                  <c:v>0.6773759999999992</c:v>
                </c:pt>
                <c:pt idx="217">
                  <c:v>0.67964399999999914</c:v>
                </c:pt>
                <c:pt idx="218">
                  <c:v>0.68190399999999918</c:v>
                </c:pt>
                <c:pt idx="219">
                  <c:v>0.6841559999999991</c:v>
                </c:pt>
                <c:pt idx="220">
                  <c:v>0.68639999999999901</c:v>
                </c:pt>
                <c:pt idx="221">
                  <c:v>0.68863599999999903</c:v>
                </c:pt>
                <c:pt idx="222">
                  <c:v>0.69086399999999903</c:v>
                </c:pt>
                <c:pt idx="223">
                  <c:v>0.69308399999999892</c:v>
                </c:pt>
                <c:pt idx="224">
                  <c:v>0.69529599999999903</c:v>
                </c:pt>
                <c:pt idx="225">
                  <c:v>0.6974999999999989</c:v>
                </c:pt>
                <c:pt idx="226">
                  <c:v>0.69969599999999899</c:v>
                </c:pt>
                <c:pt idx="227">
                  <c:v>0.70188399999999884</c:v>
                </c:pt>
                <c:pt idx="228">
                  <c:v>0.7040639999999988</c:v>
                </c:pt>
                <c:pt idx="229">
                  <c:v>0.70623599999999875</c:v>
                </c:pt>
                <c:pt idx="230">
                  <c:v>0.70839999999999881</c:v>
                </c:pt>
                <c:pt idx="231">
                  <c:v>0.71055599999999874</c:v>
                </c:pt>
                <c:pt idx="232">
                  <c:v>0.71270399999999867</c:v>
                </c:pt>
                <c:pt idx="233">
                  <c:v>0.7148439999999987</c:v>
                </c:pt>
                <c:pt idx="234">
                  <c:v>0.71697599999999873</c:v>
                </c:pt>
                <c:pt idx="235">
                  <c:v>0.71909999999999874</c:v>
                </c:pt>
                <c:pt idx="236">
                  <c:v>0.72121599999999864</c:v>
                </c:pt>
                <c:pt idx="237">
                  <c:v>0.72332399999999852</c:v>
                </c:pt>
                <c:pt idx="238">
                  <c:v>0.72542399999999851</c:v>
                </c:pt>
                <c:pt idx="239">
                  <c:v>0.7275159999999985</c:v>
                </c:pt>
                <c:pt idx="240">
                  <c:v>0.72959999999999847</c:v>
                </c:pt>
                <c:pt idx="241">
                  <c:v>0.73167599999999844</c:v>
                </c:pt>
                <c:pt idx="242">
                  <c:v>0.73374399999999851</c:v>
                </c:pt>
                <c:pt idx="243">
                  <c:v>0.73580399999999846</c:v>
                </c:pt>
                <c:pt idx="244">
                  <c:v>0.73785599999999851</c:v>
                </c:pt>
                <c:pt idx="245">
                  <c:v>0.73989999999999845</c:v>
                </c:pt>
                <c:pt idx="246">
                  <c:v>0.74193599999999837</c:v>
                </c:pt>
                <c:pt idx="247">
                  <c:v>0.7439639999999984</c:v>
                </c:pt>
                <c:pt idx="248">
                  <c:v>0.74598399999999832</c:v>
                </c:pt>
                <c:pt idx="249">
                  <c:v>0.74799599999999833</c:v>
                </c:pt>
                <c:pt idx="250">
                  <c:v>0.74999999999999822</c:v>
                </c:pt>
                <c:pt idx="251">
                  <c:v>0.75199599999999822</c:v>
                </c:pt>
                <c:pt idx="252">
                  <c:v>0.75398399999999821</c:v>
                </c:pt>
                <c:pt idx="253">
                  <c:v>0.7559639999999983</c:v>
                </c:pt>
                <c:pt idx="254">
                  <c:v>0.75793599999999828</c:v>
                </c:pt>
                <c:pt idx="255">
                  <c:v>0.75989999999999813</c:v>
                </c:pt>
                <c:pt idx="256">
                  <c:v>0.76185599999999809</c:v>
                </c:pt>
                <c:pt idx="257">
                  <c:v>0.76380399999999815</c:v>
                </c:pt>
                <c:pt idx="258">
                  <c:v>0.76574399999999809</c:v>
                </c:pt>
                <c:pt idx="259">
                  <c:v>0.76767599999999803</c:v>
                </c:pt>
                <c:pt idx="260">
                  <c:v>0.76959999999999806</c:v>
                </c:pt>
                <c:pt idx="261">
                  <c:v>0.77151599999999809</c:v>
                </c:pt>
                <c:pt idx="262">
                  <c:v>0.773423999999998</c:v>
                </c:pt>
                <c:pt idx="263">
                  <c:v>0.77532399999999801</c:v>
                </c:pt>
                <c:pt idx="264">
                  <c:v>0.77721599999999802</c:v>
                </c:pt>
                <c:pt idx="265">
                  <c:v>0.77909999999999802</c:v>
                </c:pt>
                <c:pt idx="266">
                  <c:v>0.78097599999999789</c:v>
                </c:pt>
                <c:pt idx="267">
                  <c:v>0.78284399999999799</c:v>
                </c:pt>
                <c:pt idx="268">
                  <c:v>0.78470399999999796</c:v>
                </c:pt>
                <c:pt idx="269">
                  <c:v>0.78655599999999781</c:v>
                </c:pt>
                <c:pt idx="270">
                  <c:v>0.78839999999999788</c:v>
                </c:pt>
                <c:pt idx="271">
                  <c:v>0.79023599999999794</c:v>
                </c:pt>
                <c:pt idx="272">
                  <c:v>0.79206399999999788</c:v>
                </c:pt>
                <c:pt idx="273">
                  <c:v>0.79388399999999781</c:v>
                </c:pt>
                <c:pt idx="274">
                  <c:v>0.79569599999999785</c:v>
                </c:pt>
                <c:pt idx="275">
                  <c:v>0.79749999999999788</c:v>
                </c:pt>
                <c:pt idx="276">
                  <c:v>0.79929599999999779</c:v>
                </c:pt>
                <c:pt idx="277">
                  <c:v>0.80108399999999769</c:v>
                </c:pt>
                <c:pt idx="278">
                  <c:v>0.8028639999999978</c:v>
                </c:pt>
                <c:pt idx="279">
                  <c:v>0.8046359999999978</c:v>
                </c:pt>
                <c:pt idx="280">
                  <c:v>0.80639999999999779</c:v>
                </c:pt>
                <c:pt idx="281">
                  <c:v>0.80815599999999765</c:v>
                </c:pt>
                <c:pt idx="282">
                  <c:v>0.80990399999999774</c:v>
                </c:pt>
                <c:pt idx="283">
                  <c:v>0.81164399999999781</c:v>
                </c:pt>
                <c:pt idx="284">
                  <c:v>0.81337599999999766</c:v>
                </c:pt>
                <c:pt idx="285">
                  <c:v>0.81509999999999772</c:v>
                </c:pt>
                <c:pt idx="286">
                  <c:v>0.81681599999999766</c:v>
                </c:pt>
                <c:pt idx="287">
                  <c:v>0.81852399999999759</c:v>
                </c:pt>
                <c:pt idx="288">
                  <c:v>0.82022399999999762</c:v>
                </c:pt>
                <c:pt idx="289">
                  <c:v>0.82191599999999765</c:v>
                </c:pt>
                <c:pt idx="290">
                  <c:v>0.82359999999999767</c:v>
                </c:pt>
                <c:pt idx="291">
                  <c:v>0.82527599999999757</c:v>
                </c:pt>
                <c:pt idx="292">
                  <c:v>0.82694399999999757</c:v>
                </c:pt>
                <c:pt idx="293">
                  <c:v>0.82860399999999756</c:v>
                </c:pt>
                <c:pt idx="294">
                  <c:v>0.83025599999999766</c:v>
                </c:pt>
                <c:pt idx="295">
                  <c:v>0.83189999999999753</c:v>
                </c:pt>
                <c:pt idx="296">
                  <c:v>0.83353599999999761</c:v>
                </c:pt>
                <c:pt idx="297">
                  <c:v>0.83516399999999757</c:v>
                </c:pt>
                <c:pt idx="298">
                  <c:v>0.83678399999999753</c:v>
                </c:pt>
                <c:pt idx="299">
                  <c:v>0.83839599999999748</c:v>
                </c:pt>
                <c:pt idx="300">
                  <c:v>0.83999999999999742</c:v>
                </c:pt>
                <c:pt idx="301">
                  <c:v>0.84159599999999757</c:v>
                </c:pt>
                <c:pt idx="302">
                  <c:v>0.84318399999999749</c:v>
                </c:pt>
                <c:pt idx="303">
                  <c:v>0.84476399999999741</c:v>
                </c:pt>
                <c:pt idx="304">
                  <c:v>0.84633599999999753</c:v>
                </c:pt>
                <c:pt idx="305">
                  <c:v>0.84789999999999743</c:v>
                </c:pt>
                <c:pt idx="306">
                  <c:v>0.84945599999999732</c:v>
                </c:pt>
                <c:pt idx="307">
                  <c:v>0.85100399999999743</c:v>
                </c:pt>
                <c:pt idx="308">
                  <c:v>0.85254399999999741</c:v>
                </c:pt>
                <c:pt idx="309">
                  <c:v>0.85407599999999739</c:v>
                </c:pt>
                <c:pt idx="310">
                  <c:v>0.85559999999999736</c:v>
                </c:pt>
                <c:pt idx="311">
                  <c:v>0.85711599999999732</c:v>
                </c:pt>
                <c:pt idx="312">
                  <c:v>0.85862399999999739</c:v>
                </c:pt>
                <c:pt idx="313">
                  <c:v>0.86012399999999734</c:v>
                </c:pt>
                <c:pt idx="314">
                  <c:v>0.86161599999999738</c:v>
                </c:pt>
                <c:pt idx="315">
                  <c:v>0.86309999999999731</c:v>
                </c:pt>
                <c:pt idx="316">
                  <c:v>0.86457599999999735</c:v>
                </c:pt>
                <c:pt idx="317">
                  <c:v>0.86604399999999737</c:v>
                </c:pt>
                <c:pt idx="318">
                  <c:v>0.86750399999999739</c:v>
                </c:pt>
                <c:pt idx="319">
                  <c:v>0.8689559999999974</c:v>
                </c:pt>
                <c:pt idx="320">
                  <c:v>0.87039999999999729</c:v>
                </c:pt>
                <c:pt idx="321">
                  <c:v>0.87183599999999739</c:v>
                </c:pt>
                <c:pt idx="322">
                  <c:v>0.87326399999999738</c:v>
                </c:pt>
                <c:pt idx="323">
                  <c:v>0.87468399999999735</c:v>
                </c:pt>
                <c:pt idx="324">
                  <c:v>0.87609599999999732</c:v>
                </c:pt>
                <c:pt idx="325">
                  <c:v>0.87749999999999728</c:v>
                </c:pt>
                <c:pt idx="326">
                  <c:v>0.87889599999999724</c:v>
                </c:pt>
                <c:pt idx="327">
                  <c:v>0.88028399999999718</c:v>
                </c:pt>
                <c:pt idx="328">
                  <c:v>0.88166399999999734</c:v>
                </c:pt>
                <c:pt idx="329">
                  <c:v>0.88303599999999727</c:v>
                </c:pt>
                <c:pt idx="330">
                  <c:v>0.8843999999999973</c:v>
                </c:pt>
                <c:pt idx="331">
                  <c:v>0.88575599999999732</c:v>
                </c:pt>
                <c:pt idx="332">
                  <c:v>0.88710399999999723</c:v>
                </c:pt>
                <c:pt idx="333">
                  <c:v>0.88844399999999735</c:v>
                </c:pt>
                <c:pt idx="334">
                  <c:v>0.88977599999999724</c:v>
                </c:pt>
                <c:pt idx="335">
                  <c:v>0.89109999999999723</c:v>
                </c:pt>
                <c:pt idx="336">
                  <c:v>0.89241599999999721</c:v>
                </c:pt>
                <c:pt idx="337">
                  <c:v>0.8937239999999973</c:v>
                </c:pt>
                <c:pt idx="338">
                  <c:v>0.89502399999999716</c:v>
                </c:pt>
                <c:pt idx="339">
                  <c:v>0.89631599999999723</c:v>
                </c:pt>
                <c:pt idx="340">
                  <c:v>0.89759999999999729</c:v>
                </c:pt>
                <c:pt idx="341">
                  <c:v>0.89887599999999734</c:v>
                </c:pt>
                <c:pt idx="342">
                  <c:v>0.90014399999999717</c:v>
                </c:pt>
                <c:pt idx="343">
                  <c:v>0.90140399999999721</c:v>
                </c:pt>
                <c:pt idx="344">
                  <c:v>0.90265599999999724</c:v>
                </c:pt>
                <c:pt idx="345">
                  <c:v>0.90389999999999726</c:v>
                </c:pt>
                <c:pt idx="346">
                  <c:v>0.90513599999999728</c:v>
                </c:pt>
                <c:pt idx="347">
                  <c:v>0.90636399999999728</c:v>
                </c:pt>
                <c:pt idx="348">
                  <c:v>0.90758399999999728</c:v>
                </c:pt>
                <c:pt idx="349">
                  <c:v>0.90879599999999727</c:v>
                </c:pt>
                <c:pt idx="350">
                  <c:v>0.90999999999999726</c:v>
                </c:pt>
                <c:pt idx="351">
                  <c:v>0.91119599999999734</c:v>
                </c:pt>
                <c:pt idx="352">
                  <c:v>0.91238399999999742</c:v>
                </c:pt>
                <c:pt idx="353">
                  <c:v>0.91356399999999738</c:v>
                </c:pt>
                <c:pt idx="354">
                  <c:v>0.91473599999999744</c:v>
                </c:pt>
                <c:pt idx="355">
                  <c:v>0.91589999999999749</c:v>
                </c:pt>
                <c:pt idx="356">
                  <c:v>0.91705599999999754</c:v>
                </c:pt>
                <c:pt idx="357">
                  <c:v>0.91820399999999758</c:v>
                </c:pt>
                <c:pt idx="358">
                  <c:v>0.91934399999999761</c:v>
                </c:pt>
                <c:pt idx="359">
                  <c:v>0.92047599999999774</c:v>
                </c:pt>
                <c:pt idx="360">
                  <c:v>0.92159999999999775</c:v>
                </c:pt>
                <c:pt idx="361">
                  <c:v>0.92271599999999776</c:v>
                </c:pt>
                <c:pt idx="362">
                  <c:v>0.92382399999999787</c:v>
                </c:pt>
                <c:pt idx="363">
                  <c:v>0.92492399999999786</c:v>
                </c:pt>
                <c:pt idx="364">
                  <c:v>0.92601599999999795</c:v>
                </c:pt>
                <c:pt idx="365">
                  <c:v>0.92709999999999793</c:v>
                </c:pt>
                <c:pt idx="366">
                  <c:v>0.928175999999998</c:v>
                </c:pt>
                <c:pt idx="367">
                  <c:v>0.92924399999999807</c:v>
                </c:pt>
                <c:pt idx="368">
                  <c:v>0.93030399999999802</c:v>
                </c:pt>
                <c:pt idx="369">
                  <c:v>0.93135599999999819</c:v>
                </c:pt>
                <c:pt idx="370">
                  <c:v>0.93239999999999812</c:v>
                </c:pt>
                <c:pt idx="371">
                  <c:v>0.93343599999999827</c:v>
                </c:pt>
                <c:pt idx="372">
                  <c:v>0.93446399999999818</c:v>
                </c:pt>
                <c:pt idx="373">
                  <c:v>0.93548399999999832</c:v>
                </c:pt>
                <c:pt idx="374">
                  <c:v>0.93649599999999833</c:v>
                </c:pt>
                <c:pt idx="375">
                  <c:v>0.93749999999999833</c:v>
                </c:pt>
                <c:pt idx="376">
                  <c:v>0.93849599999999844</c:v>
                </c:pt>
                <c:pt idx="377">
                  <c:v>0.93948399999999843</c:v>
                </c:pt>
                <c:pt idx="378">
                  <c:v>0.94046399999999852</c:v>
                </c:pt>
                <c:pt idx="379">
                  <c:v>0.9414359999999985</c:v>
                </c:pt>
                <c:pt idx="380">
                  <c:v>0.94239999999999846</c:v>
                </c:pt>
                <c:pt idx="381">
                  <c:v>0.94335599999999853</c:v>
                </c:pt>
                <c:pt idx="382">
                  <c:v>0.94430399999999859</c:v>
                </c:pt>
                <c:pt idx="383">
                  <c:v>0.94524399999999864</c:v>
                </c:pt>
                <c:pt idx="384">
                  <c:v>0.94617599999999868</c:v>
                </c:pt>
                <c:pt idx="385">
                  <c:v>0.94709999999999872</c:v>
                </c:pt>
                <c:pt idx="386">
                  <c:v>0.94801599999999875</c:v>
                </c:pt>
                <c:pt idx="387">
                  <c:v>0.94892399999999877</c:v>
                </c:pt>
                <c:pt idx="388">
                  <c:v>0.94982399999999878</c:v>
                </c:pt>
                <c:pt idx="389">
                  <c:v>0.95071599999999878</c:v>
                </c:pt>
                <c:pt idx="390">
                  <c:v>0.95159999999999889</c:v>
                </c:pt>
                <c:pt idx="391">
                  <c:v>0.95247599999999888</c:v>
                </c:pt>
                <c:pt idx="392">
                  <c:v>0.95334399999999897</c:v>
                </c:pt>
                <c:pt idx="393">
                  <c:v>0.95420399999999894</c:v>
                </c:pt>
                <c:pt idx="394">
                  <c:v>0.95505599999999902</c:v>
                </c:pt>
                <c:pt idx="395">
                  <c:v>0.95589999999999908</c:v>
                </c:pt>
                <c:pt idx="396">
                  <c:v>0.95673599999999903</c:v>
                </c:pt>
                <c:pt idx="397">
                  <c:v>0.95756399999999908</c:v>
                </c:pt>
                <c:pt idx="398">
                  <c:v>0.95838399999999913</c:v>
                </c:pt>
                <c:pt idx="399">
                  <c:v>0.95919599999999916</c:v>
                </c:pt>
                <c:pt idx="400">
                  <c:v>0.95999999999999919</c:v>
                </c:pt>
                <c:pt idx="401">
                  <c:v>0.96079599999999921</c:v>
                </c:pt>
                <c:pt idx="402">
                  <c:v>0.96158399999999922</c:v>
                </c:pt>
                <c:pt idx="403">
                  <c:v>0.96236399999999922</c:v>
                </c:pt>
                <c:pt idx="404">
                  <c:v>0.96313599999999933</c:v>
                </c:pt>
                <c:pt idx="405">
                  <c:v>0.96389999999999931</c:v>
                </c:pt>
                <c:pt idx="406">
                  <c:v>0.96465599999999929</c:v>
                </c:pt>
                <c:pt idx="407">
                  <c:v>0.96540399999999937</c:v>
                </c:pt>
                <c:pt idx="408">
                  <c:v>0.96614399999999934</c:v>
                </c:pt>
                <c:pt idx="409">
                  <c:v>0.9668759999999994</c:v>
                </c:pt>
                <c:pt idx="410">
                  <c:v>0.96759999999999946</c:v>
                </c:pt>
                <c:pt idx="411">
                  <c:v>0.96831599999999951</c:v>
                </c:pt>
                <c:pt idx="412">
                  <c:v>0.96902399999999944</c:v>
                </c:pt>
                <c:pt idx="413">
                  <c:v>0.96972399999999948</c:v>
                </c:pt>
                <c:pt idx="414">
                  <c:v>0.9704159999999995</c:v>
                </c:pt>
                <c:pt idx="415">
                  <c:v>0.97109999999999952</c:v>
                </c:pt>
                <c:pt idx="416">
                  <c:v>0.97177599999999953</c:v>
                </c:pt>
                <c:pt idx="417">
                  <c:v>0.97244399999999953</c:v>
                </c:pt>
                <c:pt idx="418">
                  <c:v>0.97310399999999964</c:v>
                </c:pt>
                <c:pt idx="419">
                  <c:v>0.97375599999999962</c:v>
                </c:pt>
                <c:pt idx="420">
                  <c:v>0.9743999999999996</c:v>
                </c:pt>
                <c:pt idx="421">
                  <c:v>0.97503599999999968</c:v>
                </c:pt>
                <c:pt idx="422">
                  <c:v>0.97566399999999964</c:v>
                </c:pt>
                <c:pt idx="423">
                  <c:v>0.97628399999999971</c:v>
                </c:pt>
                <c:pt idx="424">
                  <c:v>0.97689599999999976</c:v>
                </c:pt>
                <c:pt idx="425">
                  <c:v>0.9774999999999997</c:v>
                </c:pt>
                <c:pt idx="426">
                  <c:v>0.97809599999999974</c:v>
                </c:pt>
                <c:pt idx="427">
                  <c:v>0.97868399999999978</c:v>
                </c:pt>
                <c:pt idx="428">
                  <c:v>0.9792639999999998</c:v>
                </c:pt>
                <c:pt idx="429">
                  <c:v>0.97983599999999982</c:v>
                </c:pt>
                <c:pt idx="430">
                  <c:v>0.98039999999999983</c:v>
                </c:pt>
                <c:pt idx="431">
                  <c:v>0.98095599999999983</c:v>
                </c:pt>
                <c:pt idx="432">
                  <c:v>0.98150399999999982</c:v>
                </c:pt>
                <c:pt idx="433">
                  <c:v>0.98204399999999992</c:v>
                </c:pt>
                <c:pt idx="434">
                  <c:v>0.98257599999999989</c:v>
                </c:pt>
                <c:pt idx="435">
                  <c:v>0.98309999999999986</c:v>
                </c:pt>
                <c:pt idx="436">
                  <c:v>0.98361599999999993</c:v>
                </c:pt>
                <c:pt idx="437">
                  <c:v>0.984124</c:v>
                </c:pt>
                <c:pt idx="438">
                  <c:v>0.98462399999999994</c:v>
                </c:pt>
                <c:pt idx="439">
                  <c:v>0.98511599999999999</c:v>
                </c:pt>
                <c:pt idx="440">
                  <c:v>0.98559999999999992</c:v>
                </c:pt>
                <c:pt idx="441">
                  <c:v>0.98607599999999995</c:v>
                </c:pt>
                <c:pt idx="442">
                  <c:v>0.98654399999999998</c:v>
                </c:pt>
                <c:pt idx="443">
                  <c:v>0.98700399999999999</c:v>
                </c:pt>
                <c:pt idx="444">
                  <c:v>0.987456</c:v>
                </c:pt>
                <c:pt idx="445">
                  <c:v>0.9879</c:v>
                </c:pt>
                <c:pt idx="446">
                  <c:v>0.98833599999999999</c:v>
                </c:pt>
                <c:pt idx="447">
                  <c:v>0.98876400000000009</c:v>
                </c:pt>
                <c:pt idx="448">
                  <c:v>0.98918400000000006</c:v>
                </c:pt>
                <c:pt idx="449">
                  <c:v>0.98959600000000003</c:v>
                </c:pt>
                <c:pt idx="450">
                  <c:v>0.9900000000000001</c:v>
                </c:pt>
                <c:pt idx="451">
                  <c:v>0.99039600000000005</c:v>
                </c:pt>
                <c:pt idx="452">
                  <c:v>0.99078400000000011</c:v>
                </c:pt>
                <c:pt idx="453">
                  <c:v>0.99116400000000004</c:v>
                </c:pt>
                <c:pt idx="454">
                  <c:v>0.99153600000000008</c:v>
                </c:pt>
                <c:pt idx="455">
                  <c:v>0.99190000000000011</c:v>
                </c:pt>
                <c:pt idx="456">
                  <c:v>0.99225600000000014</c:v>
                </c:pt>
                <c:pt idx="457">
                  <c:v>0.99260400000000015</c:v>
                </c:pt>
                <c:pt idx="458">
                  <c:v>0.99294400000000016</c:v>
                </c:pt>
                <c:pt idx="459">
                  <c:v>0.99327600000000016</c:v>
                </c:pt>
                <c:pt idx="460">
                  <c:v>0.99360000000000015</c:v>
                </c:pt>
                <c:pt idx="461">
                  <c:v>0.99391600000000013</c:v>
                </c:pt>
                <c:pt idx="462">
                  <c:v>0.99422400000000011</c:v>
                </c:pt>
                <c:pt idx="463">
                  <c:v>0.99452400000000019</c:v>
                </c:pt>
                <c:pt idx="464">
                  <c:v>0.99481600000000014</c:v>
                </c:pt>
                <c:pt idx="465">
                  <c:v>0.9951000000000001</c:v>
                </c:pt>
                <c:pt idx="466">
                  <c:v>0.99537600000000015</c:v>
                </c:pt>
                <c:pt idx="467">
                  <c:v>0.9956440000000002</c:v>
                </c:pt>
                <c:pt idx="468">
                  <c:v>0.99590400000000012</c:v>
                </c:pt>
                <c:pt idx="469">
                  <c:v>0.99615600000000015</c:v>
                </c:pt>
                <c:pt idx="470">
                  <c:v>0.99640000000000017</c:v>
                </c:pt>
                <c:pt idx="471">
                  <c:v>0.99663600000000019</c:v>
                </c:pt>
                <c:pt idx="472">
                  <c:v>0.99686400000000019</c:v>
                </c:pt>
                <c:pt idx="473">
                  <c:v>0.99708400000000019</c:v>
                </c:pt>
                <c:pt idx="474">
                  <c:v>0.99729600000000018</c:v>
                </c:pt>
                <c:pt idx="475">
                  <c:v>0.99750000000000016</c:v>
                </c:pt>
                <c:pt idx="476">
                  <c:v>0.99769600000000014</c:v>
                </c:pt>
                <c:pt idx="477">
                  <c:v>0.9978840000000001</c:v>
                </c:pt>
                <c:pt idx="478">
                  <c:v>0.99806400000000017</c:v>
                </c:pt>
                <c:pt idx="479">
                  <c:v>0.99823600000000012</c:v>
                </c:pt>
                <c:pt idx="480">
                  <c:v>0.99840000000000018</c:v>
                </c:pt>
                <c:pt idx="481">
                  <c:v>0.99855600000000011</c:v>
                </c:pt>
                <c:pt idx="482">
                  <c:v>0.99870400000000015</c:v>
                </c:pt>
                <c:pt idx="483">
                  <c:v>0.99884400000000018</c:v>
                </c:pt>
                <c:pt idx="484">
                  <c:v>0.99897600000000009</c:v>
                </c:pt>
                <c:pt idx="485">
                  <c:v>0.9991000000000001</c:v>
                </c:pt>
                <c:pt idx="486">
                  <c:v>0.9992160000000001</c:v>
                </c:pt>
                <c:pt idx="487">
                  <c:v>0.9993240000000001</c:v>
                </c:pt>
                <c:pt idx="488">
                  <c:v>0.99942400000000009</c:v>
                </c:pt>
                <c:pt idx="489">
                  <c:v>0.99951600000000007</c:v>
                </c:pt>
                <c:pt idx="490">
                  <c:v>0.99960000000000004</c:v>
                </c:pt>
                <c:pt idx="491">
                  <c:v>0.99967600000000012</c:v>
                </c:pt>
                <c:pt idx="492">
                  <c:v>0.99974400000000008</c:v>
                </c:pt>
                <c:pt idx="493">
                  <c:v>0.99980400000000003</c:v>
                </c:pt>
                <c:pt idx="494">
                  <c:v>0.99985600000000008</c:v>
                </c:pt>
                <c:pt idx="495">
                  <c:v>0.99990000000000001</c:v>
                </c:pt>
                <c:pt idx="496">
                  <c:v>0.99993600000000005</c:v>
                </c:pt>
                <c:pt idx="497">
                  <c:v>0.99996400000000008</c:v>
                </c:pt>
                <c:pt idx="498">
                  <c:v>0.99998399999999998</c:v>
                </c:pt>
                <c:pt idx="499">
                  <c:v>0.999996</c:v>
                </c:pt>
                <c:pt idx="5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E7-4F4E-B2C4-34E566360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83215"/>
        <c:axId val="1124083631"/>
      </c:scatterChart>
      <c:valAx>
        <c:axId val="1124083215"/>
        <c:scaling>
          <c:orientation val="minMax"/>
          <c:max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b="1" i="1"/>
                  <a:t>Deformacion Regularizada de la Zona de Daño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1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1124083631"/>
        <c:crosses val="autoZero"/>
        <c:crossBetween val="midCat"/>
      </c:valAx>
      <c:valAx>
        <c:axId val="112408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O" b="1"/>
                  <a:t>Carga Relativa </a:t>
                </a:r>
                <a:r>
                  <a:rPr lang="es-CO" b="1" baseline="0"/>
                  <a:t>[P</a:t>
                </a:r>
                <a:r>
                  <a:rPr lang="es-CO" sz="800" b="1" baseline="0"/>
                  <a:t>j</a:t>
                </a:r>
                <a:r>
                  <a:rPr lang="es-CO" sz="1200" b="1" i="0" u="none" strike="noStrike" baseline="0">
                    <a:effectLst/>
                  </a:rPr>
                  <a:t>/Pmax</a:t>
                </a:r>
                <a:r>
                  <a:rPr lang="es-CO" sz="1200" b="1" baseline="0"/>
                  <a:t>]</a:t>
                </a:r>
                <a:endParaRPr lang="es-CO" b="1"/>
              </a:p>
            </c:rich>
          </c:tx>
          <c:layout>
            <c:manualLayout>
              <c:xMode val="edge"/>
              <c:yMode val="edge"/>
              <c:x val="2.4804843606871657E-2"/>
              <c:y val="0.170757774876641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O"/>
          </a:p>
        </c:txPr>
        <c:crossAx val="1124083215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2857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668530</xdr:colOff>
      <xdr:row>4</xdr:row>
      <xdr:rowOff>16920</xdr:rowOff>
    </xdr:to>
    <xdr:pic>
      <xdr:nvPicPr>
        <xdr:cNvPr id="5" name="Imagen 4" descr="observatorios e institutos - Sostenibilidad - Uninorte DXP">
          <a:extLst>
            <a:ext uri="{FF2B5EF4-FFF2-40B4-BE49-F238E27FC236}">
              <a16:creationId xmlns:a16="http://schemas.microsoft.com/office/drawing/2014/main" id="{1D1D9C97-204E-4DE0-98F4-6309D9411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17476" cy="818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8</xdr:col>
      <xdr:colOff>2913</xdr:colOff>
      <xdr:row>34</xdr:row>
      <xdr:rowOff>98035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7520AB-D2AE-4C60-81CA-4B3497820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48C1D-55DE-4417-B3CB-4CDA1A8A99E4}" name="Tabla1" displayName="Tabla1" ref="A1:A4" totalsRowShown="0" headerRowDxfId="5" dataDxfId="4">
  <autoFilter ref="A1:A4" xr:uid="{99348C1D-55DE-4417-B3CB-4CDA1A8A99E4}"/>
  <tableColumns count="1">
    <tableColumn id="1" xr3:uid="{1865A5FE-B85C-485B-8AC4-E81EF2142A17}" name="Type of Detai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85DAD7-F12A-4EC0-8694-90FB0963E6A9}" name="Tabla2" displayName="Tabla2" ref="A6:A8" totalsRowShown="0" headerRowDxfId="2" dataDxfId="1">
  <autoFilter ref="A6:A8" xr:uid="{A885DAD7-F12A-4EC0-8694-90FB0963E6A9}"/>
  <tableColumns count="1">
    <tableColumn id="1" xr3:uid="{81582E2E-605F-4DB4-94E6-5FECD92D23E9}" name="Parable 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BABE-7A8D-49D5-A12F-6668545B0284}">
  <sheetPr>
    <pageSetUpPr fitToPage="1"/>
  </sheetPr>
  <dimension ref="A1:I36"/>
  <sheetViews>
    <sheetView showGridLines="0" tabSelected="1" view="pageBreakPreview" zoomScale="85" zoomScaleNormal="100" zoomScaleSheetLayoutView="85" workbookViewId="0">
      <selection activeCell="F19" sqref="F19"/>
    </sheetView>
  </sheetViews>
  <sheetFormatPr baseColWidth="10" defaultRowHeight="15.6" x14ac:dyDescent="0.3"/>
  <cols>
    <col min="1" max="1" width="11.5546875" style="1"/>
    <col min="2" max="2" width="12.44140625" style="1" bestFit="1" customWidth="1"/>
    <col min="3" max="6" width="11.5546875" style="1"/>
    <col min="7" max="7" width="12.44140625" style="1" bestFit="1" customWidth="1"/>
    <col min="8" max="16384" width="11.5546875" style="1"/>
  </cols>
  <sheetData>
    <row r="1" spans="1:9" ht="15.6" customHeight="1" x14ac:dyDescent="0.3">
      <c r="A1" s="2"/>
      <c r="B1" s="3"/>
      <c r="C1" s="3"/>
      <c r="D1" s="48" t="s">
        <v>69</v>
      </c>
      <c r="E1" s="49"/>
      <c r="F1" s="49"/>
      <c r="G1" s="49"/>
      <c r="H1" s="49"/>
      <c r="I1" s="50"/>
    </row>
    <row r="2" spans="1:9" ht="15.6" customHeight="1" x14ac:dyDescent="0.3">
      <c r="A2" s="4"/>
      <c r="B2" s="5"/>
      <c r="C2" s="5"/>
      <c r="D2" s="51"/>
      <c r="E2" s="52"/>
      <c r="F2" s="52"/>
      <c r="G2" s="52"/>
      <c r="H2" s="52"/>
      <c r="I2" s="53"/>
    </row>
    <row r="3" spans="1:9" ht="15.6" customHeight="1" x14ac:dyDescent="0.3">
      <c r="A3" s="4"/>
      <c r="B3" s="5"/>
      <c r="C3" s="5"/>
      <c r="D3" s="51"/>
      <c r="E3" s="52"/>
      <c r="F3" s="52"/>
      <c r="G3" s="52"/>
      <c r="H3" s="52"/>
      <c r="I3" s="53"/>
    </row>
    <row r="4" spans="1:9" ht="15.6" customHeight="1" thickBot="1" x14ac:dyDescent="0.35">
      <c r="A4" s="7"/>
      <c r="B4" s="8"/>
      <c r="C4" s="8"/>
      <c r="D4" s="54" t="s">
        <v>33</v>
      </c>
      <c r="E4" s="55"/>
      <c r="F4" s="55"/>
      <c r="G4" s="55"/>
      <c r="H4" s="55"/>
      <c r="I4" s="56"/>
    </row>
    <row r="5" spans="1:9" ht="16.2" thickBot="1" x14ac:dyDescent="0.35">
      <c r="A5" s="4"/>
      <c r="B5" s="5"/>
      <c r="C5" s="5"/>
      <c r="D5" s="5"/>
      <c r="E5" s="5"/>
      <c r="F5" s="5"/>
      <c r="G5" s="5"/>
      <c r="H5" s="5"/>
      <c r="I5" s="6"/>
    </row>
    <row r="6" spans="1:9" ht="16.2" thickBot="1" x14ac:dyDescent="0.35">
      <c r="A6" s="4"/>
      <c r="B6" s="57" t="s">
        <v>23</v>
      </c>
      <c r="C6" s="58"/>
      <c r="D6" s="59"/>
      <c r="E6" s="5"/>
      <c r="F6" s="57" t="s">
        <v>24</v>
      </c>
      <c r="G6" s="58"/>
      <c r="H6" s="59"/>
      <c r="I6" s="6"/>
    </row>
    <row r="7" spans="1:9" ht="21" x14ac:dyDescent="0.4">
      <c r="A7" s="4"/>
      <c r="B7" s="10" t="s">
        <v>28</v>
      </c>
      <c r="C7" s="14" t="s">
        <v>42</v>
      </c>
      <c r="D7" s="6"/>
      <c r="E7" s="5"/>
      <c r="F7" s="10" t="s">
        <v>25</v>
      </c>
      <c r="G7" s="12">
        <f>+IF(C7=Calculos!A2, 0.0028, IF(C7=Calculos!A3, 0.0028, IF(C7=Calculos!A4, 0.004)))</f>
        <v>2.8E-3</v>
      </c>
      <c r="H7" s="6"/>
      <c r="I7" s="6"/>
    </row>
    <row r="8" spans="1:9" x14ac:dyDescent="0.3">
      <c r="A8" s="4"/>
      <c r="B8" s="24" t="s">
        <v>45</v>
      </c>
      <c r="C8" s="25" t="s">
        <v>47</v>
      </c>
      <c r="D8" s="6"/>
      <c r="E8" s="5"/>
      <c r="F8" s="10" t="s">
        <v>6</v>
      </c>
      <c r="G8" s="11">
        <f>+C9*C11</f>
        <v>15.694000000000003</v>
      </c>
      <c r="H8" s="6"/>
      <c r="I8" s="6"/>
    </row>
    <row r="9" spans="1:9" x14ac:dyDescent="0.3">
      <c r="A9" s="4"/>
      <c r="B9" s="10" t="s">
        <v>0</v>
      </c>
      <c r="C9" s="13">
        <v>5.9</v>
      </c>
      <c r="D9" s="6"/>
      <c r="E9" s="5"/>
      <c r="F9" s="10" t="s">
        <v>13</v>
      </c>
      <c r="G9" s="11">
        <f>+C10-2*C12</f>
        <v>25.6</v>
      </c>
      <c r="H9" s="6"/>
      <c r="I9" s="6"/>
    </row>
    <row r="10" spans="1:9" x14ac:dyDescent="0.3">
      <c r="A10" s="4"/>
      <c r="B10" s="10" t="s">
        <v>1</v>
      </c>
      <c r="C10" s="13">
        <v>27.6</v>
      </c>
      <c r="D10" s="6"/>
      <c r="E10" s="5"/>
      <c r="F10" s="10" t="s">
        <v>7</v>
      </c>
      <c r="G10" s="17">
        <f>+C9*C10</f>
        <v>162.84000000000003</v>
      </c>
      <c r="H10" s="6"/>
      <c r="I10" s="6"/>
    </row>
    <row r="11" spans="1:9" x14ac:dyDescent="0.3">
      <c r="A11" s="4"/>
      <c r="B11" s="10" t="s">
        <v>22</v>
      </c>
      <c r="C11" s="14">
        <v>2.66</v>
      </c>
      <c r="D11" s="6"/>
      <c r="E11" s="5"/>
      <c r="F11" s="10" t="s">
        <v>8</v>
      </c>
      <c r="G11" s="17">
        <f>+(C9-2*C12)*(C10-2*C12)</f>
        <v>99.840000000000018</v>
      </c>
      <c r="H11" s="6"/>
      <c r="I11" s="6"/>
    </row>
    <row r="12" spans="1:9" x14ac:dyDescent="0.3">
      <c r="A12" s="4"/>
      <c r="B12" s="10" t="s">
        <v>2</v>
      </c>
      <c r="C12" s="13">
        <v>1</v>
      </c>
      <c r="D12" s="6"/>
      <c r="E12" s="5"/>
      <c r="F12" s="10" t="s">
        <v>9</v>
      </c>
      <c r="G12" s="18">
        <f>+G10*C13</f>
        <v>1.7537868000000003</v>
      </c>
      <c r="H12" s="6"/>
      <c r="I12" s="6"/>
    </row>
    <row r="13" spans="1:9" ht="21" x14ac:dyDescent="0.4">
      <c r="A13" s="4"/>
      <c r="B13" s="10" t="s">
        <v>26</v>
      </c>
      <c r="C13" s="15">
        <v>1.077E-2</v>
      </c>
      <c r="D13" s="6"/>
      <c r="E13" s="5"/>
      <c r="F13" s="10" t="s">
        <v>12</v>
      </c>
      <c r="G13" s="18">
        <f>+C15*PI()*C16^2/4</f>
        <v>0.62831853071795873</v>
      </c>
      <c r="H13" s="6"/>
      <c r="I13" s="6"/>
    </row>
    <row r="14" spans="1:9" ht="21" x14ac:dyDescent="0.4">
      <c r="A14" s="4"/>
      <c r="B14" s="10" t="s">
        <v>3</v>
      </c>
      <c r="C14" s="13">
        <v>1.2</v>
      </c>
      <c r="D14" s="6"/>
      <c r="E14" s="5"/>
      <c r="F14" s="10" t="s">
        <v>27</v>
      </c>
      <c r="G14" s="20">
        <f>+G13/(G9*C14)</f>
        <v>2.0453077171808554E-2</v>
      </c>
      <c r="H14" s="6"/>
      <c r="I14" s="6"/>
    </row>
    <row r="15" spans="1:9" x14ac:dyDescent="0.3">
      <c r="A15" s="4"/>
      <c r="B15" s="10" t="s">
        <v>32</v>
      </c>
      <c r="C15" s="15">
        <v>5</v>
      </c>
      <c r="D15" s="6"/>
      <c r="E15" s="5"/>
      <c r="F15" s="4"/>
      <c r="G15" s="5"/>
      <c r="H15" s="6"/>
      <c r="I15" s="6"/>
    </row>
    <row r="16" spans="1:9" x14ac:dyDescent="0.3">
      <c r="A16" s="4"/>
      <c r="B16" s="10" t="s">
        <v>4</v>
      </c>
      <c r="C16" s="13">
        <v>0.4</v>
      </c>
      <c r="D16" s="6"/>
      <c r="E16" s="5"/>
      <c r="F16" s="10" t="s">
        <v>5</v>
      </c>
      <c r="G16" s="19">
        <f>+(0.85*(G10-G12)*C17)+(G12*C18)</f>
        <v>881.68178347800028</v>
      </c>
      <c r="H16" s="6"/>
      <c r="I16" s="6"/>
    </row>
    <row r="17" spans="1:9" ht="16.2" thickBot="1" x14ac:dyDescent="0.35">
      <c r="A17" s="4"/>
      <c r="B17" s="10" t="s">
        <v>17</v>
      </c>
      <c r="C17" s="16">
        <v>5.9</v>
      </c>
      <c r="D17" s="6"/>
      <c r="E17" s="5"/>
      <c r="F17" s="21" t="s">
        <v>10</v>
      </c>
      <c r="G17" s="23">
        <f>+G16/G11</f>
        <v>8.8309473505408675</v>
      </c>
      <c r="H17" s="9"/>
      <c r="I17" s="6"/>
    </row>
    <row r="18" spans="1:9" ht="16.2" thickBot="1" x14ac:dyDescent="0.35">
      <c r="A18" s="4"/>
      <c r="B18" s="21" t="s">
        <v>16</v>
      </c>
      <c r="C18" s="22">
        <v>42.1</v>
      </c>
      <c r="D18" s="9"/>
      <c r="E18" s="5"/>
      <c r="F18" s="5"/>
      <c r="G18" s="5"/>
      <c r="H18" s="5"/>
      <c r="I18" s="6"/>
    </row>
    <row r="19" spans="1:9" x14ac:dyDescent="0.3">
      <c r="A19" s="4"/>
      <c r="B19" s="5"/>
      <c r="C19" s="5"/>
      <c r="D19" s="5"/>
      <c r="E19" s="5"/>
      <c r="F19" s="5"/>
      <c r="G19" s="5"/>
      <c r="H19" s="5"/>
      <c r="I19" s="6"/>
    </row>
    <row r="20" spans="1:9" x14ac:dyDescent="0.3">
      <c r="A20" s="4"/>
      <c r="B20" s="5"/>
      <c r="C20" s="5"/>
      <c r="D20" s="5"/>
      <c r="E20" s="5"/>
      <c r="F20" s="5"/>
      <c r="G20" s="5"/>
      <c r="H20" s="5"/>
      <c r="I20" s="6"/>
    </row>
    <row r="21" spans="1:9" x14ac:dyDescent="0.3">
      <c r="A21" s="4"/>
      <c r="B21" s="5"/>
      <c r="C21" s="5"/>
      <c r="D21" s="5"/>
      <c r="E21" s="5"/>
      <c r="F21" s="5"/>
      <c r="G21" s="5"/>
      <c r="H21" s="5"/>
      <c r="I21" s="6"/>
    </row>
    <row r="22" spans="1:9" x14ac:dyDescent="0.3">
      <c r="A22" s="4"/>
      <c r="B22" s="5"/>
      <c r="C22" s="5"/>
      <c r="D22" s="5"/>
      <c r="E22" s="5"/>
      <c r="F22" s="5"/>
      <c r="G22" s="5"/>
      <c r="H22" s="5"/>
      <c r="I22" s="6"/>
    </row>
    <row r="23" spans="1:9" x14ac:dyDescent="0.3">
      <c r="A23" s="4"/>
      <c r="B23" s="5"/>
      <c r="C23" s="5"/>
      <c r="D23" s="5"/>
      <c r="E23" s="5"/>
      <c r="F23" s="5"/>
      <c r="G23" s="5"/>
      <c r="H23" s="5"/>
      <c r="I23" s="6"/>
    </row>
    <row r="24" spans="1:9" x14ac:dyDescent="0.3">
      <c r="A24" s="4"/>
      <c r="B24" s="5"/>
      <c r="C24" s="5"/>
      <c r="D24" s="5"/>
      <c r="E24" s="5"/>
      <c r="F24" s="5"/>
      <c r="G24" s="5"/>
      <c r="H24" s="5"/>
      <c r="I24" s="6"/>
    </row>
    <row r="25" spans="1:9" x14ac:dyDescent="0.3">
      <c r="A25" s="4"/>
      <c r="B25" s="5"/>
      <c r="C25" s="5"/>
      <c r="D25" s="5"/>
      <c r="E25" s="5"/>
      <c r="F25" s="5"/>
      <c r="G25" s="5"/>
      <c r="H25" s="5"/>
      <c r="I25" s="6"/>
    </row>
    <row r="26" spans="1:9" x14ac:dyDescent="0.3">
      <c r="A26" s="4"/>
      <c r="B26" s="5"/>
      <c r="C26" s="5"/>
      <c r="D26" s="5"/>
      <c r="E26" s="5"/>
      <c r="F26" s="5"/>
      <c r="G26" s="5"/>
      <c r="H26" s="5"/>
      <c r="I26" s="6"/>
    </row>
    <row r="27" spans="1:9" x14ac:dyDescent="0.3">
      <c r="A27" s="4"/>
      <c r="B27" s="5"/>
      <c r="C27" s="5"/>
      <c r="D27" s="5"/>
      <c r="E27" s="5"/>
      <c r="F27" s="5"/>
      <c r="G27" s="5"/>
      <c r="H27" s="5"/>
      <c r="I27" s="6"/>
    </row>
    <row r="28" spans="1:9" x14ac:dyDescent="0.3">
      <c r="A28" s="4"/>
      <c r="B28" s="5"/>
      <c r="C28" s="5"/>
      <c r="D28" s="5"/>
      <c r="E28" s="5"/>
      <c r="F28" s="5"/>
      <c r="G28" s="5"/>
      <c r="H28" s="5"/>
      <c r="I28" s="6"/>
    </row>
    <row r="29" spans="1:9" x14ac:dyDescent="0.3">
      <c r="A29" s="4"/>
      <c r="B29" s="5"/>
      <c r="C29" s="5"/>
      <c r="D29" s="5"/>
      <c r="E29" s="5"/>
      <c r="F29" s="5"/>
      <c r="G29" s="5"/>
      <c r="H29" s="5"/>
      <c r="I29" s="6"/>
    </row>
    <row r="30" spans="1:9" x14ac:dyDescent="0.3">
      <c r="A30" s="4"/>
      <c r="B30" s="5"/>
      <c r="C30" s="5"/>
      <c r="D30" s="5"/>
      <c r="E30" s="5"/>
      <c r="F30" s="5"/>
      <c r="G30" s="5"/>
      <c r="H30" s="5"/>
      <c r="I30" s="6"/>
    </row>
    <row r="31" spans="1:9" x14ac:dyDescent="0.3">
      <c r="A31" s="4"/>
      <c r="B31" s="5"/>
      <c r="C31" s="5"/>
      <c r="D31" s="5"/>
      <c r="E31" s="5"/>
      <c r="F31" s="5"/>
      <c r="G31" s="5"/>
      <c r="H31" s="5"/>
      <c r="I31" s="6"/>
    </row>
    <row r="32" spans="1:9" x14ac:dyDescent="0.3">
      <c r="A32" s="4"/>
      <c r="B32" s="5"/>
      <c r="C32" s="5"/>
      <c r="D32" s="5"/>
      <c r="E32" s="5"/>
      <c r="F32" s="5"/>
      <c r="G32" s="5"/>
      <c r="H32" s="5"/>
      <c r="I32" s="6"/>
    </row>
    <row r="33" spans="1:9" x14ac:dyDescent="0.3">
      <c r="A33" s="4"/>
      <c r="B33" s="5"/>
      <c r="C33" s="5"/>
      <c r="D33" s="5"/>
      <c r="E33" s="5"/>
      <c r="F33" s="5"/>
      <c r="G33" s="5"/>
      <c r="H33" s="5"/>
      <c r="I33" s="6"/>
    </row>
    <row r="34" spans="1:9" x14ac:dyDescent="0.3">
      <c r="A34" s="4"/>
      <c r="B34" s="5"/>
      <c r="C34" s="5"/>
      <c r="D34" s="5"/>
      <c r="E34" s="5"/>
      <c r="F34" s="5"/>
      <c r="G34" s="5"/>
      <c r="H34" s="5"/>
      <c r="I34" s="6"/>
    </row>
    <row r="35" spans="1:9" x14ac:dyDescent="0.3">
      <c r="A35" s="4"/>
      <c r="B35" s="5"/>
      <c r="C35" s="5"/>
      <c r="D35" s="5"/>
      <c r="E35" s="5"/>
      <c r="F35" s="5"/>
      <c r="G35" s="5"/>
      <c r="H35" s="5"/>
      <c r="I35" s="6"/>
    </row>
    <row r="36" spans="1:9" ht="16.2" thickBot="1" x14ac:dyDescent="0.35">
      <c r="A36" s="7"/>
      <c r="B36" s="8"/>
      <c r="C36" s="8"/>
      <c r="D36" s="8"/>
      <c r="E36" s="8"/>
      <c r="F36" s="8"/>
      <c r="G36" s="8"/>
      <c r="H36" s="8"/>
      <c r="I36" s="9"/>
    </row>
  </sheetData>
  <mergeCells count="4">
    <mergeCell ref="D1:I3"/>
    <mergeCell ref="D4:I4"/>
    <mergeCell ref="B6:D6"/>
    <mergeCell ref="F6:H6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85" orientation="landscape" r:id="rId1"/>
  <colBreaks count="1" manualBreakCount="1">
    <brk id="9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xWindow="327" yWindow="446" count="2">
        <x14:dataValidation type="list" allowBlank="1" showInputMessage="1" showErrorMessage="1" errorTitle="Invalid Input" error="Select an option from the list." promptTitle="Type of Detail" prompt="Select the type of detail according to:_x000a_Detail 1 = Outer hoop or overlap hoop with unsupported bars._x000a_Detail 2 = Hoop &amp; ties, all supported._x000a_Detail 3 = Overlap all supported." xr:uid="{2B02B620-D5F5-41FA-9534-C29650FB7A06}">
          <x14:formula1>
            <xm:f>Calculos!$A$2:$A$4</xm:f>
          </x14:formula1>
          <xm:sqref>C7</xm:sqref>
        </x14:dataValidation>
        <x14:dataValidation type="list" allowBlank="1" showInputMessage="1" showErrorMessage="1" errorTitle="Invalid Input" error="Select an option from the list." promptTitle="Parable Model" prompt="Choose the model for the ascent parabola of the model:_x000a_Mander = Mander model where E is weighted using the areas of concrete and steel with their respective Modulus of Elasticity. _x000a_Kent&amp;Park = Model that takes E as 2*MaxStress/eco." xr:uid="{BC117D28-30A3-4748-9018-975F56274223}">
          <x14:formula1>
            <xm:f>Calculos!$A$7:$A$8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1130-91A5-4D89-898B-E5CB4A036326}">
  <dimension ref="A1:AA1602"/>
  <sheetViews>
    <sheetView topLeftCell="B1" zoomScale="55" zoomScaleNormal="55" workbookViewId="0">
      <selection activeCell="B1" sqref="B1"/>
    </sheetView>
  </sheetViews>
  <sheetFormatPr baseColWidth="10" defaultRowHeight="13.8" x14ac:dyDescent="0.25"/>
  <cols>
    <col min="1" max="1" width="16" style="47" hidden="1" customWidth="1"/>
    <col min="2" max="2" width="11.5546875" style="26" customWidth="1"/>
    <col min="3" max="3" width="9.109375" style="26" customWidth="1"/>
    <col min="4" max="4" width="11.5546875" style="26" customWidth="1"/>
    <col min="5" max="5" width="12.88671875" style="26" customWidth="1"/>
    <col min="6" max="29" width="11.5546875" style="26" customWidth="1"/>
    <col min="30" max="16384" width="11.5546875" style="26"/>
  </cols>
  <sheetData>
    <row r="1" spans="1:27" s="46" customFormat="1" ht="15.6" x14ac:dyDescent="0.3">
      <c r="A1" s="45" t="s">
        <v>40</v>
      </c>
      <c r="C1" s="66" t="s">
        <v>66</v>
      </c>
      <c r="D1" s="66"/>
      <c r="F1" s="66" t="s">
        <v>41</v>
      </c>
      <c r="G1" s="66"/>
      <c r="H1" s="66"/>
      <c r="I1" s="66"/>
      <c r="J1" s="66"/>
      <c r="K1" s="66"/>
      <c r="L1" s="66"/>
      <c r="M1" s="66"/>
      <c r="O1" s="64" t="s">
        <v>54</v>
      </c>
      <c r="P1" s="64"/>
      <c r="Q1" s="64"/>
      <c r="R1" s="64"/>
      <c r="S1" s="64"/>
      <c r="T1" s="64"/>
      <c r="U1" s="64"/>
      <c r="AA1" s="46">
        <f>+MAX(Y2:Y857)</f>
        <v>10.674078525641024</v>
      </c>
    </row>
    <row r="2" spans="1:27" ht="15.6" x14ac:dyDescent="0.3">
      <c r="A2" s="47" t="s">
        <v>41</v>
      </c>
      <c r="C2" s="62" t="s">
        <v>48</v>
      </c>
      <c r="D2" s="62"/>
      <c r="F2" s="62" t="s">
        <v>48</v>
      </c>
      <c r="G2" s="62"/>
      <c r="H2" s="62"/>
      <c r="I2" s="62"/>
      <c r="J2" s="62"/>
      <c r="K2" s="62"/>
      <c r="L2" s="62"/>
      <c r="M2" s="62"/>
      <c r="O2" s="27" t="s">
        <v>50</v>
      </c>
      <c r="P2" s="27" t="s">
        <v>63</v>
      </c>
      <c r="Q2" s="27" t="s">
        <v>51</v>
      </c>
      <c r="R2" s="27" t="s">
        <v>64</v>
      </c>
      <c r="S2" s="27" t="s">
        <v>52</v>
      </c>
      <c r="T2" s="27" t="s">
        <v>65</v>
      </c>
      <c r="U2" s="27" t="s">
        <v>53</v>
      </c>
      <c r="W2" s="28">
        <v>0</v>
      </c>
      <c r="X2" s="28">
        <v>0</v>
      </c>
      <c r="Y2" s="28">
        <v>0</v>
      </c>
      <c r="Z2" s="26">
        <f>+Y2/$AA$1</f>
        <v>0</v>
      </c>
    </row>
    <row r="3" spans="1:27" ht="15.6" x14ac:dyDescent="0.3">
      <c r="A3" s="47" t="s">
        <v>42</v>
      </c>
      <c r="C3" s="29" t="s">
        <v>14</v>
      </c>
      <c r="D3" s="29" t="s">
        <v>15</v>
      </c>
      <c r="F3" s="29" t="s">
        <v>14</v>
      </c>
      <c r="G3" s="30" t="s">
        <v>56</v>
      </c>
      <c r="H3" s="30" t="s">
        <v>63</v>
      </c>
      <c r="I3" s="30" t="s">
        <v>51</v>
      </c>
      <c r="J3" s="30" t="s">
        <v>60</v>
      </c>
      <c r="K3" s="30" t="s">
        <v>67</v>
      </c>
      <c r="L3" s="29" t="s">
        <v>68</v>
      </c>
      <c r="M3" s="29" t="s">
        <v>15</v>
      </c>
      <c r="O3" s="31">
        <v>0.9</v>
      </c>
      <c r="P3" s="31">
        <v>3.121</v>
      </c>
      <c r="Q3" s="31">
        <v>0</v>
      </c>
      <c r="R3" s="31">
        <v>0</v>
      </c>
      <c r="S3" s="31">
        <v>442.58</v>
      </c>
      <c r="T3" s="31">
        <v>0</v>
      </c>
      <c r="U3" s="31">
        <v>1758.27</v>
      </c>
      <c r="W3" s="32">
        <v>5.0000000000000002E-5</v>
      </c>
      <c r="X3" s="28">
        <v>68.563000000000002</v>
      </c>
      <c r="Y3" s="28">
        <f>+X3/Modelo!$G$11</f>
        <v>0.68672876602564092</v>
      </c>
      <c r="Z3" s="26">
        <f t="shared" ref="Z3:Z66" si="0">+Y3/$AA$1</f>
        <v>6.4336117106127425E-2</v>
      </c>
    </row>
    <row r="4" spans="1:27" ht="14.4" x14ac:dyDescent="0.3">
      <c r="A4" s="47" t="s">
        <v>43</v>
      </c>
      <c r="C4" s="26">
        <v>1</v>
      </c>
      <c r="D4" s="33">
        <f>+Modelo!G7</f>
        <v>2.8E-3</v>
      </c>
      <c r="F4" s="26">
        <v>1</v>
      </c>
      <c r="M4" s="34">
        <f>+Modelo!G7</f>
        <v>2.8E-3</v>
      </c>
      <c r="O4" s="31">
        <v>0.8</v>
      </c>
      <c r="P4" s="31">
        <v>5.2910000000000004</v>
      </c>
      <c r="Q4" s="31">
        <v>0</v>
      </c>
      <c r="R4" s="31">
        <v>0</v>
      </c>
      <c r="S4" s="31">
        <v>766.59</v>
      </c>
      <c r="T4" s="31">
        <v>0</v>
      </c>
      <c r="U4" s="31">
        <v>1987.15</v>
      </c>
      <c r="W4" s="28">
        <v>1E-4</v>
      </c>
      <c r="X4" s="28">
        <v>137.13</v>
      </c>
      <c r="Y4" s="28">
        <f>+X4/Modelo!$G$11</f>
        <v>1.3734975961538458</v>
      </c>
      <c r="Z4" s="26">
        <f t="shared" si="0"/>
        <v>0.12867598761377497</v>
      </c>
    </row>
    <row r="5" spans="1:27" ht="14.4" x14ac:dyDescent="0.3">
      <c r="C5" s="26">
        <v>0.9</v>
      </c>
      <c r="D5" s="33">
        <f>+IF(Modelo!$C$7=Calculos!$A$2,Calculos!M5, IF(Modelo!$C$7=Calculos!$A$3, M14, IF(Modelo!$C$7=Calculos!$A$4, M23)))</f>
        <v>1.101786577954628E-2</v>
      </c>
      <c r="F5" s="26">
        <v>0.9</v>
      </c>
      <c r="G5" s="26">
        <f>+P10</f>
        <v>1</v>
      </c>
      <c r="H5" s="26">
        <f t="shared" ref="H5:I8" si="1">+P3</f>
        <v>3.121</v>
      </c>
      <c r="I5" s="26">
        <f t="shared" si="1"/>
        <v>0</v>
      </c>
      <c r="J5" s="26">
        <f>+P17</f>
        <v>1.05</v>
      </c>
      <c r="K5" s="26">
        <f>+H5+I5*$I$36</f>
        <v>3.121</v>
      </c>
      <c r="L5" s="26">
        <f>+G5*J5</f>
        <v>1.05</v>
      </c>
      <c r="M5" s="33">
        <f>L5*($M$4+((K5*$I$37)/(220*(1+F5)*$I$39)))</f>
        <v>5.8873054646184841E-3</v>
      </c>
      <c r="O5" s="31">
        <v>0.7</v>
      </c>
      <c r="P5" s="31">
        <v>7.3650000000000002</v>
      </c>
      <c r="Q5" s="31">
        <v>0</v>
      </c>
      <c r="R5" s="31">
        <v>0</v>
      </c>
      <c r="S5" s="31">
        <v>1117.69</v>
      </c>
      <c r="T5" s="31">
        <v>0</v>
      </c>
      <c r="U5" s="31">
        <v>2256.9</v>
      </c>
      <c r="W5" s="28">
        <v>1.4999999999999999E-4</v>
      </c>
      <c r="X5" s="28">
        <v>205.69</v>
      </c>
      <c r="Y5" s="28">
        <f>+X5/Modelo!$G$11</f>
        <v>2.0601963141025639</v>
      </c>
      <c r="Z5" s="26">
        <f t="shared" si="0"/>
        <v>0.19300928966876232</v>
      </c>
    </row>
    <row r="6" spans="1:27" ht="14.4" x14ac:dyDescent="0.3">
      <c r="A6" s="47" t="s">
        <v>44</v>
      </c>
      <c r="C6" s="26">
        <v>0.8</v>
      </c>
      <c r="D6" s="33">
        <f>+IF(Modelo!$C$7=Calculos!$A$2,Calculos!M6, IF(Modelo!$C$7=Calculos!$A$3, M15, IF(Modelo!$C$7=Calculos!$A$4, M24)))</f>
        <v>2.0337598060973665E-2</v>
      </c>
      <c r="F6" s="26">
        <v>0.8</v>
      </c>
      <c r="G6" s="26">
        <f>+P11</f>
        <v>1</v>
      </c>
      <c r="H6" s="26">
        <f t="shared" si="1"/>
        <v>5.2910000000000004</v>
      </c>
      <c r="I6" s="26">
        <f t="shared" si="1"/>
        <v>0</v>
      </c>
      <c r="J6" s="26">
        <f>+P18</f>
        <v>1.05</v>
      </c>
      <c r="K6" s="26">
        <f>+H6+I6*$I$36</f>
        <v>5.2910000000000004</v>
      </c>
      <c r="L6" s="26">
        <f>+G6*J6</f>
        <v>1.05</v>
      </c>
      <c r="M6" s="33">
        <f>L6*($M$4+((K6*$I$37)/(220*(1+F6)*$I$39)))</f>
        <v>8.2141228070175439E-3</v>
      </c>
      <c r="O6" s="31">
        <v>0.6</v>
      </c>
      <c r="P6" s="31">
        <v>9.0640000000000001</v>
      </c>
      <c r="Q6" s="31">
        <v>0</v>
      </c>
      <c r="R6" s="31">
        <v>0</v>
      </c>
      <c r="S6" s="31">
        <v>1811.7</v>
      </c>
      <c r="T6" s="31"/>
      <c r="U6" s="31"/>
      <c r="W6" s="28">
        <v>2.0000000000000001E-4</v>
      </c>
      <c r="X6" s="28">
        <v>274.25</v>
      </c>
      <c r="Y6" s="28">
        <f>+X6/Modelo!$G$11</f>
        <v>2.7468950320512815</v>
      </c>
      <c r="Z6" s="26">
        <f t="shared" si="0"/>
        <v>0.25734259172374963</v>
      </c>
    </row>
    <row r="7" spans="1:27" ht="14.4" x14ac:dyDescent="0.3">
      <c r="A7" s="47" t="s">
        <v>46</v>
      </c>
      <c r="C7" s="26">
        <v>0.7</v>
      </c>
      <c r="D7" s="33">
        <f>+IF(Modelo!$C$7=Calculos!$A$2,Calculos!M7, IF(Modelo!$C$7=Calculos!$A$3, M16, IF(Modelo!$C$7=Calculos!$A$4, M25)))</f>
        <v>2.706770879273716E-2</v>
      </c>
      <c r="F7" s="26">
        <v>0.7</v>
      </c>
      <c r="G7" s="26">
        <f>+P12</f>
        <v>1</v>
      </c>
      <c r="H7" s="26">
        <f t="shared" si="1"/>
        <v>7.3650000000000002</v>
      </c>
      <c r="I7" s="26">
        <f t="shared" si="1"/>
        <v>0</v>
      </c>
      <c r="J7" s="26">
        <f>+P19</f>
        <v>1.05</v>
      </c>
      <c r="K7" s="26">
        <f>+H7+I7*$I$36</f>
        <v>7.3650000000000002</v>
      </c>
      <c r="L7" s="26">
        <f>+G7*J7</f>
        <v>1.05</v>
      </c>
      <c r="M7" s="33">
        <f>L7*($M$4+((K7*$I$37)/(220*(1+F7)*$I$39)))</f>
        <v>1.0713360540388404E-2</v>
      </c>
      <c r="W7" s="28">
        <v>2.5000000000000001E-4</v>
      </c>
      <c r="X7" s="28">
        <v>311.86</v>
      </c>
      <c r="Y7" s="28">
        <f>+X7/Modelo!$G$11</f>
        <v>3.1235977564102559</v>
      </c>
      <c r="Z7" s="26">
        <f t="shared" si="0"/>
        <v>0.29263394951674954</v>
      </c>
    </row>
    <row r="8" spans="1:27" ht="14.4" x14ac:dyDescent="0.3">
      <c r="A8" s="47" t="s">
        <v>47</v>
      </c>
      <c r="C8" s="26">
        <v>0.6</v>
      </c>
      <c r="D8" s="33">
        <f>+IF(Modelo!$C$7=Calculos!$A$2,Calculos!M8, IF(Modelo!$C$7=Calculos!$A$3, M17, IF(Modelo!$C$7=Calculos!$A$4, M26)))</f>
        <v>4.2374974273929375E-2</v>
      </c>
      <c r="F8" s="26">
        <v>0.6</v>
      </c>
      <c r="G8" s="26">
        <f>+P13</f>
        <v>1</v>
      </c>
      <c r="H8" s="26">
        <f t="shared" si="1"/>
        <v>9.0640000000000001</v>
      </c>
      <c r="I8" s="26">
        <f t="shared" si="1"/>
        <v>0</v>
      </c>
      <c r="J8" s="26">
        <f>+P20</f>
        <v>1.05</v>
      </c>
      <c r="K8" s="26">
        <f>+H8+I8*$I$36</f>
        <v>9.0640000000000001</v>
      </c>
      <c r="L8" s="26">
        <f>+G8*J8</f>
        <v>1.05</v>
      </c>
      <c r="M8" s="33">
        <f>L8*($M$4+((K8*$I$37)/(220*(1+F8)*$I$39)))</f>
        <v>1.3104473684210527E-2</v>
      </c>
      <c r="O8" s="65" t="s">
        <v>55</v>
      </c>
      <c r="P8" s="65"/>
      <c r="Q8" s="65"/>
      <c r="R8" s="65"/>
      <c r="W8" s="28">
        <v>2.9999999999999997E-4</v>
      </c>
      <c r="X8" s="28">
        <v>342.87</v>
      </c>
      <c r="Y8" s="28">
        <f>+X8/Modelo!$G$11</f>
        <v>3.4341947115384608</v>
      </c>
      <c r="Z8" s="26">
        <f t="shared" si="0"/>
        <v>0.32173219480153886</v>
      </c>
    </row>
    <row r="9" spans="1:27" ht="14.4" x14ac:dyDescent="0.3">
      <c r="O9" s="27" t="s">
        <v>50</v>
      </c>
      <c r="P9" s="27" t="s">
        <v>56</v>
      </c>
      <c r="Q9" s="27" t="s">
        <v>57</v>
      </c>
      <c r="R9" s="27" t="s">
        <v>58</v>
      </c>
      <c r="W9" s="28">
        <v>3.5E-4</v>
      </c>
      <c r="X9" s="28">
        <v>382.5</v>
      </c>
      <c r="Y9" s="28">
        <f>+X9/Modelo!$G$11</f>
        <v>3.831129807692307</v>
      </c>
      <c r="Z9" s="26">
        <f t="shared" si="0"/>
        <v>0.35891902036220324</v>
      </c>
    </row>
    <row r="10" spans="1:27" ht="15.6" x14ac:dyDescent="0.3">
      <c r="F10" s="61" t="s">
        <v>42</v>
      </c>
      <c r="G10" s="61"/>
      <c r="H10" s="61"/>
      <c r="I10" s="61"/>
      <c r="J10" s="61"/>
      <c r="K10" s="61"/>
      <c r="L10" s="61"/>
      <c r="M10" s="61"/>
      <c r="O10" s="31">
        <v>0.9</v>
      </c>
      <c r="P10" s="31">
        <v>1</v>
      </c>
      <c r="Q10" s="31">
        <v>0.95</v>
      </c>
      <c r="R10" s="31">
        <v>0.7</v>
      </c>
      <c r="W10" s="28">
        <v>4.0000000000000002E-4</v>
      </c>
      <c r="X10" s="28">
        <v>422.14</v>
      </c>
      <c r="Y10" s="28">
        <f>+X10/Modelo!$G$11</f>
        <v>4.228165064102563</v>
      </c>
      <c r="Z10" s="26">
        <f t="shared" si="0"/>
        <v>0.39611522942666788</v>
      </c>
    </row>
    <row r="11" spans="1:27" ht="15.6" x14ac:dyDescent="0.3">
      <c r="C11" s="61" t="s">
        <v>19</v>
      </c>
      <c r="D11" s="61"/>
      <c r="F11" s="62" t="s">
        <v>48</v>
      </c>
      <c r="G11" s="62"/>
      <c r="H11" s="62"/>
      <c r="I11" s="62"/>
      <c r="J11" s="62"/>
      <c r="K11" s="62"/>
      <c r="L11" s="62"/>
      <c r="M11" s="62"/>
      <c r="O11" s="31">
        <v>0.8</v>
      </c>
      <c r="P11" s="31">
        <v>1</v>
      </c>
      <c r="Q11" s="31">
        <v>1</v>
      </c>
      <c r="R11" s="31">
        <v>0.9</v>
      </c>
      <c r="W11" s="28">
        <v>4.4999999999999999E-4</v>
      </c>
      <c r="X11" s="28">
        <v>436.72</v>
      </c>
      <c r="Y11" s="28">
        <f>+X11/Modelo!$G$11</f>
        <v>4.3741987179487172</v>
      </c>
      <c r="Z11" s="26">
        <f t="shared" si="0"/>
        <v>0.4097963779675331</v>
      </c>
    </row>
    <row r="12" spans="1:27" ht="15.6" x14ac:dyDescent="0.3">
      <c r="C12" s="62" t="s">
        <v>48</v>
      </c>
      <c r="D12" s="62"/>
      <c r="F12" s="29" t="s">
        <v>14</v>
      </c>
      <c r="G12" s="30" t="s">
        <v>57</v>
      </c>
      <c r="H12" s="30" t="s">
        <v>64</v>
      </c>
      <c r="I12" s="30" t="s">
        <v>52</v>
      </c>
      <c r="J12" s="30" t="s">
        <v>61</v>
      </c>
      <c r="K12" s="30" t="s">
        <v>67</v>
      </c>
      <c r="L12" s="29" t="s">
        <v>68</v>
      </c>
      <c r="M12" s="29" t="s">
        <v>15</v>
      </c>
      <c r="O12" s="31">
        <v>0.7</v>
      </c>
      <c r="P12" s="31">
        <v>1</v>
      </c>
      <c r="Q12" s="31">
        <v>1</v>
      </c>
      <c r="R12" s="31">
        <v>0.95</v>
      </c>
      <c r="W12" s="28">
        <v>5.0000000000000001E-4</v>
      </c>
      <c r="X12" s="28">
        <v>453.96</v>
      </c>
      <c r="Y12" s="28">
        <f>+X12/Modelo!$G$11</f>
        <v>4.5468749999999991</v>
      </c>
      <c r="Z12" s="26">
        <f t="shared" si="0"/>
        <v>0.4259735385192831</v>
      </c>
    </row>
    <row r="13" spans="1:27" ht="15.6" x14ac:dyDescent="0.3">
      <c r="C13" s="29" t="s">
        <v>14</v>
      </c>
      <c r="D13" s="29" t="s">
        <v>15</v>
      </c>
      <c r="F13" s="26">
        <v>1</v>
      </c>
      <c r="H13" s="34"/>
      <c r="J13" s="34"/>
      <c r="K13" s="34"/>
      <c r="L13" s="34"/>
      <c r="M13" s="34">
        <f>+Modelo!G7</f>
        <v>2.8E-3</v>
      </c>
      <c r="O13" s="31">
        <v>0.6</v>
      </c>
      <c r="P13" s="31">
        <v>1</v>
      </c>
      <c r="Q13" s="31">
        <v>1</v>
      </c>
      <c r="R13" s="31">
        <v>1</v>
      </c>
      <c r="W13" s="28">
        <v>5.5000000000000003E-4</v>
      </c>
      <c r="X13" s="28">
        <v>476.38</v>
      </c>
      <c r="Y13" s="28">
        <f>+X13/Modelo!$G$11</f>
        <v>4.7714342948717938</v>
      </c>
      <c r="Z13" s="26">
        <f t="shared" si="0"/>
        <v>0.44701135403959835</v>
      </c>
    </row>
    <row r="14" spans="1:27" ht="14.4" x14ac:dyDescent="0.3">
      <c r="C14" s="26">
        <f>+C4-$C$4</f>
        <v>0</v>
      </c>
      <c r="D14" s="33">
        <f>+D4-$D$4</f>
        <v>0</v>
      </c>
      <c r="F14" s="26">
        <v>0.9</v>
      </c>
      <c r="G14" s="26">
        <f>+Q10</f>
        <v>0.95</v>
      </c>
      <c r="H14" s="35">
        <f t="shared" ref="H14:I17" si="2">+R3</f>
        <v>0</v>
      </c>
      <c r="I14" s="26">
        <f t="shared" si="2"/>
        <v>442.58</v>
      </c>
      <c r="J14" s="33">
        <f>+Q17</f>
        <v>1.06</v>
      </c>
      <c r="K14" s="26">
        <f>+H14+I14*$I$36</f>
        <v>9.0521228946990284</v>
      </c>
      <c r="L14" s="36">
        <f>+G14*J14</f>
        <v>1.0069999999999999</v>
      </c>
      <c r="M14" s="33">
        <f>L14*($M$4+((K14*$I$37)/(220*(1+F14)*$I$39)))</f>
        <v>1.101786577954628E-2</v>
      </c>
      <c r="W14" s="28">
        <v>5.9999999999999995E-4</v>
      </c>
      <c r="X14" s="28">
        <v>515.78</v>
      </c>
      <c r="Y14" s="28">
        <f>+X14/Modelo!$G$11</f>
        <v>5.1660657051282035</v>
      </c>
      <c r="Z14" s="26">
        <f t="shared" si="0"/>
        <v>0.48398235901285536</v>
      </c>
    </row>
    <row r="15" spans="1:27" ht="14.4" x14ac:dyDescent="0.3">
      <c r="C15" s="26">
        <f>+C5-$C$4</f>
        <v>-9.9999999999999978E-2</v>
      </c>
      <c r="D15" s="33">
        <f>+D5-$D$4</f>
        <v>8.2178657795462795E-3</v>
      </c>
      <c r="F15" s="26">
        <v>0.8</v>
      </c>
      <c r="G15" s="26">
        <f>+Q11</f>
        <v>1</v>
      </c>
      <c r="H15" s="35">
        <f t="shared" si="2"/>
        <v>0</v>
      </c>
      <c r="I15" s="26">
        <f t="shared" si="2"/>
        <v>766.59</v>
      </c>
      <c r="J15" s="33">
        <f>+Q18</f>
        <v>1.1499999999999999</v>
      </c>
      <c r="K15" s="26">
        <f>+H15+I15*$I$36</f>
        <v>15.679124429136719</v>
      </c>
      <c r="L15" s="26">
        <f>+G15*J15</f>
        <v>1.1499999999999999</v>
      </c>
      <c r="M15" s="33">
        <f>L15*($M$4+((K15*$I$37)/(220*(1+F15)*$I$39)))</f>
        <v>2.0337598060973665E-2</v>
      </c>
      <c r="O15" s="65" t="s">
        <v>59</v>
      </c>
      <c r="P15" s="65"/>
      <c r="Q15" s="65"/>
      <c r="R15" s="65"/>
      <c r="W15" s="28">
        <v>6.4999999999999997E-4</v>
      </c>
      <c r="X15" s="28">
        <v>555.96</v>
      </c>
      <c r="Y15" s="28">
        <f>+X15/Modelo!$G$11</f>
        <v>5.568509615384615</v>
      </c>
      <c r="Z15" s="26">
        <f t="shared" si="0"/>
        <v>0.52168527728253733</v>
      </c>
    </row>
    <row r="16" spans="1:27" ht="14.4" x14ac:dyDescent="0.3">
      <c r="C16" s="26">
        <f>+C6-$C$4</f>
        <v>-0.19999999999999996</v>
      </c>
      <c r="D16" s="33">
        <f>+D6-$D$4</f>
        <v>1.7537598060973665E-2</v>
      </c>
      <c r="F16" s="26">
        <v>0.7</v>
      </c>
      <c r="G16" s="26">
        <f>+Q12</f>
        <v>1</v>
      </c>
      <c r="H16" s="35">
        <f t="shared" si="2"/>
        <v>0</v>
      </c>
      <c r="I16" s="26">
        <f t="shared" si="2"/>
        <v>1117.69</v>
      </c>
      <c r="J16" s="33">
        <f>+Q19</f>
        <v>1.05</v>
      </c>
      <c r="K16" s="26">
        <f>+H16+I16*$I$36</f>
        <v>22.860199824158702</v>
      </c>
      <c r="L16" s="26">
        <f>+G16*J16</f>
        <v>1.05</v>
      </c>
      <c r="M16" s="33">
        <f>L16*($M$4+((K16*$I$37)/(220*(1+F16)*$I$39)))</f>
        <v>2.706770879273716E-2</v>
      </c>
      <c r="O16" s="27" t="s">
        <v>50</v>
      </c>
      <c r="P16" s="27" t="s">
        <v>60</v>
      </c>
      <c r="Q16" s="27" t="s">
        <v>61</v>
      </c>
      <c r="R16" s="27" t="s">
        <v>62</v>
      </c>
      <c r="W16" s="28">
        <v>6.9999999999999999E-4</v>
      </c>
      <c r="X16" s="28">
        <v>591.79</v>
      </c>
      <c r="Y16" s="28">
        <f>+X16/Modelo!$G$11</f>
        <v>5.927383814102563</v>
      </c>
      <c r="Z16" s="26">
        <f t="shared" si="0"/>
        <v>0.55530637139908046</v>
      </c>
    </row>
    <row r="17" spans="3:26" s="26" customFormat="1" ht="14.4" x14ac:dyDescent="0.3">
      <c r="C17" s="26">
        <f>+C7-$C$4</f>
        <v>-0.30000000000000004</v>
      </c>
      <c r="D17" s="33">
        <f>+D7-$D$4</f>
        <v>2.426770879273716E-2</v>
      </c>
      <c r="F17" s="26">
        <v>0.6</v>
      </c>
      <c r="G17" s="26">
        <f>+Q13</f>
        <v>1</v>
      </c>
      <c r="H17" s="35">
        <f t="shared" si="2"/>
        <v>0</v>
      </c>
      <c r="I17" s="26">
        <f t="shared" si="2"/>
        <v>1811.7</v>
      </c>
      <c r="J17" s="33">
        <f>+Q20</f>
        <v>1</v>
      </c>
      <c r="K17" s="26">
        <f>+H17+I17*$I$36</f>
        <v>37.054839912165555</v>
      </c>
      <c r="L17" s="26">
        <f>+G17*J17</f>
        <v>1</v>
      </c>
      <c r="M17" s="33">
        <f>L17*($M$4+((K17*$I$37)/(220*(1+F17)*$I$39)))</f>
        <v>4.2374974273929375E-2</v>
      </c>
      <c r="O17" s="31">
        <v>0.9</v>
      </c>
      <c r="P17" s="31">
        <v>1.05</v>
      </c>
      <c r="Q17" s="31">
        <v>1.06</v>
      </c>
      <c r="R17" s="31">
        <v>1.05</v>
      </c>
      <c r="W17" s="28">
        <v>7.5000000000000002E-4</v>
      </c>
      <c r="X17" s="28">
        <v>616.80999999999995</v>
      </c>
      <c r="Y17" s="28">
        <f>+X17/Modelo!$G$11</f>
        <v>6.1779847756410238</v>
      </c>
      <c r="Z17" s="26">
        <f t="shared" si="0"/>
        <v>0.57878389790747853</v>
      </c>
    </row>
    <row r="18" spans="3:26" s="26" customFormat="1" ht="14.4" x14ac:dyDescent="0.3">
      <c r="C18" s="26">
        <f>+C8-$C$4</f>
        <v>-0.4</v>
      </c>
      <c r="D18" s="33">
        <f>+D8-$D$4</f>
        <v>3.9574974273929378E-2</v>
      </c>
      <c r="O18" s="31">
        <v>0.8</v>
      </c>
      <c r="P18" s="31">
        <v>1.05</v>
      </c>
      <c r="Q18" s="31">
        <v>1.1499999999999999</v>
      </c>
      <c r="R18" s="31">
        <v>0.9</v>
      </c>
      <c r="W18" s="28">
        <v>8.0000000000000004E-4</v>
      </c>
      <c r="X18" s="28">
        <v>625.78</v>
      </c>
      <c r="Y18" s="28">
        <f>+X18/Modelo!$G$11</f>
        <v>6.2678285256410247</v>
      </c>
      <c r="Z18" s="26">
        <f t="shared" si="0"/>
        <v>0.58720090081636489</v>
      </c>
    </row>
    <row r="19" spans="3:26" s="26" customFormat="1" ht="15.6" x14ac:dyDescent="0.3">
      <c r="F19" s="61" t="s">
        <v>43</v>
      </c>
      <c r="G19" s="61"/>
      <c r="H19" s="61"/>
      <c r="I19" s="61"/>
      <c r="J19" s="61"/>
      <c r="K19" s="61"/>
      <c r="L19" s="61"/>
      <c r="M19" s="61"/>
      <c r="O19" s="31">
        <v>0.7</v>
      </c>
      <c r="P19" s="31">
        <v>1.05</v>
      </c>
      <c r="Q19" s="31">
        <v>1.05</v>
      </c>
      <c r="R19" s="31">
        <v>0.85</v>
      </c>
      <c r="W19" s="28">
        <v>8.4999999999999995E-4</v>
      </c>
      <c r="X19" s="28">
        <v>654.33000000000004</v>
      </c>
      <c r="Y19" s="28">
        <f>+X19/Modelo!$G$11</f>
        <v>6.5537860576923066</v>
      </c>
      <c r="Z19" s="26">
        <f t="shared" si="0"/>
        <v>0.61399080416627572</v>
      </c>
    </row>
    <row r="20" spans="3:26" s="26" customFormat="1" ht="15.6" x14ac:dyDescent="0.3">
      <c r="C20" s="37" t="s">
        <v>20</v>
      </c>
      <c r="D20" s="37" t="s">
        <v>21</v>
      </c>
      <c r="F20" s="62" t="s">
        <v>48</v>
      </c>
      <c r="G20" s="62"/>
      <c r="H20" s="62"/>
      <c r="I20" s="62"/>
      <c r="J20" s="62"/>
      <c r="K20" s="62"/>
      <c r="L20" s="62"/>
      <c r="M20" s="62"/>
      <c r="O20" s="31">
        <v>0.6</v>
      </c>
      <c r="P20" s="31">
        <v>1.05</v>
      </c>
      <c r="Q20" s="31">
        <v>1</v>
      </c>
      <c r="R20" s="31"/>
      <c r="W20" s="28">
        <v>8.9999999999999998E-4</v>
      </c>
      <c r="X20" s="28">
        <v>665.99</v>
      </c>
      <c r="Y20" s="28">
        <f>+X20/Modelo!$G$11</f>
        <v>6.6705729166666652</v>
      </c>
      <c r="Z20" s="26">
        <f t="shared" si="0"/>
        <v>0.62493196959744768</v>
      </c>
    </row>
    <row r="21" spans="3:26" s="26" customFormat="1" ht="15.6" x14ac:dyDescent="0.3">
      <c r="C21" s="33" cm="1">
        <f t="array" ref="C21:D21">+LINEST(D14:D17,C14:C17,FALSE)</f>
        <v>-8.2925848771217905E-2</v>
      </c>
      <c r="D21" s="34">
        <v>0</v>
      </c>
      <c r="F21" s="29" t="s">
        <v>14</v>
      </c>
      <c r="G21" s="30" t="s">
        <v>58</v>
      </c>
      <c r="H21" s="30" t="s">
        <v>65</v>
      </c>
      <c r="I21" s="30" t="s">
        <v>53</v>
      </c>
      <c r="J21" s="30" t="s">
        <v>61</v>
      </c>
      <c r="K21" s="30" t="s">
        <v>67</v>
      </c>
      <c r="L21" s="29" t="s">
        <v>68</v>
      </c>
      <c r="M21" s="29" t="s">
        <v>15</v>
      </c>
      <c r="W21" s="28">
        <v>9.5E-4</v>
      </c>
      <c r="X21" s="28">
        <v>692.58</v>
      </c>
      <c r="Y21" s="28">
        <f>+X21/Modelo!$G$11</f>
        <v>6.9368990384615374</v>
      </c>
      <c r="Z21" s="26">
        <f t="shared" si="0"/>
        <v>0.649882706202496</v>
      </c>
    </row>
    <row r="22" spans="3:26" s="26" customFormat="1" ht="14.4" x14ac:dyDescent="0.3">
      <c r="F22" s="26">
        <v>1</v>
      </c>
      <c r="H22" s="34"/>
      <c r="J22" s="34"/>
      <c r="K22" s="34"/>
      <c r="L22" s="34"/>
      <c r="M22" s="34">
        <f>+Modelo!G7</f>
        <v>2.8E-3</v>
      </c>
      <c r="W22" s="28">
        <v>1E-3</v>
      </c>
      <c r="X22" s="28">
        <v>704.44</v>
      </c>
      <c r="Y22" s="28">
        <f>+X22/Modelo!$G$11</f>
        <v>7.0556891025641022</v>
      </c>
      <c r="Z22" s="26">
        <f t="shared" si="0"/>
        <v>0.66101154170967447</v>
      </c>
    </row>
    <row r="23" spans="3:26" s="26" customFormat="1" ht="14.4" x14ac:dyDescent="0.3">
      <c r="C23" s="63" t="s">
        <v>49</v>
      </c>
      <c r="D23" s="63"/>
      <c r="F23" s="26">
        <v>0.9</v>
      </c>
      <c r="G23" s="26">
        <f>+R10</f>
        <v>0.7</v>
      </c>
      <c r="H23" s="35">
        <f t="shared" ref="H23:I25" si="3">+T3</f>
        <v>0</v>
      </c>
      <c r="I23" s="26">
        <f t="shared" si="3"/>
        <v>1758.27</v>
      </c>
      <c r="J23" s="33">
        <f>+R17</f>
        <v>1.05</v>
      </c>
      <c r="K23" s="26">
        <f>+H23+I23*$I$36</f>
        <v>35.962031998875823</v>
      </c>
      <c r="L23" s="36">
        <f>+G23*J23</f>
        <v>0.73499999999999999</v>
      </c>
      <c r="M23" s="33">
        <f>L23*($M$4+((K23*$I$37)/(220*(1+F23)*$I$39)))</f>
        <v>2.5830433643175273E-2</v>
      </c>
      <c r="W23" s="28">
        <v>1.0499999999999999E-3</v>
      </c>
      <c r="X23" s="28">
        <v>721.85</v>
      </c>
      <c r="Y23" s="28">
        <f>+X23/Modelo!$G$11</f>
        <v>7.2300681089743577</v>
      </c>
      <c r="Z23" s="26">
        <f t="shared" si="0"/>
        <v>0.67734822182602983</v>
      </c>
    </row>
    <row r="24" spans="3:26" s="26" customFormat="1" ht="14.4" x14ac:dyDescent="0.3">
      <c r="C24" s="34">
        <f>+C4</f>
        <v>1</v>
      </c>
      <c r="D24" s="33">
        <f>+D4</f>
        <v>2.8E-3</v>
      </c>
      <c r="F24" s="26">
        <v>0.8</v>
      </c>
      <c r="G24" s="26">
        <f>+R11</f>
        <v>0.9</v>
      </c>
      <c r="H24" s="35">
        <f t="shared" si="3"/>
        <v>0</v>
      </c>
      <c r="I24" s="26">
        <f t="shared" si="3"/>
        <v>1987.15</v>
      </c>
      <c r="J24" s="33">
        <f>+R18</f>
        <v>0.9</v>
      </c>
      <c r="K24" s="26">
        <f>+H24+I24*$I$36</f>
        <v>40.643332301959369</v>
      </c>
      <c r="L24" s="36">
        <f>+G24*J24</f>
        <v>0.81</v>
      </c>
      <c r="M24" s="33">
        <f>L24*($M$4+((K24*$I$37)/(220*(1+F24)*$I$39)))</f>
        <v>3.3521416841903136E-2</v>
      </c>
      <c r="W24" s="28">
        <v>1.1000000000000001E-3</v>
      </c>
      <c r="X24" s="28">
        <v>732.53</v>
      </c>
      <c r="Y24" s="28">
        <f>+X24/Modelo!$G$11</f>
        <v>7.337039262820511</v>
      </c>
      <c r="Z24" s="26">
        <f t="shared" si="0"/>
        <v>0.68736980388477054</v>
      </c>
    </row>
    <row r="25" spans="3:26" s="26" customFormat="1" ht="14.4" x14ac:dyDescent="0.3">
      <c r="C25" s="34">
        <v>0.7</v>
      </c>
      <c r="D25" s="33">
        <f>D4+C21*C17</f>
        <v>2.7677754631365376E-2</v>
      </c>
      <c r="F25" s="26">
        <v>0.7</v>
      </c>
      <c r="G25" s="26">
        <f>+R12</f>
        <v>0.95</v>
      </c>
      <c r="H25" s="35">
        <f t="shared" si="3"/>
        <v>0</v>
      </c>
      <c r="I25" s="26">
        <f t="shared" si="3"/>
        <v>2256.9</v>
      </c>
      <c r="J25" s="33">
        <f>+R19</f>
        <v>0.85</v>
      </c>
      <c r="K25" s="26">
        <f>+H25+I25*$I$36</f>
        <v>46.160549869054726</v>
      </c>
      <c r="L25" s="36">
        <f>+G25*J25</f>
        <v>0.8075</v>
      </c>
      <c r="M25" s="33">
        <f>L25*($M$4+((K25*$I$37)/(220*(1+F25)*$I$39)))</f>
        <v>3.972897878981714E-2</v>
      </c>
      <c r="W25" s="28">
        <v>1.15E-3</v>
      </c>
      <c r="X25" s="28">
        <v>768.34</v>
      </c>
      <c r="Y25" s="28">
        <f>+X25/Modelo!$G$11</f>
        <v>7.6957131410256396</v>
      </c>
      <c r="Z25" s="26">
        <f t="shared" si="0"/>
        <v>0.72097213099371305</v>
      </c>
    </row>
    <row r="26" spans="3:26" s="26" customFormat="1" ht="14.4" x14ac:dyDescent="0.3">
      <c r="F26" s="26">
        <v>0.6</v>
      </c>
      <c r="H26" s="35"/>
      <c r="J26" s="33"/>
      <c r="M26" s="33"/>
      <c r="W26" s="28">
        <v>1.1999999999999999E-3</v>
      </c>
      <c r="X26" s="28">
        <v>773.51</v>
      </c>
      <c r="Y26" s="28">
        <f>+X26/Modelo!$G$11</f>
        <v>7.7474959935897418</v>
      </c>
      <c r="Z26" s="26">
        <f t="shared" si="0"/>
        <v>0.72582340245847798</v>
      </c>
    </row>
    <row r="27" spans="3:26" s="26" customFormat="1" ht="14.4" x14ac:dyDescent="0.3">
      <c r="W27" s="28">
        <v>1.25E-3</v>
      </c>
      <c r="X27" s="28">
        <v>794.42</v>
      </c>
      <c r="Y27" s="28">
        <f>+X27/Modelo!$G$11</f>
        <v>7.9569310897435876</v>
      </c>
      <c r="Z27" s="26">
        <f t="shared" si="0"/>
        <v>0.74544430890494506</v>
      </c>
    </row>
    <row r="28" spans="3:26" s="26" customFormat="1" ht="15.6" x14ac:dyDescent="0.3">
      <c r="C28" s="61" t="s">
        <v>29</v>
      </c>
      <c r="D28" s="61"/>
      <c r="E28" s="61"/>
      <c r="F28" s="61"/>
      <c r="H28" s="26" t="s">
        <v>30</v>
      </c>
      <c r="I28" s="26">
        <v>500</v>
      </c>
      <c r="W28" s="28">
        <v>1.2999999999999999E-3</v>
      </c>
      <c r="X28" s="28">
        <v>804.47</v>
      </c>
      <c r="Y28" s="28">
        <f>+X28/Modelo!$G$11</f>
        <v>8.057592147435896</v>
      </c>
      <c r="Z28" s="26">
        <f t="shared" si="0"/>
        <v>0.75487473022426577</v>
      </c>
    </row>
    <row r="29" spans="3:26" s="26" customFormat="1" ht="14.4" x14ac:dyDescent="0.3">
      <c r="C29" s="37" t="s">
        <v>31</v>
      </c>
      <c r="D29" s="37" t="s">
        <v>34</v>
      </c>
      <c r="E29" s="37" t="s">
        <v>35</v>
      </c>
      <c r="F29" s="37" t="s">
        <v>18</v>
      </c>
      <c r="W29" s="28">
        <v>1.3500000000000001E-3</v>
      </c>
      <c r="X29" s="28">
        <v>825.82</v>
      </c>
      <c r="Y29" s="28">
        <f>+X29/Modelo!$G$11</f>
        <v>8.2714342948717938</v>
      </c>
      <c r="Z29" s="26">
        <f t="shared" si="0"/>
        <v>0.77490851083794687</v>
      </c>
    </row>
    <row r="30" spans="3:26" s="26" customFormat="1" ht="14.4" x14ac:dyDescent="0.3">
      <c r="C30" s="26">
        <v>0</v>
      </c>
      <c r="D30" s="26">
        <v>0</v>
      </c>
      <c r="E30" s="26">
        <v>0</v>
      </c>
      <c r="F30" s="26">
        <v>0</v>
      </c>
      <c r="H30" s="60" t="s">
        <v>36</v>
      </c>
      <c r="I30" s="60"/>
      <c r="J30" s="34"/>
      <c r="K30" s="34"/>
      <c r="L30" s="34"/>
      <c r="M30" s="34"/>
      <c r="W30" s="28">
        <v>1.4E-3</v>
      </c>
      <c r="X30" s="28">
        <v>853.4</v>
      </c>
      <c r="Y30" s="28">
        <f>+X30/Modelo!$G$11</f>
        <v>8.547676282051281</v>
      </c>
      <c r="Z30" s="26">
        <f t="shared" si="0"/>
        <v>0.80078821431922687</v>
      </c>
    </row>
    <row r="31" spans="3:26" s="26" customFormat="1" ht="14.4" x14ac:dyDescent="0.3">
      <c r="C31" s="38">
        <f t="shared" ref="C31:C94" si="4">+IF(C30&lt;$D$4,C30+($D$4/$I$28), " ")</f>
        <v>5.5999999999999997E-6</v>
      </c>
      <c r="D31" s="26">
        <f t="shared" ref="D31:D94" si="5">+IF(C31&lt;&gt; " ", ($C$4*((2*C31/$D$4)-(C31/$D$4)^2)), " ")</f>
        <v>3.9960000000000004E-3</v>
      </c>
      <c r="E31" s="26">
        <f t="shared" ref="E31:E94" si="6">+IF(C31&lt;&gt; " ", (($C$4*(C31/$D$4)*$I$33)/($I$33-1+(C31/$D$4)^$I$33)), " ")</f>
        <v>2.5636559828122428E-2</v>
      </c>
      <c r="F31" s="26">
        <f>+IF(Modelo!$C$8=Calculos!$A$7,Calculos!E31,IF(Modelo!$C$8=Calculos!$A$8,D31,"No Existe"))</f>
        <v>3.9960000000000004E-3</v>
      </c>
      <c r="H31" s="26" t="s">
        <v>37</v>
      </c>
      <c r="I31" s="26">
        <f>+(57000*SQRT(Modelo!C17*1000))/1000</f>
        <v>4378.2530762851065</v>
      </c>
      <c r="W31" s="28">
        <v>1.4499999999999999E-3</v>
      </c>
      <c r="X31" s="28">
        <v>864.55</v>
      </c>
      <c r="Y31" s="28">
        <f>+X31/Modelo!$G$11</f>
        <v>8.6593549679487154</v>
      </c>
      <c r="Z31" s="26">
        <f t="shared" si="0"/>
        <v>0.81125082105658242</v>
      </c>
    </row>
    <row r="32" spans="3:26" s="26" customFormat="1" ht="14.4" x14ac:dyDescent="0.3">
      <c r="C32" s="38">
        <f t="shared" si="4"/>
        <v>1.1199999999999999E-5</v>
      </c>
      <c r="D32" s="26">
        <f t="shared" si="5"/>
        <v>7.9839999999999998E-3</v>
      </c>
      <c r="E32" s="26">
        <f t="shared" si="6"/>
        <v>5.0476768533498126E-2</v>
      </c>
      <c r="F32" s="26">
        <f>+IF(Modelo!$C$8=Calculos!$A$7,Calculos!E32,IF(Modelo!$C$8=Calculos!$A$8,D32,"No Existe"))</f>
        <v>7.9839999999999998E-3</v>
      </c>
      <c r="H32" s="26" t="s">
        <v>39</v>
      </c>
      <c r="I32" s="26">
        <f>+((I31*(I37*I41-I42))+(29000*I42))/(I37*I41)</f>
        <v>4643.4292906535165</v>
      </c>
      <c r="W32" s="28">
        <v>1.5E-3</v>
      </c>
      <c r="X32" s="28">
        <v>883.91</v>
      </c>
      <c r="Y32" s="28">
        <f>+X32/Modelo!$G$11</f>
        <v>8.8532652243589727</v>
      </c>
      <c r="Z32" s="26">
        <f t="shared" si="0"/>
        <v>0.8294172844140002</v>
      </c>
    </row>
    <row r="33" spans="3:26" s="26" customFormat="1" ht="14.4" x14ac:dyDescent="0.3">
      <c r="C33" s="38">
        <f t="shared" si="4"/>
        <v>1.6799999999999998E-5</v>
      </c>
      <c r="D33" s="26">
        <f t="shared" si="5"/>
        <v>1.1963999999999999E-2</v>
      </c>
      <c r="E33" s="26">
        <f t="shared" si="6"/>
        <v>7.4506490342693077E-2</v>
      </c>
      <c r="F33" s="26">
        <f>+IF(Modelo!$C$8=Calculos!$A$7,Calculos!E33,IF(Modelo!$C$8=Calculos!$A$8,D33,"No Existe"))</f>
        <v>1.1963999999999999E-2</v>
      </c>
      <c r="H33" s="26" t="s">
        <v>38</v>
      </c>
      <c r="I33" s="26">
        <f>+I32/(I32-(C4/D4))</f>
        <v>1.0833222097223076</v>
      </c>
      <c r="W33" s="28">
        <v>1.5499999999999999E-3</v>
      </c>
      <c r="X33" s="28">
        <v>909.21</v>
      </c>
      <c r="Y33" s="28">
        <f>+X33/Modelo!$G$11</f>
        <v>9.1066706730769216</v>
      </c>
      <c r="Z33" s="26">
        <f t="shared" si="0"/>
        <v>0.85315754902880736</v>
      </c>
    </row>
    <row r="34" spans="3:26" s="26" customFormat="1" ht="14.4" x14ac:dyDescent="0.3">
      <c r="C34" s="38">
        <f t="shared" si="4"/>
        <v>2.2399999999999999E-5</v>
      </c>
      <c r="D34" s="26">
        <f t="shared" si="5"/>
        <v>1.5935999999999999E-2</v>
      </c>
      <c r="E34" s="26">
        <f t="shared" si="6"/>
        <v>9.7737015930763976E-2</v>
      </c>
      <c r="F34" s="26">
        <f>+IF(Modelo!$C$8=Calculos!$A$7,Calculos!E34,IF(Modelo!$C$8=Calculos!$A$8,D34,"No Existe"))</f>
        <v>1.5935999999999999E-2</v>
      </c>
      <c r="W34" s="28">
        <v>1.6000000000000001E-3</v>
      </c>
      <c r="X34" s="28">
        <v>913.96</v>
      </c>
      <c r="Y34" s="28">
        <f>+X34/Modelo!$G$11</f>
        <v>9.1542467948717938</v>
      </c>
      <c r="Z34" s="26">
        <f t="shared" si="0"/>
        <v>0.857614713333959</v>
      </c>
    </row>
    <row r="35" spans="3:26" s="26" customFormat="1" ht="14.4" x14ac:dyDescent="0.3">
      <c r="C35" s="38">
        <f t="shared" si="4"/>
        <v>2.8E-5</v>
      </c>
      <c r="D35" s="26">
        <f t="shared" si="5"/>
        <v>1.9900000000000001E-2</v>
      </c>
      <c r="E35" s="26">
        <f t="shared" si="6"/>
        <v>0.12018821186476365</v>
      </c>
      <c r="F35" s="26">
        <f>+IF(Modelo!$C$8=Calculos!$A$7,Calculos!E35,IF(Modelo!$C$8=Calculos!$A$8,D35,"No Existe"))</f>
        <v>1.9900000000000001E-2</v>
      </c>
      <c r="W35" s="28">
        <v>1.65E-3</v>
      </c>
      <c r="X35" s="28">
        <v>937.74</v>
      </c>
      <c r="Y35" s="28">
        <f>+X35/Modelo!$G$11</f>
        <v>9.3924278846153832</v>
      </c>
      <c r="Z35" s="26">
        <f t="shared" si="0"/>
        <v>0.87992868537111757</v>
      </c>
    </row>
    <row r="36" spans="3:26" s="26" customFormat="1" ht="14.4" x14ac:dyDescent="0.3">
      <c r="C36" s="38">
        <f t="shared" si="4"/>
        <v>3.3599999999999997E-5</v>
      </c>
      <c r="D36" s="26">
        <f t="shared" si="5"/>
        <v>2.3855999999999999E-2</v>
      </c>
      <c r="E36" s="26">
        <f t="shared" si="6"/>
        <v>0.14188387191406029</v>
      </c>
      <c r="F36" s="26">
        <f>+IF(Modelo!$C$8=Calculos!$A$7,Calculos!E36,IF(Modelo!$C$8=Calculos!$A$8,D36,"No Existe"))</f>
        <v>2.3855999999999999E-2</v>
      </c>
      <c r="H36" s="39" t="s">
        <v>11</v>
      </c>
      <c r="I36" s="40">
        <f>+Modelo!G14</f>
        <v>2.0453077171808554E-2</v>
      </c>
      <c r="W36" s="28">
        <v>1.6999999999999999E-3</v>
      </c>
      <c r="X36" s="28">
        <v>956.01</v>
      </c>
      <c r="Y36" s="28">
        <f>+X36/Modelo!$G$11</f>
        <v>9.5754206730769216</v>
      </c>
      <c r="Z36" s="26">
        <f t="shared" si="0"/>
        <v>0.89707234681430048</v>
      </c>
    </row>
    <row r="37" spans="3:26" s="26" customFormat="1" ht="14.4" x14ac:dyDescent="0.3">
      <c r="C37" s="38">
        <f t="shared" si="4"/>
        <v>3.9199999999999997E-5</v>
      </c>
      <c r="D37" s="26">
        <f t="shared" si="5"/>
        <v>2.7803999999999999E-2</v>
      </c>
      <c r="E37" s="26">
        <f t="shared" si="6"/>
        <v>0.16284963698405014</v>
      </c>
      <c r="F37" s="26">
        <f>+IF(Modelo!$C$8=Calculos!$A$7,Calculos!E37,IF(Modelo!$C$8=Calculos!$A$8,D37,"No Existe"))</f>
        <v>2.7803999999999999E-2</v>
      </c>
      <c r="H37" s="39" t="s">
        <v>0</v>
      </c>
      <c r="I37" s="41">
        <f>+Modelo!C9</f>
        <v>5.9</v>
      </c>
      <c r="W37" s="28">
        <v>1.75E-3</v>
      </c>
      <c r="X37" s="28">
        <v>980.79</v>
      </c>
      <c r="Y37" s="28">
        <f>+X37/Modelo!$G$11</f>
        <v>9.8236177884615365</v>
      </c>
      <c r="Z37" s="26">
        <f t="shared" si="0"/>
        <v>0.92032466923149103</v>
      </c>
    </row>
    <row r="38" spans="3:26" s="26" customFormat="1" ht="14.4" x14ac:dyDescent="0.3">
      <c r="C38" s="38">
        <f t="shared" si="4"/>
        <v>4.4799999999999998E-5</v>
      </c>
      <c r="D38" s="26">
        <f t="shared" si="5"/>
        <v>3.1744000000000001E-2</v>
      </c>
      <c r="E38" s="26">
        <f t="shared" si="6"/>
        <v>0.1831118854099115</v>
      </c>
      <c r="F38" s="26">
        <f>+IF(Modelo!$C$8=Calculos!$A$7,Calculos!E38,IF(Modelo!$C$8=Calculos!$A$8,D38,"No Existe"))</f>
        <v>3.1744000000000001E-2</v>
      </c>
      <c r="H38" s="39" t="s">
        <v>10</v>
      </c>
      <c r="I38" s="42">
        <f>+Modelo!G17</f>
        <v>8.8309473505408675</v>
      </c>
      <c r="W38" s="28">
        <v>1.8E-3</v>
      </c>
      <c r="X38" s="28">
        <v>997.32</v>
      </c>
      <c r="Y38" s="28">
        <f>+X38/Modelo!$G$11</f>
        <v>9.9891826923076916</v>
      </c>
      <c r="Z38" s="26">
        <f t="shared" si="0"/>
        <v>0.93583560101341856</v>
      </c>
    </row>
    <row r="39" spans="3:26" s="26" customFormat="1" ht="14.4" x14ac:dyDescent="0.3">
      <c r="C39" s="38">
        <f t="shared" si="4"/>
        <v>5.0399999999999999E-5</v>
      </c>
      <c r="D39" s="26">
        <f t="shared" si="5"/>
        <v>3.5675999999999999E-2</v>
      </c>
      <c r="E39" s="26">
        <f t="shared" si="6"/>
        <v>0.20269708443312398</v>
      </c>
      <c r="F39" s="26">
        <f>+IF(Modelo!$C$8=Calculos!$A$7,Calculos!E39,IF(Modelo!$C$8=Calculos!$A$8,D39,"No Existe"))</f>
        <v>3.5675999999999999E-2</v>
      </c>
      <c r="H39" s="39" t="s">
        <v>6</v>
      </c>
      <c r="I39" s="43">
        <f>+Modelo!G8</f>
        <v>15.694000000000003</v>
      </c>
      <c r="W39" s="28">
        <v>1.8500000000000001E-3</v>
      </c>
      <c r="X39" s="28">
        <v>1002.7</v>
      </c>
      <c r="Y39" s="28">
        <f>+X39/Modelo!$G$11</f>
        <v>10.043068910256409</v>
      </c>
      <c r="Z39" s="26">
        <f t="shared" si="0"/>
        <v>0.94088392605799009</v>
      </c>
    </row>
    <row r="40" spans="3:26" s="26" customFormat="1" ht="15.6" x14ac:dyDescent="0.3">
      <c r="C40" s="38">
        <f t="shared" si="4"/>
        <v>5.5999999999999999E-5</v>
      </c>
      <c r="D40" s="26">
        <f t="shared" si="5"/>
        <v>3.9600000000000003E-2</v>
      </c>
      <c r="E40" s="26">
        <f t="shared" si="6"/>
        <v>0.22163139202811871</v>
      </c>
      <c r="F40" s="26">
        <f>+IF(Modelo!$C$8=Calculos!$A$7,Calculos!E40,IF(Modelo!$C$8=Calculos!$A$8,D40,"No Existe"))</f>
        <v>3.9600000000000003E-2</v>
      </c>
      <c r="H40" s="44" t="s">
        <v>70</v>
      </c>
      <c r="I40" s="43">
        <f>+Modelo!C17</f>
        <v>5.9</v>
      </c>
      <c r="W40" s="28">
        <v>1.9E-3</v>
      </c>
      <c r="X40" s="28">
        <v>1013.2</v>
      </c>
      <c r="Y40" s="28">
        <f>+X40/Modelo!$G$11</f>
        <v>10.148237179487179</v>
      </c>
      <c r="Z40" s="26">
        <f t="shared" si="0"/>
        <v>0.95073660504832513</v>
      </c>
    </row>
    <row r="41" spans="3:26" s="26" customFormat="1" ht="15.6" x14ac:dyDescent="0.3">
      <c r="C41" s="38">
        <f t="shared" si="4"/>
        <v>6.1599999999999993E-5</v>
      </c>
      <c r="D41" s="26">
        <f t="shared" si="5"/>
        <v>4.3515999999999999E-2</v>
      </c>
      <c r="E41" s="26">
        <f t="shared" si="6"/>
        <v>0.23994040686185225</v>
      </c>
      <c r="F41" s="26">
        <f>+IF(Modelo!$C$8=Calculos!$A$7,Calculos!E41,IF(Modelo!$C$8=Calculos!$A$8,D41,"No Existe"))</f>
        <v>4.3515999999999999E-2</v>
      </c>
      <c r="H41" s="44" t="s">
        <v>1</v>
      </c>
      <c r="I41" s="43">
        <f>+Modelo!C10</f>
        <v>27.6</v>
      </c>
      <c r="W41" s="28">
        <v>1.9499999999999999E-3</v>
      </c>
      <c r="X41" s="28">
        <v>1023.3</v>
      </c>
      <c r="Y41" s="28">
        <f>+X41/Modelo!$G$11</f>
        <v>10.249399038461537</v>
      </c>
      <c r="Z41" s="26">
        <f t="shared" si="0"/>
        <v>0.96021394388664727</v>
      </c>
    </row>
    <row r="42" spans="3:26" s="26" customFormat="1" ht="15.6" x14ac:dyDescent="0.3">
      <c r="C42" s="38">
        <f t="shared" si="4"/>
        <v>6.7199999999999994E-5</v>
      </c>
      <c r="D42" s="26">
        <f t="shared" si="5"/>
        <v>4.7423999999999994E-2</v>
      </c>
      <c r="E42" s="26">
        <f t="shared" si="6"/>
        <v>0.25764901122450357</v>
      </c>
      <c r="F42" s="26">
        <f>+IF(Modelo!$C$8=Calculos!$A$7,Calculos!E42,IF(Modelo!$C$8=Calculos!$A$8,D42,"No Existe"))</f>
        <v>4.7423999999999994E-2</v>
      </c>
      <c r="H42" s="44" t="s">
        <v>9</v>
      </c>
      <c r="I42" s="43">
        <f>+Modelo!G12</f>
        <v>1.7537868000000003</v>
      </c>
      <c r="W42" s="28">
        <v>2E-3</v>
      </c>
      <c r="X42" s="28">
        <v>1028.3</v>
      </c>
      <c r="Y42" s="28">
        <f>+X42/Modelo!$G$11</f>
        <v>10.299479166666664</v>
      </c>
      <c r="Z42" s="26">
        <f t="shared" si="0"/>
        <v>0.96490569578680674</v>
      </c>
    </row>
    <row r="43" spans="3:26" s="26" customFormat="1" ht="14.4" x14ac:dyDescent="0.3">
      <c r="C43" s="38">
        <f t="shared" si="4"/>
        <v>7.2799999999999994E-5</v>
      </c>
      <c r="D43" s="26">
        <f t="shared" si="5"/>
        <v>5.1323999999999995E-2</v>
      </c>
      <c r="E43" s="26">
        <f t="shared" si="6"/>
        <v>0.27478127476731523</v>
      </c>
      <c r="F43" s="26">
        <f>+IF(Modelo!$C$8=Calculos!$A$7,Calculos!E43,IF(Modelo!$C$8=Calculos!$A$8,D43,"No Existe"))</f>
        <v>5.1323999999999995E-2</v>
      </c>
      <c r="W43" s="28">
        <v>2.0500000000000002E-3</v>
      </c>
      <c r="X43" s="28">
        <v>1036.0999999999999</v>
      </c>
      <c r="Y43" s="28">
        <f>+X43/Modelo!$G$11</f>
        <v>10.377604166666664</v>
      </c>
      <c r="Z43" s="26">
        <f t="shared" si="0"/>
        <v>0.97222482875105565</v>
      </c>
    </row>
    <row r="44" spans="3:26" s="26" customFormat="1" ht="14.4" x14ac:dyDescent="0.3">
      <c r="C44" s="38">
        <f t="shared" si="4"/>
        <v>7.8399999999999995E-5</v>
      </c>
      <c r="D44" s="26">
        <f t="shared" si="5"/>
        <v>5.5215999999999994E-2</v>
      </c>
      <c r="E44" s="26">
        <f t="shared" si="6"/>
        <v>0.29136039917310486</v>
      </c>
      <c r="F44" s="26">
        <f>+IF(Modelo!$C$8=Calculos!$A$7,Calculos!E44,IF(Modelo!$C$8=Calculos!$A$8,D44,"No Existe"))</f>
        <v>5.5215999999999994E-2</v>
      </c>
      <c r="W44" s="28">
        <v>2.0999999999999999E-3</v>
      </c>
      <c r="X44" s="28">
        <v>1043.5999999999999</v>
      </c>
      <c r="Y44" s="28">
        <f>+X44/Modelo!$G$11</f>
        <v>10.452724358974356</v>
      </c>
      <c r="Z44" s="26">
        <f t="shared" si="0"/>
        <v>0.97926245660129485</v>
      </c>
    </row>
    <row r="45" spans="3:26" s="26" customFormat="1" ht="14.4" x14ac:dyDescent="0.3">
      <c r="C45" s="38">
        <f t="shared" si="4"/>
        <v>8.3999999999999995E-5</v>
      </c>
      <c r="D45" s="26">
        <f t="shared" si="5"/>
        <v>5.91E-2</v>
      </c>
      <c r="E45" s="26">
        <f t="shared" si="6"/>
        <v>0.30740869092023287</v>
      </c>
      <c r="F45" s="26">
        <f>+IF(Modelo!$C$8=Calculos!$A$7,Calculos!E45,IF(Modelo!$C$8=Calculos!$A$8,D45,"No Existe"))</f>
        <v>5.91E-2</v>
      </c>
      <c r="W45" s="28">
        <v>2.15E-3</v>
      </c>
      <c r="X45" s="28">
        <v>1049.2</v>
      </c>
      <c r="Y45" s="28">
        <f>+X45/Modelo!$G$11</f>
        <v>10.5088141025641</v>
      </c>
      <c r="Z45" s="26">
        <f t="shared" si="0"/>
        <v>0.98451721872947351</v>
      </c>
    </row>
    <row r="46" spans="3:26" s="26" customFormat="1" ht="14.4" x14ac:dyDescent="0.3">
      <c r="C46" s="38">
        <f t="shared" si="4"/>
        <v>8.9599999999999996E-5</v>
      </c>
      <c r="D46" s="26">
        <f t="shared" si="5"/>
        <v>6.2976000000000004E-2</v>
      </c>
      <c r="E46" s="26">
        <f t="shared" si="6"/>
        <v>0.32294755355391525</v>
      </c>
      <c r="F46" s="26">
        <f>+IF(Modelo!$C$8=Calculos!$A$7,Calculos!E46,IF(Modelo!$C$8=Calculos!$A$8,D46,"No Existe"))</f>
        <v>6.2976000000000004E-2</v>
      </c>
      <c r="W46" s="28">
        <v>2.2000000000000001E-3</v>
      </c>
      <c r="X46" s="28">
        <v>1054.2</v>
      </c>
      <c r="Y46" s="28">
        <f>+X46/Modelo!$G$11</f>
        <v>10.55889423076923</v>
      </c>
      <c r="Z46" s="26">
        <f t="shared" si="0"/>
        <v>0.9892089706296332</v>
      </c>
    </row>
    <row r="47" spans="3:26" s="26" customFormat="1" ht="14.4" x14ac:dyDescent="0.3">
      <c r="C47" s="38">
        <f t="shared" si="4"/>
        <v>9.5199999999999997E-5</v>
      </c>
      <c r="D47" s="26">
        <f t="shared" si="5"/>
        <v>6.6844000000000001E-2</v>
      </c>
      <c r="E47" s="26">
        <f t="shared" si="6"/>
        <v>0.3379974935655643</v>
      </c>
      <c r="F47" s="26">
        <f>+IF(Modelo!$C$8=Calculos!$A$7,Calculos!E47,IF(Modelo!$C$8=Calculos!$A$8,D47,"No Existe"))</f>
        <v>6.6844000000000001E-2</v>
      </c>
      <c r="W47" s="28">
        <v>2.2499999999999998E-3</v>
      </c>
      <c r="X47" s="28">
        <v>1059.9000000000001</v>
      </c>
      <c r="Y47" s="28">
        <f>+X47/Modelo!$G$11</f>
        <v>10.615985576923077</v>
      </c>
      <c r="Z47" s="26">
        <f t="shared" si="0"/>
        <v>0.99455756779581506</v>
      </c>
    </row>
    <row r="48" spans="3:26" s="26" customFormat="1" ht="14.4" x14ac:dyDescent="0.3">
      <c r="C48" s="38">
        <f t="shared" si="4"/>
        <v>1.008E-4</v>
      </c>
      <c r="D48" s="26">
        <f t="shared" si="5"/>
        <v>7.0703999999999989E-2</v>
      </c>
      <c r="E48" s="26">
        <f t="shared" si="6"/>
        <v>0.35257813574024527</v>
      </c>
      <c r="F48" s="26">
        <f>+IF(Modelo!$C$8=Calculos!$A$7,Calculos!E48,IF(Modelo!$C$8=Calculos!$A$8,D48,"No Existe"))</f>
        <v>7.0703999999999989E-2</v>
      </c>
      <c r="W48" s="28">
        <v>2.3E-3</v>
      </c>
      <c r="X48" s="28">
        <v>1064</v>
      </c>
      <c r="Y48" s="28">
        <f>+X48/Modelo!$G$11</f>
        <v>10.657051282051281</v>
      </c>
      <c r="Z48" s="26">
        <f t="shared" si="0"/>
        <v>0.99840480435394585</v>
      </c>
    </row>
    <row r="49" spans="3:26" s="26" customFormat="1" ht="14.4" x14ac:dyDescent="0.3">
      <c r="C49" s="38">
        <f t="shared" si="4"/>
        <v>1.064E-4</v>
      </c>
      <c r="D49" s="26">
        <f t="shared" si="5"/>
        <v>7.4555999999999997E-2</v>
      </c>
      <c r="E49" s="26">
        <f t="shared" si="6"/>
        <v>0.36670824501908145</v>
      </c>
      <c r="F49" s="26">
        <f>+IF(Modelo!$C$8=Calculos!$A$7,Calculos!E49,IF(Modelo!$C$8=Calculos!$A$8,D49,"No Existe"))</f>
        <v>7.4555999999999997E-2</v>
      </c>
      <c r="W49" s="28">
        <v>2.3500000000000001E-3</v>
      </c>
      <c r="X49" s="28">
        <v>1065.3</v>
      </c>
      <c r="Y49" s="28">
        <f>+X49/Modelo!$G$11</f>
        <v>10.670072115384613</v>
      </c>
      <c r="Z49" s="26">
        <f t="shared" si="0"/>
        <v>0.99962465984798721</v>
      </c>
    </row>
    <row r="50" spans="3:26" s="26" customFormat="1" ht="14.4" x14ac:dyDescent="0.3">
      <c r="C50" s="38">
        <f t="shared" si="4"/>
        <v>1.12E-4</v>
      </c>
      <c r="D50" s="26">
        <f t="shared" si="5"/>
        <v>7.8399999999999997E-2</v>
      </c>
      <c r="E50" s="26">
        <f t="shared" si="6"/>
        <v>0.38040575274379823</v>
      </c>
      <c r="F50" s="26">
        <f>+IF(Modelo!$C$8=Calculos!$A$7,Calculos!E50,IF(Modelo!$C$8=Calculos!$A$8,D50,"No Existe"))</f>
        <v>7.8399999999999997E-2</v>
      </c>
      <c r="W50" s="28">
        <v>2.3999999999999998E-3</v>
      </c>
      <c r="X50" s="28">
        <v>1065.5999999999999</v>
      </c>
      <c r="Y50" s="28">
        <f>+X50/Modelo!$G$11</f>
        <v>10.67307692307692</v>
      </c>
      <c r="Z50" s="26">
        <f t="shared" si="0"/>
        <v>0.99990616496199669</v>
      </c>
    </row>
    <row r="51" spans="3:26" s="26" customFormat="1" ht="14.4" x14ac:dyDescent="0.3">
      <c r="C51" s="38">
        <f t="shared" si="4"/>
        <v>1.176E-4</v>
      </c>
      <c r="D51" s="26">
        <f t="shared" si="5"/>
        <v>8.2236000000000004E-2</v>
      </c>
      <c r="E51" s="26">
        <f t="shared" si="6"/>
        <v>0.39368778572936691</v>
      </c>
      <c r="F51" s="26">
        <f>+IF(Modelo!$C$8=Calculos!$A$7,Calculos!E51,IF(Modelo!$C$8=Calculos!$A$8,D51,"No Existe"))</f>
        <v>8.2236000000000004E-2</v>
      </c>
      <c r="W51" s="28">
        <v>2.4499999999999999E-3</v>
      </c>
      <c r="X51" s="28">
        <v>1065.7</v>
      </c>
      <c r="Y51" s="28">
        <f>+X51/Modelo!$G$11</f>
        <v>10.674078525641024</v>
      </c>
      <c r="Z51" s="26">
        <f t="shared" si="0"/>
        <v>1</v>
      </c>
    </row>
    <row r="52" spans="3:26" s="26" customFormat="1" ht="14.4" x14ac:dyDescent="0.3">
      <c r="C52" s="38">
        <f t="shared" si="4"/>
        <v>1.2319999999999999E-4</v>
      </c>
      <c r="D52" s="26">
        <f t="shared" si="5"/>
        <v>8.6064000000000002E-2</v>
      </c>
      <c r="E52" s="26">
        <f t="shared" si="6"/>
        <v>0.40657069702601917</v>
      </c>
      <c r="F52" s="26">
        <f>+IF(Modelo!$C$8=Calculos!$A$7,Calculos!E52,IF(Modelo!$C$8=Calculos!$A$8,D52,"No Existe"))</f>
        <v>8.6064000000000002E-2</v>
      </c>
      <c r="W52" s="28">
        <v>2.5000000000000001E-3</v>
      </c>
      <c r="X52" s="28">
        <v>1064.2</v>
      </c>
      <c r="Y52" s="28">
        <f>+X52/Modelo!$G$11</f>
        <v>10.659054487179485</v>
      </c>
      <c r="Z52" s="26">
        <f t="shared" si="0"/>
        <v>0.99859247442995214</v>
      </c>
    </row>
    <row r="53" spans="3:26" s="26" customFormat="1" ht="14.4" x14ac:dyDescent="0.3">
      <c r="C53" s="38">
        <f t="shared" si="4"/>
        <v>1.2879999999999999E-4</v>
      </c>
      <c r="D53" s="26">
        <f t="shared" si="5"/>
        <v>8.9883999999999992E-2</v>
      </c>
      <c r="E53" s="26">
        <f t="shared" si="6"/>
        <v>0.41907009753413033</v>
      </c>
      <c r="F53" s="26">
        <f>+IF(Modelo!$C$8=Calculos!$A$7,Calculos!E53,IF(Modelo!$C$8=Calculos!$A$8,D53,"No Existe"))</f>
        <v>8.9883999999999992E-2</v>
      </c>
      <c r="W53" s="28">
        <v>2.5500000000000002E-3</v>
      </c>
      <c r="X53" s="28">
        <v>1056.0999999999999</v>
      </c>
      <c r="Y53" s="28">
        <f>+X53/Modelo!$G$11</f>
        <v>10.577924679487177</v>
      </c>
      <c r="Z53" s="26">
        <f t="shared" si="0"/>
        <v>0.99099183635169363</v>
      </c>
    </row>
    <row r="54" spans="3:26" s="26" customFormat="1" ht="14.4" x14ac:dyDescent="0.3">
      <c r="C54" s="38">
        <f t="shared" si="4"/>
        <v>1.3439999999999999E-4</v>
      </c>
      <c r="D54" s="26">
        <f t="shared" si="5"/>
        <v>9.3695999999999988E-2</v>
      </c>
      <c r="E54" s="26">
        <f t="shared" si="6"/>
        <v>0.43120088785796673</v>
      </c>
      <c r="F54" s="26">
        <f>+IF(Modelo!$C$8=Calculos!$A$7,Calculos!E54,IF(Modelo!$C$8=Calculos!$A$8,D54,"No Existe"))</f>
        <v>9.3695999999999988E-2</v>
      </c>
      <c r="W54" s="28">
        <v>2.5999999999999999E-3</v>
      </c>
      <c r="X54" s="28">
        <v>1045.8</v>
      </c>
      <c r="Y54" s="28">
        <f>+X54/Modelo!$G$11</f>
        <v>10.474759615384613</v>
      </c>
      <c r="Z54" s="26">
        <f t="shared" si="0"/>
        <v>0.9813268274373651</v>
      </c>
    </row>
    <row r="55" spans="3:26" s="26" customFormat="1" ht="14.4" x14ac:dyDescent="0.3">
      <c r="C55" s="38">
        <f t="shared" si="4"/>
        <v>1.3999999999999999E-4</v>
      </c>
      <c r="D55" s="26">
        <f t="shared" si="5"/>
        <v>9.7499999999999989E-2</v>
      </c>
      <c r="E55" s="26">
        <f t="shared" si="6"/>
        <v>0.44297728994962737</v>
      </c>
      <c r="F55" s="26">
        <f>+IF(Modelo!$C$8=Calculos!$A$7,Calculos!E55,IF(Modelo!$C$8=Calculos!$A$8,D55,"No Existe"))</f>
        <v>9.7499999999999989E-2</v>
      </c>
      <c r="W55" s="28">
        <v>2.65E-3</v>
      </c>
      <c r="X55" s="28">
        <v>1033.5999999999999</v>
      </c>
      <c r="Y55" s="28">
        <f>+X55/Modelo!$G$11</f>
        <v>10.3525641025641</v>
      </c>
      <c r="Z55" s="26">
        <f t="shared" si="0"/>
        <v>0.9698789528009758</v>
      </c>
    </row>
    <row r="56" spans="3:26" s="26" customFormat="1" ht="14.4" x14ac:dyDescent="0.3">
      <c r="C56" s="38">
        <f t="shared" si="4"/>
        <v>1.4559999999999999E-4</v>
      </c>
      <c r="D56" s="26">
        <f t="shared" si="5"/>
        <v>0.101296</v>
      </c>
      <c r="E56" s="26">
        <f t="shared" si="6"/>
        <v>0.45441287821829285</v>
      </c>
      <c r="F56" s="26">
        <f>+IF(Modelo!$C$8=Calculos!$A$7,Calculos!E56,IF(Modelo!$C$8=Calculos!$A$8,D56,"No Existe"))</f>
        <v>0.101296</v>
      </c>
      <c r="W56" s="28">
        <v>2.7000000000000001E-3</v>
      </c>
      <c r="X56" s="28">
        <v>1019.9</v>
      </c>
      <c r="Y56" s="28">
        <f>+X56/Modelo!$G$11</f>
        <v>10.215344551282049</v>
      </c>
      <c r="Z56" s="26">
        <f t="shared" si="0"/>
        <v>0.95702355259453875</v>
      </c>
    </row>
    <row r="57" spans="3:26" s="26" customFormat="1" ht="14.4" x14ac:dyDescent="0.3">
      <c r="C57" s="38">
        <f t="shared" si="4"/>
        <v>1.5119999999999999E-4</v>
      </c>
      <c r="D57" s="26">
        <f t="shared" si="5"/>
        <v>0.105084</v>
      </c>
      <c r="E57" s="26">
        <f t="shared" si="6"/>
        <v>0.46552060987307914</v>
      </c>
      <c r="F57" s="26">
        <f>+IF(Modelo!$C$8=Calculos!$A$7,Calculos!E57,IF(Modelo!$C$8=Calculos!$A$8,D57,"No Existe"))</f>
        <v>0.105084</v>
      </c>
      <c r="W57" s="28">
        <v>2.7499999999999998E-3</v>
      </c>
      <c r="X57" s="28">
        <v>1011.1</v>
      </c>
      <c r="Y57" s="28">
        <f>+X57/Modelo!$G$11</f>
        <v>10.127203525641024</v>
      </c>
      <c r="Z57" s="26">
        <f t="shared" si="0"/>
        <v>0.94876606925025808</v>
      </c>
    </row>
    <row r="58" spans="3:26" s="26" customFormat="1" ht="14.4" x14ac:dyDescent="0.3">
      <c r="C58" s="38">
        <f t="shared" si="4"/>
        <v>1.5679999999999999E-4</v>
      </c>
      <c r="D58" s="26">
        <f t="shared" si="5"/>
        <v>0.10886399999999999</v>
      </c>
      <c r="E58" s="26">
        <f t="shared" si="6"/>
        <v>0.47631285433822279</v>
      </c>
      <c r="F58" s="26">
        <f>+IF(Modelo!$C$8=Calculos!$A$7,Calculos!E58,IF(Modelo!$C$8=Calculos!$A$8,D58,"No Existe"))</f>
        <v>0.10886399999999999</v>
      </c>
      <c r="W58" s="28">
        <v>2.8E-3</v>
      </c>
      <c r="X58" s="28">
        <v>1002.5</v>
      </c>
      <c r="Y58" s="28">
        <f>+X58/Modelo!$G$11</f>
        <v>10.041065705128203</v>
      </c>
      <c r="Z58" s="26">
        <f t="shared" si="0"/>
        <v>0.94069625598198359</v>
      </c>
    </row>
    <row r="59" spans="3:26" s="26" customFormat="1" ht="14.4" x14ac:dyDescent="0.3">
      <c r="C59" s="38">
        <f t="shared" si="4"/>
        <v>1.6239999999999999E-4</v>
      </c>
      <c r="D59" s="26">
        <f t="shared" si="5"/>
        <v>0.11263599999999999</v>
      </c>
      <c r="E59" s="26">
        <f t="shared" si="6"/>
        <v>0.48680142163267465</v>
      </c>
      <c r="F59" s="26">
        <f>+IF(Modelo!$C$8=Calculos!$A$7,Calculos!E59,IF(Modelo!$C$8=Calculos!$A$8,D59,"No Existe"))</f>
        <v>0.11263599999999999</v>
      </c>
      <c r="W59" s="28">
        <v>2.8500000000000001E-3</v>
      </c>
      <c r="X59" s="28">
        <v>997.18</v>
      </c>
      <c r="Y59" s="28">
        <f>+X59/Modelo!$G$11</f>
        <v>9.9877804487179471</v>
      </c>
      <c r="Z59" s="26">
        <f t="shared" si="0"/>
        <v>0.93570423196021391</v>
      </c>
    </row>
    <row r="60" spans="3:26" s="26" customFormat="1" ht="14.4" x14ac:dyDescent="0.3">
      <c r="C60" s="38">
        <f t="shared" si="4"/>
        <v>1.6799999999999999E-4</v>
      </c>
      <c r="D60" s="26">
        <f t="shared" si="5"/>
        <v>0.11639999999999999</v>
      </c>
      <c r="E60" s="26">
        <f t="shared" si="6"/>
        <v>0.4969975896465984</v>
      </c>
      <c r="F60" s="26">
        <f>+IF(Modelo!$C$8=Calculos!$A$7,Calculos!E60,IF(Modelo!$C$8=Calculos!$A$8,D60,"No Existe"))</f>
        <v>0.11639999999999999</v>
      </c>
      <c r="W60" s="28">
        <v>2.8999999999999998E-3</v>
      </c>
      <c r="X60" s="28">
        <v>991.45</v>
      </c>
      <c r="Y60" s="28">
        <f>+X60/Modelo!$G$11</f>
        <v>9.9303886217948705</v>
      </c>
      <c r="Z60" s="26">
        <f t="shared" si="0"/>
        <v>0.93032748428263112</v>
      </c>
    </row>
    <row r="61" spans="3:26" s="26" customFormat="1" ht="14.4" x14ac:dyDescent="0.3">
      <c r="C61" s="38">
        <f t="shared" si="4"/>
        <v>1.7359999999999999E-4</v>
      </c>
      <c r="D61" s="26">
        <f t="shared" si="5"/>
        <v>0.120156</v>
      </c>
      <c r="E61" s="26">
        <f t="shared" si="6"/>
        <v>0.50691213027785942</v>
      </c>
      <c r="F61" s="26">
        <f>+IF(Modelo!$C$8=Calculos!$A$7,Calculos!E61,IF(Modelo!$C$8=Calculos!$A$8,D61,"No Existe"))</f>
        <v>0.120156</v>
      </c>
      <c r="W61" s="28">
        <v>2.9499999999999999E-3</v>
      </c>
      <c r="X61" s="28">
        <v>984.97</v>
      </c>
      <c r="Y61" s="28">
        <f>+X61/Modelo!$G$11</f>
        <v>9.8654847756410238</v>
      </c>
      <c r="Z61" s="26">
        <f t="shared" si="0"/>
        <v>0.92424697382002441</v>
      </c>
    </row>
    <row r="62" spans="3:26" s="26" customFormat="1" ht="14.4" x14ac:dyDescent="0.3">
      <c r="C62" s="38">
        <f t="shared" si="4"/>
        <v>1.7919999999999999E-4</v>
      </c>
      <c r="D62" s="26">
        <f t="shared" si="5"/>
        <v>0.123904</v>
      </c>
      <c r="E62" s="26">
        <f t="shared" si="6"/>
        <v>0.51655533441464119</v>
      </c>
      <c r="F62" s="26">
        <f>+IF(Modelo!$C$8=Calculos!$A$7,Calculos!E62,IF(Modelo!$C$8=Calculos!$A$8,D62,"No Existe"))</f>
        <v>0.123904</v>
      </c>
      <c r="W62" s="28">
        <v>3.0000000000000001E-3</v>
      </c>
      <c r="X62" s="28">
        <v>979.85</v>
      </c>
      <c r="Y62" s="28">
        <f>+X62/Modelo!$G$11</f>
        <v>9.8142027243589727</v>
      </c>
      <c r="Z62" s="26">
        <f t="shared" si="0"/>
        <v>0.91944261987426101</v>
      </c>
    </row>
    <row r="63" spans="3:26" s="26" customFormat="1" ht="14.4" x14ac:dyDescent="0.3">
      <c r="C63" s="38">
        <f t="shared" si="4"/>
        <v>1.8479999999999999E-4</v>
      </c>
      <c r="D63" s="26">
        <f t="shared" si="5"/>
        <v>0.12764400000000001</v>
      </c>
      <c r="E63" s="26">
        <f t="shared" si="6"/>
        <v>0.5259370357675941</v>
      </c>
      <c r="F63" s="26">
        <f>+IF(Modelo!$C$8=Calculos!$A$7,Calculos!E63,IF(Modelo!$C$8=Calculos!$A$8,D63,"No Existe"))</f>
        <v>0.12764400000000001</v>
      </c>
      <c r="W63" s="28">
        <v>3.0500000000000002E-3</v>
      </c>
      <c r="X63" s="28">
        <v>973.96</v>
      </c>
      <c r="Y63" s="28">
        <f>+X63/Modelo!$G$11</f>
        <v>9.7552083333333321</v>
      </c>
      <c r="Z63" s="26">
        <f t="shared" si="0"/>
        <v>0.91391573613587318</v>
      </c>
    </row>
    <row r="64" spans="3:26" s="26" customFormat="1" ht="14.4" x14ac:dyDescent="0.3">
      <c r="C64" s="38">
        <f t="shared" si="4"/>
        <v>1.9039999999999999E-4</v>
      </c>
      <c r="D64" s="26">
        <f t="shared" si="5"/>
        <v>0.13137600000000002</v>
      </c>
      <c r="E64" s="26">
        <f t="shared" si="6"/>
        <v>0.5350666335677291</v>
      </c>
      <c r="F64" s="26">
        <f>+IF(Modelo!$C$8=Calculos!$A$7,Calculos!E64,IF(Modelo!$C$8=Calculos!$A$8,D64,"No Existe"))</f>
        <v>0.13137600000000002</v>
      </c>
      <c r="W64" s="28">
        <v>3.0999999999999999E-3</v>
      </c>
      <c r="X64" s="28">
        <v>968.53</v>
      </c>
      <c r="Y64" s="28">
        <f>+X64/Modelo!$G$11</f>
        <v>9.7008213141025621</v>
      </c>
      <c r="Z64" s="26">
        <f t="shared" si="0"/>
        <v>0.90882049357229988</v>
      </c>
    </row>
    <row r="65" spans="3:26" s="26" customFormat="1" ht="14.4" x14ac:dyDescent="0.3">
      <c r="C65" s="38">
        <f t="shared" si="4"/>
        <v>1.9599999999999999E-4</v>
      </c>
      <c r="D65" s="26">
        <f t="shared" si="5"/>
        <v>0.1351</v>
      </c>
      <c r="E65" s="26">
        <f t="shared" si="6"/>
        <v>0.54395311415561609</v>
      </c>
      <c r="F65" s="26">
        <f>+IF(Modelo!$C$8=Calculos!$A$7,Calculos!E65,IF(Modelo!$C$8=Calculos!$A$8,D65,"No Existe"))</f>
        <v>0.1351</v>
      </c>
      <c r="W65" s="28">
        <v>3.15E-3</v>
      </c>
      <c r="X65" s="28">
        <v>962.66</v>
      </c>
      <c r="Y65" s="28">
        <f>+X65/Modelo!$G$11</f>
        <v>9.6420272435897409</v>
      </c>
      <c r="Z65" s="26">
        <f t="shared" si="0"/>
        <v>0.90331237684151255</v>
      </c>
    </row>
    <row r="66" spans="3:26" s="26" customFormat="1" ht="14.4" x14ac:dyDescent="0.3">
      <c r="C66" s="38">
        <f t="shared" si="4"/>
        <v>2.0159999999999999E-4</v>
      </c>
      <c r="D66" s="26">
        <f t="shared" si="5"/>
        <v>0.13881599999999999</v>
      </c>
      <c r="E66" s="26">
        <f t="shared" si="6"/>
        <v>0.55260507149414273</v>
      </c>
      <c r="F66" s="26">
        <f>+IF(Modelo!$C$8=Calculos!$A$7,Calculos!E66,IF(Modelo!$C$8=Calculos!$A$8,D66,"No Existe"))</f>
        <v>0.13881599999999999</v>
      </c>
      <c r="W66" s="28">
        <v>3.2000000000000002E-3</v>
      </c>
      <c r="X66" s="28">
        <v>959.57</v>
      </c>
      <c r="Y66" s="28">
        <f>+X66/Modelo!$G$11</f>
        <v>9.6110777243589727</v>
      </c>
      <c r="Z66" s="26">
        <f t="shared" si="0"/>
        <v>0.90041287416721405</v>
      </c>
    </row>
    <row r="67" spans="3:26" s="26" customFormat="1" ht="14.4" x14ac:dyDescent="0.3">
      <c r="C67" s="38">
        <f t="shared" si="4"/>
        <v>2.0719999999999999E-4</v>
      </c>
      <c r="D67" s="26">
        <f t="shared" si="5"/>
        <v>0.14252399999999998</v>
      </c>
      <c r="E67" s="26">
        <f t="shared" si="6"/>
        <v>0.56103072664171127</v>
      </c>
      <c r="F67" s="26">
        <f>+IF(Modelo!$C$8=Calculos!$A$7,Calculos!E67,IF(Modelo!$C$8=Calculos!$A$8,D67,"No Existe"))</f>
        <v>0.14252399999999998</v>
      </c>
      <c r="W67" s="28">
        <v>3.2499999999999999E-3</v>
      </c>
      <c r="X67" s="28">
        <v>954.02</v>
      </c>
      <c r="Y67" s="28">
        <f>+X67/Modelo!$G$11</f>
        <v>9.555488782051281</v>
      </c>
      <c r="Z67" s="26">
        <f t="shared" ref="Z67:Z130" si="7">+Y67/$AA$1</f>
        <v>0.89520502955803705</v>
      </c>
    </row>
    <row r="68" spans="3:26" s="26" customFormat="1" ht="14.4" x14ac:dyDescent="0.3">
      <c r="C68" s="38">
        <f t="shared" si="4"/>
        <v>2.128E-4</v>
      </c>
      <c r="D68" s="26">
        <f t="shared" si="5"/>
        <v>0.14622399999999999</v>
      </c>
      <c r="E68" s="26">
        <f t="shared" si="6"/>
        <v>0.56923794622578061</v>
      </c>
      <c r="F68" s="26">
        <f>+IF(Modelo!$C$8=Calculos!$A$7,Calculos!E68,IF(Modelo!$C$8=Calculos!$A$8,D68,"No Existe"))</f>
        <v>0.14622399999999999</v>
      </c>
      <c r="W68" s="28">
        <v>3.3E-3</v>
      </c>
      <c r="X68" s="28">
        <v>949.83</v>
      </c>
      <c r="Y68" s="28">
        <f>+X68/Modelo!$G$11</f>
        <v>9.5135216346153832</v>
      </c>
      <c r="Z68" s="26">
        <f t="shared" si="7"/>
        <v>0.89127334146570336</v>
      </c>
    </row>
    <row r="69" spans="3:26" s="26" customFormat="1" ht="14.4" x14ac:dyDescent="0.3">
      <c r="C69" s="38">
        <f t="shared" si="4"/>
        <v>2.184E-4</v>
      </c>
      <c r="D69" s="26">
        <f t="shared" si="5"/>
        <v>0.14991599999999999</v>
      </c>
      <c r="E69" s="26">
        <f t="shared" si="6"/>
        <v>0.57723425995846878</v>
      </c>
      <c r="F69" s="26">
        <f>+IF(Modelo!$C$8=Calculos!$A$7,Calculos!E69,IF(Modelo!$C$8=Calculos!$A$8,D69,"No Existe"))</f>
        <v>0.14991599999999999</v>
      </c>
      <c r="W69" s="28">
        <v>3.3500000000000001E-3</v>
      </c>
      <c r="X69" s="28">
        <v>946.91</v>
      </c>
      <c r="Y69" s="28">
        <f>+X69/Modelo!$G$11</f>
        <v>9.4842748397435876</v>
      </c>
      <c r="Z69" s="26">
        <f t="shared" si="7"/>
        <v>0.88853335835601011</v>
      </c>
    </row>
    <row r="70" spans="3:26" s="26" customFormat="1" ht="14.4" x14ac:dyDescent="0.3">
      <c r="C70" s="38">
        <f t="shared" si="4"/>
        <v>2.24E-4</v>
      </c>
      <c r="D70" s="26">
        <f t="shared" si="5"/>
        <v>0.15360000000000001</v>
      </c>
      <c r="E70" s="26">
        <f t="shared" si="6"/>
        <v>0.5850268772367887</v>
      </c>
      <c r="F70" s="26">
        <f>+IF(Modelo!$C$8=Calculos!$A$7,Calculos!E70,IF(Modelo!$C$8=Calculos!$A$8,D70,"No Existe"))</f>
        <v>0.15360000000000001</v>
      </c>
      <c r="W70" s="28">
        <v>3.3999999999999998E-3</v>
      </c>
      <c r="X70" s="28">
        <v>943.98</v>
      </c>
      <c r="Y70" s="28">
        <f>+X70/Modelo!$G$11</f>
        <v>9.4549278846153832</v>
      </c>
      <c r="Z70" s="26">
        <f t="shared" si="7"/>
        <v>0.88578399174251665</v>
      </c>
    </row>
    <row r="71" spans="3:26" s="26" customFormat="1" ht="14.4" x14ac:dyDescent="0.3">
      <c r="C71" s="38">
        <f t="shared" si="4"/>
        <v>2.296E-4</v>
      </c>
      <c r="D71" s="26">
        <f t="shared" si="5"/>
        <v>0.157276</v>
      </c>
      <c r="E71" s="26">
        <f t="shared" si="6"/>
        <v>0.59262270287023877</v>
      </c>
      <c r="F71" s="26">
        <f>+IF(Modelo!$C$8=Calculos!$A$7,Calculos!E71,IF(Modelo!$C$8=Calculos!$A$8,D71,"No Existe"))</f>
        <v>0.157276</v>
      </c>
      <c r="W71" s="28">
        <v>3.4499999999999999E-3</v>
      </c>
      <c r="X71" s="28">
        <v>941.77</v>
      </c>
      <c r="Y71" s="28">
        <f>+X71/Modelo!$G$11</f>
        <v>9.4327924679487154</v>
      </c>
      <c r="Z71" s="26">
        <f t="shared" si="7"/>
        <v>0.88371023740264609</v>
      </c>
    </row>
    <row r="72" spans="3:26" s="26" customFormat="1" ht="14.4" x14ac:dyDescent="0.3">
      <c r="C72" s="38">
        <f t="shared" si="4"/>
        <v>2.352E-4</v>
      </c>
      <c r="D72" s="26">
        <f t="shared" si="5"/>
        <v>0.160944</v>
      </c>
      <c r="E72" s="26">
        <f t="shared" si="6"/>
        <v>0.60002835197807647</v>
      </c>
      <c r="F72" s="26">
        <f>+IF(Modelo!$C$8=Calculos!$A$7,Calculos!E72,IF(Modelo!$C$8=Calculos!$A$8,D72,"No Existe"))</f>
        <v>0.160944</v>
      </c>
      <c r="W72" s="28">
        <v>3.5000000000000001E-3</v>
      </c>
      <c r="X72" s="28">
        <v>939.98</v>
      </c>
      <c r="Y72" s="28">
        <f>+X72/Modelo!$G$11</f>
        <v>9.414863782051281</v>
      </c>
      <c r="Z72" s="26">
        <f t="shared" si="7"/>
        <v>0.88203059022238905</v>
      </c>
    </row>
    <row r="73" spans="3:26" s="26" customFormat="1" ht="14.4" x14ac:dyDescent="0.3">
      <c r="C73" s="38">
        <f t="shared" si="4"/>
        <v>2.408E-4</v>
      </c>
      <c r="D73" s="26">
        <f t="shared" si="5"/>
        <v>0.164604</v>
      </c>
      <c r="E73" s="26">
        <f t="shared" si="6"/>
        <v>0.60725016409779398</v>
      </c>
      <c r="F73" s="26">
        <f>+IF(Modelo!$C$8=Calculos!$A$7,Calculos!E73,IF(Modelo!$C$8=Calculos!$A$8,D73,"No Existe"))</f>
        <v>0.164604</v>
      </c>
      <c r="W73" s="28">
        <v>3.5500000000000002E-3</v>
      </c>
      <c r="X73" s="28">
        <v>937.65</v>
      </c>
      <c r="Y73" s="28">
        <f>+X73/Modelo!$G$11</f>
        <v>9.3915264423076898</v>
      </c>
      <c r="Z73" s="26">
        <f t="shared" si="7"/>
        <v>0.87984423383691468</v>
      </c>
    </row>
    <row r="74" spans="3:26" s="26" customFormat="1" ht="14.4" x14ac:dyDescent="0.3">
      <c r="C74" s="38">
        <f t="shared" si="4"/>
        <v>2.4639999999999997E-4</v>
      </c>
      <c r="D74" s="26">
        <f t="shared" si="5"/>
        <v>0.16825599999999999</v>
      </c>
      <c r="E74" s="26">
        <f t="shared" si="6"/>
        <v>0.61429421654523575</v>
      </c>
      <c r="F74" s="26">
        <f>+IF(Modelo!$C$8=Calculos!$A$7,Calculos!E74,IF(Modelo!$C$8=Calculos!$A$8,D74,"No Existe"))</f>
        <v>0.16825599999999999</v>
      </c>
      <c r="W74" s="28">
        <v>3.5999999999999999E-3</v>
      </c>
      <c r="X74" s="28">
        <v>935.26</v>
      </c>
      <c r="Y74" s="28">
        <f>+X74/Modelo!$G$11</f>
        <v>9.3675881410256387</v>
      </c>
      <c r="Z74" s="26">
        <f t="shared" si="7"/>
        <v>0.87760157642863834</v>
      </c>
    </row>
    <row r="75" spans="3:26" s="26" customFormat="1" ht="14.4" x14ac:dyDescent="0.3">
      <c r="C75" s="38">
        <f t="shared" si="4"/>
        <v>2.5199999999999995E-4</v>
      </c>
      <c r="D75" s="26">
        <f t="shared" si="5"/>
        <v>0.17189999999999997</v>
      </c>
      <c r="E75" s="26">
        <f t="shared" si="6"/>
        <v>0.62116633706548119</v>
      </c>
      <c r="F75" s="26">
        <f>+IF(Modelo!$C$8=Calculos!$A$7,Calculos!E75,IF(Modelo!$C$8=Calculos!$A$8,D75,"No Existe"))</f>
        <v>0.17189999999999997</v>
      </c>
      <c r="W75" s="28">
        <v>3.65E-3</v>
      </c>
      <c r="X75" s="28">
        <v>932.87</v>
      </c>
      <c r="Y75" s="28">
        <f>+X75/Modelo!$G$11</f>
        <v>9.3436498397435876</v>
      </c>
      <c r="Z75" s="26">
        <f t="shared" si="7"/>
        <v>0.87535891902036211</v>
      </c>
    </row>
    <row r="76" spans="3:26" s="26" customFormat="1" ht="14.4" x14ac:dyDescent="0.3">
      <c r="C76" s="38">
        <f t="shared" si="4"/>
        <v>2.5759999999999992E-4</v>
      </c>
      <c r="D76" s="26">
        <f t="shared" si="5"/>
        <v>0.17553599999999994</v>
      </c>
      <c r="E76" s="26">
        <f t="shared" si="6"/>
        <v>0.62787211581218005</v>
      </c>
      <c r="F76" s="26">
        <f>+IF(Modelo!$C$8=Calculos!$A$7,Calculos!E76,IF(Modelo!$C$8=Calculos!$A$8,D76,"No Existe"))</f>
        <v>0.17553599999999994</v>
      </c>
      <c r="W76" s="28">
        <v>3.7000000000000002E-3</v>
      </c>
      <c r="X76" s="28">
        <v>931.19</v>
      </c>
      <c r="Y76" s="28">
        <f>+X76/Modelo!$G$11</f>
        <v>9.3268229166666661</v>
      </c>
      <c r="Z76" s="26">
        <f t="shared" si="7"/>
        <v>0.87378249038190869</v>
      </c>
    </row>
    <row r="77" spans="3:26" s="26" customFormat="1" ht="14.4" x14ac:dyDescent="0.3">
      <c r="C77" s="38">
        <f t="shared" si="4"/>
        <v>2.6319999999999989E-4</v>
      </c>
      <c r="D77" s="26">
        <f t="shared" si="5"/>
        <v>0.17916399999999993</v>
      </c>
      <c r="E77" s="26">
        <f t="shared" si="6"/>
        <v>0.63441691669147948</v>
      </c>
      <c r="F77" s="26">
        <f>+IF(Modelo!$C$8=Calculos!$A$7,Calculos!E77,IF(Modelo!$C$8=Calculos!$A$8,D77,"No Existe"))</f>
        <v>0.17916399999999993</v>
      </c>
      <c r="W77" s="28">
        <v>3.7499999999999999E-3</v>
      </c>
      <c r="X77" s="28">
        <v>931.14</v>
      </c>
      <c r="Y77" s="28">
        <f>+X77/Modelo!$G$11</f>
        <v>9.3263221153846132</v>
      </c>
      <c r="Z77" s="26">
        <f t="shared" si="7"/>
        <v>0.87373557286290693</v>
      </c>
    </row>
    <row r="78" spans="3:26" s="26" customFormat="1" ht="14.4" x14ac:dyDescent="0.3">
      <c r="C78" s="38">
        <f t="shared" si="4"/>
        <v>2.6879999999999987E-4</v>
      </c>
      <c r="D78" s="26">
        <f t="shared" si="5"/>
        <v>0.18278399999999989</v>
      </c>
      <c r="E78" s="26">
        <f t="shared" si="6"/>
        <v>0.64080588810510319</v>
      </c>
      <c r="F78" s="26">
        <f>+IF(Modelo!$C$8=Calculos!$A$7,Calculos!E78,IF(Modelo!$C$8=Calculos!$A$8,D78,"No Existe"))</f>
        <v>0.18278399999999989</v>
      </c>
      <c r="W78" s="28">
        <v>3.8E-3</v>
      </c>
      <c r="X78" s="28">
        <v>931.09</v>
      </c>
      <c r="Y78" s="28">
        <f>+X78/Modelo!$G$11</f>
        <v>9.3258213141025621</v>
      </c>
      <c r="Z78" s="26">
        <f t="shared" si="7"/>
        <v>0.87368865534390538</v>
      </c>
    </row>
    <row r="79" spans="3:26" s="26" customFormat="1" ht="14.4" x14ac:dyDescent="0.3">
      <c r="C79" s="38">
        <f t="shared" si="4"/>
        <v>2.7439999999999984E-4</v>
      </c>
      <c r="D79" s="26">
        <f t="shared" si="5"/>
        <v>0.1863959999999999</v>
      </c>
      <c r="E79" s="26">
        <f t="shared" si="6"/>
        <v>0.64704397312552642</v>
      </c>
      <c r="F79" s="26">
        <f>+IF(Modelo!$C$8=Calculos!$A$7,Calculos!E79,IF(Modelo!$C$8=Calculos!$A$8,D79,"No Existe"))</f>
        <v>0.1863959999999999</v>
      </c>
      <c r="W79" s="28">
        <v>3.8500000000000001E-3</v>
      </c>
      <c r="X79" s="28">
        <v>930.18</v>
      </c>
      <c r="Y79" s="28">
        <f>+X79/Modelo!$G$11</f>
        <v>9.3167067307692282</v>
      </c>
      <c r="Z79" s="26">
        <f t="shared" si="7"/>
        <v>0.87283475649807629</v>
      </c>
    </row>
    <row r="80" spans="3:26" s="26" customFormat="1" ht="14.4" x14ac:dyDescent="0.3">
      <c r="C80" s="38">
        <f t="shared" si="4"/>
        <v>2.7999999999999981E-4</v>
      </c>
      <c r="D80" s="26">
        <f t="shared" si="5"/>
        <v>0.18999999999999989</v>
      </c>
      <c r="E80" s="26">
        <f t="shared" si="6"/>
        <v>0.6531359191345899</v>
      </c>
      <c r="F80" s="26">
        <f>+IF(Modelo!$C$8=Calculos!$A$7,Calculos!E80,IF(Modelo!$C$8=Calculos!$A$8,D80,"No Existe"))</f>
        <v>0.18999999999999989</v>
      </c>
      <c r="W80" s="28">
        <v>3.8999999999999998E-3</v>
      </c>
      <c r="X80" s="28">
        <v>929.09</v>
      </c>
      <c r="Y80" s="28">
        <f>+X80/Modelo!$G$11</f>
        <v>9.305789262820511</v>
      </c>
      <c r="Z80" s="26">
        <f t="shared" si="7"/>
        <v>0.87181195458384164</v>
      </c>
    </row>
    <row r="81" spans="3:26" s="26" customFormat="1" ht="14.4" x14ac:dyDescent="0.3">
      <c r="C81" s="38">
        <f t="shared" si="4"/>
        <v>2.8559999999999979E-4</v>
      </c>
      <c r="D81" s="26">
        <f t="shared" si="5"/>
        <v>0.19359599999999985</v>
      </c>
      <c r="E81" s="26">
        <f t="shared" si="6"/>
        <v>0.65908628695531191</v>
      </c>
      <c r="F81" s="26">
        <f>+IF(Modelo!$C$8=Calculos!$A$7,Calculos!E81,IF(Modelo!$C$8=Calculos!$A$8,D81,"No Existe"))</f>
        <v>0.19359599999999985</v>
      </c>
      <c r="W81" s="28">
        <v>3.9500000000000004E-3</v>
      </c>
      <c r="X81" s="28">
        <v>929.04</v>
      </c>
      <c r="Y81" s="28">
        <f>+X81/Modelo!$G$11</f>
        <v>9.3052884615384599</v>
      </c>
      <c r="Z81" s="26">
        <f t="shared" si="7"/>
        <v>0.87176503706483999</v>
      </c>
    </row>
    <row r="82" spans="3:26" s="26" customFormat="1" ht="14.4" x14ac:dyDescent="0.3">
      <c r="C82" s="38">
        <f t="shared" si="4"/>
        <v>2.9119999999999976E-4</v>
      </c>
      <c r="D82" s="26">
        <f t="shared" si="5"/>
        <v>0.19718399999999983</v>
      </c>
      <c r="E82" s="26">
        <f t="shared" si="6"/>
        <v>0.66489945950510909</v>
      </c>
      <c r="F82" s="26">
        <f>+IF(Modelo!$C$8=Calculos!$A$7,Calculos!E82,IF(Modelo!$C$8=Calculos!$A$8,D82,"No Existe"))</f>
        <v>0.19718399999999983</v>
      </c>
      <c r="W82" s="28">
        <v>4.0000000000000001E-3</v>
      </c>
      <c r="X82" s="28">
        <v>928.98</v>
      </c>
      <c r="Y82" s="28">
        <f>+X82/Modelo!$G$11</f>
        <v>9.3046874999999982</v>
      </c>
      <c r="Z82" s="26">
        <f t="shared" si="7"/>
        <v>0.87170873604203813</v>
      </c>
    </row>
    <row r="83" spans="3:26" s="26" customFormat="1" ht="14.4" x14ac:dyDescent="0.3">
      <c r="C83" s="38">
        <f t="shared" si="4"/>
        <v>2.9679999999999973E-4</v>
      </c>
      <c r="D83" s="26">
        <f t="shared" si="5"/>
        <v>0.20076399999999983</v>
      </c>
      <c r="E83" s="26">
        <f t="shared" si="6"/>
        <v>0.67057964999713315</v>
      </c>
      <c r="F83" s="26">
        <f>+IF(Modelo!$C$8=Calculos!$A$7,Calculos!E83,IF(Modelo!$C$8=Calculos!$A$8,D83,"No Existe"))</f>
        <v>0.20076399999999983</v>
      </c>
      <c r="W83" s="28">
        <v>4.0499999999999998E-3</v>
      </c>
      <c r="X83" s="28">
        <v>929.71</v>
      </c>
      <c r="Y83" s="28">
        <f>+X83/Modelo!$G$11</f>
        <v>9.3119991987179471</v>
      </c>
      <c r="Z83" s="26">
        <f t="shared" si="7"/>
        <v>0.87239373181946134</v>
      </c>
    </row>
    <row r="84" spans="3:26" s="26" customFormat="1" ht="14.4" x14ac:dyDescent="0.3">
      <c r="C84" s="38">
        <f t="shared" si="4"/>
        <v>3.0239999999999971E-4</v>
      </c>
      <c r="D84" s="26">
        <f t="shared" si="5"/>
        <v>0.20433599999999982</v>
      </c>
      <c r="E84" s="26">
        <f t="shared" si="6"/>
        <v>0.67613090971498779</v>
      </c>
      <c r="F84" s="26">
        <f>+IF(Modelo!$C$8=Calculos!$A$7,Calculos!E84,IF(Modelo!$C$8=Calculos!$A$8,D84,"No Existe"))</f>
        <v>0.20433599999999982</v>
      </c>
      <c r="W84" s="28">
        <v>4.1000000000000003E-3</v>
      </c>
      <c r="X84" s="28">
        <v>930.78</v>
      </c>
      <c r="Y84" s="28">
        <f>+X84/Modelo!$G$11</f>
        <v>9.3227163461538449</v>
      </c>
      <c r="Z84" s="26">
        <f t="shared" si="7"/>
        <v>0.87339776672609559</v>
      </c>
    </row>
    <row r="85" spans="3:26" s="26" customFormat="1" ht="14.4" x14ac:dyDescent="0.3">
      <c r="C85" s="38">
        <f t="shared" si="4"/>
        <v>3.0799999999999968E-4</v>
      </c>
      <c r="D85" s="26">
        <f t="shared" si="5"/>
        <v>0.20789999999999981</v>
      </c>
      <c r="E85" s="26">
        <f t="shared" si="6"/>
        <v>0.68155713538468365</v>
      </c>
      <c r="F85" s="26">
        <f>+IF(Modelo!$C$8=Calculos!$A$7,Calculos!E85,IF(Modelo!$C$8=Calculos!$A$8,D85,"No Existe"))</f>
        <v>0.20789999999999981</v>
      </c>
      <c r="W85" s="28">
        <v>4.15E-3</v>
      </c>
      <c r="X85" s="28">
        <v>930.72</v>
      </c>
      <c r="Y85" s="28">
        <f>+X85/Modelo!$G$11</f>
        <v>9.3221153846153832</v>
      </c>
      <c r="Z85" s="26">
        <f t="shared" si="7"/>
        <v>0.87334146570329363</v>
      </c>
    </row>
    <row r="86" spans="3:26" s="26" customFormat="1" ht="14.4" x14ac:dyDescent="0.3">
      <c r="C86" s="38">
        <f t="shared" si="4"/>
        <v>3.1359999999999965E-4</v>
      </c>
      <c r="D86" s="26">
        <f t="shared" si="5"/>
        <v>0.21145599999999978</v>
      </c>
      <c r="E86" s="26">
        <f t="shared" si="6"/>
        <v>0.68686207616636719</v>
      </c>
      <c r="F86" s="26">
        <f>+IF(Modelo!$C$8=Calculos!$A$7,Calculos!E86,IF(Modelo!$C$8=Calculos!$A$8,D86,"No Existe"))</f>
        <v>0.21145599999999978</v>
      </c>
      <c r="W86" s="28">
        <v>4.1999999999999997E-3</v>
      </c>
      <c r="X86" s="28">
        <v>930.67</v>
      </c>
      <c r="Y86" s="28">
        <f>+X86/Modelo!$G$11</f>
        <v>9.3216145833333321</v>
      </c>
      <c r="Z86" s="26">
        <f t="shared" si="7"/>
        <v>0.87329454818429209</v>
      </c>
    </row>
    <row r="87" spans="3:26" s="26" customFormat="1" ht="14.4" x14ac:dyDescent="0.3">
      <c r="C87" s="38">
        <f t="shared" si="4"/>
        <v>3.1919999999999963E-4</v>
      </c>
      <c r="D87" s="26">
        <f t="shared" si="5"/>
        <v>0.21500399999999975</v>
      </c>
      <c r="E87" s="26">
        <f t="shared" si="6"/>
        <v>0.69204934028708021</v>
      </c>
      <c r="F87" s="26">
        <f>+IF(Modelo!$C$8=Calculos!$A$7,Calculos!E87,IF(Modelo!$C$8=Calculos!$A$8,D87,"No Existe"))</f>
        <v>0.21500399999999975</v>
      </c>
      <c r="W87" s="28">
        <v>4.2500000000000003E-3</v>
      </c>
      <c r="X87" s="28">
        <v>930.62</v>
      </c>
      <c r="Y87" s="28">
        <f>+X87/Modelo!$G$11</f>
        <v>9.321113782051281</v>
      </c>
      <c r="Z87" s="26">
        <f t="shared" si="7"/>
        <v>0.87324763066529043</v>
      </c>
    </row>
    <row r="88" spans="3:26" s="26" customFormat="1" ht="14.4" x14ac:dyDescent="0.3">
      <c r="C88" s="38">
        <f t="shared" si="4"/>
        <v>3.247999999999996E-4</v>
      </c>
      <c r="D88" s="26">
        <f t="shared" si="5"/>
        <v>0.21854399999999974</v>
      </c>
      <c r="E88" s="26">
        <f t="shared" si="6"/>
        <v>0.69712240133459469</v>
      </c>
      <c r="F88" s="26">
        <f>+IF(Modelo!$C$8=Calculos!$A$7,Calculos!E88,IF(Modelo!$C$8=Calculos!$A$8,D88,"No Existe"))</f>
        <v>0.21854399999999974</v>
      </c>
      <c r="W88" s="28">
        <v>4.3E-3</v>
      </c>
      <c r="X88" s="28">
        <v>930.78</v>
      </c>
      <c r="Y88" s="28">
        <f>+X88/Modelo!$G$11</f>
        <v>9.3227163461538449</v>
      </c>
      <c r="Z88" s="26">
        <f t="shared" si="7"/>
        <v>0.87339776672609559</v>
      </c>
    </row>
    <row r="89" spans="3:26" s="26" customFormat="1" ht="14.4" x14ac:dyDescent="0.3">
      <c r="C89" s="38">
        <f t="shared" si="4"/>
        <v>3.3039999999999957E-4</v>
      </c>
      <c r="D89" s="26">
        <f t="shared" si="5"/>
        <v>0.22207599999999975</v>
      </c>
      <c r="E89" s="26">
        <f t="shared" si="6"/>
        <v>0.7020846042312251</v>
      </c>
      <c r="F89" s="26">
        <f>+IF(Modelo!$C$8=Calculos!$A$7,Calculos!E89,IF(Modelo!$C$8=Calculos!$A$8,D89,"No Existe"))</f>
        <v>0.22207599999999975</v>
      </c>
      <c r="W89" s="28">
        <v>4.3499999999999997E-3</v>
      </c>
      <c r="X89" s="28">
        <v>932.29</v>
      </c>
      <c r="Y89" s="28">
        <f>+X89/Modelo!$G$11</f>
        <v>9.337840544871792</v>
      </c>
      <c r="Z89" s="26">
        <f t="shared" si="7"/>
        <v>0.87481467579994354</v>
      </c>
    </row>
    <row r="90" spans="3:26" s="26" customFormat="1" ht="14.4" x14ac:dyDescent="0.3">
      <c r="C90" s="38">
        <f t="shared" si="4"/>
        <v>3.3599999999999955E-4</v>
      </c>
      <c r="D90" s="26">
        <f t="shared" si="5"/>
        <v>0.22559999999999972</v>
      </c>
      <c r="E90" s="26">
        <f t="shared" si="6"/>
        <v>0.70693917090541514</v>
      </c>
      <c r="F90" s="26">
        <f>+IF(Modelo!$C$8=Calculos!$A$7,Calculos!E90,IF(Modelo!$C$8=Calculos!$A$8,D90,"No Existe"))</f>
        <v>0.22559999999999972</v>
      </c>
      <c r="W90" s="28">
        <v>4.4000000000000003E-3</v>
      </c>
      <c r="X90" s="28">
        <v>933.8</v>
      </c>
      <c r="Y90" s="28">
        <f>+X90/Modelo!$G$11</f>
        <v>9.3529647435897409</v>
      </c>
      <c r="Z90" s="26">
        <f t="shared" si="7"/>
        <v>0.87623158487379182</v>
      </c>
    </row>
    <row r="91" spans="3:26" s="26" customFormat="1" ht="14.4" x14ac:dyDescent="0.3">
      <c r="C91" s="38">
        <f t="shared" si="4"/>
        <v>3.4159999999999952E-4</v>
      </c>
      <c r="D91" s="26">
        <f t="shared" si="5"/>
        <v>0.22911599999999971</v>
      </c>
      <c r="E91" s="26">
        <f t="shared" si="6"/>
        <v>0.71168920567788352</v>
      </c>
      <c r="F91" s="26">
        <f>+IF(Modelo!$C$8=Calculos!$A$7,Calculos!E91,IF(Modelo!$C$8=Calculos!$A$8,D91,"No Existe"))</f>
        <v>0.22911599999999971</v>
      </c>
      <c r="W91" s="28">
        <v>4.45E-3</v>
      </c>
      <c r="X91" s="28">
        <v>934.2</v>
      </c>
      <c r="Y91" s="28">
        <f>+X91/Modelo!$G$11</f>
        <v>9.3569711538461533</v>
      </c>
      <c r="Z91" s="26">
        <f t="shared" si="7"/>
        <v>0.87660692502580473</v>
      </c>
    </row>
    <row r="92" spans="3:26" s="26" customFormat="1" ht="14.4" x14ac:dyDescent="0.3">
      <c r="C92" s="38">
        <f t="shared" si="4"/>
        <v>3.4719999999999949E-4</v>
      </c>
      <c r="D92" s="26">
        <f t="shared" si="5"/>
        <v>0.23262399999999969</v>
      </c>
      <c r="E92" s="26">
        <f t="shared" si="6"/>
        <v>0.71633770037811884</v>
      </c>
      <c r="F92" s="26">
        <f>+IF(Modelo!$C$8=Calculos!$A$7,Calculos!E92,IF(Modelo!$C$8=Calculos!$A$8,D92,"No Existe"))</f>
        <v>0.23262399999999969</v>
      </c>
      <c r="W92" s="28">
        <v>4.4999999999999997E-3</v>
      </c>
      <c r="X92" s="28">
        <v>934.25</v>
      </c>
      <c r="Y92" s="28">
        <f>+X92/Modelo!$G$11</f>
        <v>9.3574719551282026</v>
      </c>
      <c r="Z92" s="26">
        <f t="shared" si="7"/>
        <v>0.87665384254480616</v>
      </c>
    </row>
    <row r="93" spans="3:26" s="26" customFormat="1" ht="14.4" x14ac:dyDescent="0.3">
      <c r="C93" s="38">
        <f t="shared" si="4"/>
        <v>3.5279999999999947E-4</v>
      </c>
      <c r="D93" s="26">
        <f t="shared" si="5"/>
        <v>0.23612399999999967</v>
      </c>
      <c r="E93" s="26">
        <f t="shared" si="6"/>
        <v>0.72088753920611015</v>
      </c>
      <c r="F93" s="26">
        <f>+IF(Modelo!$C$8=Calculos!$A$7,Calculos!E93,IF(Modelo!$C$8=Calculos!$A$8,D93,"No Existe"))</f>
        <v>0.23612399999999967</v>
      </c>
      <c r="W93" s="28">
        <v>4.5500000000000002E-3</v>
      </c>
      <c r="X93" s="28">
        <v>936.04</v>
      </c>
      <c r="Y93" s="28">
        <f>+X93/Modelo!$G$11</f>
        <v>9.3754006410256387</v>
      </c>
      <c r="Z93" s="26">
        <f t="shared" si="7"/>
        <v>0.87833348972506331</v>
      </c>
    </row>
    <row r="94" spans="3:26" s="26" customFormat="1" ht="14.4" x14ac:dyDescent="0.3">
      <c r="C94" s="38">
        <f t="shared" si="4"/>
        <v>3.5839999999999944E-4</v>
      </c>
      <c r="D94" s="26">
        <f t="shared" si="5"/>
        <v>0.23961599999999966</v>
      </c>
      <c r="E94" s="26">
        <f t="shared" si="6"/>
        <v>0.72534150335331726</v>
      </c>
      <c r="F94" s="26">
        <f>+IF(Modelo!$C$8=Calculos!$A$7,Calculos!E94,IF(Modelo!$C$8=Calculos!$A$8,D94,"No Existe"))</f>
        <v>0.23961599999999966</v>
      </c>
      <c r="W94" s="28">
        <v>4.5999999999999999E-3</v>
      </c>
      <c r="X94" s="28">
        <v>937.83</v>
      </c>
      <c r="Y94" s="28">
        <f>+X94/Modelo!$G$11</f>
        <v>9.3933293269230749</v>
      </c>
      <c r="Z94" s="26">
        <f t="shared" si="7"/>
        <v>0.88001313690532046</v>
      </c>
    </row>
    <row r="95" spans="3:26" s="26" customFormat="1" ht="14.4" x14ac:dyDescent="0.3">
      <c r="C95" s="38">
        <f t="shared" ref="C95:C158" si="8">+IF(C94&lt;$D$4,C94+($D$4/$I$28), " ")</f>
        <v>3.6399999999999942E-4</v>
      </c>
      <c r="D95" s="26">
        <f t="shared" ref="D95:D158" si="9">+IF(C95&lt;&gt; " ", ($C$4*((2*C95/$D$4)-(C95/$D$4)^2)), " ")</f>
        <v>0.24309999999999962</v>
      </c>
      <c r="E95" s="26">
        <f t="shared" ref="E95:E158" si="10">+IF(C95&lt;&gt; " ", (($C$4*(C95/$D$4)*$I$33)/($I$33-1+(C95/$D$4)^$I$33)), " ")</f>
        <v>0.72970227539607868</v>
      </c>
      <c r="F95" s="26">
        <f>+IF(Modelo!$C$8=Calculos!$A$7,Calculos!E95,IF(Modelo!$C$8=Calculos!$A$8,D95,"No Existe"))</f>
        <v>0.24309999999999962</v>
      </c>
      <c r="W95" s="28">
        <v>4.6499999999999996E-3</v>
      </c>
      <c r="X95" s="28">
        <v>940.74</v>
      </c>
      <c r="Y95" s="28">
        <f>+X95/Modelo!$G$11</f>
        <v>9.4224759615384599</v>
      </c>
      <c r="Z95" s="26">
        <f t="shared" si="7"/>
        <v>0.88274373651121329</v>
      </c>
    </row>
    <row r="96" spans="3:26" s="26" customFormat="1" ht="14.4" x14ac:dyDescent="0.3">
      <c r="C96" s="38">
        <f t="shared" si="8"/>
        <v>3.6959999999999939E-4</v>
      </c>
      <c r="D96" s="26">
        <f t="shared" si="9"/>
        <v>0.24657599999999963</v>
      </c>
      <c r="E96" s="26">
        <f t="shared" si="10"/>
        <v>0.73397244347387613</v>
      </c>
      <c r="F96" s="26">
        <f>+IF(Modelo!$C$8=Calculos!$A$7,Calculos!E96,IF(Modelo!$C$8=Calculos!$A$8,D96,"No Existe"))</f>
        <v>0.24657599999999963</v>
      </c>
      <c r="W96" s="28">
        <v>4.7000000000000002E-3</v>
      </c>
      <c r="X96" s="28">
        <v>941.22</v>
      </c>
      <c r="Y96" s="28">
        <f>+X96/Modelo!$G$11</f>
        <v>9.4272836538461533</v>
      </c>
      <c r="Z96" s="26">
        <f t="shared" si="7"/>
        <v>0.88319414469362867</v>
      </c>
    </row>
    <row r="97" spans="3:26" s="26" customFormat="1" ht="14.4" x14ac:dyDescent="0.3">
      <c r="C97" s="38">
        <f t="shared" si="8"/>
        <v>3.7519999999999936E-4</v>
      </c>
      <c r="D97" s="26">
        <f t="shared" si="9"/>
        <v>0.2500439999999996</v>
      </c>
      <c r="E97" s="26">
        <f t="shared" si="10"/>
        <v>0.73815450526415627</v>
      </c>
      <c r="F97" s="26">
        <f>+IF(Modelo!$C$8=Calculos!$A$7,Calculos!E97,IF(Modelo!$C$8=Calculos!$A$8,D97,"No Existe"))</f>
        <v>0.2500439999999996</v>
      </c>
      <c r="W97" s="28">
        <v>4.7499999999999999E-3</v>
      </c>
      <c r="X97" s="28">
        <v>941.39</v>
      </c>
      <c r="Y97" s="28">
        <f>+X97/Modelo!$G$11</f>
        <v>9.428986378205126</v>
      </c>
      <c r="Z97" s="26">
        <f t="shared" si="7"/>
        <v>0.88335366425823392</v>
      </c>
    </row>
    <row r="98" spans="3:26" s="26" customFormat="1" ht="14.4" x14ac:dyDescent="0.3">
      <c r="C98" s="38">
        <f t="shared" si="8"/>
        <v>3.8079999999999934E-4</v>
      </c>
      <c r="D98" s="26">
        <f t="shared" si="9"/>
        <v>0.25350399999999956</v>
      </c>
      <c r="E98" s="26">
        <f t="shared" si="10"/>
        <v>0.74225087176472104</v>
      </c>
      <c r="F98" s="26">
        <f>+IF(Modelo!$C$8=Calculos!$A$7,Calculos!E98,IF(Modelo!$C$8=Calculos!$A$8,D98,"No Existe"))</f>
        <v>0.25350399999999956</v>
      </c>
      <c r="W98" s="28">
        <v>4.7999999999999996E-3</v>
      </c>
      <c r="X98" s="28">
        <v>941.43</v>
      </c>
      <c r="Y98" s="28">
        <f>+X98/Modelo!$G$11</f>
        <v>9.4293870192307665</v>
      </c>
      <c r="Z98" s="26">
        <f t="shared" si="7"/>
        <v>0.88339119827343515</v>
      </c>
    </row>
    <row r="99" spans="3:26" s="26" customFormat="1" ht="14.4" x14ac:dyDescent="0.3">
      <c r="C99" s="38">
        <f t="shared" si="8"/>
        <v>3.8639999999999931E-4</v>
      </c>
      <c r="D99" s="26">
        <f t="shared" si="9"/>
        <v>0.25695599999999957</v>
      </c>
      <c r="E99" s="26">
        <f t="shared" si="10"/>
        <v>0.74626387089406365</v>
      </c>
      <c r="F99" s="26">
        <f>+IF(Modelo!$C$8=Calculos!$A$7,Calculos!E99,IF(Modelo!$C$8=Calculos!$A$8,D99,"No Existe"))</f>
        <v>0.25695599999999957</v>
      </c>
      <c r="W99" s="28">
        <v>4.8500000000000001E-3</v>
      </c>
      <c r="X99" s="28">
        <v>941.74</v>
      </c>
      <c r="Y99" s="28">
        <f>+X99/Modelo!$G$11</f>
        <v>9.4324919871794854</v>
      </c>
      <c r="Z99" s="26">
        <f t="shared" si="7"/>
        <v>0.88368208689124517</v>
      </c>
    </row>
    <row r="100" spans="3:26" s="26" customFormat="1" ht="14.4" x14ac:dyDescent="0.3">
      <c r="C100" s="38">
        <f t="shared" si="8"/>
        <v>3.9199999999999928E-4</v>
      </c>
      <c r="D100" s="26">
        <f t="shared" si="9"/>
        <v>0.26039999999999952</v>
      </c>
      <c r="E100" s="26">
        <f t="shared" si="10"/>
        <v>0.75019575091942048</v>
      </c>
      <c r="F100" s="26">
        <f>+IF(Modelo!$C$8=Calculos!$A$7,Calculos!E100,IF(Modelo!$C$8=Calculos!$A$8,D100,"No Existe"))</f>
        <v>0.26039999999999952</v>
      </c>
      <c r="W100" s="28">
        <v>4.8999999999999998E-3</v>
      </c>
      <c r="X100" s="28">
        <v>943.24</v>
      </c>
      <c r="Y100" s="28">
        <f>+X100/Modelo!$G$11</f>
        <v>9.4475160256410238</v>
      </c>
      <c r="Z100" s="26">
        <f t="shared" si="7"/>
        <v>0.88508961246129303</v>
      </c>
    </row>
    <row r="101" spans="3:26" s="26" customFormat="1" ht="14.4" x14ac:dyDescent="0.3">
      <c r="C101" s="38">
        <f t="shared" si="8"/>
        <v>3.9759999999999926E-4</v>
      </c>
      <c r="D101" s="26">
        <f t="shared" si="9"/>
        <v>0.26383599999999957</v>
      </c>
      <c r="E101" s="26">
        <f t="shared" si="10"/>
        <v>0.75404868372174227</v>
      </c>
      <c r="F101" s="26">
        <f>+IF(Modelo!$C$8=Calculos!$A$7,Calculos!E101,IF(Modelo!$C$8=Calculos!$A$8,D101,"No Existe"))</f>
        <v>0.26383599999999957</v>
      </c>
      <c r="W101" s="28">
        <v>4.9500000000000004E-3</v>
      </c>
      <c r="X101" s="28">
        <v>944.75</v>
      </c>
      <c r="Y101" s="28">
        <f>+X101/Modelo!$G$11</f>
        <v>9.4626402243589727</v>
      </c>
      <c r="Z101" s="26">
        <f t="shared" si="7"/>
        <v>0.8865065215351412</v>
      </c>
    </row>
    <row r="102" spans="3:26" s="26" customFormat="1" ht="14.4" x14ac:dyDescent="0.3">
      <c r="C102" s="38">
        <f t="shared" si="8"/>
        <v>4.0319999999999923E-4</v>
      </c>
      <c r="D102" s="26">
        <f t="shared" si="9"/>
        <v>0.26726399999999956</v>
      </c>
      <c r="E102" s="26">
        <f t="shared" si="10"/>
        <v>0.75782476790625519</v>
      </c>
      <c r="F102" s="26">
        <f>+IF(Modelo!$C$8=Calculos!$A$7,Calculos!E102,IF(Modelo!$C$8=Calculos!$A$8,D102,"No Existe"))</f>
        <v>0.26726399999999956</v>
      </c>
      <c r="W102" s="28">
        <v>5.0000000000000001E-3</v>
      </c>
      <c r="X102" s="28">
        <v>946.54</v>
      </c>
      <c r="Y102" s="28">
        <f>+X102/Modelo!$G$11</f>
        <v>9.4805689102564088</v>
      </c>
      <c r="Z102" s="26">
        <f t="shared" si="7"/>
        <v>0.88818616871539835</v>
      </c>
    </row>
    <row r="103" spans="3:26" s="26" customFormat="1" ht="14.4" x14ac:dyDescent="0.3">
      <c r="C103" s="38">
        <f t="shared" si="8"/>
        <v>4.087999999999992E-4</v>
      </c>
      <c r="D103" s="26">
        <f t="shared" si="9"/>
        <v>0.27068399999999954</v>
      </c>
      <c r="E103" s="26">
        <f t="shared" si="10"/>
        <v>0.76152603176678668</v>
      </c>
      <c r="F103" s="26">
        <f>+IF(Modelo!$C$8=Calculos!$A$7,Calculos!E103,IF(Modelo!$C$8=Calculos!$A$8,D103,"No Existe"))</f>
        <v>0.27068399999999954</v>
      </c>
      <c r="W103" s="28">
        <v>5.0499999999999998E-3</v>
      </c>
      <c r="X103" s="28">
        <v>947.74</v>
      </c>
      <c r="Y103" s="28">
        <f>+X103/Modelo!$G$11</f>
        <v>9.4925881410256387</v>
      </c>
      <c r="Z103" s="26">
        <f t="shared" si="7"/>
        <v>0.88931218917143651</v>
      </c>
    </row>
    <row r="104" spans="3:26" s="26" customFormat="1" ht="14.4" x14ac:dyDescent="0.3">
      <c r="C104" s="38">
        <f t="shared" si="8"/>
        <v>4.1439999999999918E-4</v>
      </c>
      <c r="D104" s="26">
        <f t="shared" si="9"/>
        <v>0.27409599999999951</v>
      </c>
      <c r="E104" s="26">
        <f t="shared" si="10"/>
        <v>0.7651544361115532</v>
      </c>
      <c r="F104" s="26">
        <f>+IF(Modelo!$C$8=Calculos!$A$7,Calculos!E104,IF(Modelo!$C$8=Calculos!$A$8,D104,"No Existe"))</f>
        <v>0.27409599999999951</v>
      </c>
      <c r="W104" s="28">
        <v>5.1000000000000004E-3</v>
      </c>
      <c r="X104" s="28">
        <v>948.82</v>
      </c>
      <c r="Y104" s="28">
        <f>+X104/Modelo!$G$11</f>
        <v>9.5034054487179471</v>
      </c>
      <c r="Z104" s="26">
        <f t="shared" si="7"/>
        <v>0.89032560758187107</v>
      </c>
    </row>
    <row r="105" spans="3:26" s="26" customFormat="1" ht="14.4" x14ac:dyDescent="0.3">
      <c r="C105" s="38">
        <f t="shared" si="8"/>
        <v>4.1999999999999915E-4</v>
      </c>
      <c r="D105" s="26">
        <f t="shared" si="9"/>
        <v>0.27749999999999947</v>
      </c>
      <c r="E105" s="26">
        <f t="shared" si="10"/>
        <v>0.76871187695767029</v>
      </c>
      <c r="F105" s="26">
        <f>+IF(Modelo!$C$8=Calculos!$A$7,Calculos!E105,IF(Modelo!$C$8=Calculos!$A$8,D105,"No Existe"))</f>
        <v>0.27749999999999947</v>
      </c>
      <c r="W105" s="28">
        <v>5.1500000000000001E-3</v>
      </c>
      <c r="X105" s="28">
        <v>950.74</v>
      </c>
      <c r="Y105" s="28">
        <f>+X105/Modelo!$G$11</f>
        <v>9.5226362179487172</v>
      </c>
      <c r="Z105" s="26">
        <f t="shared" si="7"/>
        <v>0.89212724031153245</v>
      </c>
    </row>
    <row r="106" spans="3:26" s="26" customFormat="1" ht="14.4" x14ac:dyDescent="0.3">
      <c r="C106" s="38">
        <f t="shared" si="8"/>
        <v>4.2559999999999912E-4</v>
      </c>
      <c r="D106" s="26">
        <f t="shared" si="9"/>
        <v>0.28089599999999948</v>
      </c>
      <c r="E106" s="26">
        <f t="shared" si="10"/>
        <v>0.77220018810123026</v>
      </c>
      <c r="F106" s="26">
        <f>+IF(Modelo!$C$8=Calculos!$A$7,Calculos!E106,IF(Modelo!$C$8=Calculos!$A$8,D106,"No Existe"))</f>
        <v>0.28089599999999948</v>
      </c>
      <c r="W106" s="28">
        <v>5.1999999999999998E-3</v>
      </c>
      <c r="X106" s="28">
        <v>953.44</v>
      </c>
      <c r="Y106" s="28">
        <f>+X106/Modelo!$G$11</f>
        <v>9.5496794871794854</v>
      </c>
      <c r="Z106" s="26">
        <f t="shared" si="7"/>
        <v>0.89466078633761847</v>
      </c>
    </row>
    <row r="107" spans="3:26" s="26" customFormat="1" ht="14.4" x14ac:dyDescent="0.3">
      <c r="C107" s="38">
        <f t="shared" si="8"/>
        <v>4.311999999999991E-4</v>
      </c>
      <c r="D107" s="26">
        <f t="shared" si="9"/>
        <v>0.28428399999999948</v>
      </c>
      <c r="E107" s="26">
        <f t="shared" si="10"/>
        <v>0.77562114356940015</v>
      </c>
      <c r="F107" s="26">
        <f>+IF(Modelo!$C$8=Calculos!$A$7,Calculos!E107,IF(Modelo!$C$8=Calculos!$A$8,D107,"No Existe"))</f>
        <v>0.28428399999999948</v>
      </c>
      <c r="W107" s="28">
        <v>5.2500000000000003E-3</v>
      </c>
      <c r="X107" s="28">
        <v>955.19</v>
      </c>
      <c r="Y107" s="28">
        <f>+X107/Modelo!$G$11</f>
        <v>9.567207532051281</v>
      </c>
      <c r="Z107" s="26">
        <f t="shared" si="7"/>
        <v>0.89630289950267439</v>
      </c>
    </row>
    <row r="108" spans="3:26" s="26" customFormat="1" ht="14.4" x14ac:dyDescent="0.3">
      <c r="C108" s="38">
        <f t="shared" si="8"/>
        <v>4.3679999999999907E-4</v>
      </c>
      <c r="D108" s="26">
        <f t="shared" si="9"/>
        <v>0.28766399999999942</v>
      </c>
      <c r="E108" s="26">
        <f t="shared" si="10"/>
        <v>0.77897645996063059</v>
      </c>
      <c r="F108" s="26">
        <f>+IF(Modelo!$C$8=Calculos!$A$7,Calculos!E108,IF(Modelo!$C$8=Calculos!$A$8,D108,"No Existe"))</f>
        <v>0.28766399999999942</v>
      </c>
      <c r="W108" s="28">
        <v>5.3E-3</v>
      </c>
      <c r="X108" s="28">
        <v>956.96</v>
      </c>
      <c r="Y108" s="28">
        <f>+X108/Modelo!$G$11</f>
        <v>9.584935897435896</v>
      </c>
      <c r="Z108" s="26">
        <f t="shared" si="7"/>
        <v>0.89796377967533081</v>
      </c>
    </row>
    <row r="109" spans="3:26" s="26" customFormat="1" ht="14.4" x14ac:dyDescent="0.3">
      <c r="C109" s="38">
        <f t="shared" si="8"/>
        <v>4.4239999999999904E-4</v>
      </c>
      <c r="D109" s="26">
        <f t="shared" si="9"/>
        <v>0.29103599999999946</v>
      </c>
      <c r="E109" s="26">
        <f t="shared" si="10"/>
        <v>0.78226779867871599</v>
      </c>
      <c r="F109" s="26">
        <f>+IF(Modelo!$C$8=Calculos!$A$7,Calculos!E109,IF(Modelo!$C$8=Calculos!$A$8,D109,"No Existe"))</f>
        <v>0.29103599999999946</v>
      </c>
      <c r="W109" s="28">
        <v>5.3499999999999997E-3</v>
      </c>
      <c r="X109" s="28">
        <v>959.66</v>
      </c>
      <c r="Y109" s="28">
        <f>+X109/Modelo!$G$11</f>
        <v>9.6119791666666643</v>
      </c>
      <c r="Z109" s="26">
        <f t="shared" si="7"/>
        <v>0.90049732570141683</v>
      </c>
    </row>
    <row r="110" spans="3:26" s="26" customFormat="1" ht="14.4" x14ac:dyDescent="0.3">
      <c r="C110" s="38">
        <f t="shared" si="8"/>
        <v>4.4799999999999902E-4</v>
      </c>
      <c r="D110" s="26">
        <f t="shared" si="9"/>
        <v>0.29439999999999938</v>
      </c>
      <c r="E110" s="26">
        <f t="shared" si="10"/>
        <v>0.78549676806612911</v>
      </c>
      <c r="F110" s="26">
        <f>+IF(Modelo!$C$8=Calculos!$A$7,Calculos!E110,IF(Modelo!$C$8=Calculos!$A$8,D110,"No Existe"))</f>
        <v>0.29439999999999938</v>
      </c>
      <c r="W110" s="28">
        <v>5.4000000000000003E-3</v>
      </c>
      <c r="X110" s="28">
        <v>961.8</v>
      </c>
      <c r="Y110" s="28">
        <f>+X110/Modelo!$G$11</f>
        <v>9.6334134615384599</v>
      </c>
      <c r="Z110" s="26">
        <f t="shared" si="7"/>
        <v>0.90250539551468523</v>
      </c>
    </row>
    <row r="111" spans="3:26" s="26" customFormat="1" ht="14.4" x14ac:dyDescent="0.3">
      <c r="C111" s="38">
        <f t="shared" si="8"/>
        <v>4.5359999999999899E-4</v>
      </c>
      <c r="D111" s="26">
        <f t="shared" si="9"/>
        <v>0.29775599999999941</v>
      </c>
      <c r="E111" s="26">
        <f t="shared" si="10"/>
        <v>0.7886649254417466</v>
      </c>
      <c r="F111" s="26">
        <f>+IF(Modelo!$C$8=Calculos!$A$7,Calculos!E111,IF(Modelo!$C$8=Calculos!$A$8,D111,"No Existe"))</f>
        <v>0.29775599999999941</v>
      </c>
      <c r="W111" s="28">
        <v>5.45E-3</v>
      </c>
      <c r="X111" s="28">
        <v>963.81</v>
      </c>
      <c r="Y111" s="28">
        <f>+X111/Modelo!$G$11</f>
        <v>9.6535456730769216</v>
      </c>
      <c r="Z111" s="26">
        <f t="shared" si="7"/>
        <v>0.90439147977854928</v>
      </c>
    </row>
    <row r="112" spans="3:26" s="26" customFormat="1" ht="14.4" x14ac:dyDescent="0.3">
      <c r="C112" s="38">
        <f t="shared" si="8"/>
        <v>4.5919999999999896E-4</v>
      </c>
      <c r="D112" s="26">
        <f t="shared" si="9"/>
        <v>0.30110399999999937</v>
      </c>
      <c r="E112" s="26">
        <f t="shared" si="10"/>
        <v>0.79177377904779489</v>
      </c>
      <c r="F112" s="26">
        <f>+IF(Modelo!$C$8=Calculos!$A$7,Calculos!E112,IF(Modelo!$C$8=Calculos!$A$8,D112,"No Existe"))</f>
        <v>0.30110399999999937</v>
      </c>
      <c r="W112" s="28">
        <v>5.4999999999999997E-3</v>
      </c>
      <c r="X112" s="28">
        <v>965.36</v>
      </c>
      <c r="Y112" s="28">
        <f>+X112/Modelo!$G$11</f>
        <v>9.669070512820511</v>
      </c>
      <c r="Z112" s="26">
        <f t="shared" si="7"/>
        <v>0.9058459228675988</v>
      </c>
    </row>
    <row r="113" spans="3:26" s="26" customFormat="1" ht="14.4" x14ac:dyDescent="0.3">
      <c r="C113" s="38">
        <f t="shared" si="8"/>
        <v>4.6479999999999894E-4</v>
      </c>
      <c r="D113" s="26">
        <f t="shared" si="9"/>
        <v>0.30444399999999938</v>
      </c>
      <c r="E113" s="26">
        <f t="shared" si="10"/>
        <v>0.79482478991057781</v>
      </c>
      <c r="F113" s="26">
        <f>+IF(Modelo!$C$8=Calculos!$A$7,Calculos!E113,IF(Modelo!$C$8=Calculos!$A$8,D113,"No Existe"))</f>
        <v>0.30444399999999938</v>
      </c>
      <c r="W113" s="28">
        <v>5.5500000000000002E-3</v>
      </c>
      <c r="X113" s="28">
        <v>966.92</v>
      </c>
      <c r="Y113" s="28">
        <f>+X113/Modelo!$G$11</f>
        <v>9.684695512820511</v>
      </c>
      <c r="Z113" s="26">
        <f t="shared" si="7"/>
        <v>0.90730974946044851</v>
      </c>
    </row>
    <row r="114" spans="3:26" s="26" customFormat="1" ht="14.4" x14ac:dyDescent="0.3">
      <c r="C114" s="38">
        <f t="shared" si="8"/>
        <v>4.7039999999999891E-4</v>
      </c>
      <c r="D114" s="26">
        <f t="shared" si="9"/>
        <v>0.30777599999999938</v>
      </c>
      <c r="E114" s="26">
        <f t="shared" si="10"/>
        <v>0.79781937361929922</v>
      </c>
      <c r="F114" s="26">
        <f>+IF(Modelo!$C$8=Calculos!$A$7,Calculos!E114,IF(Modelo!$C$8=Calculos!$A$8,D114,"No Existe"))</f>
        <v>0.30777599999999938</v>
      </c>
      <c r="W114" s="28">
        <v>5.5999999999999999E-3</v>
      </c>
      <c r="X114" s="28">
        <v>969.41</v>
      </c>
      <c r="Y114" s="28">
        <f>+X114/Modelo!$G$11</f>
        <v>9.7096354166666643</v>
      </c>
      <c r="Z114" s="26">
        <f t="shared" si="7"/>
        <v>0.90964624190672794</v>
      </c>
    </row>
    <row r="115" spans="3:26" s="26" customFormat="1" ht="14.4" x14ac:dyDescent="0.3">
      <c r="C115" s="38">
        <f t="shared" si="8"/>
        <v>4.7599999999999888E-4</v>
      </c>
      <c r="D115" s="26">
        <f t="shared" si="9"/>
        <v>0.31109999999999932</v>
      </c>
      <c r="E115" s="26">
        <f t="shared" si="10"/>
        <v>0.80075890202704947</v>
      </c>
      <c r="F115" s="26">
        <f>+IF(Modelo!$C$8=Calculos!$A$7,Calculos!E115,IF(Modelo!$C$8=Calculos!$A$8,D115,"No Existe"))</f>
        <v>0.31109999999999932</v>
      </c>
      <c r="W115" s="28">
        <v>5.6499999999999996E-3</v>
      </c>
      <c r="X115" s="28">
        <v>972.1</v>
      </c>
      <c r="Y115" s="28">
        <f>+X115/Modelo!$G$11</f>
        <v>9.7365785256410238</v>
      </c>
      <c r="Z115" s="26">
        <f t="shared" si="7"/>
        <v>0.91217040442901376</v>
      </c>
    </row>
    <row r="116" spans="3:26" s="26" customFormat="1" ht="14.4" x14ac:dyDescent="0.3">
      <c r="C116" s="38">
        <f t="shared" si="8"/>
        <v>4.8159999999999886E-4</v>
      </c>
      <c r="D116" s="26">
        <f t="shared" si="9"/>
        <v>0.31441599999999936</v>
      </c>
      <c r="E116" s="26">
        <f t="shared" si="10"/>
        <v>0.80364470487780426</v>
      </c>
      <c r="F116" s="26">
        <f>+IF(Modelo!$C$8=Calculos!$A$7,Calculos!E116,IF(Modelo!$C$8=Calculos!$A$8,D116,"No Existe"))</f>
        <v>0.31441599999999936</v>
      </c>
      <c r="W116" s="28">
        <v>5.7000000000000002E-3</v>
      </c>
      <c r="X116" s="28">
        <v>974.7</v>
      </c>
      <c r="Y116" s="28">
        <f>+X116/Modelo!$G$11</f>
        <v>9.7626201923076916</v>
      </c>
      <c r="Z116" s="26">
        <f t="shared" si="7"/>
        <v>0.9146101154170968</v>
      </c>
    </row>
    <row r="117" spans="3:26" s="26" customFormat="1" ht="14.4" x14ac:dyDescent="0.3">
      <c r="C117" s="38">
        <f t="shared" si="8"/>
        <v>4.8719999999999883E-4</v>
      </c>
      <c r="D117" s="26">
        <f t="shared" si="9"/>
        <v>0.31772399999999928</v>
      </c>
      <c r="E117" s="26">
        <f t="shared" si="10"/>
        <v>0.80647807136307736</v>
      </c>
      <c r="F117" s="26">
        <f>+IF(Modelo!$C$8=Calculos!$A$7,Calculos!E117,IF(Modelo!$C$8=Calculos!$A$8,D117,"No Existe"))</f>
        <v>0.31772399999999928</v>
      </c>
      <c r="W117" s="28">
        <v>5.7499999999999999E-3</v>
      </c>
      <c r="X117" s="28">
        <v>975.78</v>
      </c>
      <c r="Y117" s="28">
        <f>+X117/Modelo!$G$11</f>
        <v>9.7734374999999982</v>
      </c>
      <c r="Z117" s="26">
        <f t="shared" si="7"/>
        <v>0.91562353382753114</v>
      </c>
    </row>
    <row r="118" spans="3:26" s="26" customFormat="1" ht="14.4" x14ac:dyDescent="0.3">
      <c r="C118" s="38">
        <f t="shared" si="8"/>
        <v>4.9279999999999886E-4</v>
      </c>
      <c r="D118" s="26">
        <f t="shared" si="9"/>
        <v>0.32102399999999937</v>
      </c>
      <c r="E118" s="26">
        <f t="shared" si="10"/>
        <v>0.80926025161166482</v>
      </c>
      <c r="F118" s="26">
        <f>+IF(Modelo!$C$8=Calculos!$A$7,Calculos!E118,IF(Modelo!$C$8=Calculos!$A$8,D118,"No Existe"))</f>
        <v>0.32102399999999937</v>
      </c>
      <c r="W118" s="28">
        <v>5.7999999999999996E-3</v>
      </c>
      <c r="X118" s="28">
        <v>976.84</v>
      </c>
      <c r="Y118" s="28">
        <f>+X118/Modelo!$G$11</f>
        <v>9.7840544871794854</v>
      </c>
      <c r="Z118" s="26">
        <f t="shared" si="7"/>
        <v>0.91661818523036498</v>
      </c>
    </row>
    <row r="119" spans="3:26" s="26" customFormat="1" ht="14.4" x14ac:dyDescent="0.3">
      <c r="C119" s="38">
        <f t="shared" si="8"/>
        <v>4.9839999999999889E-4</v>
      </c>
      <c r="D119" s="26">
        <f t="shared" si="9"/>
        <v>0.32431599999999933</v>
      </c>
      <c r="E119" s="26">
        <f t="shared" si="10"/>
        <v>0.81199245811573695</v>
      </c>
      <c r="F119" s="26">
        <f>+IF(Modelo!$C$8=Calculos!$A$7,Calculos!E119,IF(Modelo!$C$8=Calculos!$A$8,D119,"No Existe"))</f>
        <v>0.32431599999999933</v>
      </c>
      <c r="W119" s="28">
        <v>5.8500000000000002E-3</v>
      </c>
      <c r="X119" s="28">
        <v>977.89</v>
      </c>
      <c r="Y119" s="28">
        <f>+X119/Modelo!$G$11</f>
        <v>9.7945713141025621</v>
      </c>
      <c r="Z119" s="26">
        <f t="shared" si="7"/>
        <v>0.91760345312939851</v>
      </c>
    </row>
    <row r="120" spans="3:26" s="26" customFormat="1" ht="14.4" x14ac:dyDescent="0.3">
      <c r="C120" s="38">
        <f t="shared" si="8"/>
        <v>5.0399999999999892E-4</v>
      </c>
      <c r="D120" s="26">
        <f t="shared" si="9"/>
        <v>0.32759999999999934</v>
      </c>
      <c r="E120" s="26">
        <f t="shared" si="10"/>
        <v>0.81467586709635709</v>
      </c>
      <c r="F120" s="26">
        <f>+IF(Modelo!$C$8=Calculos!$A$7,Calculos!E120,IF(Modelo!$C$8=Calculos!$A$8,D120,"No Existe"))</f>
        <v>0.32759999999999934</v>
      </c>
      <c r="W120" s="28">
        <v>5.8999999999999999E-3</v>
      </c>
      <c r="X120" s="28">
        <v>979.23</v>
      </c>
      <c r="Y120" s="28">
        <f>+X120/Modelo!$G$11</f>
        <v>9.8079927884615365</v>
      </c>
      <c r="Z120" s="26">
        <f t="shared" si="7"/>
        <v>0.91886084263864121</v>
      </c>
    </row>
    <row r="121" spans="3:26" s="26" customFormat="1" ht="14.4" x14ac:dyDescent="0.3">
      <c r="C121" s="38">
        <f t="shared" si="8"/>
        <v>5.0959999999999894E-4</v>
      </c>
      <c r="D121" s="26">
        <f t="shared" si="9"/>
        <v>0.33087599999999939</v>
      </c>
      <c r="E121" s="26">
        <f t="shared" si="10"/>
        <v>0.81731161981134226</v>
      </c>
      <c r="F121" s="26">
        <f>+IF(Modelo!$C$8=Calculos!$A$7,Calculos!E121,IF(Modelo!$C$8=Calculos!$A$8,D121,"No Existe"))</f>
        <v>0.33087599999999939</v>
      </c>
      <c r="W121" s="28">
        <v>5.9500000000000004E-3</v>
      </c>
      <c r="X121" s="28">
        <v>980.74</v>
      </c>
      <c r="Y121" s="28">
        <f>+X121/Modelo!$G$11</f>
        <v>9.8231169871794854</v>
      </c>
      <c r="Z121" s="26">
        <f t="shared" si="7"/>
        <v>0.92027775171248949</v>
      </c>
    </row>
    <row r="122" spans="3:26" s="26" customFormat="1" ht="14.4" x14ac:dyDescent="0.3">
      <c r="C122" s="38">
        <f t="shared" si="8"/>
        <v>5.1519999999999897E-4</v>
      </c>
      <c r="D122" s="26">
        <f t="shared" si="9"/>
        <v>0.33414399999999939</v>
      </c>
      <c r="E122" s="26">
        <f t="shared" si="10"/>
        <v>0.81990082380822293</v>
      </c>
      <c r="F122" s="26">
        <f>+IF(Modelo!$C$8=Calculos!$A$7,Calculos!E122,IF(Modelo!$C$8=Calculos!$A$8,D122,"No Existe"))</f>
        <v>0.33414399999999939</v>
      </c>
      <c r="W122" s="28">
        <v>6.0000000000000001E-3</v>
      </c>
      <c r="X122" s="28">
        <v>981.92</v>
      </c>
      <c r="Y122" s="28">
        <f>+X122/Modelo!$G$11</f>
        <v>9.834935897435896</v>
      </c>
      <c r="Z122" s="26">
        <f t="shared" si="7"/>
        <v>0.92138500516092714</v>
      </c>
    </row>
    <row r="123" spans="3:26" s="26" customFormat="1" ht="14.4" x14ac:dyDescent="0.3">
      <c r="C123" s="38">
        <f t="shared" si="8"/>
        <v>5.20799999999999E-4</v>
      </c>
      <c r="D123" s="26">
        <f t="shared" si="9"/>
        <v>0.33740399999999943</v>
      </c>
      <c r="E123" s="26">
        <f t="shared" si="10"/>
        <v>0.82244455412491602</v>
      </c>
      <c r="F123" s="26">
        <f>+IF(Modelo!$C$8=Calculos!$A$7,Calculos!E123,IF(Modelo!$C$8=Calculos!$A$8,D123,"No Existe"))</f>
        <v>0.33740399999999943</v>
      </c>
      <c r="W123" s="28">
        <v>6.0499999999999998E-3</v>
      </c>
      <c r="X123" s="28">
        <v>981.86</v>
      </c>
      <c r="Y123" s="28">
        <f>+X123/Modelo!$G$11</f>
        <v>9.8343349358974343</v>
      </c>
      <c r="Z123" s="26">
        <f t="shared" si="7"/>
        <v>0.92132870413812518</v>
      </c>
    </row>
    <row r="124" spans="3:26" s="26" customFormat="1" ht="14.4" x14ac:dyDescent="0.3">
      <c r="C124" s="38">
        <f t="shared" si="8"/>
        <v>5.2639999999999903E-4</v>
      </c>
      <c r="D124" s="26">
        <f t="shared" si="9"/>
        <v>0.34065599999999946</v>
      </c>
      <c r="E124" s="26">
        <f t="shared" si="10"/>
        <v>0.82494385444058516</v>
      </c>
      <c r="F124" s="26">
        <f>+IF(Modelo!$C$8=Calculos!$A$7,Calculos!E124,IF(Modelo!$C$8=Calculos!$A$8,D124,"No Existe"))</f>
        <v>0.34065599999999946</v>
      </c>
      <c r="W124" s="28">
        <v>6.1000000000000004E-3</v>
      </c>
      <c r="X124" s="28">
        <v>982.68</v>
      </c>
      <c r="Y124" s="28">
        <f>+X124/Modelo!$G$11</f>
        <v>9.8425480769230749</v>
      </c>
      <c r="Z124" s="26">
        <f t="shared" si="7"/>
        <v>0.92209815144975127</v>
      </c>
    </row>
    <row r="125" spans="3:26" s="26" customFormat="1" ht="14.4" x14ac:dyDescent="0.3">
      <c r="C125" s="38">
        <f t="shared" si="8"/>
        <v>5.3199999999999905E-4</v>
      </c>
      <c r="D125" s="26">
        <f t="shared" si="9"/>
        <v>0.34389999999999948</v>
      </c>
      <c r="E125" s="26">
        <f t="shared" si="10"/>
        <v>0.82739973817903456</v>
      </c>
      <c r="F125" s="26">
        <f>+IF(Modelo!$C$8=Calculos!$A$7,Calculos!E125,IF(Modelo!$C$8=Calculos!$A$8,D125,"No Existe"))</f>
        <v>0.34389999999999948</v>
      </c>
      <c r="W125" s="28">
        <v>6.1500000000000001E-3</v>
      </c>
      <c r="X125" s="28">
        <v>984.19</v>
      </c>
      <c r="Y125" s="28">
        <f>+X125/Modelo!$G$11</f>
        <v>9.8576722756410238</v>
      </c>
      <c r="Z125" s="26">
        <f t="shared" si="7"/>
        <v>0.92351506052359955</v>
      </c>
    </row>
    <row r="126" spans="3:26" s="26" customFormat="1" ht="14.4" x14ac:dyDescent="0.3">
      <c r="C126" s="38">
        <f t="shared" si="8"/>
        <v>5.3759999999999908E-4</v>
      </c>
      <c r="D126" s="26">
        <f t="shared" si="9"/>
        <v>0.34713599999999945</v>
      </c>
      <c r="E126" s="26">
        <f t="shared" si="10"/>
        <v>0.82981318956685501</v>
      </c>
      <c r="F126" s="26">
        <f>+IF(Modelo!$C$8=Calculos!$A$7,Calculos!E126,IF(Modelo!$C$8=Calculos!$A$8,D126,"No Existe"))</f>
        <v>0.34713599999999945</v>
      </c>
      <c r="W126" s="28">
        <v>6.1999999999999998E-3</v>
      </c>
      <c r="X126" s="28">
        <v>985.5</v>
      </c>
      <c r="Y126" s="28">
        <f>+X126/Modelo!$G$11</f>
        <v>9.8707932692307683</v>
      </c>
      <c r="Z126" s="26">
        <f t="shared" si="7"/>
        <v>0.92474429952144133</v>
      </c>
    </row>
    <row r="127" spans="3:26" s="26" customFormat="1" ht="14.4" x14ac:dyDescent="0.3">
      <c r="C127" s="38">
        <f t="shared" si="8"/>
        <v>5.4319999999999911E-4</v>
      </c>
      <c r="D127" s="26">
        <f t="shared" si="9"/>
        <v>0.35036399999999945</v>
      </c>
      <c r="E127" s="26">
        <f t="shared" si="10"/>
        <v>0.83218516464843173</v>
      </c>
      <c r="F127" s="26">
        <f>+IF(Modelo!$C$8=Calculos!$A$7,Calculos!E127,IF(Modelo!$C$8=Calculos!$A$8,D127,"No Existe"))</f>
        <v>0.35036399999999945</v>
      </c>
      <c r="W127" s="28">
        <v>6.2500000000000003E-3</v>
      </c>
      <c r="X127" s="28">
        <v>985.45</v>
      </c>
      <c r="Y127" s="28">
        <f>+X127/Modelo!$G$11</f>
        <v>9.8702924679487172</v>
      </c>
      <c r="Z127" s="26">
        <f t="shared" si="7"/>
        <v>0.92469738200243978</v>
      </c>
    </row>
    <row r="128" spans="3:26" s="26" customFormat="1" ht="14.4" x14ac:dyDescent="0.3">
      <c r="C128" s="38">
        <f t="shared" si="8"/>
        <v>5.4879999999999914E-4</v>
      </c>
      <c r="D128" s="26">
        <f t="shared" si="9"/>
        <v>0.35358399999999951</v>
      </c>
      <c r="E128" s="26">
        <f t="shared" si="10"/>
        <v>0.83451659225981012</v>
      </c>
      <c r="F128" s="26">
        <f>+IF(Modelo!$C$8=Calculos!$A$7,Calculos!E128,IF(Modelo!$C$8=Calculos!$A$8,D128,"No Existe"))</f>
        <v>0.35358399999999951</v>
      </c>
      <c r="W128" s="28">
        <v>6.3E-3</v>
      </c>
      <c r="X128" s="28">
        <v>985.4</v>
      </c>
      <c r="Y128" s="28">
        <f>+X128/Modelo!$G$11</f>
        <v>9.8697916666666643</v>
      </c>
      <c r="Z128" s="26">
        <f t="shared" si="7"/>
        <v>0.92465046448343802</v>
      </c>
    </row>
    <row r="129" spans="3:26" s="26" customFormat="1" ht="14.4" x14ac:dyDescent="0.3">
      <c r="C129" s="38">
        <f t="shared" si="8"/>
        <v>5.5439999999999916E-4</v>
      </c>
      <c r="D129" s="26">
        <f t="shared" si="9"/>
        <v>0.3567959999999995</v>
      </c>
      <c r="E129" s="26">
        <f t="shared" si="10"/>
        <v>0.83680837496331428</v>
      </c>
      <c r="F129" s="26">
        <f>+IF(Modelo!$C$8=Calculos!$A$7,Calculos!E129,IF(Modelo!$C$8=Calculos!$A$8,D129,"No Existe"))</f>
        <v>0.3567959999999995</v>
      </c>
      <c r="W129" s="28">
        <v>6.3499999999999997E-3</v>
      </c>
      <c r="X129" s="28">
        <v>985.34</v>
      </c>
      <c r="Y129" s="28">
        <f>+X129/Modelo!$G$11</f>
        <v>9.8691907051282044</v>
      </c>
      <c r="Z129" s="26">
        <f t="shared" si="7"/>
        <v>0.92459416346063628</v>
      </c>
    </row>
    <row r="130" spans="3:26" s="26" customFormat="1" ht="14.4" x14ac:dyDescent="0.3">
      <c r="C130" s="38">
        <f t="shared" si="8"/>
        <v>5.5999999999999919E-4</v>
      </c>
      <c r="D130" s="26">
        <f t="shared" si="9"/>
        <v>0.35999999999999954</v>
      </c>
      <c r="E130" s="26">
        <f t="shared" si="10"/>
        <v>0.83906138994471524</v>
      </c>
      <c r="F130" s="26">
        <f>+IF(Modelo!$C$8=Calculos!$A$7,Calculos!E130,IF(Modelo!$C$8=Calculos!$A$8,D130,"No Existe"))</f>
        <v>0.35999999999999954</v>
      </c>
      <c r="W130" s="28">
        <v>6.4000000000000003E-3</v>
      </c>
      <c r="X130" s="28">
        <v>985.29</v>
      </c>
      <c r="Y130" s="28">
        <f>+X130/Modelo!$G$11</f>
        <v>9.8686899038461515</v>
      </c>
      <c r="Z130" s="26">
        <f t="shared" si="7"/>
        <v>0.92454724594163451</v>
      </c>
    </row>
    <row r="131" spans="3:26" s="26" customFormat="1" ht="14.4" x14ac:dyDescent="0.3">
      <c r="C131" s="38">
        <f t="shared" si="8"/>
        <v>5.6559999999999922E-4</v>
      </c>
      <c r="D131" s="26">
        <f t="shared" si="9"/>
        <v>0.36319599999999957</v>
      </c>
      <c r="E131" s="26">
        <f t="shared" si="10"/>
        <v>0.84127648987465653</v>
      </c>
      <c r="F131" s="26">
        <f>+IF(Modelo!$C$8=Calculos!$A$7,Calculos!E131,IF(Modelo!$C$8=Calculos!$A$8,D131,"No Existe"))</f>
        <v>0.36319599999999957</v>
      </c>
      <c r="W131" s="28">
        <v>6.45E-3</v>
      </c>
      <c r="X131" s="28">
        <v>985.24</v>
      </c>
      <c r="Y131" s="28">
        <f>+X131/Modelo!$G$11</f>
        <v>9.8681891025641004</v>
      </c>
      <c r="Z131" s="26">
        <f t="shared" ref="Z131:Z194" si="11">+Y131/$AA$1</f>
        <v>0.92450032842263297</v>
      </c>
    </row>
    <row r="132" spans="3:26" s="26" customFormat="1" ht="14.4" x14ac:dyDescent="0.3">
      <c r="C132" s="38">
        <f t="shared" si="8"/>
        <v>5.7119999999999925E-4</v>
      </c>
      <c r="D132" s="26">
        <f t="shared" si="9"/>
        <v>0.3663839999999996</v>
      </c>
      <c r="E132" s="26">
        <f t="shared" si="10"/>
        <v>0.84345450373595343</v>
      </c>
      <c r="F132" s="26">
        <f>+IF(Modelo!$C$8=Calculos!$A$7,Calculos!E132,IF(Modelo!$C$8=Calculos!$A$8,D132,"No Existe"))</f>
        <v>0.3663839999999996</v>
      </c>
      <c r="W132" s="28">
        <v>6.4999999999999997E-3</v>
      </c>
      <c r="X132" s="28">
        <v>985.19</v>
      </c>
      <c r="Y132" s="28">
        <f>+X132/Modelo!$G$11</f>
        <v>9.8676883012820493</v>
      </c>
      <c r="Z132" s="26">
        <f t="shared" si="11"/>
        <v>0.92445341090363142</v>
      </c>
    </row>
    <row r="133" spans="3:26" s="26" customFormat="1" ht="14.4" x14ac:dyDescent="0.3">
      <c r="C133" s="38">
        <f t="shared" si="8"/>
        <v>5.7679999999999928E-4</v>
      </c>
      <c r="D133" s="26">
        <f t="shared" si="9"/>
        <v>0.36956399999999956</v>
      </c>
      <c r="E133" s="26">
        <f t="shared" si="10"/>
        <v>0.84559623761830671</v>
      </c>
      <c r="F133" s="26">
        <f>+IF(Modelo!$C$8=Calculos!$A$7,Calculos!E133,IF(Modelo!$C$8=Calculos!$A$8,D133,"No Existe"))</f>
        <v>0.36956399999999956</v>
      </c>
      <c r="W133" s="28">
        <v>6.5500000000000003E-3</v>
      </c>
      <c r="X133" s="28">
        <v>985.13</v>
      </c>
      <c r="Y133" s="28">
        <f>+X133/Modelo!$G$11</f>
        <v>9.8670873397435876</v>
      </c>
      <c r="Z133" s="26">
        <f t="shared" si="11"/>
        <v>0.92439710988082946</v>
      </c>
    </row>
    <row r="134" spans="3:26" s="26" customFormat="1" ht="14.4" x14ac:dyDescent="0.3">
      <c r="C134" s="38">
        <f t="shared" si="8"/>
        <v>5.823999999999993E-4</v>
      </c>
      <c r="D134" s="26">
        <f t="shared" si="9"/>
        <v>0.37273599999999957</v>
      </c>
      <c r="E134" s="26">
        <f t="shared" si="10"/>
        <v>0.84770247548188737</v>
      </c>
      <c r="F134" s="26">
        <f>+IF(Modelo!$C$8=Calculos!$A$7,Calculos!E134,IF(Modelo!$C$8=Calculos!$A$8,D134,"No Existe"))</f>
        <v>0.37273599999999957</v>
      </c>
      <c r="W134" s="28">
        <v>6.6E-3</v>
      </c>
      <c r="X134" s="28">
        <v>985.08</v>
      </c>
      <c r="Y134" s="28">
        <f>+X134/Modelo!$G$11</f>
        <v>9.8665865384615365</v>
      </c>
      <c r="Z134" s="26">
        <f t="shared" si="11"/>
        <v>0.92435019236182792</v>
      </c>
    </row>
    <row r="135" spans="3:26" s="26" customFormat="1" ht="14.4" x14ac:dyDescent="0.3">
      <c r="C135" s="38">
        <f t="shared" si="8"/>
        <v>5.8799999999999933E-4</v>
      </c>
      <c r="D135" s="26">
        <f t="shared" si="9"/>
        <v>0.37589999999999962</v>
      </c>
      <c r="E135" s="26">
        <f t="shared" si="10"/>
        <v>0.84977397989118653</v>
      </c>
      <c r="F135" s="26">
        <f>+IF(Modelo!$C$8=Calculos!$A$7,Calculos!E135,IF(Modelo!$C$8=Calculos!$A$8,D135,"No Existe"))</f>
        <v>0.37589999999999962</v>
      </c>
      <c r="W135" s="28">
        <v>6.6499999999999997E-3</v>
      </c>
      <c r="X135" s="28">
        <v>985.03</v>
      </c>
      <c r="Y135" s="28">
        <f>+X135/Modelo!$G$11</f>
        <v>9.8660857371794854</v>
      </c>
      <c r="Z135" s="26">
        <f t="shared" si="11"/>
        <v>0.92430327484282626</v>
      </c>
    </row>
    <row r="136" spans="3:26" s="26" customFormat="1" ht="14.4" x14ac:dyDescent="0.3">
      <c r="C136" s="38">
        <f t="shared" si="8"/>
        <v>5.9359999999999936E-4</v>
      </c>
      <c r="D136" s="26">
        <f t="shared" si="9"/>
        <v>0.37905599999999962</v>
      </c>
      <c r="E136" s="26">
        <f t="shared" si="10"/>
        <v>0.85181149272043832</v>
      </c>
      <c r="F136" s="26">
        <f>+IF(Modelo!$C$8=Calculos!$A$7,Calculos!E136,IF(Modelo!$C$8=Calculos!$A$8,D136,"No Existe"))</f>
        <v>0.37905599999999962</v>
      </c>
      <c r="W136" s="28">
        <v>6.7000000000000002E-3</v>
      </c>
      <c r="X136" s="28">
        <v>984.98</v>
      </c>
      <c r="Y136" s="28">
        <f>+X136/Modelo!$G$11</f>
        <v>9.8655849358974343</v>
      </c>
      <c r="Z136" s="26">
        <f t="shared" si="11"/>
        <v>0.92425635732382472</v>
      </c>
    </row>
    <row r="137" spans="3:26" s="26" customFormat="1" ht="14.4" x14ac:dyDescent="0.3">
      <c r="C137" s="38">
        <f t="shared" si="8"/>
        <v>5.9919999999999939E-4</v>
      </c>
      <c r="D137" s="26">
        <f t="shared" si="9"/>
        <v>0.38220399999999966</v>
      </c>
      <c r="E137" s="26">
        <f t="shared" si="10"/>
        <v>0.8538157358318812</v>
      </c>
      <c r="F137" s="26">
        <f>+IF(Modelo!$C$8=Calculos!$A$7,Calculos!E137,IF(Modelo!$C$8=Calculos!$A$8,D137,"No Existe"))</f>
        <v>0.38220399999999966</v>
      </c>
      <c r="W137" s="28">
        <v>6.7499999999999999E-3</v>
      </c>
      <c r="X137" s="28">
        <v>984.92</v>
      </c>
      <c r="Y137" s="28">
        <f>+X137/Modelo!$G$11</f>
        <v>9.8649839743589727</v>
      </c>
      <c r="Z137" s="26">
        <f t="shared" si="11"/>
        <v>0.92420005630102275</v>
      </c>
    </row>
    <row r="138" spans="3:26" s="26" customFormat="1" ht="14.4" x14ac:dyDescent="0.3">
      <c r="C138" s="38">
        <f t="shared" si="8"/>
        <v>6.0479999999999941E-4</v>
      </c>
      <c r="D138" s="26">
        <f t="shared" si="9"/>
        <v>0.38534399999999969</v>
      </c>
      <c r="E138" s="26">
        <f t="shared" si="10"/>
        <v>0.85578741172803885</v>
      </c>
      <c r="F138" s="26">
        <f>+IF(Modelo!$C$8=Calculos!$A$7,Calculos!E138,IF(Modelo!$C$8=Calculos!$A$8,D138,"No Existe"))</f>
        <v>0.38534399999999969</v>
      </c>
      <c r="W138" s="28">
        <v>6.7999999999999996E-3</v>
      </c>
      <c r="X138" s="28">
        <v>984.87</v>
      </c>
      <c r="Y138" s="28">
        <f>+X138/Modelo!$G$11</f>
        <v>9.8644831730769216</v>
      </c>
      <c r="Z138" s="26">
        <f t="shared" si="11"/>
        <v>0.92415313878202121</v>
      </c>
    </row>
    <row r="139" spans="3:26" s="26" customFormat="1" ht="14.4" x14ac:dyDescent="0.3">
      <c r="C139" s="38">
        <f t="shared" si="8"/>
        <v>6.1039999999999944E-4</v>
      </c>
      <c r="D139" s="26">
        <f t="shared" si="9"/>
        <v>0.38847599999999971</v>
      </c>
      <c r="E139" s="26">
        <f t="shared" si="10"/>
        <v>0.85772720417916015</v>
      </c>
      <c r="F139" s="26">
        <f>+IF(Modelo!$C$8=Calculos!$A$7,Calculos!E139,IF(Modelo!$C$8=Calculos!$A$8,D139,"No Existe"))</f>
        <v>0.38847599999999971</v>
      </c>
      <c r="W139" s="28">
        <v>6.8500000000000002E-3</v>
      </c>
      <c r="X139" s="28">
        <v>984.82</v>
      </c>
      <c r="Y139" s="28">
        <f>+X139/Modelo!$G$11</f>
        <v>9.8639823717948705</v>
      </c>
      <c r="Z139" s="26">
        <f t="shared" si="11"/>
        <v>0.92410622126301967</v>
      </c>
    </row>
    <row r="140" spans="3:26" s="26" customFormat="1" ht="14.4" x14ac:dyDescent="0.3">
      <c r="C140" s="38">
        <f t="shared" si="8"/>
        <v>6.1599999999999947E-4</v>
      </c>
      <c r="D140" s="26">
        <f t="shared" si="9"/>
        <v>0.39159999999999973</v>
      </c>
      <c r="E140" s="26">
        <f t="shared" si="10"/>
        <v>0.85963577882689479</v>
      </c>
      <c r="F140" s="26">
        <f>+IF(Modelo!$C$8=Calculos!$A$7,Calculos!E140,IF(Modelo!$C$8=Calculos!$A$8,D140,"No Existe"))</f>
        <v>0.39159999999999973</v>
      </c>
      <c r="W140" s="28">
        <v>6.8999999999999999E-3</v>
      </c>
      <c r="X140" s="28">
        <v>984.77</v>
      </c>
      <c r="Y140" s="28">
        <f>+X140/Modelo!$G$11</f>
        <v>9.8634815705128194</v>
      </c>
      <c r="Z140" s="26">
        <f t="shared" si="11"/>
        <v>0.92405930374401812</v>
      </c>
    </row>
    <row r="141" spans="3:26" s="26" customFormat="1" ht="14.4" x14ac:dyDescent="0.3">
      <c r="C141" s="38">
        <f t="shared" si="8"/>
        <v>6.215999999999995E-4</v>
      </c>
      <c r="D141" s="26">
        <f t="shared" si="9"/>
        <v>0.39471599999999973</v>
      </c>
      <c r="E141" s="26">
        <f t="shared" si="10"/>
        <v>0.86151378376522858</v>
      </c>
      <c r="F141" s="26">
        <f>+IF(Modelo!$C$8=Calculos!$A$7,Calculos!E141,IF(Modelo!$C$8=Calculos!$A$8,D141,"No Existe"))</f>
        <v>0.39471599999999973</v>
      </c>
      <c r="W141" s="28">
        <v>6.9499999999999996E-3</v>
      </c>
      <c r="X141" s="28">
        <v>984.72</v>
      </c>
      <c r="Y141" s="28">
        <f>+X141/Modelo!$G$11</f>
        <v>9.8629807692307683</v>
      </c>
      <c r="Z141" s="26">
        <f t="shared" si="11"/>
        <v>0.92401238622501647</v>
      </c>
    </row>
    <row r="142" spans="3:26" s="26" customFormat="1" ht="14.4" x14ac:dyDescent="0.3">
      <c r="C142" s="38">
        <f t="shared" si="8"/>
        <v>6.2719999999999952E-4</v>
      </c>
      <c r="D142" s="26">
        <f t="shared" si="9"/>
        <v>0.39782399999999973</v>
      </c>
      <c r="E142" s="26">
        <f t="shared" si="10"/>
        <v>0.86336185009965494</v>
      </c>
      <c r="F142" s="26">
        <f>+IF(Modelo!$C$8=Calculos!$A$7,Calculos!E142,IF(Modelo!$C$8=Calculos!$A$8,D142,"No Existe"))</f>
        <v>0.39782399999999973</v>
      </c>
      <c r="W142" s="28">
        <v>7.0000000000000001E-3</v>
      </c>
      <c r="X142" s="28">
        <v>984.66</v>
      </c>
      <c r="Y142" s="28">
        <f>+X142/Modelo!$G$11</f>
        <v>9.8623798076923048</v>
      </c>
      <c r="Z142" s="26">
        <f t="shared" si="11"/>
        <v>0.92395608520221439</v>
      </c>
    </row>
    <row r="143" spans="3:26" s="26" customFormat="1" ht="14.4" x14ac:dyDescent="0.3">
      <c r="C143" s="38">
        <f t="shared" si="8"/>
        <v>6.3279999999999955E-4</v>
      </c>
      <c r="D143" s="26">
        <f t="shared" si="9"/>
        <v>0.40092399999999973</v>
      </c>
      <c r="E143" s="26">
        <f t="shared" si="10"/>
        <v>0.86518059248551737</v>
      </c>
      <c r="F143" s="26">
        <f>+IF(Modelo!$C$8=Calculos!$A$7,Calculos!E143,IF(Modelo!$C$8=Calculos!$A$8,D143,"No Existe"))</f>
        <v>0.40092399999999973</v>
      </c>
      <c r="W143" s="28">
        <v>7.0499999999999998E-3</v>
      </c>
      <c r="X143" s="28">
        <v>984.61</v>
      </c>
      <c r="Y143" s="28">
        <f>+X143/Modelo!$G$11</f>
        <v>9.8618790064102555</v>
      </c>
      <c r="Z143" s="26">
        <f t="shared" si="11"/>
        <v>0.92390916768321296</v>
      </c>
    </row>
    <row r="144" spans="3:26" s="26" customFormat="1" ht="14.4" x14ac:dyDescent="0.3">
      <c r="C144" s="38">
        <f t="shared" si="8"/>
        <v>6.3839999999999958E-4</v>
      </c>
      <c r="D144" s="26">
        <f t="shared" si="9"/>
        <v>0.40401599999999976</v>
      </c>
      <c r="E144" s="26">
        <f t="shared" si="10"/>
        <v>0.86697060964639805</v>
      </c>
      <c r="F144" s="26">
        <f>+IF(Modelo!$C$8=Calculos!$A$7,Calculos!E144,IF(Modelo!$C$8=Calculos!$A$8,D144,"No Existe"))</f>
        <v>0.40401599999999976</v>
      </c>
      <c r="W144" s="28">
        <v>7.1000000000000004E-3</v>
      </c>
      <c r="X144" s="28">
        <v>984.56</v>
      </c>
      <c r="Y144" s="28">
        <f>+X144/Modelo!$G$11</f>
        <v>9.8613782051282026</v>
      </c>
      <c r="Z144" s="26">
        <f t="shared" si="11"/>
        <v>0.9238622501642112</v>
      </c>
    </row>
    <row r="145" spans="3:26" s="26" customFormat="1" ht="14.4" x14ac:dyDescent="0.3">
      <c r="C145" s="38">
        <f t="shared" si="8"/>
        <v>6.4399999999999961E-4</v>
      </c>
      <c r="D145" s="26">
        <f t="shared" si="9"/>
        <v>0.4070999999999998</v>
      </c>
      <c r="E145" s="26">
        <f t="shared" si="10"/>
        <v>0.86873248487340571</v>
      </c>
      <c r="F145" s="26">
        <f>+IF(Modelo!$C$8=Calculos!$A$7,Calculos!E145,IF(Modelo!$C$8=Calculos!$A$8,D145,"No Existe"))</f>
        <v>0.4070999999999998</v>
      </c>
      <c r="W145" s="28">
        <v>7.1500000000000001E-3</v>
      </c>
      <c r="X145" s="28">
        <v>984.51</v>
      </c>
      <c r="Y145" s="28">
        <f>+X145/Modelo!$G$11</f>
        <v>9.8608774038461515</v>
      </c>
      <c r="Z145" s="26">
        <f t="shared" si="11"/>
        <v>0.92381533264520965</v>
      </c>
    </row>
    <row r="146" spans="3:26" s="26" customFormat="1" ht="14.4" x14ac:dyDescent="0.3">
      <c r="C146" s="38">
        <f t="shared" si="8"/>
        <v>6.4959999999999964E-4</v>
      </c>
      <c r="D146" s="26">
        <f t="shared" si="9"/>
        <v>0.41017599999999982</v>
      </c>
      <c r="E146" s="26">
        <f t="shared" si="10"/>
        <v>0.87046678650615883</v>
      </c>
      <c r="F146" s="26">
        <f>+IF(Modelo!$C$8=Calculos!$A$7,Calculos!E146,IF(Modelo!$C$8=Calculos!$A$8,D146,"No Existe"))</f>
        <v>0.41017599999999982</v>
      </c>
      <c r="W146" s="28">
        <v>7.1999999999999998E-3</v>
      </c>
      <c r="X146" s="28">
        <v>981.88</v>
      </c>
      <c r="Y146" s="28">
        <f>+X146/Modelo!$G$11</f>
        <v>9.8345352564102555</v>
      </c>
      <c r="Z146" s="26">
        <f t="shared" si="11"/>
        <v>0.9213474711457259</v>
      </c>
    </row>
    <row r="147" spans="3:26" s="26" customFormat="1" ht="14.4" x14ac:dyDescent="0.3">
      <c r="C147" s="38">
        <f t="shared" si="8"/>
        <v>6.5519999999999966E-4</v>
      </c>
      <c r="D147" s="26">
        <f t="shared" si="9"/>
        <v>0.41324399999999983</v>
      </c>
      <c r="E147" s="26">
        <f t="shared" si="10"/>
        <v>0.87217406839623246</v>
      </c>
      <c r="F147" s="26">
        <f>+IF(Modelo!$C$8=Calculos!$A$7,Calculos!E147,IF(Modelo!$C$8=Calculos!$A$8,D147,"No Existe"))</f>
        <v>0.41324399999999983</v>
      </c>
      <c r="W147" s="28">
        <v>7.2500000000000004E-3</v>
      </c>
      <c r="X147" s="28">
        <v>980.61</v>
      </c>
      <c r="Y147" s="28">
        <f>+X147/Modelo!$G$11</f>
        <v>9.8218149038461515</v>
      </c>
      <c r="Z147" s="26">
        <f t="shared" si="11"/>
        <v>0.92015576616308525</v>
      </c>
    </row>
    <row r="148" spans="3:26" s="26" customFormat="1" ht="14.4" x14ac:dyDescent="0.3">
      <c r="C148" s="38">
        <f t="shared" si="8"/>
        <v>6.6079999999999969E-4</v>
      </c>
      <c r="D148" s="26">
        <f t="shared" si="9"/>
        <v>0.41630399999999984</v>
      </c>
      <c r="E148" s="26">
        <f t="shared" si="10"/>
        <v>0.87385487035379994</v>
      </c>
      <c r="F148" s="26">
        <f>+IF(Modelo!$C$8=Calculos!$A$7,Calculos!E148,IF(Modelo!$C$8=Calculos!$A$8,D148,"No Existe"))</f>
        <v>0.41630399999999984</v>
      </c>
      <c r="W148" s="28">
        <v>7.3000000000000001E-3</v>
      </c>
      <c r="X148" s="28">
        <v>980.55</v>
      </c>
      <c r="Y148" s="28">
        <f>+X148/Modelo!$G$11</f>
        <v>9.8212139423076898</v>
      </c>
      <c r="Z148" s="26">
        <f t="shared" si="11"/>
        <v>0.92009946514028329</v>
      </c>
    </row>
    <row r="149" spans="3:26" s="26" customFormat="1" ht="14.4" x14ac:dyDescent="0.3">
      <c r="C149" s="38">
        <f t="shared" si="8"/>
        <v>6.6639999999999972E-4</v>
      </c>
      <c r="D149" s="26">
        <f t="shared" si="9"/>
        <v>0.41935599999999984</v>
      </c>
      <c r="E149" s="26">
        <f t="shared" si="10"/>
        <v>0.87550971857816029</v>
      </c>
      <c r="F149" s="26">
        <f>+IF(Modelo!$C$8=Calculos!$A$7,Calculos!E149,IF(Modelo!$C$8=Calculos!$A$8,D149,"No Existe"))</f>
        <v>0.41935599999999984</v>
      </c>
      <c r="W149" s="28">
        <v>7.3499999999999998E-3</v>
      </c>
      <c r="X149" s="28">
        <v>980.5</v>
      </c>
      <c r="Y149" s="28">
        <f>+X149/Modelo!$G$11</f>
        <v>9.8207131410256387</v>
      </c>
      <c r="Z149" s="26">
        <f t="shared" si="11"/>
        <v>0.92005254762128175</v>
      </c>
    </row>
    <row r="150" spans="3:26" s="26" customFormat="1" ht="14.4" x14ac:dyDescent="0.3">
      <c r="C150" s="38">
        <f t="shared" si="8"/>
        <v>6.7199999999999975E-4</v>
      </c>
      <c r="D150" s="26">
        <f t="shared" si="9"/>
        <v>0.42239999999999989</v>
      </c>
      <c r="E150" s="26">
        <f t="shared" si="10"/>
        <v>0.87713912607281941</v>
      </c>
      <c r="F150" s="26">
        <f>+IF(Modelo!$C$8=Calculos!$A$7,Calculos!E150,IF(Modelo!$C$8=Calculos!$A$8,D150,"No Existe"))</f>
        <v>0.42239999999999989</v>
      </c>
      <c r="W150" s="28">
        <v>7.4000000000000003E-3</v>
      </c>
      <c r="X150" s="28">
        <v>979.21</v>
      </c>
      <c r="Y150" s="28">
        <f>+X150/Modelo!$G$11</f>
        <v>9.8077924679487172</v>
      </c>
      <c r="Z150" s="26">
        <f t="shared" si="11"/>
        <v>0.9188420756310407</v>
      </c>
    </row>
    <row r="151" spans="3:26" s="26" customFormat="1" ht="14.4" x14ac:dyDescent="0.3">
      <c r="C151" s="38">
        <f t="shared" si="8"/>
        <v>6.7759999999999977E-4</v>
      </c>
      <c r="D151" s="26">
        <f t="shared" si="9"/>
        <v>0.42543599999999987</v>
      </c>
      <c r="E151" s="26">
        <f t="shared" si="10"/>
        <v>0.87874359304575522</v>
      </c>
      <c r="F151" s="26">
        <f>+IF(Modelo!$C$8=Calculos!$A$7,Calculos!E151,IF(Modelo!$C$8=Calculos!$A$8,D151,"No Existe"))</f>
        <v>0.42543599999999987</v>
      </c>
      <c r="W151" s="28">
        <v>7.45E-3</v>
      </c>
      <c r="X151" s="28">
        <v>977.74</v>
      </c>
      <c r="Y151" s="28">
        <f>+X151/Modelo!$G$11</f>
        <v>9.7930689102564088</v>
      </c>
      <c r="Z151" s="26">
        <f t="shared" si="11"/>
        <v>0.91746270057239376</v>
      </c>
    </row>
    <row r="152" spans="3:26" s="26" customFormat="1" ht="14.4" x14ac:dyDescent="0.3">
      <c r="C152" s="38">
        <f t="shared" si="8"/>
        <v>6.831999999999998E-4</v>
      </c>
      <c r="D152" s="26">
        <f t="shared" si="9"/>
        <v>0.4284639999999999</v>
      </c>
      <c r="E152" s="26">
        <f t="shared" si="10"/>
        <v>0.88032360729547265</v>
      </c>
      <c r="F152" s="26">
        <f>+IF(Modelo!$C$8=Calculos!$A$7,Calculos!E152,IF(Modelo!$C$8=Calculos!$A$8,D152,"No Existe"))</f>
        <v>0.4284639999999999</v>
      </c>
      <c r="W152" s="28">
        <v>7.4999999999999997E-3</v>
      </c>
      <c r="X152" s="28">
        <v>976.55</v>
      </c>
      <c r="Y152" s="28">
        <f>+X152/Modelo!$G$11</f>
        <v>9.7811498397435876</v>
      </c>
      <c r="Z152" s="26">
        <f t="shared" si="11"/>
        <v>0.91634606362015569</v>
      </c>
    </row>
    <row r="153" spans="3:26" s="26" customFormat="1" ht="14.4" x14ac:dyDescent="0.3">
      <c r="C153" s="38">
        <f t="shared" si="8"/>
        <v>6.8879999999999983E-4</v>
      </c>
      <c r="D153" s="26">
        <f t="shared" si="9"/>
        <v>0.43148399999999992</v>
      </c>
      <c r="E153" s="26">
        <f t="shared" si="10"/>
        <v>0.88187964458342161</v>
      </c>
      <c r="F153" s="26">
        <f>+IF(Modelo!$C$8=Calculos!$A$7,Calculos!E153,IF(Modelo!$C$8=Calculos!$A$8,D153,"No Existe"))</f>
        <v>0.43148399999999992</v>
      </c>
      <c r="W153" s="28">
        <v>7.5500000000000003E-3</v>
      </c>
      <c r="X153" s="28">
        <v>976.5</v>
      </c>
      <c r="Y153" s="28">
        <f>+X153/Modelo!$G$11</f>
        <v>9.7806490384615365</v>
      </c>
      <c r="Z153" s="26">
        <f t="shared" si="11"/>
        <v>0.91629914610115415</v>
      </c>
    </row>
    <row r="154" spans="3:26" s="26" customFormat="1" ht="14.4" x14ac:dyDescent="0.3">
      <c r="C154" s="38">
        <f t="shared" si="8"/>
        <v>6.9439999999999986E-4</v>
      </c>
      <c r="D154" s="26">
        <f t="shared" si="9"/>
        <v>0.43449599999999994</v>
      </c>
      <c r="E154" s="26">
        <f t="shared" si="10"/>
        <v>0.88341216899332919</v>
      </c>
      <c r="F154" s="26">
        <f>+IF(Modelo!$C$8=Calculos!$A$7,Calculos!E154,IF(Modelo!$C$8=Calculos!$A$8,D154,"No Existe"))</f>
        <v>0.43449599999999994</v>
      </c>
      <c r="W154" s="28">
        <v>7.6E-3</v>
      </c>
      <c r="X154" s="28">
        <v>976.45</v>
      </c>
      <c r="Y154" s="28">
        <f>+X154/Modelo!$G$11</f>
        <v>9.7801482371794854</v>
      </c>
      <c r="Z154" s="26">
        <f t="shared" si="11"/>
        <v>0.91625222858215261</v>
      </c>
    </row>
    <row r="155" spans="3:26" s="26" customFormat="1" ht="14.4" x14ac:dyDescent="0.3">
      <c r="C155" s="38">
        <f t="shared" si="8"/>
        <v>6.9999999999999988E-4</v>
      </c>
      <c r="D155" s="26">
        <f t="shared" si="9"/>
        <v>0.43749999999999994</v>
      </c>
      <c r="E155" s="26">
        <f t="shared" si="10"/>
        <v>0.88492163327797679</v>
      </c>
      <c r="F155" s="26">
        <f>+IF(Modelo!$C$8=Calculos!$A$7,Calculos!E155,IF(Modelo!$C$8=Calculos!$A$8,D155,"No Existe"))</f>
        <v>0.43749999999999994</v>
      </c>
      <c r="W155" s="28">
        <v>7.6499999999999997E-3</v>
      </c>
      <c r="X155" s="28">
        <v>975.69</v>
      </c>
      <c r="Y155" s="28">
        <f>+X155/Modelo!$G$11</f>
        <v>9.7725360576923066</v>
      </c>
      <c r="Z155" s="26">
        <f t="shared" si="11"/>
        <v>0.91553908229332837</v>
      </c>
    </row>
    <row r="156" spans="3:26" s="26" customFormat="1" ht="14.4" x14ac:dyDescent="0.3">
      <c r="C156" s="38">
        <f t="shared" si="8"/>
        <v>7.0559999999999991E-4</v>
      </c>
      <c r="D156" s="26">
        <f t="shared" si="9"/>
        <v>0.44049599999999989</v>
      </c>
      <c r="E156" s="26">
        <f t="shared" si="10"/>
        <v>0.88640847919391053</v>
      </c>
      <c r="F156" s="26">
        <f>+IF(Modelo!$C$8=Calculos!$A$7,Calculos!E156,IF(Modelo!$C$8=Calculos!$A$8,D156,"No Existe"))</f>
        <v>0.44049599999999989</v>
      </c>
      <c r="W156" s="28">
        <v>7.7000000000000002E-3</v>
      </c>
      <c r="X156" s="28">
        <v>974.22</v>
      </c>
      <c r="Y156" s="28">
        <f>+X156/Modelo!$G$11</f>
        <v>9.7578124999999982</v>
      </c>
      <c r="Z156" s="26">
        <f t="shared" si="11"/>
        <v>0.91415970723468143</v>
      </c>
    </row>
    <row r="157" spans="3:26" s="26" customFormat="1" ht="14.4" x14ac:dyDescent="0.3">
      <c r="C157" s="38">
        <f t="shared" si="8"/>
        <v>7.1119999999999994E-4</v>
      </c>
      <c r="D157" s="26">
        <f t="shared" si="9"/>
        <v>0.44348399999999999</v>
      </c>
      <c r="E157" s="26">
        <f t="shared" si="10"/>
        <v>0.88787313782458044</v>
      </c>
      <c r="F157" s="26">
        <f>+IF(Modelo!$C$8=Calculos!$A$7,Calculos!E157,IF(Modelo!$C$8=Calculos!$A$8,D157,"No Existe"))</f>
        <v>0.44348399999999999</v>
      </c>
      <c r="W157" s="28">
        <v>7.7499999999999999E-3</v>
      </c>
      <c r="X157" s="28">
        <v>972.74</v>
      </c>
      <c r="Y157" s="28">
        <f>+X157/Modelo!$G$11</f>
        <v>9.742988782051281</v>
      </c>
      <c r="Z157" s="26">
        <f t="shared" si="11"/>
        <v>0.91277094867223429</v>
      </c>
    </row>
    <row r="158" spans="3:26" s="26" customFormat="1" ht="14.4" x14ac:dyDescent="0.3">
      <c r="C158" s="38">
        <f t="shared" si="8"/>
        <v>7.1679999999999997E-4</v>
      </c>
      <c r="D158" s="26">
        <f t="shared" si="9"/>
        <v>0.44646400000000003</v>
      </c>
      <c r="E158" s="26">
        <f t="shared" si="10"/>
        <v>0.88931602989235281</v>
      </c>
      <c r="F158" s="26">
        <f>+IF(Modelo!$C$8=Calculos!$A$7,Calculos!E158,IF(Modelo!$C$8=Calculos!$A$8,D158,"No Existe"))</f>
        <v>0.44646400000000003</v>
      </c>
      <c r="W158" s="28">
        <v>7.7999999999999996E-3</v>
      </c>
      <c r="X158" s="28">
        <v>972.44</v>
      </c>
      <c r="Y158" s="28">
        <f>+X158/Modelo!$G$11</f>
        <v>9.7399839743589727</v>
      </c>
      <c r="Z158" s="26">
        <f t="shared" si="11"/>
        <v>0.91248944355822459</v>
      </c>
    </row>
    <row r="159" spans="3:26" s="26" customFormat="1" ht="14.4" x14ac:dyDescent="0.3">
      <c r="C159" s="38">
        <f t="shared" ref="C159:C222" si="12">+IF(C158&lt;$D$4,C158+($D$4/$I$28), " ")</f>
        <v>7.224E-4</v>
      </c>
      <c r="D159" s="26">
        <f t="shared" ref="D159:D222" si="13">+IF(C159&lt;&gt; " ", ($C$4*((2*C159/$D$4)-(C159/$D$4)^2)), " ")</f>
        <v>0.449436</v>
      </c>
      <c r="E159" s="26">
        <f t="shared" ref="E159:E222" si="14">+IF(C159&lt;&gt; " ", (($C$4*(C159/$D$4)*$I$33)/($I$33-1+(C159/$D$4)^$I$33)), " ")</f>
        <v>0.89073756605984</v>
      </c>
      <c r="F159" s="26">
        <f>+IF(Modelo!$C$8=Calculos!$A$7,Calculos!E159,IF(Modelo!$C$8=Calculos!$A$8,D159,"No Existe"))</f>
        <v>0.449436</v>
      </c>
      <c r="W159" s="28">
        <v>7.8499999999999993E-3</v>
      </c>
      <c r="X159" s="28">
        <v>972.39</v>
      </c>
      <c r="Y159" s="28">
        <f>+X159/Modelo!$G$11</f>
        <v>9.7394831730769216</v>
      </c>
      <c r="Z159" s="26">
        <f t="shared" si="11"/>
        <v>0.91244252603922305</v>
      </c>
    </row>
    <row r="160" spans="3:26" s="26" customFormat="1" ht="14.4" x14ac:dyDescent="0.3">
      <c r="C160" s="38">
        <f t="shared" si="12"/>
        <v>7.2800000000000002E-4</v>
      </c>
      <c r="D160" s="26">
        <f t="shared" si="13"/>
        <v>0.45240000000000002</v>
      </c>
      <c r="E160" s="26">
        <f t="shared" si="14"/>
        <v>0.89213814722096563</v>
      </c>
      <c r="F160" s="26">
        <f>+IF(Modelo!$C$8=Calculos!$A$7,Calculos!E160,IF(Modelo!$C$8=Calculos!$A$8,D160,"No Existe"))</f>
        <v>0.45240000000000002</v>
      </c>
      <c r="W160" s="28">
        <v>7.9000000000000008E-3</v>
      </c>
      <c r="X160" s="28">
        <v>972.17</v>
      </c>
      <c r="Y160" s="28">
        <f>+X160/Modelo!$G$11</f>
        <v>9.737279647435896</v>
      </c>
      <c r="Z160" s="26">
        <f t="shared" si="11"/>
        <v>0.91223608895561603</v>
      </c>
    </row>
    <row r="161" spans="3:26" s="26" customFormat="1" ht="14.4" x14ac:dyDescent="0.3">
      <c r="C161" s="38">
        <f t="shared" si="12"/>
        <v>7.3360000000000005E-4</v>
      </c>
      <c r="D161" s="26">
        <f t="shared" si="13"/>
        <v>0.45535599999999998</v>
      </c>
      <c r="E161" s="26">
        <f t="shared" si="14"/>
        <v>0.89351816478216073</v>
      </c>
      <c r="F161" s="26">
        <f>+IF(Modelo!$C$8=Calculos!$A$7,Calculos!E161,IF(Modelo!$C$8=Calculos!$A$8,D161,"No Existe"))</f>
        <v>0.45535599999999998</v>
      </c>
      <c r="W161" s="28">
        <v>7.9500000000000005E-3</v>
      </c>
      <c r="X161" s="28">
        <v>970.69</v>
      </c>
      <c r="Y161" s="28">
        <f>+X161/Modelo!$G$11</f>
        <v>9.7224559294871788</v>
      </c>
      <c r="Z161" s="26">
        <f t="shared" si="11"/>
        <v>0.9108473303931689</v>
      </c>
    </row>
    <row r="162" spans="3:26" s="26" customFormat="1" ht="14.4" x14ac:dyDescent="0.3">
      <c r="C162" s="38">
        <f t="shared" si="12"/>
        <v>7.3920000000000008E-4</v>
      </c>
      <c r="D162" s="26">
        <f t="shared" si="13"/>
        <v>0.45830400000000004</v>
      </c>
      <c r="E162" s="26">
        <f t="shared" si="14"/>
        <v>0.89487800093407976</v>
      </c>
      <c r="F162" s="26">
        <f>+IF(Modelo!$C$8=Calculos!$A$7,Calculos!E162,IF(Modelo!$C$8=Calculos!$A$8,D162,"No Existe"))</f>
        <v>0.45830400000000004</v>
      </c>
      <c r="W162" s="28">
        <v>8.0000000000000002E-3</v>
      </c>
      <c r="X162" s="28">
        <v>969.22</v>
      </c>
      <c r="Y162" s="28">
        <f>+X162/Modelo!$G$11</f>
        <v>9.7077323717948705</v>
      </c>
      <c r="Z162" s="26">
        <f t="shared" si="11"/>
        <v>0.90946795533452196</v>
      </c>
    </row>
    <row r="163" spans="3:26" s="26" customFormat="1" ht="14.4" x14ac:dyDescent="0.3">
      <c r="C163" s="38">
        <f t="shared" si="12"/>
        <v>7.4480000000000011E-4</v>
      </c>
      <c r="D163" s="26">
        <f t="shared" si="13"/>
        <v>0.46124399999999999</v>
      </c>
      <c r="E163" s="26">
        <f t="shared" si="14"/>
        <v>0.896218028914195</v>
      </c>
      <c r="F163" s="26">
        <f>+IF(Modelo!$C$8=Calculos!$A$7,Calculos!E163,IF(Modelo!$C$8=Calculos!$A$8,D163,"No Existe"))</f>
        <v>0.46124399999999999</v>
      </c>
      <c r="W163" s="28">
        <v>8.0499999999999999E-3</v>
      </c>
      <c r="X163" s="28">
        <v>968.38</v>
      </c>
      <c r="Y163" s="28">
        <f>+X163/Modelo!$G$11</f>
        <v>9.6993189102564088</v>
      </c>
      <c r="Z163" s="26">
        <f t="shared" si="11"/>
        <v>0.90867974101529514</v>
      </c>
    </row>
    <row r="164" spans="3:26" s="26" customFormat="1" ht="14.4" x14ac:dyDescent="0.3">
      <c r="C164" s="38">
        <f t="shared" si="12"/>
        <v>7.5040000000000013E-4</v>
      </c>
      <c r="D164" s="26">
        <f t="shared" si="13"/>
        <v>0.46417600000000009</v>
      </c>
      <c r="E164" s="26">
        <f t="shared" si="14"/>
        <v>0.89753861326062512</v>
      </c>
      <c r="F164" s="26">
        <f>+IF(Modelo!$C$8=Calculos!$A$7,Calculos!E164,IF(Modelo!$C$8=Calculos!$A$8,D164,"No Existe"))</f>
        <v>0.46417600000000009</v>
      </c>
      <c r="W164" s="28">
        <v>8.0999999999999996E-3</v>
      </c>
      <c r="X164" s="28">
        <v>968.06</v>
      </c>
      <c r="Y164" s="28">
        <f>+X164/Modelo!$G$11</f>
        <v>9.6961137820512793</v>
      </c>
      <c r="Z164" s="26">
        <f t="shared" si="11"/>
        <v>0.90837946889368482</v>
      </c>
    </row>
    <row r="165" spans="3:26" s="26" customFormat="1" ht="14.4" x14ac:dyDescent="0.3">
      <c r="C165" s="38">
        <f t="shared" si="12"/>
        <v>7.5600000000000016E-4</v>
      </c>
      <c r="D165" s="26">
        <f t="shared" si="13"/>
        <v>0.46710000000000013</v>
      </c>
      <c r="E165" s="26">
        <f t="shared" si="14"/>
        <v>0.89884011005752962</v>
      </c>
      <c r="F165" s="26">
        <f>+IF(Modelo!$C$8=Calculos!$A$7,Calculos!E165,IF(Modelo!$C$8=Calculos!$A$8,D165,"No Existe"))</f>
        <v>0.46710000000000013</v>
      </c>
      <c r="W165" s="28">
        <v>8.1499999999999993E-3</v>
      </c>
      <c r="X165" s="28">
        <v>965.13</v>
      </c>
      <c r="Y165" s="28">
        <f>+X165/Modelo!$G$11</f>
        <v>9.6667668269230749</v>
      </c>
      <c r="Z165" s="26">
        <f t="shared" si="11"/>
        <v>0.90563010228019136</v>
      </c>
    </row>
    <row r="166" spans="3:26" s="26" customFormat="1" ht="14.4" x14ac:dyDescent="0.3">
      <c r="C166" s="38">
        <f t="shared" si="12"/>
        <v>7.6160000000000019E-4</v>
      </c>
      <c r="D166" s="26">
        <f t="shared" si="13"/>
        <v>0.4700160000000001</v>
      </c>
      <c r="E166" s="26">
        <f t="shared" si="14"/>
        <v>0.90012286717239143</v>
      </c>
      <c r="F166" s="26">
        <f>+IF(Modelo!$C$8=Calculos!$A$7,Calculos!E166,IF(Modelo!$C$8=Calculos!$A$8,D166,"No Existe"))</f>
        <v>0.4700160000000001</v>
      </c>
      <c r="W166" s="28">
        <v>8.2000000000000007E-3</v>
      </c>
      <c r="X166" s="28">
        <v>964.43</v>
      </c>
      <c r="Y166" s="28">
        <f>+X166/Modelo!$G$11</f>
        <v>9.6597556089743559</v>
      </c>
      <c r="Z166" s="26">
        <f t="shared" si="11"/>
        <v>0.90497325701416897</v>
      </c>
    </row>
    <row r="167" spans="3:26" s="26" customFormat="1" ht="14.4" x14ac:dyDescent="0.3">
      <c r="C167" s="38">
        <f t="shared" si="12"/>
        <v>7.6720000000000022E-4</v>
      </c>
      <c r="D167" s="26">
        <f t="shared" si="13"/>
        <v>0.47292400000000012</v>
      </c>
      <c r="E167" s="26">
        <f t="shared" si="14"/>
        <v>0.90138722448549191</v>
      </c>
      <c r="F167" s="26">
        <f>+IF(Modelo!$C$8=Calculos!$A$7,Calculos!E167,IF(Modelo!$C$8=Calculos!$A$8,D167,"No Existe"))</f>
        <v>0.47292400000000012</v>
      </c>
      <c r="W167" s="28">
        <v>8.2500000000000004E-3</v>
      </c>
      <c r="X167" s="28">
        <v>963.78</v>
      </c>
      <c r="Y167" s="28">
        <f>+X167/Modelo!$G$11</f>
        <v>9.6532451923076898</v>
      </c>
      <c r="Z167" s="26">
        <f t="shared" si="11"/>
        <v>0.90436332926714824</v>
      </c>
    </row>
    <row r="168" spans="3:26" s="26" customFormat="1" ht="14.4" x14ac:dyDescent="0.3">
      <c r="C168" s="38">
        <f t="shared" si="12"/>
        <v>7.7280000000000024E-4</v>
      </c>
      <c r="D168" s="26">
        <f t="shared" si="13"/>
        <v>0.47582400000000014</v>
      </c>
      <c r="E168" s="26">
        <f t="shared" si="14"/>
        <v>0.90263351411187465</v>
      </c>
      <c r="F168" s="26">
        <f>+IF(Modelo!$C$8=Calculos!$A$7,Calculos!E168,IF(Modelo!$C$8=Calculos!$A$8,D168,"No Existe"))</f>
        <v>0.47582400000000014</v>
      </c>
      <c r="W168" s="28">
        <v>8.3000000000000001E-3</v>
      </c>
      <c r="X168" s="28">
        <v>962.31</v>
      </c>
      <c r="Y168" s="28">
        <f>+X168/Modelo!$G$11</f>
        <v>9.6385216346153832</v>
      </c>
      <c r="Z168" s="26">
        <f t="shared" si="11"/>
        <v>0.90298395420850153</v>
      </c>
    </row>
    <row r="169" spans="3:26" s="26" customFormat="1" ht="14.4" x14ac:dyDescent="0.3">
      <c r="C169" s="38">
        <f t="shared" si="12"/>
        <v>7.7840000000000027E-4</v>
      </c>
      <c r="D169" s="26">
        <f t="shared" si="13"/>
        <v>0.47871600000000014</v>
      </c>
      <c r="E169" s="26">
        <f t="shared" si="14"/>
        <v>0.90386206061607777</v>
      </c>
      <c r="F169" s="26">
        <f>+IF(Modelo!$C$8=Calculos!$A$7,Calculos!E169,IF(Modelo!$C$8=Calculos!$A$8,D169,"No Existe"))</f>
        <v>0.47871600000000014</v>
      </c>
      <c r="W169" s="28">
        <v>8.3499999999999998E-3</v>
      </c>
      <c r="X169" s="28">
        <v>960.84</v>
      </c>
      <c r="Y169" s="28">
        <f>+X169/Modelo!$G$11</f>
        <v>9.6237980769230749</v>
      </c>
      <c r="Z169" s="26">
        <f t="shared" si="11"/>
        <v>0.90160457914985448</v>
      </c>
    </row>
    <row r="170" spans="3:26" s="26" customFormat="1" ht="14.4" x14ac:dyDescent="0.3">
      <c r="C170" s="38">
        <f t="shared" si="12"/>
        <v>7.840000000000003E-4</v>
      </c>
      <c r="D170" s="26">
        <f t="shared" si="13"/>
        <v>0.48160000000000019</v>
      </c>
      <c r="E170" s="26">
        <f t="shared" si="14"/>
        <v>0.90507318121990687</v>
      </c>
      <c r="F170" s="26">
        <f>+IF(Modelo!$C$8=Calculos!$A$7,Calculos!E170,IF(Modelo!$C$8=Calculos!$A$8,D170,"No Existe"))</f>
        <v>0.48160000000000019</v>
      </c>
      <c r="W170" s="28">
        <v>8.3999999999999995E-3</v>
      </c>
      <c r="X170" s="28">
        <v>960.43</v>
      </c>
      <c r="Y170" s="28">
        <f>+X170/Modelo!$G$11</f>
        <v>9.6196915064102537</v>
      </c>
      <c r="Z170" s="26">
        <f t="shared" si="11"/>
        <v>0.90121985549404138</v>
      </c>
    </row>
    <row r="171" spans="3:26" s="26" customFormat="1" ht="14.4" x14ac:dyDescent="0.3">
      <c r="C171" s="38">
        <f t="shared" si="12"/>
        <v>7.8960000000000033E-4</v>
      </c>
      <c r="D171" s="26">
        <f t="shared" si="13"/>
        <v>0.48447600000000018</v>
      </c>
      <c r="E171" s="26">
        <f t="shared" si="14"/>
        <v>0.90626718600350198</v>
      </c>
      <c r="F171" s="26">
        <f>+IF(Modelo!$C$8=Calculos!$A$7,Calculos!E171,IF(Modelo!$C$8=Calculos!$A$8,D171,"No Existe"))</f>
        <v>0.48447600000000018</v>
      </c>
      <c r="W171" s="28">
        <v>8.4499999999999992E-3</v>
      </c>
      <c r="X171" s="28">
        <v>959.81</v>
      </c>
      <c r="Y171" s="28">
        <f>+X171/Modelo!$G$11</f>
        <v>9.6134815705128176</v>
      </c>
      <c r="Z171" s="26">
        <f t="shared" si="11"/>
        <v>0.90063807825842157</v>
      </c>
    </row>
    <row r="172" spans="3:26" s="26" customFormat="1" ht="14.4" x14ac:dyDescent="0.3">
      <c r="C172" s="38">
        <f t="shared" si="12"/>
        <v>7.9520000000000036E-4</v>
      </c>
      <c r="D172" s="26">
        <f t="shared" si="13"/>
        <v>0.48734400000000022</v>
      </c>
      <c r="E172" s="26">
        <f t="shared" si="14"/>
        <v>0.90744437809995093</v>
      </c>
      <c r="F172" s="26">
        <f>+IF(Modelo!$C$8=Calculos!$A$7,Calculos!E172,IF(Modelo!$C$8=Calculos!$A$8,D172,"No Existe"))</f>
        <v>0.48734400000000022</v>
      </c>
      <c r="W172" s="28">
        <v>8.5000000000000006E-3</v>
      </c>
      <c r="X172" s="28">
        <v>958.34</v>
      </c>
      <c r="Y172" s="28">
        <f>+X172/Modelo!$G$11</f>
        <v>9.598758012820511</v>
      </c>
      <c r="Z172" s="26">
        <f t="shared" si="11"/>
        <v>0.89925870319977474</v>
      </c>
    </row>
    <row r="173" spans="3:26" s="26" customFormat="1" ht="14.4" x14ac:dyDescent="0.3">
      <c r="C173" s="38">
        <f t="shared" si="12"/>
        <v>8.0080000000000038E-4</v>
      </c>
      <c r="D173" s="26">
        <f t="shared" si="13"/>
        <v>0.4902040000000002</v>
      </c>
      <c r="E173" s="26">
        <f t="shared" si="14"/>
        <v>0.90860505388368407</v>
      </c>
      <c r="F173" s="26">
        <f>+IF(Modelo!$C$8=Calculos!$A$7,Calculos!E173,IF(Modelo!$C$8=Calculos!$A$8,D173,"No Existe"))</f>
        <v>0.4902040000000002</v>
      </c>
      <c r="W173" s="28">
        <v>8.5500000000000003E-3</v>
      </c>
      <c r="X173" s="28">
        <v>956.87</v>
      </c>
      <c r="Y173" s="28">
        <f>+X173/Modelo!$G$11</f>
        <v>9.5840344551282026</v>
      </c>
      <c r="Z173" s="26">
        <f t="shared" si="11"/>
        <v>0.89787932814112781</v>
      </c>
    </row>
    <row r="174" spans="3:26" s="26" customFormat="1" ht="14.4" x14ac:dyDescent="0.3">
      <c r="C174" s="38">
        <f t="shared" si="12"/>
        <v>8.0640000000000041E-4</v>
      </c>
      <c r="D174" s="26">
        <f t="shared" si="13"/>
        <v>0.49305600000000022</v>
      </c>
      <c r="E174" s="26">
        <f t="shared" si="14"/>
        <v>0.90974950315287761</v>
      </c>
      <c r="F174" s="26">
        <f>+IF(Modelo!$C$8=Calculos!$A$7,Calculos!E174,IF(Modelo!$C$8=Calculos!$A$8,D174,"No Existe"))</f>
        <v>0.49305600000000022</v>
      </c>
      <c r="W174" s="28">
        <v>8.6E-3</v>
      </c>
      <c r="X174" s="28">
        <v>956.42</v>
      </c>
      <c r="Y174" s="28">
        <f>+X174/Modelo!$G$11</f>
        <v>9.5795272435897409</v>
      </c>
      <c r="Z174" s="26">
        <f t="shared" si="11"/>
        <v>0.89745707047011347</v>
      </c>
    </row>
    <row r="175" spans="3:26" s="26" customFormat="1" ht="14.4" x14ac:dyDescent="0.3">
      <c r="C175" s="38">
        <f t="shared" si="12"/>
        <v>8.1200000000000044E-4</v>
      </c>
      <c r="D175" s="26">
        <f t="shared" si="13"/>
        <v>0.49590000000000023</v>
      </c>
      <c r="E175" s="26">
        <f t="shared" si="14"/>
        <v>0.91087800930608442</v>
      </c>
      <c r="F175" s="26">
        <f>+IF(Modelo!$C$8=Calculos!$A$7,Calculos!E175,IF(Modelo!$C$8=Calculos!$A$8,D175,"No Existe"))</f>
        <v>0.49590000000000023</v>
      </c>
      <c r="W175" s="28">
        <v>8.6499999999999997E-3</v>
      </c>
      <c r="X175" s="28">
        <v>956.37</v>
      </c>
      <c r="Y175" s="28">
        <f>+X175/Modelo!$G$11</f>
        <v>9.5790264423076898</v>
      </c>
      <c r="Z175" s="26">
        <f t="shared" si="11"/>
        <v>0.89741015295111182</v>
      </c>
    </row>
    <row r="176" spans="3:26" s="26" customFormat="1" ht="14.4" x14ac:dyDescent="0.3">
      <c r="C176" s="38">
        <f t="shared" si="12"/>
        <v>8.1760000000000047E-4</v>
      </c>
      <c r="D176" s="26">
        <f t="shared" si="13"/>
        <v>0.49873600000000018</v>
      </c>
      <c r="E176" s="26">
        <f t="shared" si="14"/>
        <v>0.91199084951330212</v>
      </c>
      <c r="F176" s="26">
        <f>+IF(Modelo!$C$8=Calculos!$A$7,Calculos!E176,IF(Modelo!$C$8=Calculos!$A$8,D176,"No Existe"))</f>
        <v>0.49873600000000018</v>
      </c>
      <c r="W176" s="28">
        <v>8.6999999999999994E-3</v>
      </c>
      <c r="X176" s="28">
        <v>956.26</v>
      </c>
      <c r="Y176" s="28">
        <f>+X176/Modelo!$G$11</f>
        <v>9.5779246794871771</v>
      </c>
      <c r="Z176" s="26">
        <f t="shared" si="11"/>
        <v>0.89730693440930842</v>
      </c>
    </row>
    <row r="177" spans="3:26" s="26" customFormat="1" ht="14.4" x14ac:dyDescent="0.3">
      <c r="C177" s="38">
        <f t="shared" si="12"/>
        <v>8.2320000000000049E-4</v>
      </c>
      <c r="D177" s="26">
        <f t="shared" si="13"/>
        <v>0.50156400000000034</v>
      </c>
      <c r="E177" s="26">
        <f t="shared" si="14"/>
        <v>0.91308829488167553</v>
      </c>
      <c r="F177" s="26">
        <f>+IF(Modelo!$C$8=Calculos!$A$7,Calculos!E177,IF(Modelo!$C$8=Calculos!$A$8,D177,"No Existe"))</f>
        <v>0.50156400000000034</v>
      </c>
      <c r="W177" s="28">
        <v>8.7500000000000008E-3</v>
      </c>
      <c r="X177" s="28">
        <v>953.33</v>
      </c>
      <c r="Y177" s="28">
        <f>+X177/Modelo!$G$11</f>
        <v>9.5485777243589727</v>
      </c>
      <c r="Z177" s="26">
        <f t="shared" si="11"/>
        <v>0.89455756779581497</v>
      </c>
    </row>
    <row r="178" spans="3:26" s="26" customFormat="1" ht="14.4" x14ac:dyDescent="0.3">
      <c r="C178" s="38">
        <f t="shared" si="12"/>
        <v>8.2880000000000052E-4</v>
      </c>
      <c r="D178" s="26">
        <f t="shared" si="13"/>
        <v>0.50438400000000028</v>
      </c>
      <c r="E178" s="26">
        <f t="shared" si="14"/>
        <v>0.91417061061603178</v>
      </c>
      <c r="F178" s="26">
        <f>+IF(Modelo!$C$8=Calculos!$A$7,Calculos!E178,IF(Modelo!$C$8=Calculos!$A$8,D178,"No Existe"))</f>
        <v>0.50438400000000028</v>
      </c>
      <c r="W178" s="28">
        <v>8.8000000000000005E-3</v>
      </c>
      <c r="X178" s="28">
        <v>952.42</v>
      </c>
      <c r="Y178" s="28">
        <f>+X178/Modelo!$G$11</f>
        <v>9.5394631410256387</v>
      </c>
      <c r="Z178" s="26">
        <f t="shared" si="11"/>
        <v>0.89370366894998587</v>
      </c>
    </row>
    <row r="179" spans="3:26" s="26" customFormat="1" ht="14.4" x14ac:dyDescent="0.3">
      <c r="C179" s="38">
        <f t="shared" si="12"/>
        <v>8.3440000000000055E-4</v>
      </c>
      <c r="D179" s="26">
        <f t="shared" si="13"/>
        <v>0.50719600000000031</v>
      </c>
      <c r="E179" s="26">
        <f t="shared" si="14"/>
        <v>0.91523805617442811</v>
      </c>
      <c r="F179" s="26">
        <f>+IF(Modelo!$C$8=Calculos!$A$7,Calculos!E179,IF(Modelo!$C$8=Calculos!$A$8,D179,"No Existe"))</f>
        <v>0.50719600000000031</v>
      </c>
      <c r="W179" s="28">
        <v>8.8500000000000002E-3</v>
      </c>
      <c r="X179" s="28">
        <v>951.36</v>
      </c>
      <c r="Y179" s="28">
        <f>+X179/Modelo!$G$11</f>
        <v>9.5288461538461515</v>
      </c>
      <c r="Z179" s="26">
        <f t="shared" si="11"/>
        <v>0.89270901754715204</v>
      </c>
    </row>
    <row r="180" spans="3:26" s="26" customFormat="1" ht="14.4" x14ac:dyDescent="0.3">
      <c r="C180" s="38">
        <f t="shared" si="12"/>
        <v>8.4000000000000058E-4</v>
      </c>
      <c r="D180" s="26">
        <f t="shared" si="13"/>
        <v>0.51000000000000034</v>
      </c>
      <c r="E180" s="26">
        <f t="shared" si="14"/>
        <v>0.91629088541889059</v>
      </c>
      <c r="F180" s="26">
        <f>+IF(Modelo!$C$8=Calculos!$A$7,Calculos!E180,IF(Modelo!$C$8=Calculos!$A$8,D180,"No Existe"))</f>
        <v>0.51000000000000034</v>
      </c>
      <c r="W180" s="28">
        <v>8.8999999999999999E-3</v>
      </c>
      <c r="X180" s="28">
        <v>948.52</v>
      </c>
      <c r="Y180" s="28">
        <f>+X180/Modelo!$G$11</f>
        <v>9.5004006410256387</v>
      </c>
      <c r="Z180" s="26">
        <f t="shared" si="11"/>
        <v>0.89004410246786148</v>
      </c>
    </row>
    <row r="181" spans="3:26" s="26" customFormat="1" ht="14.4" x14ac:dyDescent="0.3">
      <c r="C181" s="38">
        <f t="shared" si="12"/>
        <v>8.456000000000006E-4</v>
      </c>
      <c r="D181" s="26">
        <f t="shared" si="13"/>
        <v>0.51279600000000025</v>
      </c>
      <c r="E181" s="26">
        <f t="shared" si="14"/>
        <v>0.91732934676151645</v>
      </c>
      <c r="F181" s="26">
        <f>+IF(Modelo!$C$8=Calculos!$A$7,Calculos!E181,IF(Modelo!$C$8=Calculos!$A$8,D181,"No Existe"))</f>
        <v>0.51279600000000025</v>
      </c>
      <c r="W181" s="28">
        <v>8.9499999999999996E-3</v>
      </c>
      <c r="X181" s="28">
        <v>948.47</v>
      </c>
      <c r="Y181" s="28">
        <f>+X181/Modelo!$G$11</f>
        <v>9.4998998397435876</v>
      </c>
      <c r="Z181" s="26">
        <f t="shared" si="11"/>
        <v>0.88999718494885982</v>
      </c>
    </row>
    <row r="182" spans="3:26" s="26" customFormat="1" ht="14.4" x14ac:dyDescent="0.3">
      <c r="C182" s="38">
        <f t="shared" si="12"/>
        <v>8.5120000000000063E-4</v>
      </c>
      <c r="D182" s="26">
        <f t="shared" si="13"/>
        <v>0.51558400000000026</v>
      </c>
      <c r="E182" s="26">
        <f t="shared" si="14"/>
        <v>0.91835368330610079</v>
      </c>
      <c r="F182" s="26">
        <f>+IF(Modelo!$C$8=Calculos!$A$7,Calculos!E182,IF(Modelo!$C$8=Calculos!$A$8,D182,"No Existe"))</f>
        <v>0.51558400000000026</v>
      </c>
      <c r="W182" s="28">
        <v>8.9999999999999993E-3</v>
      </c>
      <c r="X182" s="28">
        <v>948.42</v>
      </c>
      <c r="Y182" s="28">
        <f>+X182/Modelo!$G$11</f>
        <v>9.4993990384615365</v>
      </c>
      <c r="Z182" s="26">
        <f t="shared" si="11"/>
        <v>0.88995026742985828</v>
      </c>
    </row>
    <row r="183" spans="3:26" s="26" customFormat="1" ht="14.4" x14ac:dyDescent="0.3">
      <c r="C183" s="38">
        <f t="shared" si="12"/>
        <v>8.5680000000000066E-4</v>
      </c>
      <c r="D183" s="26">
        <f t="shared" si="13"/>
        <v>0.51836400000000027</v>
      </c>
      <c r="E183" s="26">
        <f t="shared" si="14"/>
        <v>0.91936413298544384</v>
      </c>
      <c r="F183" s="26">
        <f>+IF(Modelo!$C$8=Calculos!$A$7,Calculos!E183,IF(Modelo!$C$8=Calculos!$A$8,D183,"No Existe"))</f>
        <v>0.51836400000000027</v>
      </c>
      <c r="W183" s="28">
        <v>9.0500000000000008E-3</v>
      </c>
      <c r="X183" s="28">
        <v>947.43</v>
      </c>
      <c r="Y183" s="28">
        <f>+X183/Modelo!$G$11</f>
        <v>9.4894831730769216</v>
      </c>
      <c r="Z183" s="26">
        <f t="shared" si="11"/>
        <v>0.88902130055362671</v>
      </c>
    </row>
    <row r="184" spans="3:26" s="26" customFormat="1" ht="14.4" x14ac:dyDescent="0.3">
      <c r="C184" s="38">
        <f t="shared" si="12"/>
        <v>8.6240000000000069E-4</v>
      </c>
      <c r="D184" s="26">
        <f t="shared" si="13"/>
        <v>0.52113600000000038</v>
      </c>
      <c r="E184" s="26">
        <f t="shared" si="14"/>
        <v>0.92036092869449637</v>
      </c>
      <c r="F184" s="26">
        <f>+IF(Modelo!$C$8=Calculos!$A$7,Calculos!E184,IF(Modelo!$C$8=Calculos!$A$8,D184,"No Existe"))</f>
        <v>0.52113600000000038</v>
      </c>
      <c r="W184" s="28">
        <v>9.1000000000000004E-3</v>
      </c>
      <c r="X184" s="28">
        <v>944.52</v>
      </c>
      <c r="Y184" s="28">
        <f>+X184/Modelo!$G$11</f>
        <v>9.4603365384615365</v>
      </c>
      <c r="Z184" s="26">
        <f t="shared" si="11"/>
        <v>0.88629070094773388</v>
      </c>
    </row>
    <row r="185" spans="3:26" s="26" customFormat="1" ht="14.4" x14ac:dyDescent="0.3">
      <c r="C185" s="38">
        <f t="shared" si="12"/>
        <v>8.6800000000000072E-4</v>
      </c>
      <c r="D185" s="26">
        <f t="shared" si="13"/>
        <v>0.52390000000000037</v>
      </c>
      <c r="E185" s="26">
        <f t="shared" si="14"/>
        <v>0.92134429841947563</v>
      </c>
      <c r="F185" s="26">
        <f>+IF(Modelo!$C$8=Calculos!$A$7,Calculos!E185,IF(Modelo!$C$8=Calculos!$A$8,D185,"No Existe"))</f>
        <v>0.52390000000000037</v>
      </c>
      <c r="W185" s="28">
        <v>9.1500000000000001E-3</v>
      </c>
      <c r="X185" s="28">
        <v>944.46</v>
      </c>
      <c r="Y185" s="28">
        <f>+X185/Modelo!$G$11</f>
        <v>9.4597355769230749</v>
      </c>
      <c r="Z185" s="26">
        <f t="shared" si="11"/>
        <v>0.88623439992493191</v>
      </c>
    </row>
    <row r="186" spans="3:26" s="26" customFormat="1" ht="14.4" x14ac:dyDescent="0.3">
      <c r="C186" s="38">
        <f t="shared" si="12"/>
        <v>8.7360000000000074E-4</v>
      </c>
      <c r="D186" s="26">
        <f t="shared" si="13"/>
        <v>0.52665600000000035</v>
      </c>
      <c r="E186" s="26">
        <f t="shared" si="14"/>
        <v>0.92231446536310546</v>
      </c>
      <c r="F186" s="26">
        <f>+IF(Modelo!$C$8=Calculos!$A$7,Calculos!E186,IF(Modelo!$C$8=Calculos!$A$8,D186,"No Existe"))</f>
        <v>0.52665600000000035</v>
      </c>
      <c r="W186" s="28">
        <v>9.1999999999999998E-3</v>
      </c>
      <c r="X186" s="28">
        <v>943.49</v>
      </c>
      <c r="Y186" s="28">
        <f>+X186/Modelo!$G$11</f>
        <v>9.450020032051281</v>
      </c>
      <c r="Z186" s="26">
        <f t="shared" si="11"/>
        <v>0.88532420005630108</v>
      </c>
    </row>
    <row r="187" spans="3:26" s="26" customFormat="1" ht="14.4" x14ac:dyDescent="0.3">
      <c r="C187" s="38">
        <f t="shared" si="12"/>
        <v>8.7920000000000077E-4</v>
      </c>
      <c r="D187" s="26">
        <f t="shared" si="13"/>
        <v>0.52940400000000043</v>
      </c>
      <c r="E187" s="26">
        <f t="shared" si="14"/>
        <v>0.92327164806610273</v>
      </c>
      <c r="F187" s="26">
        <f>+IF(Modelo!$C$8=Calculos!$A$7,Calculos!E187,IF(Modelo!$C$8=Calculos!$A$8,D187,"No Existe"))</f>
        <v>0.52940400000000043</v>
      </c>
      <c r="W187" s="28">
        <v>9.2499999999999995E-3</v>
      </c>
      <c r="X187" s="28">
        <v>942.34</v>
      </c>
      <c r="Y187" s="28">
        <f>+X187/Modelo!$G$11</f>
        <v>9.4385016025641004</v>
      </c>
      <c r="Z187" s="26">
        <f t="shared" si="11"/>
        <v>0.88424509711926425</v>
      </c>
    </row>
    <row r="188" spans="3:26" s="26" customFormat="1" ht="14.4" x14ac:dyDescent="0.3">
      <c r="C188" s="38">
        <f t="shared" si="12"/>
        <v>8.848000000000008E-4</v>
      </c>
      <c r="D188" s="26">
        <f t="shared" si="13"/>
        <v>0.53214400000000039</v>
      </c>
      <c r="E188" s="26">
        <f t="shared" si="14"/>
        <v>0.92421606052504557</v>
      </c>
      <c r="F188" s="26">
        <f>+IF(Modelo!$C$8=Calculos!$A$7,Calculos!E188,IF(Modelo!$C$8=Calculos!$A$8,D188,"No Existe"))</f>
        <v>0.53214400000000039</v>
      </c>
      <c r="W188" s="28">
        <v>9.2999999999999992E-3</v>
      </c>
      <c r="X188" s="28">
        <v>941.88</v>
      </c>
      <c r="Y188" s="28">
        <f>+X188/Modelo!$G$11</f>
        <v>9.4338942307692282</v>
      </c>
      <c r="Z188" s="26">
        <f t="shared" si="11"/>
        <v>0.8838134559444496</v>
      </c>
    </row>
    <row r="189" spans="3:26" s="26" customFormat="1" ht="14.4" x14ac:dyDescent="0.3">
      <c r="C189" s="38">
        <f t="shared" si="12"/>
        <v>8.9040000000000083E-4</v>
      </c>
      <c r="D189" s="26">
        <f t="shared" si="13"/>
        <v>0.53487600000000035</v>
      </c>
      <c r="E189" s="26">
        <f t="shared" si="14"/>
        <v>0.92514791230674376</v>
      </c>
      <c r="F189" s="26">
        <f>+IF(Modelo!$C$8=Calculos!$A$7,Calculos!E189,IF(Modelo!$C$8=Calculos!$A$8,D189,"No Existe"))</f>
        <v>0.53487600000000035</v>
      </c>
      <c r="W189" s="28">
        <v>9.3500000000000007E-3</v>
      </c>
      <c r="X189" s="28">
        <v>940.88</v>
      </c>
      <c r="Y189" s="28">
        <f>+X189/Modelo!$G$11</f>
        <v>9.4238782051282026</v>
      </c>
      <c r="Z189" s="26">
        <f t="shared" si="11"/>
        <v>0.88287510556441773</v>
      </c>
    </row>
    <row r="190" spans="3:26" s="26" customFormat="1" ht="14.4" x14ac:dyDescent="0.3">
      <c r="C190" s="38">
        <f t="shared" si="12"/>
        <v>8.9600000000000085E-4</v>
      </c>
      <c r="D190" s="26">
        <f t="shared" si="13"/>
        <v>0.53760000000000041</v>
      </c>
      <c r="E190" s="26">
        <f t="shared" si="14"/>
        <v>0.92606740865923176</v>
      </c>
      <c r="F190" s="26">
        <f>+IF(Modelo!$C$8=Calculos!$A$7,Calculos!E190,IF(Modelo!$C$8=Calculos!$A$8,D190,"No Existe"))</f>
        <v>0.53760000000000041</v>
      </c>
      <c r="W190" s="28">
        <v>9.4000000000000004E-3</v>
      </c>
      <c r="X190" s="28">
        <v>939.39</v>
      </c>
      <c r="Y190" s="28">
        <f>+X190/Modelo!$G$11</f>
        <v>9.4089543269230749</v>
      </c>
      <c r="Z190" s="26">
        <f t="shared" si="11"/>
        <v>0.88147696349817017</v>
      </c>
    </row>
    <row r="191" spans="3:26" s="26" customFormat="1" ht="14.4" x14ac:dyDescent="0.3">
      <c r="C191" s="38">
        <f t="shared" si="12"/>
        <v>9.0160000000000088E-4</v>
      </c>
      <c r="D191" s="26">
        <f t="shared" si="13"/>
        <v>0.54031600000000046</v>
      </c>
      <c r="E191" s="26">
        <f t="shared" si="14"/>
        <v>0.92697475061949708</v>
      </c>
      <c r="F191" s="26">
        <f>+IF(Modelo!$C$8=Calculos!$A$7,Calculos!E191,IF(Modelo!$C$8=Calculos!$A$8,D191,"No Existe"))</f>
        <v>0.54031600000000046</v>
      </c>
      <c r="W191" s="28">
        <v>9.4500000000000001E-3</v>
      </c>
      <c r="X191" s="28">
        <v>937.74</v>
      </c>
      <c r="Y191" s="28">
        <f>+X191/Modelo!$G$11</f>
        <v>9.3924278846153832</v>
      </c>
      <c r="Z191" s="26">
        <f t="shared" si="11"/>
        <v>0.87992868537111757</v>
      </c>
    </row>
    <row r="192" spans="3:26" s="26" customFormat="1" ht="14.4" x14ac:dyDescent="0.3">
      <c r="C192" s="38">
        <f t="shared" si="12"/>
        <v>9.0720000000000091E-4</v>
      </c>
      <c r="D192" s="26">
        <f t="shared" si="13"/>
        <v>0.54302400000000051</v>
      </c>
      <c r="E192" s="26">
        <f t="shared" si="14"/>
        <v>0.92787013511805627</v>
      </c>
      <c r="F192" s="26">
        <f>+IF(Modelo!$C$8=Calculos!$A$7,Calculos!E192,IF(Modelo!$C$8=Calculos!$A$8,D192,"No Existe"))</f>
        <v>0.54302400000000051</v>
      </c>
      <c r="W192" s="28">
        <v>9.4999999999999998E-3</v>
      </c>
      <c r="X192" s="28">
        <v>936.56</v>
      </c>
      <c r="Y192" s="28">
        <f>+X192/Modelo!$G$11</f>
        <v>9.3806089743589727</v>
      </c>
      <c r="Z192" s="26">
        <f t="shared" si="11"/>
        <v>0.87882143192267992</v>
      </c>
    </row>
    <row r="193" spans="3:26" s="26" customFormat="1" ht="14.4" x14ac:dyDescent="0.3">
      <c r="C193" s="38">
        <f t="shared" si="12"/>
        <v>9.1280000000000094E-4</v>
      </c>
      <c r="D193" s="26">
        <f t="shared" si="13"/>
        <v>0.54572400000000043</v>
      </c>
      <c r="E193" s="26">
        <f t="shared" si="14"/>
        <v>0.92875375508048275</v>
      </c>
      <c r="F193" s="26">
        <f>+IF(Modelo!$C$8=Calculos!$A$7,Calculos!E193,IF(Modelo!$C$8=Calculos!$A$8,D193,"No Existe"))</f>
        <v>0.54572400000000043</v>
      </c>
      <c r="W193" s="28">
        <v>9.5499999999999995E-3</v>
      </c>
      <c r="X193" s="28">
        <v>936.46</v>
      </c>
      <c r="Y193" s="28">
        <f>+X193/Modelo!$G$11</f>
        <v>9.3796073717948705</v>
      </c>
      <c r="Z193" s="26">
        <f t="shared" si="11"/>
        <v>0.87872759688467672</v>
      </c>
    </row>
    <row r="194" spans="3:26" s="26" customFormat="1" ht="14.4" x14ac:dyDescent="0.3">
      <c r="C194" s="38">
        <f t="shared" si="12"/>
        <v>9.1840000000000096E-4</v>
      </c>
      <c r="D194" s="26">
        <f t="shared" si="13"/>
        <v>0.54841600000000046</v>
      </c>
      <c r="E194" s="26">
        <f t="shared" si="14"/>
        <v>0.92962579952598745</v>
      </c>
      <c r="F194" s="26">
        <f>+IF(Modelo!$C$8=Calculos!$A$7,Calculos!E194,IF(Modelo!$C$8=Calculos!$A$8,D194,"No Existe"))</f>
        <v>0.54841600000000046</v>
      </c>
      <c r="W194" s="28">
        <v>9.5999999999999992E-3</v>
      </c>
      <c r="X194" s="28">
        <v>936.4</v>
      </c>
      <c r="Y194" s="28">
        <f>+X194/Modelo!$G$11</f>
        <v>9.3790064102564088</v>
      </c>
      <c r="Z194" s="26">
        <f t="shared" si="11"/>
        <v>0.87867129586187487</v>
      </c>
    </row>
    <row r="195" spans="3:26" s="26" customFormat="1" ht="14.4" x14ac:dyDescent="0.3">
      <c r="C195" s="38">
        <f t="shared" si="12"/>
        <v>9.2400000000000099E-4</v>
      </c>
      <c r="D195" s="26">
        <f t="shared" si="13"/>
        <v>0.55110000000000048</v>
      </c>
      <c r="E195" s="26">
        <f t="shared" si="14"/>
        <v>0.93048645366315352</v>
      </c>
      <c r="F195" s="26">
        <f>+IF(Modelo!$C$8=Calculos!$A$7,Calculos!E195,IF(Modelo!$C$8=Calculos!$A$8,D195,"No Existe"))</f>
        <v>0.55110000000000048</v>
      </c>
      <c r="W195" s="28">
        <v>9.6500000000000006E-3</v>
      </c>
      <c r="X195" s="28">
        <v>936.35</v>
      </c>
      <c r="Y195" s="28">
        <f>+X195/Modelo!$G$11</f>
        <v>9.3785056089743577</v>
      </c>
      <c r="Z195" s="26">
        <f t="shared" ref="Z195:Z258" si="15">+Y195/$AA$1</f>
        <v>0.87862437834287321</v>
      </c>
    </row>
    <row r="196" spans="3:26" s="26" customFormat="1" ht="14.4" x14ac:dyDescent="0.3">
      <c r="C196" s="38">
        <f t="shared" si="12"/>
        <v>9.2960000000000102E-4</v>
      </c>
      <c r="D196" s="26">
        <f t="shared" si="13"/>
        <v>0.55377600000000049</v>
      </c>
      <c r="E196" s="26">
        <f t="shared" si="14"/>
        <v>0.93133589898291591</v>
      </c>
      <c r="F196" s="26">
        <f>+IF(Modelo!$C$8=Calculos!$A$7,Calculos!E196,IF(Modelo!$C$8=Calculos!$A$8,D196,"No Existe"))</f>
        <v>0.55377600000000049</v>
      </c>
      <c r="W196" s="28">
        <v>9.7000000000000003E-3</v>
      </c>
      <c r="X196" s="28">
        <v>936.3</v>
      </c>
      <c r="Y196" s="28">
        <f>+X196/Modelo!$G$11</f>
        <v>9.3780048076923048</v>
      </c>
      <c r="Z196" s="26">
        <f t="shared" si="15"/>
        <v>0.87857746082387156</v>
      </c>
    </row>
    <row r="197" spans="3:26" s="26" customFormat="1" ht="14.4" x14ac:dyDescent="0.3">
      <c r="C197" s="38">
        <f t="shared" si="12"/>
        <v>9.3520000000000105E-4</v>
      </c>
      <c r="D197" s="26">
        <f t="shared" si="13"/>
        <v>0.55644400000000049</v>
      </c>
      <c r="E197" s="26">
        <f t="shared" si="14"/>
        <v>0.9321743133488769</v>
      </c>
      <c r="F197" s="26">
        <f>+IF(Modelo!$C$8=Calculos!$A$7,Calculos!E197,IF(Modelo!$C$8=Calculos!$A$8,D197,"No Existe"))</f>
        <v>0.55644400000000049</v>
      </c>
      <c r="W197" s="28">
        <v>9.75E-3</v>
      </c>
      <c r="X197" s="28">
        <v>933.66</v>
      </c>
      <c r="Y197" s="28">
        <f>+X197/Modelo!$G$11</f>
        <v>9.3515624999999982</v>
      </c>
      <c r="Z197" s="26">
        <f t="shared" si="15"/>
        <v>0.87610021582058739</v>
      </c>
    </row>
    <row r="198" spans="3:26" s="26" customFormat="1" ht="14.4" x14ac:dyDescent="0.3">
      <c r="C198" s="38">
        <f t="shared" si="12"/>
        <v>9.4080000000000108E-4</v>
      </c>
      <c r="D198" s="26">
        <f t="shared" si="13"/>
        <v>0.55910400000000049</v>
      </c>
      <c r="E198" s="26">
        <f t="shared" si="14"/>
        <v>0.93300187108505017</v>
      </c>
      <c r="F198" s="26">
        <f>+IF(Modelo!$C$8=Calculos!$A$7,Calculos!E198,IF(Modelo!$C$8=Calculos!$A$8,D198,"No Existe"))</f>
        <v>0.55910400000000049</v>
      </c>
      <c r="W198" s="28">
        <v>9.7999999999999997E-3</v>
      </c>
      <c r="X198" s="28">
        <v>932.4</v>
      </c>
      <c r="Y198" s="28">
        <f>+X198/Modelo!$G$11</f>
        <v>9.3389423076923066</v>
      </c>
      <c r="Z198" s="26">
        <f t="shared" si="15"/>
        <v>0.87491789434174727</v>
      </c>
    </row>
    <row r="199" spans="3:26" s="26" customFormat="1" ht="14.4" x14ac:dyDescent="0.3">
      <c r="C199" s="38">
        <f t="shared" si="12"/>
        <v>9.464000000000011E-4</v>
      </c>
      <c r="D199" s="26">
        <f t="shared" si="13"/>
        <v>0.56175600000000059</v>
      </c>
      <c r="E199" s="26">
        <f t="shared" si="14"/>
        <v>0.93381874306110901</v>
      </c>
      <c r="F199" s="26">
        <f>+IF(Modelo!$C$8=Calculos!$A$7,Calculos!E199,IF(Modelo!$C$8=Calculos!$A$8,D199,"No Existe"))</f>
        <v>0.56175600000000059</v>
      </c>
      <c r="W199" s="28">
        <v>9.8499999999999994E-3</v>
      </c>
      <c r="X199" s="28">
        <v>932.35</v>
      </c>
      <c r="Y199" s="28">
        <f>+X199/Modelo!$G$11</f>
        <v>9.3384415064102555</v>
      </c>
      <c r="Z199" s="26">
        <f t="shared" si="15"/>
        <v>0.87487097682274573</v>
      </c>
    </row>
    <row r="200" spans="3:26" s="26" customFormat="1" ht="14.4" x14ac:dyDescent="0.3">
      <c r="C200" s="38">
        <f t="shared" si="12"/>
        <v>9.5200000000000113E-4</v>
      </c>
      <c r="D200" s="26">
        <f t="shared" si="13"/>
        <v>0.56440000000000057</v>
      </c>
      <c r="E200" s="26">
        <f t="shared" si="14"/>
        <v>0.93462509677522632</v>
      </c>
      <c r="F200" s="26">
        <f>+IF(Modelo!$C$8=Calculos!$A$7,Calculos!E200,IF(Modelo!$C$8=Calculos!$A$8,D200,"No Existe"))</f>
        <v>0.56440000000000057</v>
      </c>
      <c r="W200" s="28">
        <v>9.9000000000000008E-3</v>
      </c>
      <c r="X200" s="28">
        <v>932.29</v>
      </c>
      <c r="Y200" s="28">
        <f>+X200/Modelo!$G$11</f>
        <v>9.337840544871792</v>
      </c>
      <c r="Z200" s="26">
        <f t="shared" si="15"/>
        <v>0.87481467579994354</v>
      </c>
    </row>
    <row r="201" spans="3:26" s="26" customFormat="1" ht="14.4" x14ac:dyDescent="0.3">
      <c r="C201" s="38">
        <f t="shared" si="12"/>
        <v>9.5760000000000116E-4</v>
      </c>
      <c r="D201" s="26">
        <f t="shared" si="13"/>
        <v>0.56703600000000054</v>
      </c>
      <c r="E201" s="26">
        <f t="shared" si="14"/>
        <v>0.93542109643458493</v>
      </c>
      <c r="F201" s="26">
        <f>+IF(Modelo!$C$8=Calculos!$A$7,Calculos!E201,IF(Modelo!$C$8=Calculos!$A$8,D201,"No Existe"))</f>
        <v>0.56703600000000054</v>
      </c>
      <c r="W201" s="28">
        <v>9.9500000000000005E-3</v>
      </c>
      <c r="X201" s="28">
        <v>929.73</v>
      </c>
      <c r="Y201" s="28">
        <f>+X201/Modelo!$G$11</f>
        <v>9.3121995192307683</v>
      </c>
      <c r="Z201" s="26">
        <f t="shared" si="15"/>
        <v>0.87241249882706207</v>
      </c>
    </row>
    <row r="202" spans="3:26" s="26" customFormat="1" ht="14.4" x14ac:dyDescent="0.3">
      <c r="C202" s="38">
        <f t="shared" si="12"/>
        <v>9.6320000000000119E-4</v>
      </c>
      <c r="D202" s="26">
        <f t="shared" si="13"/>
        <v>0.5696640000000005</v>
      </c>
      <c r="E202" s="26">
        <f t="shared" si="14"/>
        <v>0.93620690303362586</v>
      </c>
      <c r="F202" s="26">
        <f>+IF(Modelo!$C$8=Calculos!$A$7,Calculos!E202,IF(Modelo!$C$8=Calculos!$A$8,D202,"No Existe"))</f>
        <v>0.5696640000000005</v>
      </c>
      <c r="W202" s="28">
        <v>0.01</v>
      </c>
      <c r="X202" s="28">
        <v>928.4</v>
      </c>
      <c r="Y202" s="28">
        <f>+X202/Modelo!$G$11</f>
        <v>9.2988782051282026</v>
      </c>
      <c r="Z202" s="26">
        <f t="shared" si="15"/>
        <v>0.87116449282161956</v>
      </c>
    </row>
    <row r="203" spans="3:26" s="26" customFormat="1" ht="14.4" x14ac:dyDescent="0.3">
      <c r="C203" s="38">
        <f t="shared" si="12"/>
        <v>9.6880000000000121E-4</v>
      </c>
      <c r="D203" s="26">
        <f t="shared" si="13"/>
        <v>0.57228400000000057</v>
      </c>
      <c r="E203" s="26">
        <f t="shared" si="14"/>
        <v>0.93698267443011718</v>
      </c>
      <c r="F203" s="26">
        <f>+IF(Modelo!$C$8=Calculos!$A$7,Calculos!E203,IF(Modelo!$C$8=Calculos!$A$8,D203,"No Existe"))</f>
        <v>0.57228400000000057</v>
      </c>
      <c r="W203" s="28">
        <v>1.005E-2</v>
      </c>
      <c r="X203" s="28">
        <v>927.76</v>
      </c>
      <c r="Y203" s="28">
        <f>+X203/Modelo!$G$11</f>
        <v>9.2924679487179471</v>
      </c>
      <c r="Z203" s="26">
        <f t="shared" si="15"/>
        <v>0.87056394857839914</v>
      </c>
    </row>
    <row r="204" spans="3:26" s="26" customFormat="1" ht="14.4" x14ac:dyDescent="0.3">
      <c r="C204" s="38">
        <f t="shared" si="12"/>
        <v>9.7440000000000124E-4</v>
      </c>
      <c r="D204" s="26">
        <f t="shared" si="13"/>
        <v>0.57489600000000052</v>
      </c>
      <c r="E204" s="26">
        <f t="shared" si="14"/>
        <v>0.93774856541910678</v>
      </c>
      <c r="F204" s="26">
        <f>+IF(Modelo!$C$8=Calculos!$A$7,Calculos!E204,IF(Modelo!$C$8=Calculos!$A$8,D204,"No Existe"))</f>
        <v>0.57489600000000052</v>
      </c>
      <c r="W204" s="28">
        <v>1.01E-2</v>
      </c>
      <c r="X204" s="28">
        <v>924.84</v>
      </c>
      <c r="Y204" s="28">
        <f>+X204/Modelo!$G$11</f>
        <v>9.2632211538461533</v>
      </c>
      <c r="Z204" s="26">
        <f t="shared" si="15"/>
        <v>0.8678239654687061</v>
      </c>
    </row>
    <row r="205" spans="3:26" s="26" customFormat="1" ht="14.4" x14ac:dyDescent="0.3">
      <c r="C205" s="38">
        <f t="shared" si="12"/>
        <v>9.8000000000000127E-4</v>
      </c>
      <c r="D205" s="26">
        <f t="shared" si="13"/>
        <v>0.57750000000000057</v>
      </c>
      <c r="E205" s="26">
        <f t="shared" si="14"/>
        <v>0.93850472780482741</v>
      </c>
      <c r="F205" s="26">
        <f>+IF(Modelo!$C$8=Calculos!$A$7,Calculos!E205,IF(Modelo!$C$8=Calculos!$A$8,D205,"No Existe"))</f>
        <v>0.57750000000000057</v>
      </c>
      <c r="W205" s="28">
        <v>1.0149999999999999E-2</v>
      </c>
      <c r="X205" s="28">
        <v>924.44</v>
      </c>
      <c r="Y205" s="28">
        <f>+X205/Modelo!$G$11</f>
        <v>9.2592147435897427</v>
      </c>
      <c r="Z205" s="26">
        <f t="shared" si="15"/>
        <v>0.86744862531669331</v>
      </c>
    </row>
    <row r="206" spans="3:26" s="26" customFormat="1" ht="14.4" x14ac:dyDescent="0.3">
      <c r="C206" s="38">
        <f t="shared" si="12"/>
        <v>9.8560000000000119E-4</v>
      </c>
      <c r="D206" s="26">
        <f t="shared" si="13"/>
        <v>0.58009600000000061</v>
      </c>
      <c r="E206" s="26">
        <f t="shared" si="14"/>
        <v>0.93925131047062138</v>
      </c>
      <c r="F206" s="26">
        <f>+IF(Modelo!$C$8=Calculos!$A$7,Calculos!E206,IF(Modelo!$C$8=Calculos!$A$8,D206,"No Existe"))</f>
        <v>0.58009600000000061</v>
      </c>
      <c r="W206" s="28">
        <v>1.0200000000000001E-2</v>
      </c>
      <c r="X206" s="28">
        <v>922.87</v>
      </c>
      <c r="Y206" s="28">
        <f>+X206/Modelo!$G$11</f>
        <v>9.2434895833333321</v>
      </c>
      <c r="Z206" s="26">
        <f t="shared" si="15"/>
        <v>0.86597541522004318</v>
      </c>
    </row>
    <row r="207" spans="3:26" s="26" customFormat="1" ht="14.4" x14ac:dyDescent="0.3">
      <c r="C207" s="38">
        <f t="shared" si="12"/>
        <v>9.9120000000000111E-4</v>
      </c>
      <c r="D207" s="26">
        <f t="shared" si="13"/>
        <v>0.58268400000000053</v>
      </c>
      <c r="E207" s="26">
        <f t="shared" si="14"/>
        <v>0.93998845944694409</v>
      </c>
      <c r="F207" s="26">
        <f>+IF(Modelo!$C$8=Calculos!$A$7,Calculos!E207,IF(Modelo!$C$8=Calculos!$A$8,D207,"No Existe"))</f>
        <v>0.58268400000000053</v>
      </c>
      <c r="W207" s="28">
        <v>1.025E-2</v>
      </c>
      <c r="X207" s="28">
        <v>920.54</v>
      </c>
      <c r="Y207" s="28">
        <f>+X207/Modelo!$G$11</f>
        <v>9.2201522435897409</v>
      </c>
      <c r="Z207" s="26">
        <f t="shared" si="15"/>
        <v>0.86378905883456869</v>
      </c>
    </row>
    <row r="208" spans="3:26" s="26" customFormat="1" ht="14.4" x14ac:dyDescent="0.3">
      <c r="C208" s="38">
        <f t="shared" si="12"/>
        <v>9.9680000000000103E-4</v>
      </c>
      <c r="D208" s="26">
        <f t="shared" si="13"/>
        <v>0.58526400000000045</v>
      </c>
      <c r="E208" s="26">
        <f t="shared" si="14"/>
        <v>0.94071631797751132</v>
      </c>
      <c r="F208" s="26">
        <f>+IF(Modelo!$C$8=Calculos!$A$7,Calculos!E208,IF(Modelo!$C$8=Calculos!$A$8,D208,"No Existe"))</f>
        <v>0.58526400000000045</v>
      </c>
      <c r="W208" s="28">
        <v>1.03E-2</v>
      </c>
      <c r="X208" s="28">
        <v>920.49</v>
      </c>
      <c r="Y208" s="28">
        <f>+X208/Modelo!$G$11</f>
        <v>9.2196514423076916</v>
      </c>
      <c r="Z208" s="26">
        <f t="shared" si="15"/>
        <v>0.86374214131556737</v>
      </c>
    </row>
    <row r="209" spans="3:26" s="26" customFormat="1" ht="14.4" x14ac:dyDescent="0.3">
      <c r="C209" s="38">
        <f t="shared" si="12"/>
        <v>1.0024000000000009E-3</v>
      </c>
      <c r="D209" s="26">
        <f t="shared" si="13"/>
        <v>0.58783600000000047</v>
      </c>
      <c r="E209" s="26">
        <f t="shared" si="14"/>
        <v>0.94143502658364331</v>
      </c>
      <c r="F209" s="26">
        <f>+IF(Modelo!$C$8=Calculos!$A$7,Calculos!E209,IF(Modelo!$C$8=Calculos!$A$8,D209,"No Existe"))</f>
        <v>0.58783600000000047</v>
      </c>
      <c r="W209" s="28">
        <v>1.035E-2</v>
      </c>
      <c r="X209" s="28">
        <v>920.44</v>
      </c>
      <c r="Y209" s="28">
        <f>+X209/Modelo!$G$11</f>
        <v>9.2191506410256405</v>
      </c>
      <c r="Z209" s="26">
        <f t="shared" si="15"/>
        <v>0.86369522379656571</v>
      </c>
    </row>
    <row r="210" spans="3:26" s="26" customFormat="1" ht="14.4" x14ac:dyDescent="0.3">
      <c r="C210" s="38">
        <f t="shared" si="12"/>
        <v>1.0080000000000009E-3</v>
      </c>
      <c r="D210" s="26">
        <f t="shared" si="13"/>
        <v>0.59040000000000037</v>
      </c>
      <c r="E210" s="26">
        <f t="shared" si="14"/>
        <v>0.94214472312686637</v>
      </c>
      <c r="F210" s="26">
        <f>+IF(Modelo!$C$8=Calculos!$A$7,Calculos!E210,IF(Modelo!$C$8=Calculos!$A$8,D210,"No Existe"))</f>
        <v>0.59040000000000037</v>
      </c>
      <c r="W210" s="28">
        <v>1.04E-2</v>
      </c>
      <c r="X210" s="28">
        <v>919.67</v>
      </c>
      <c r="Y210" s="28">
        <f>+X210/Modelo!$G$11</f>
        <v>9.2114383012820493</v>
      </c>
      <c r="Z210" s="26">
        <f t="shared" si="15"/>
        <v>0.86297269400394105</v>
      </c>
    </row>
    <row r="211" spans="3:26" s="26" customFormat="1" ht="14.4" x14ac:dyDescent="0.3">
      <c r="C211" s="38">
        <f t="shared" si="12"/>
        <v>1.0136000000000008E-3</v>
      </c>
      <c r="D211" s="26">
        <f t="shared" si="13"/>
        <v>0.59295600000000037</v>
      </c>
      <c r="E211" s="26">
        <f t="shared" si="14"/>
        <v>0.94284554286982314</v>
      </c>
      <c r="F211" s="26">
        <f>+IF(Modelo!$C$8=Calculos!$A$7,Calculos!E211,IF(Modelo!$C$8=Calculos!$A$8,D211,"No Existe"))</f>
        <v>0.59295600000000037</v>
      </c>
      <c r="W211" s="28">
        <v>1.0449999999999999E-2</v>
      </c>
      <c r="X211" s="28">
        <v>918.2</v>
      </c>
      <c r="Y211" s="28">
        <f>+X211/Modelo!$G$11</f>
        <v>9.1967147435897427</v>
      </c>
      <c r="Z211" s="26">
        <f t="shared" si="15"/>
        <v>0.86159331894529423</v>
      </c>
    </row>
    <row r="212" spans="3:26" s="26" customFormat="1" ht="14.4" x14ac:dyDescent="0.3">
      <c r="C212" s="38">
        <f t="shared" si="12"/>
        <v>1.0192000000000007E-3</v>
      </c>
      <c r="D212" s="26">
        <f t="shared" si="13"/>
        <v>0.59550400000000037</v>
      </c>
      <c r="E212" s="26">
        <f t="shared" si="14"/>
        <v>0.9435376185355453</v>
      </c>
      <c r="F212" s="26">
        <f>+IF(Modelo!$C$8=Calculos!$A$7,Calculos!E212,IF(Modelo!$C$8=Calculos!$A$8,D212,"No Existe"))</f>
        <v>0.59550400000000037</v>
      </c>
      <c r="W212" s="28">
        <v>1.0500000000000001E-2</v>
      </c>
      <c r="X212" s="28">
        <v>916.73</v>
      </c>
      <c r="Y212" s="28">
        <f>+X212/Modelo!$G$11</f>
        <v>9.1819911858974343</v>
      </c>
      <c r="Z212" s="26">
        <f t="shared" si="15"/>
        <v>0.86021394388664729</v>
      </c>
    </row>
    <row r="213" spans="3:26" s="26" customFormat="1" ht="14.4" x14ac:dyDescent="0.3">
      <c r="C213" s="38">
        <f t="shared" si="12"/>
        <v>1.0248000000000006E-3</v>
      </c>
      <c r="D213" s="26">
        <f t="shared" si="13"/>
        <v>0.59804400000000024</v>
      </c>
      <c r="E213" s="26">
        <f t="shared" si="14"/>
        <v>0.94422108036514041</v>
      </c>
      <c r="F213" s="26">
        <f>+IF(Modelo!$C$8=Calculos!$A$7,Calculos!E213,IF(Modelo!$C$8=Calculos!$A$8,D213,"No Existe"))</f>
        <v>0.59804400000000024</v>
      </c>
      <c r="W213" s="28">
        <v>1.055E-2</v>
      </c>
      <c r="X213" s="28">
        <v>916.44</v>
      </c>
      <c r="Y213" s="28">
        <f>+X213/Modelo!$G$11</f>
        <v>9.1790865384615365</v>
      </c>
      <c r="Z213" s="26">
        <f t="shared" si="15"/>
        <v>0.85994182227643801</v>
      </c>
    </row>
    <row r="214" spans="3:26" s="26" customFormat="1" ht="14.4" x14ac:dyDescent="0.3">
      <c r="C214" s="38">
        <f t="shared" si="12"/>
        <v>1.0304000000000005E-3</v>
      </c>
      <c r="D214" s="26">
        <f t="shared" si="13"/>
        <v>0.60057600000000022</v>
      </c>
      <c r="E214" s="26">
        <f t="shared" si="14"/>
        <v>0.94489605617393846</v>
      </c>
      <c r="F214" s="26">
        <f>+IF(Modelo!$C$8=Calculos!$A$7,Calculos!E214,IF(Modelo!$C$8=Calculos!$A$8,D214,"No Existe"))</f>
        <v>0.60057600000000022</v>
      </c>
      <c r="W214" s="28">
        <v>1.06E-2</v>
      </c>
      <c r="X214" s="28">
        <v>915.7</v>
      </c>
      <c r="Y214" s="28">
        <f>+X214/Modelo!$G$11</f>
        <v>9.1716746794871788</v>
      </c>
      <c r="Z214" s="26">
        <f t="shared" si="15"/>
        <v>0.85924744299521449</v>
      </c>
    </row>
    <row r="215" spans="3:26" s="26" customFormat="1" ht="14.4" x14ac:dyDescent="0.3">
      <c r="C215" s="38">
        <f t="shared" si="12"/>
        <v>1.0360000000000005E-3</v>
      </c>
      <c r="D215" s="26">
        <f t="shared" si="13"/>
        <v>0.60310000000000019</v>
      </c>
      <c r="E215" s="26">
        <f t="shared" si="14"/>
        <v>0.94556267140614714</v>
      </c>
      <c r="F215" s="26">
        <f>+IF(Modelo!$C$8=Calculos!$A$7,Calculos!E215,IF(Modelo!$C$8=Calculos!$A$8,D215,"No Existe"))</f>
        <v>0.60310000000000019</v>
      </c>
      <c r="W215" s="28">
        <v>1.065E-2</v>
      </c>
      <c r="X215" s="28">
        <v>914.23</v>
      </c>
      <c r="Y215" s="28">
        <f>+X215/Modelo!$G$11</f>
        <v>9.1569511217948705</v>
      </c>
      <c r="Z215" s="26">
        <f t="shared" si="15"/>
        <v>0.85786806793656756</v>
      </c>
    </row>
    <row r="216" spans="3:26" s="26" customFormat="1" ht="14.4" x14ac:dyDescent="0.3">
      <c r="C216" s="38">
        <f t="shared" si="12"/>
        <v>1.0416000000000004E-3</v>
      </c>
      <c r="D216" s="26">
        <f t="shared" si="13"/>
        <v>0.60561600000000015</v>
      </c>
      <c r="E216" s="26">
        <f t="shared" si="14"/>
        <v>0.94622104918806316</v>
      </c>
      <c r="F216" s="26">
        <f>+IF(Modelo!$C$8=Calculos!$A$7,Calculos!E216,IF(Modelo!$C$8=Calculos!$A$8,D216,"No Existe"))</f>
        <v>0.60561600000000015</v>
      </c>
      <c r="W216" s="28">
        <v>1.0699999999999999E-2</v>
      </c>
      <c r="X216" s="28">
        <v>912.76</v>
      </c>
      <c r="Y216" s="28">
        <f>+X216/Modelo!$G$11</f>
        <v>9.1422275641025621</v>
      </c>
      <c r="Z216" s="26">
        <f t="shared" si="15"/>
        <v>0.85648869287792062</v>
      </c>
    </row>
    <row r="217" spans="3:26" s="26" customFormat="1" ht="14.4" x14ac:dyDescent="0.3">
      <c r="C217" s="38">
        <f t="shared" si="12"/>
        <v>1.0472000000000003E-3</v>
      </c>
      <c r="D217" s="26">
        <f t="shared" si="13"/>
        <v>0.60812400000000011</v>
      </c>
      <c r="E217" s="26">
        <f t="shared" si="14"/>
        <v>0.94687131037987826</v>
      </c>
      <c r="F217" s="26">
        <f>+IF(Modelo!$C$8=Calculos!$A$7,Calculos!E217,IF(Modelo!$C$8=Calculos!$A$8,D217,"No Existe"))</f>
        <v>0.60812400000000011</v>
      </c>
      <c r="W217" s="28">
        <v>1.0749999999999999E-2</v>
      </c>
      <c r="X217" s="28">
        <v>911.28</v>
      </c>
      <c r="Y217" s="28">
        <f>+X217/Modelo!$G$11</f>
        <v>9.1274038461538449</v>
      </c>
      <c r="Z217" s="26">
        <f t="shared" si="15"/>
        <v>0.85509993431547349</v>
      </c>
    </row>
    <row r="218" spans="3:26" s="26" customFormat="1" ht="14.4" x14ac:dyDescent="0.3">
      <c r="C218" s="38">
        <f t="shared" si="12"/>
        <v>1.0528000000000002E-3</v>
      </c>
      <c r="D218" s="26">
        <f t="shared" si="13"/>
        <v>0.61062400000000006</v>
      </c>
      <c r="E218" s="26">
        <f t="shared" si="14"/>
        <v>0.94751357362612942</v>
      </c>
      <c r="F218" s="26">
        <f>+IF(Modelo!$C$8=Calculos!$A$7,Calculos!E218,IF(Modelo!$C$8=Calculos!$A$8,D218,"No Existe"))</f>
        <v>0.61062400000000006</v>
      </c>
      <c r="W218" s="28">
        <v>1.0800000000000001E-2</v>
      </c>
      <c r="X218" s="28">
        <v>910.48</v>
      </c>
      <c r="Y218" s="28">
        <f>+X218/Modelo!$G$11</f>
        <v>9.1193910256410238</v>
      </c>
      <c r="Z218" s="26">
        <f t="shared" si="15"/>
        <v>0.8543492540114479</v>
      </c>
    </row>
    <row r="219" spans="3:26" s="26" customFormat="1" ht="14.4" x14ac:dyDescent="0.3">
      <c r="C219" s="38">
        <f t="shared" si="12"/>
        <v>1.0584000000000001E-3</v>
      </c>
      <c r="D219" s="26">
        <f t="shared" si="13"/>
        <v>0.61311600000000011</v>
      </c>
      <c r="E219" s="26">
        <f t="shared" si="14"/>
        <v>0.94814795540482633</v>
      </c>
      <c r="F219" s="26">
        <f>+IF(Modelo!$C$8=Calculos!$A$7,Calculos!E219,IF(Modelo!$C$8=Calculos!$A$8,D219,"No Existe"))</f>
        <v>0.61311600000000011</v>
      </c>
      <c r="W219" s="28">
        <v>1.085E-2</v>
      </c>
      <c r="X219" s="28">
        <v>910.26</v>
      </c>
      <c r="Y219" s="28">
        <f>+X219/Modelo!$G$11</f>
        <v>9.1171874999999982</v>
      </c>
      <c r="Z219" s="26">
        <f t="shared" si="15"/>
        <v>0.85414281692784089</v>
      </c>
    </row>
    <row r="220" spans="3:26" s="26" customFormat="1" ht="14.4" x14ac:dyDescent="0.3">
      <c r="C220" s="38">
        <f t="shared" si="12"/>
        <v>1.0640000000000001E-3</v>
      </c>
      <c r="D220" s="26">
        <f t="shared" si="13"/>
        <v>0.61560000000000004</v>
      </c>
      <c r="E220" s="26">
        <f t="shared" si="14"/>
        <v>0.94877457007530264</v>
      </c>
      <c r="F220" s="26">
        <f>+IF(Modelo!$C$8=Calculos!$A$7,Calculos!E220,IF(Modelo!$C$8=Calculos!$A$8,D220,"No Existe"))</f>
        <v>0.61560000000000004</v>
      </c>
      <c r="W220" s="28">
        <v>1.09E-2</v>
      </c>
      <c r="X220" s="28">
        <v>908.79</v>
      </c>
      <c r="Y220" s="28">
        <f>+X220/Modelo!$G$11</f>
        <v>9.1024639423076898</v>
      </c>
      <c r="Z220" s="26">
        <f t="shared" si="15"/>
        <v>0.85276344186919384</v>
      </c>
    </row>
    <row r="221" spans="3:26" s="26" customFormat="1" ht="14.4" x14ac:dyDescent="0.3">
      <c r="C221" s="38">
        <f t="shared" si="12"/>
        <v>1.0696E-3</v>
      </c>
      <c r="D221" s="26">
        <f t="shared" si="13"/>
        <v>0.61807600000000007</v>
      </c>
      <c r="E221" s="26">
        <f t="shared" si="14"/>
        <v>0.94939352992482473</v>
      </c>
      <c r="F221" s="26">
        <f>+IF(Modelo!$C$8=Calculos!$A$7,Calculos!E221,IF(Modelo!$C$8=Calculos!$A$8,D221,"No Existe"))</f>
        <v>0.61807600000000007</v>
      </c>
      <c r="W221" s="28">
        <v>1.095E-2</v>
      </c>
      <c r="X221" s="28">
        <v>907.31</v>
      </c>
      <c r="Y221" s="28">
        <f>+X221/Modelo!$G$11</f>
        <v>9.0876402243589727</v>
      </c>
      <c r="Z221" s="26">
        <f t="shared" si="15"/>
        <v>0.8513746833067467</v>
      </c>
    </row>
    <row r="222" spans="3:26" s="26" customFormat="1" ht="14.4" x14ac:dyDescent="0.3">
      <c r="C222" s="38">
        <f t="shared" si="12"/>
        <v>1.0751999999999999E-3</v>
      </c>
      <c r="D222" s="26">
        <f t="shared" si="13"/>
        <v>0.62054399999999998</v>
      </c>
      <c r="E222" s="26">
        <f t="shared" si="14"/>
        <v>0.95000494521399759</v>
      </c>
      <c r="F222" s="26">
        <f>+IF(Modelo!$C$8=Calculos!$A$7,Calculos!E222,IF(Modelo!$C$8=Calculos!$A$8,D222,"No Existe"))</f>
        <v>0.62054399999999998</v>
      </c>
      <c r="W222" s="28">
        <v>1.0999999999999999E-2</v>
      </c>
      <c r="X222" s="28">
        <v>905.84</v>
      </c>
      <c r="Y222" s="28">
        <f>+X222/Modelo!$G$11</f>
        <v>9.0729166666666661</v>
      </c>
      <c r="Z222" s="26">
        <f t="shared" si="15"/>
        <v>0.84999530824809988</v>
      </c>
    </row>
    <row r="223" spans="3:26" s="26" customFormat="1" ht="14.4" x14ac:dyDescent="0.3">
      <c r="C223" s="38">
        <f t="shared" ref="C223:C286" si="16">+IF(C222&lt;$D$4,C222+($D$4/$I$28), " ")</f>
        <v>1.0807999999999998E-3</v>
      </c>
      <c r="D223" s="26">
        <f t="shared" ref="D223:D286" si="17">+IF(C223&lt;&gt; " ", ($C$4*((2*C223/$D$4)-(C223/$D$4)^2)), " ")</f>
        <v>0.62300399999999989</v>
      </c>
      <c r="E223" s="26">
        <f t="shared" ref="E223:E286" si="18">+IF(C223&lt;&gt; " ", (($C$4*(C223/$D$4)*$I$33)/($I$33-1+(C223/$D$4)^$I$33)), " ")</f>
        <v>0.95060892422100018</v>
      </c>
      <c r="F223" s="26">
        <f>+IF(Modelo!$C$8=Calculos!$A$7,Calculos!E223,IF(Modelo!$C$8=Calculos!$A$8,D223,"No Existe"))</f>
        <v>0.62300399999999989</v>
      </c>
      <c r="W223" s="28">
        <v>1.1050000000000001E-2</v>
      </c>
      <c r="X223" s="28">
        <v>904.53</v>
      </c>
      <c r="Y223" s="28">
        <f>+X223/Modelo!$G$11</f>
        <v>9.0597956730769216</v>
      </c>
      <c r="Z223" s="26">
        <f t="shared" si="15"/>
        <v>0.8487660692502581</v>
      </c>
    </row>
    <row r="224" spans="3:26" s="26" customFormat="1" ht="14.4" x14ac:dyDescent="0.3">
      <c r="C224" s="38">
        <f t="shared" si="16"/>
        <v>1.0863999999999997E-3</v>
      </c>
      <c r="D224" s="26">
        <f t="shared" si="17"/>
        <v>0.6254559999999999</v>
      </c>
      <c r="E224" s="26">
        <f t="shared" si="18"/>
        <v>0.95120557328469046</v>
      </c>
      <c r="F224" s="26">
        <f>+IF(Modelo!$C$8=Calculos!$A$7,Calculos!E224,IF(Modelo!$C$8=Calculos!$A$8,D224,"No Existe"))</f>
        <v>0.6254559999999999</v>
      </c>
      <c r="W224" s="28">
        <v>1.11E-2</v>
      </c>
      <c r="X224" s="28">
        <v>904.47</v>
      </c>
      <c r="Y224" s="28">
        <f>+X224/Modelo!$G$11</f>
        <v>9.0591947115384599</v>
      </c>
      <c r="Z224" s="26">
        <f t="shared" si="15"/>
        <v>0.84870976822745614</v>
      </c>
    </row>
    <row r="225" spans="3:26" s="26" customFormat="1" ht="14.4" x14ac:dyDescent="0.3">
      <c r="C225" s="38">
        <f t="shared" si="16"/>
        <v>1.0919999999999997E-3</v>
      </c>
      <c r="D225" s="26">
        <f t="shared" si="17"/>
        <v>0.6278999999999999</v>
      </c>
      <c r="E225" s="26">
        <f t="shared" si="18"/>
        <v>0.95179499684660629</v>
      </c>
      <c r="F225" s="26">
        <f>+IF(Modelo!$C$8=Calculos!$A$7,Calculos!E225,IF(Modelo!$C$8=Calculos!$A$8,D225,"No Existe"))</f>
        <v>0.6278999999999999</v>
      </c>
      <c r="W225" s="28">
        <v>1.115E-2</v>
      </c>
      <c r="X225" s="28">
        <v>902.24</v>
      </c>
      <c r="Y225" s="28">
        <f>+X225/Modelo!$G$11</f>
        <v>9.0368589743589727</v>
      </c>
      <c r="Z225" s="26">
        <f t="shared" si="15"/>
        <v>0.84661724687998496</v>
      </c>
    </row>
    <row r="226" spans="3:26" s="26" customFormat="1" ht="14.4" x14ac:dyDescent="0.3">
      <c r="C226" s="38">
        <f t="shared" si="16"/>
        <v>1.0975999999999996E-3</v>
      </c>
      <c r="D226" s="26">
        <f t="shared" si="17"/>
        <v>0.63033599999999979</v>
      </c>
      <c r="E226" s="26">
        <f t="shared" si="18"/>
        <v>0.9523772974918997</v>
      </c>
      <c r="F226" s="26">
        <f>+IF(Modelo!$C$8=Calculos!$A$7,Calculos!E226,IF(Modelo!$C$8=Calculos!$A$8,D226,"No Existe"))</f>
        <v>0.63033599999999979</v>
      </c>
      <c r="W226" s="28">
        <v>1.12E-2</v>
      </c>
      <c r="X226" s="28">
        <v>900.58</v>
      </c>
      <c r="Y226" s="28">
        <f>+X226/Modelo!$G$11</f>
        <v>9.0202323717948705</v>
      </c>
      <c r="Z226" s="26">
        <f t="shared" si="15"/>
        <v>0.84505958524913205</v>
      </c>
    </row>
    <row r="227" spans="3:26" s="26" customFormat="1" ht="14.4" x14ac:dyDescent="0.3">
      <c r="C227" s="38">
        <f t="shared" si="16"/>
        <v>1.1031999999999995E-3</v>
      </c>
      <c r="D227" s="26">
        <f t="shared" si="17"/>
        <v>0.63276399999999988</v>
      </c>
      <c r="E227" s="26">
        <f t="shared" si="18"/>
        <v>0.95295257598923544</v>
      </c>
      <c r="F227" s="26">
        <f>+IF(Modelo!$C$8=Calculos!$A$7,Calculos!E227,IF(Modelo!$C$8=Calculos!$A$8,D227,"No Existe"))</f>
        <v>0.63276399999999988</v>
      </c>
      <c r="W227" s="28">
        <v>1.125E-2</v>
      </c>
      <c r="X227" s="28">
        <v>900.4</v>
      </c>
      <c r="Y227" s="28">
        <f>+X227/Modelo!$G$11</f>
        <v>9.0184294871794854</v>
      </c>
      <c r="Z227" s="26">
        <f t="shared" si="15"/>
        <v>0.84489068218072627</v>
      </c>
    </row>
    <row r="228" spans="3:26" s="26" customFormat="1" ht="14.4" x14ac:dyDescent="0.3">
      <c r="C228" s="38">
        <f t="shared" si="16"/>
        <v>1.1087999999999994E-3</v>
      </c>
      <c r="D228" s="26">
        <f t="shared" si="17"/>
        <v>0.63518399999999975</v>
      </c>
      <c r="E228" s="26">
        <f t="shared" si="18"/>
        <v>0.95352093132967963</v>
      </c>
      <c r="F228" s="26">
        <f>+IF(Modelo!$C$8=Calculos!$A$7,Calculos!E228,IF(Modelo!$C$8=Calculos!$A$8,D228,"No Existe"))</f>
        <v>0.63518399999999975</v>
      </c>
      <c r="W228" s="28">
        <v>1.1299999999999999E-2</v>
      </c>
      <c r="X228" s="28">
        <v>898.93</v>
      </c>
      <c r="Y228" s="28">
        <f>+X228/Modelo!$G$11</f>
        <v>9.0037059294871771</v>
      </c>
      <c r="Z228" s="26">
        <f t="shared" si="15"/>
        <v>0.84351130712207933</v>
      </c>
    </row>
    <row r="229" spans="3:26" s="26" customFormat="1" ht="14.4" x14ac:dyDescent="0.3">
      <c r="C229" s="38">
        <f t="shared" si="16"/>
        <v>1.1143999999999993E-3</v>
      </c>
      <c r="D229" s="26">
        <f t="shared" si="17"/>
        <v>0.63759599999999972</v>
      </c>
      <c r="E229" s="26">
        <f t="shared" si="18"/>
        <v>0.95408246076461356</v>
      </c>
      <c r="F229" s="26">
        <f>+IF(Modelo!$C$8=Calculos!$A$7,Calculos!E229,IF(Modelo!$C$8=Calculos!$A$8,D229,"No Existe"))</f>
        <v>0.63759599999999972</v>
      </c>
      <c r="W229" s="28">
        <v>1.1350000000000001E-2</v>
      </c>
      <c r="X229" s="28">
        <v>898.52</v>
      </c>
      <c r="Y229" s="28">
        <f>+X229/Modelo!$G$11</f>
        <v>8.9995993589743577</v>
      </c>
      <c r="Z229" s="26">
        <f t="shared" si="15"/>
        <v>0.84312658346626634</v>
      </c>
    </row>
    <row r="230" spans="3:26" s="26" customFormat="1" ht="14.4" x14ac:dyDescent="0.3">
      <c r="C230" s="38">
        <f t="shared" si="16"/>
        <v>1.1199999999999993E-3</v>
      </c>
      <c r="D230" s="26">
        <f t="shared" si="17"/>
        <v>0.63999999999999968</v>
      </c>
      <c r="E230" s="26">
        <f t="shared" si="18"/>
        <v>0.95463725984269554</v>
      </c>
      <c r="F230" s="26">
        <f>+IF(Modelo!$C$8=Calculos!$A$7,Calculos!E230,IF(Modelo!$C$8=Calculos!$A$8,D230,"No Existe"))</f>
        <v>0.63999999999999968</v>
      </c>
      <c r="W230" s="28">
        <v>1.14E-2</v>
      </c>
      <c r="X230" s="28">
        <v>897.9</v>
      </c>
      <c r="Y230" s="28">
        <f>+X230/Modelo!$G$11</f>
        <v>8.9933894230769216</v>
      </c>
      <c r="Z230" s="26">
        <f t="shared" si="15"/>
        <v>0.84254480623064654</v>
      </c>
    </row>
    <row r="231" spans="3:26" s="26" customFormat="1" ht="14.4" x14ac:dyDescent="0.3">
      <c r="C231" s="38">
        <f t="shared" si="16"/>
        <v>1.1255999999999992E-3</v>
      </c>
      <c r="D231" s="26">
        <f t="shared" si="17"/>
        <v>0.64239599999999963</v>
      </c>
      <c r="E231" s="26">
        <f t="shared" si="18"/>
        <v>0.95518542244590277</v>
      </c>
      <c r="F231" s="26">
        <f>+IF(Modelo!$C$8=Calculos!$A$7,Calculos!E231,IF(Modelo!$C$8=Calculos!$A$8,D231,"No Existe"))</f>
        <v>0.64239599999999963</v>
      </c>
      <c r="W231" s="28">
        <v>1.145E-2</v>
      </c>
      <c r="X231" s="28">
        <v>896.52</v>
      </c>
      <c r="Y231" s="28">
        <f>+X231/Modelo!$G$11</f>
        <v>8.9795673076923066</v>
      </c>
      <c r="Z231" s="26">
        <f t="shared" si="15"/>
        <v>0.84124988270620249</v>
      </c>
    </row>
    <row r="232" spans="3:26" s="26" customFormat="1" ht="14.4" x14ac:dyDescent="0.3">
      <c r="C232" s="38">
        <f t="shared" si="16"/>
        <v>1.1311999999999991E-3</v>
      </c>
      <c r="D232" s="26">
        <f t="shared" si="17"/>
        <v>0.64478399999999958</v>
      </c>
      <c r="E232" s="26">
        <f t="shared" si="18"/>
        <v>0.95572704082467475</v>
      </c>
      <c r="F232" s="26">
        <f>+IF(Modelo!$C$8=Calculos!$A$7,Calculos!E232,IF(Modelo!$C$8=Calculos!$A$8,D232,"No Existe"))</f>
        <v>0.64478399999999958</v>
      </c>
      <c r="W232" s="28">
        <v>1.15E-2</v>
      </c>
      <c r="X232" s="28">
        <v>896.47</v>
      </c>
      <c r="Y232" s="28">
        <f>+X232/Modelo!$G$11</f>
        <v>8.9790665064102555</v>
      </c>
      <c r="Z232" s="26">
        <f t="shared" si="15"/>
        <v>0.84120296518720095</v>
      </c>
    </row>
    <row r="233" spans="3:26" s="26" customFormat="1" ht="14.4" x14ac:dyDescent="0.3">
      <c r="C233" s="38">
        <f t="shared" si="16"/>
        <v>1.136799999999999E-3</v>
      </c>
      <c r="D233" s="26">
        <f t="shared" si="17"/>
        <v>0.64716399999999963</v>
      </c>
      <c r="E233" s="26">
        <f t="shared" si="18"/>
        <v>0.95626220563218944</v>
      </c>
      <c r="F233" s="26">
        <f>+IF(Modelo!$C$8=Calculos!$A$7,Calculos!E233,IF(Modelo!$C$8=Calculos!$A$8,D233,"No Existe"))</f>
        <v>0.64716399999999963</v>
      </c>
      <c r="W233" s="28">
        <v>1.155E-2</v>
      </c>
      <c r="X233" s="28">
        <v>895.41</v>
      </c>
      <c r="Y233" s="28">
        <f>+X233/Modelo!$G$11</f>
        <v>8.9684495192307665</v>
      </c>
      <c r="Z233" s="26">
        <f t="shared" si="15"/>
        <v>0.840208313784367</v>
      </c>
    </row>
    <row r="234" spans="3:26" s="26" customFormat="1" ht="14.4" x14ac:dyDescent="0.3">
      <c r="C234" s="38">
        <f t="shared" si="16"/>
        <v>1.1423999999999989E-3</v>
      </c>
      <c r="D234" s="26">
        <f t="shared" si="17"/>
        <v>0.64953599999999956</v>
      </c>
      <c r="E234" s="26">
        <f t="shared" si="18"/>
        <v>0.95679100595779165</v>
      </c>
      <c r="F234" s="26">
        <f>+IF(Modelo!$C$8=Calculos!$A$7,Calculos!E234,IF(Modelo!$C$8=Calculos!$A$8,D234,"No Existe"))</f>
        <v>0.64953599999999956</v>
      </c>
      <c r="W234" s="28">
        <v>1.1599999999999999E-2</v>
      </c>
      <c r="X234" s="28">
        <v>893.93</v>
      </c>
      <c r="Y234" s="28">
        <f>+X234/Modelo!$G$11</f>
        <v>8.9536258012820493</v>
      </c>
      <c r="Z234" s="26">
        <f t="shared" si="15"/>
        <v>0.83881955522191987</v>
      </c>
    </row>
    <row r="235" spans="3:26" s="26" customFormat="1" ht="14.4" x14ac:dyDescent="0.3">
      <c r="C235" s="38">
        <f t="shared" si="16"/>
        <v>1.1479999999999988E-3</v>
      </c>
      <c r="D235" s="26">
        <f t="shared" si="17"/>
        <v>0.65189999999999948</v>
      </c>
      <c r="E235" s="26">
        <f t="shared" si="18"/>
        <v>0.95731352935960046</v>
      </c>
      <c r="F235" s="26">
        <f>+IF(Modelo!$C$8=Calculos!$A$7,Calculos!E235,IF(Modelo!$C$8=Calculos!$A$8,D235,"No Existe"))</f>
        <v>0.65189999999999948</v>
      </c>
      <c r="W235" s="28">
        <v>1.1650000000000001E-2</v>
      </c>
      <c r="X235" s="28">
        <v>892.51</v>
      </c>
      <c r="Y235" s="28">
        <f>+X235/Modelo!$G$11</f>
        <v>8.9394030448717938</v>
      </c>
      <c r="Z235" s="26">
        <f t="shared" si="15"/>
        <v>0.83748709768227458</v>
      </c>
    </row>
    <row r="236" spans="3:26" s="26" customFormat="1" ht="14.4" x14ac:dyDescent="0.3">
      <c r="C236" s="38">
        <f t="shared" si="16"/>
        <v>1.1535999999999988E-3</v>
      </c>
      <c r="D236" s="26">
        <f t="shared" si="17"/>
        <v>0.6542559999999995</v>
      </c>
      <c r="E236" s="26">
        <f t="shared" si="18"/>
        <v>0.95782986189631836</v>
      </c>
      <c r="F236" s="26">
        <f>+IF(Modelo!$C$8=Calculos!$A$7,Calculos!E236,IF(Modelo!$C$8=Calculos!$A$8,D236,"No Existe"))</f>
        <v>0.6542559999999995</v>
      </c>
      <c r="W236" s="28">
        <v>1.17E-2</v>
      </c>
      <c r="X236" s="28">
        <v>892.46</v>
      </c>
      <c r="Y236" s="28">
        <f>+X236/Modelo!$G$11</f>
        <v>8.9389022435897427</v>
      </c>
      <c r="Z236" s="26">
        <f t="shared" si="15"/>
        <v>0.83744018016327304</v>
      </c>
    </row>
    <row r="237" spans="3:26" s="26" customFormat="1" ht="14.4" x14ac:dyDescent="0.3">
      <c r="C237" s="38">
        <f t="shared" si="16"/>
        <v>1.1591999999999987E-3</v>
      </c>
      <c r="D237" s="26">
        <f t="shared" si="17"/>
        <v>0.65660399999999952</v>
      </c>
      <c r="E237" s="26">
        <f t="shared" si="18"/>
        <v>0.95834008815826455</v>
      </c>
      <c r="F237" s="26">
        <f>+IF(Modelo!$C$8=Calculos!$A$7,Calculos!E237,IF(Modelo!$C$8=Calculos!$A$8,D237,"No Existe"))</f>
        <v>0.65660399999999952</v>
      </c>
      <c r="W237" s="28">
        <v>1.175E-2</v>
      </c>
      <c r="X237" s="28">
        <v>891.44</v>
      </c>
      <c r="Y237" s="28">
        <f>+X237/Modelo!$G$11</f>
        <v>8.928685897435896</v>
      </c>
      <c r="Z237" s="26">
        <f t="shared" si="15"/>
        <v>0.83648306277564044</v>
      </c>
    </row>
    <row r="238" spans="3:26" s="26" customFormat="1" ht="14.4" x14ac:dyDescent="0.3">
      <c r="C238" s="38">
        <f t="shared" si="16"/>
        <v>1.1647999999999986E-3</v>
      </c>
      <c r="D238" s="26">
        <f t="shared" si="17"/>
        <v>0.65894399999999942</v>
      </c>
      <c r="E238" s="26">
        <f t="shared" si="18"/>
        <v>0.95884429129765303</v>
      </c>
      <c r="F238" s="26">
        <f>+IF(Modelo!$C$8=Calculos!$A$7,Calculos!E238,IF(Modelo!$C$8=Calculos!$A$8,D238,"No Existe"))</f>
        <v>0.65894399999999942</v>
      </c>
      <c r="W238" s="28">
        <v>1.18E-2</v>
      </c>
      <c r="X238" s="28">
        <v>890.46</v>
      </c>
      <c r="Y238" s="28">
        <f>+X238/Modelo!$G$11</f>
        <v>8.9188701923076916</v>
      </c>
      <c r="Z238" s="26">
        <f t="shared" si="15"/>
        <v>0.83556347940320919</v>
      </c>
    </row>
    <row r="239" spans="3:26" s="26" customFormat="1" ht="14.4" x14ac:dyDescent="0.3">
      <c r="C239" s="38">
        <f t="shared" si="16"/>
        <v>1.1703999999999985E-3</v>
      </c>
      <c r="D239" s="26">
        <f t="shared" si="17"/>
        <v>0.66127599999999942</v>
      </c>
      <c r="E239" s="26">
        <f t="shared" si="18"/>
        <v>0.9593425530581402</v>
      </c>
      <c r="F239" s="26">
        <f>+IF(Modelo!$C$8=Calculos!$A$7,Calculos!E239,IF(Modelo!$C$8=Calculos!$A$8,D239,"No Existe"))</f>
        <v>0.66127599999999942</v>
      </c>
      <c r="W239" s="28">
        <v>1.1849999999999999E-2</v>
      </c>
      <c r="X239" s="28">
        <v>890.41</v>
      </c>
      <c r="Y239" s="28">
        <f>+X239/Modelo!$G$11</f>
        <v>8.9183693910256387</v>
      </c>
      <c r="Z239" s="26">
        <f t="shared" si="15"/>
        <v>0.83551656188420753</v>
      </c>
    </row>
    <row r="240" spans="3:26" s="26" customFormat="1" ht="14.4" x14ac:dyDescent="0.3">
      <c r="C240" s="38">
        <f t="shared" si="16"/>
        <v>1.1759999999999984E-3</v>
      </c>
      <c r="D240" s="26">
        <f t="shared" si="17"/>
        <v>0.6635999999999993</v>
      </c>
      <c r="E240" s="26">
        <f t="shared" si="18"/>
        <v>0.95983495380365491</v>
      </c>
      <c r="F240" s="26">
        <f>+IF(Modelo!$C$8=Calculos!$A$7,Calculos!E240,IF(Modelo!$C$8=Calculos!$A$8,D240,"No Existe"))</f>
        <v>0.6635999999999993</v>
      </c>
      <c r="W240" s="28">
        <v>1.1900000000000001E-2</v>
      </c>
      <c r="X240" s="28">
        <v>888.94</v>
      </c>
      <c r="Y240" s="28">
        <f>+X240/Modelo!$G$11</f>
        <v>8.9036458333333321</v>
      </c>
      <c r="Z240" s="26">
        <f t="shared" si="15"/>
        <v>0.83413718682556071</v>
      </c>
    </row>
    <row r="241" spans="3:26" s="26" customFormat="1" ht="14.4" x14ac:dyDescent="0.3">
      <c r="C241" s="38">
        <f t="shared" si="16"/>
        <v>1.1815999999999984E-3</v>
      </c>
      <c r="D241" s="26">
        <f t="shared" si="17"/>
        <v>0.66591599999999929</v>
      </c>
      <c r="E241" s="26">
        <f t="shared" si="18"/>
        <v>0.96032157254654071</v>
      </c>
      <c r="F241" s="26">
        <f>+IF(Modelo!$C$8=Calculos!$A$7,Calculos!E241,IF(Modelo!$C$8=Calculos!$A$8,D241,"No Existe"))</f>
        <v>0.66591599999999929</v>
      </c>
      <c r="W241" s="28">
        <v>1.1950000000000001E-2</v>
      </c>
      <c r="X241" s="28">
        <v>886.51</v>
      </c>
      <c r="Y241" s="28">
        <f>+X241/Modelo!$G$11</f>
        <v>8.8793068910256387</v>
      </c>
      <c r="Z241" s="26">
        <f t="shared" si="15"/>
        <v>0.83185699540208302</v>
      </c>
    </row>
    <row r="242" spans="3:26" s="26" customFormat="1" ht="14.4" x14ac:dyDescent="0.3">
      <c r="C242" s="38">
        <f t="shared" si="16"/>
        <v>1.1871999999999983E-3</v>
      </c>
      <c r="D242" s="26">
        <f t="shared" si="17"/>
        <v>0.66822399999999926</v>
      </c>
      <c r="E242" s="26">
        <f t="shared" si="18"/>
        <v>0.96080248697502024</v>
      </c>
      <c r="F242" s="26">
        <f>+IF(Modelo!$C$8=Calculos!$A$7,Calculos!E242,IF(Modelo!$C$8=Calculos!$A$8,D242,"No Existe"))</f>
        <v>0.66822399999999926</v>
      </c>
      <c r="W242" s="28">
        <v>1.2E-2</v>
      </c>
      <c r="X242" s="28">
        <v>884.56</v>
      </c>
      <c r="Y242" s="28">
        <f>+X242/Modelo!$G$11</f>
        <v>8.8597756410256387</v>
      </c>
      <c r="Z242" s="26">
        <f t="shared" si="15"/>
        <v>0.83002721216102082</v>
      </c>
    </row>
    <row r="243" spans="3:26" s="26" customFormat="1" ht="14.4" x14ac:dyDescent="0.3">
      <c r="C243" s="38">
        <f t="shared" si="16"/>
        <v>1.1927999999999982E-3</v>
      </c>
      <c r="D243" s="26">
        <f t="shared" si="17"/>
        <v>0.67052399999999923</v>
      </c>
      <c r="E243" s="26">
        <f t="shared" si="18"/>
        <v>0.9612777734800062</v>
      </c>
      <c r="F243" s="26">
        <f>+IF(Modelo!$C$8=Calculos!$A$7,Calculos!E243,IF(Modelo!$C$8=Calculos!$A$8,D243,"No Existe"))</f>
        <v>0.67052399999999923</v>
      </c>
      <c r="W243" s="28">
        <v>1.205E-2</v>
      </c>
      <c r="X243" s="28">
        <v>884.51</v>
      </c>
      <c r="Y243" s="28">
        <f>+X243/Modelo!$G$11</f>
        <v>8.8592748397435876</v>
      </c>
      <c r="Z243" s="26">
        <f t="shared" si="15"/>
        <v>0.82998029464201928</v>
      </c>
    </row>
    <row r="244" spans="3:26" s="26" customFormat="1" ht="14.4" x14ac:dyDescent="0.3">
      <c r="C244" s="38">
        <f t="shared" si="16"/>
        <v>1.1983999999999981E-3</v>
      </c>
      <c r="D244" s="26">
        <f t="shared" si="17"/>
        <v>0.67281599999999919</v>
      </c>
      <c r="E244" s="26">
        <f t="shared" si="18"/>
        <v>0.96174750718127378</v>
      </c>
      <c r="F244" s="26">
        <f>+IF(Modelo!$C$8=Calculos!$A$7,Calculos!E244,IF(Modelo!$C$8=Calculos!$A$8,D244,"No Existe"))</f>
        <v>0.67281599999999919</v>
      </c>
      <c r="W244" s="28">
        <v>1.21E-2</v>
      </c>
      <c r="X244" s="28">
        <v>884.45</v>
      </c>
      <c r="Y244" s="28">
        <f>+X244/Modelo!$G$11</f>
        <v>8.8586738782051277</v>
      </c>
      <c r="Z244" s="26">
        <f t="shared" si="15"/>
        <v>0.82992399361921754</v>
      </c>
    </row>
    <row r="245" spans="3:26" s="26" customFormat="1" ht="14.4" x14ac:dyDescent="0.3">
      <c r="C245" s="38">
        <f t="shared" si="16"/>
        <v>1.203999999999998E-3</v>
      </c>
      <c r="D245" s="26">
        <f t="shared" si="17"/>
        <v>0.67509999999999926</v>
      </c>
      <c r="E245" s="26">
        <f t="shared" si="18"/>
        <v>0.96221176195301406</v>
      </c>
      <c r="F245" s="26">
        <f>+IF(Modelo!$C$8=Calculos!$A$7,Calculos!E245,IF(Modelo!$C$8=Calculos!$A$8,D245,"No Existe"))</f>
        <v>0.67509999999999926</v>
      </c>
      <c r="W245" s="28">
        <v>1.2149999999999999E-2</v>
      </c>
      <c r="X245" s="28">
        <v>883.5</v>
      </c>
      <c r="Y245" s="28">
        <f>+X245/Modelo!$G$11</f>
        <v>8.8491586538461515</v>
      </c>
      <c r="Z245" s="26">
        <f t="shared" si="15"/>
        <v>0.82903256075818699</v>
      </c>
    </row>
    <row r="246" spans="3:26" s="26" customFormat="1" ht="14.4" x14ac:dyDescent="0.3">
      <c r="C246" s="38">
        <f t="shared" si="16"/>
        <v>1.209599999999998E-3</v>
      </c>
      <c r="D246" s="26">
        <f t="shared" si="17"/>
        <v>0.6773759999999992</v>
      </c>
      <c r="E246" s="26">
        <f t="shared" si="18"/>
        <v>0.96267061044878377</v>
      </c>
      <c r="F246" s="26">
        <f>+IF(Modelo!$C$8=Calculos!$A$7,Calculos!E246,IF(Modelo!$C$8=Calculos!$A$8,D246,"No Existe"))</f>
        <v>0.6773759999999992</v>
      </c>
      <c r="W246" s="28">
        <v>1.2200000000000001E-2</v>
      </c>
      <c r="X246" s="28">
        <v>882.45</v>
      </c>
      <c r="Y246" s="28">
        <f>+X246/Modelo!$G$11</f>
        <v>8.8386418269230766</v>
      </c>
      <c r="Z246" s="26">
        <f t="shared" si="15"/>
        <v>0.82804729285915368</v>
      </c>
    </row>
    <row r="247" spans="3:26" s="26" customFormat="1" ht="14.4" x14ac:dyDescent="0.3">
      <c r="C247" s="38">
        <f t="shared" si="16"/>
        <v>1.2151999999999979E-3</v>
      </c>
      <c r="D247" s="26">
        <f t="shared" si="17"/>
        <v>0.67964399999999914</v>
      </c>
      <c r="E247" s="26">
        <f t="shared" si="18"/>
        <v>0.96312412412586712</v>
      </c>
      <c r="F247" s="26">
        <f>+IF(Modelo!$C$8=Calculos!$A$7,Calculos!E247,IF(Modelo!$C$8=Calculos!$A$8,D247,"No Existe"))</f>
        <v>0.67964399999999914</v>
      </c>
      <c r="W247" s="28">
        <v>1.225E-2</v>
      </c>
      <c r="X247" s="28">
        <v>882.4</v>
      </c>
      <c r="Y247" s="28">
        <f>+X247/Modelo!$G$11</f>
        <v>8.8381410256410238</v>
      </c>
      <c r="Z247" s="26">
        <f t="shared" si="15"/>
        <v>0.82800037534015203</v>
      </c>
    </row>
    <row r="248" spans="3:26" s="26" customFormat="1" ht="14.4" x14ac:dyDescent="0.3">
      <c r="C248" s="38">
        <f t="shared" si="16"/>
        <v>1.2207999999999978E-3</v>
      </c>
      <c r="D248" s="26">
        <f t="shared" si="17"/>
        <v>0.68190399999999918</v>
      </c>
      <c r="E248" s="26">
        <f t="shared" si="18"/>
        <v>0.96357237326906886</v>
      </c>
      <c r="F248" s="26">
        <f>+IF(Modelo!$C$8=Calculos!$A$7,Calculos!E248,IF(Modelo!$C$8=Calculos!$A$8,D248,"No Existe"))</f>
        <v>0.68190399999999918</v>
      </c>
      <c r="W248" s="28">
        <v>1.23E-2</v>
      </c>
      <c r="X248" s="28">
        <v>882.35</v>
      </c>
      <c r="Y248" s="28">
        <f>+X248/Modelo!$G$11</f>
        <v>8.8376402243589727</v>
      </c>
      <c r="Z248" s="26">
        <f t="shared" si="15"/>
        <v>0.82795345782115037</v>
      </c>
    </row>
    <row r="249" spans="3:26" s="26" customFormat="1" ht="14.4" x14ac:dyDescent="0.3">
      <c r="C249" s="38">
        <f t="shared" si="16"/>
        <v>1.2263999999999977E-3</v>
      </c>
      <c r="D249" s="26">
        <f t="shared" si="17"/>
        <v>0.6841559999999991</v>
      </c>
      <c r="E249" s="26">
        <f t="shared" si="18"/>
        <v>0.96401542701394971</v>
      </c>
      <c r="F249" s="26">
        <f>+IF(Modelo!$C$8=Calculos!$A$7,Calculos!E249,IF(Modelo!$C$8=Calculos!$A$8,D249,"No Existe"))</f>
        <v>0.6841559999999991</v>
      </c>
      <c r="W249" s="28">
        <v>1.235E-2</v>
      </c>
      <c r="X249" s="28">
        <v>882.29</v>
      </c>
      <c r="Y249" s="28">
        <f>+X249/Modelo!$G$11</f>
        <v>8.837039262820511</v>
      </c>
      <c r="Z249" s="26">
        <f t="shared" si="15"/>
        <v>0.82789715679834852</v>
      </c>
    </row>
    <row r="250" spans="3:26" s="26" customFormat="1" ht="14.4" x14ac:dyDescent="0.3">
      <c r="C250" s="38">
        <f t="shared" si="16"/>
        <v>1.2319999999999976E-3</v>
      </c>
      <c r="D250" s="26">
        <f t="shared" si="17"/>
        <v>0.68639999999999901</v>
      </c>
      <c r="E250" s="26">
        <f t="shared" si="18"/>
        <v>0.9644533533695222</v>
      </c>
      <c r="F250" s="26">
        <f>+IF(Modelo!$C$8=Calculos!$A$7,Calculos!E250,IF(Modelo!$C$8=Calculos!$A$8,D250,"No Existe"))</f>
        <v>0.68639999999999901</v>
      </c>
      <c r="W250" s="28">
        <v>1.24E-2</v>
      </c>
      <c r="X250" s="28">
        <v>881.9</v>
      </c>
      <c r="Y250" s="28">
        <f>+X250/Modelo!$G$11</f>
        <v>8.833133012820511</v>
      </c>
      <c r="Z250" s="26">
        <f t="shared" si="15"/>
        <v>0.82753120015013604</v>
      </c>
    </row>
    <row r="251" spans="3:26" s="26" customFormat="1" ht="14.4" x14ac:dyDescent="0.3">
      <c r="C251" s="38">
        <f t="shared" si="16"/>
        <v>1.2375999999999976E-3</v>
      </c>
      <c r="D251" s="26">
        <f t="shared" si="17"/>
        <v>0.68863599999999903</v>
      </c>
      <c r="E251" s="26">
        <f t="shared" si="18"/>
        <v>0.96488621924041906</v>
      </c>
      <c r="F251" s="26">
        <f>+IF(Modelo!$C$8=Calculos!$A$7,Calculos!E251,IF(Modelo!$C$8=Calculos!$A$8,D251,"No Existe"))</f>
        <v>0.68863599999999903</v>
      </c>
      <c r="W251" s="28">
        <v>1.2449999999999999E-2</v>
      </c>
      <c r="X251" s="28">
        <v>880.42</v>
      </c>
      <c r="Y251" s="28">
        <f>+X251/Modelo!$G$11</f>
        <v>8.818309294871792</v>
      </c>
      <c r="Z251" s="26">
        <f t="shared" si="15"/>
        <v>0.82614244158768868</v>
      </c>
    </row>
    <row r="252" spans="3:26" s="26" customFormat="1" ht="14.4" x14ac:dyDescent="0.3">
      <c r="C252" s="38">
        <f t="shared" si="16"/>
        <v>1.2431999999999975E-3</v>
      </c>
      <c r="D252" s="26">
        <f t="shared" si="17"/>
        <v>0.69086399999999903</v>
      </c>
      <c r="E252" s="26">
        <f t="shared" si="18"/>
        <v>0.96531409044855088</v>
      </c>
      <c r="F252" s="26">
        <f>+IF(Modelo!$C$8=Calculos!$A$7,Calculos!E252,IF(Modelo!$C$8=Calculos!$A$8,D252,"No Existe"))</f>
        <v>0.69086399999999903</v>
      </c>
      <c r="W252" s="28">
        <v>1.2500000000000001E-2</v>
      </c>
      <c r="X252" s="28">
        <v>878.95</v>
      </c>
      <c r="Y252" s="28">
        <f>+X252/Modelo!$G$11</f>
        <v>8.8035857371794854</v>
      </c>
      <c r="Z252" s="26">
        <f t="shared" si="15"/>
        <v>0.82476306652904197</v>
      </c>
    </row>
    <row r="253" spans="3:26" s="26" customFormat="1" ht="14.4" x14ac:dyDescent="0.3">
      <c r="C253" s="38">
        <f t="shared" si="16"/>
        <v>1.2487999999999974E-3</v>
      </c>
      <c r="D253" s="26">
        <f t="shared" si="17"/>
        <v>0.69308399999999892</v>
      </c>
      <c r="E253" s="26">
        <f t="shared" si="18"/>
        <v>0.96573703175426429</v>
      </c>
      <c r="F253" s="26">
        <f>+IF(Modelo!$C$8=Calculos!$A$7,Calculos!E253,IF(Modelo!$C$8=Calculos!$A$8,D253,"No Existe"))</f>
        <v>0.69308399999999892</v>
      </c>
      <c r="W253" s="28">
        <v>1.255E-2</v>
      </c>
      <c r="X253" s="28">
        <v>878.29</v>
      </c>
      <c r="Y253" s="28">
        <f>+X253/Modelo!$G$11</f>
        <v>8.7969751602564088</v>
      </c>
      <c r="Z253" s="26">
        <f t="shared" si="15"/>
        <v>0.82414375527822092</v>
      </c>
    </row>
    <row r="254" spans="3:26" s="26" customFormat="1" ht="14.4" x14ac:dyDescent="0.3">
      <c r="C254" s="38">
        <f t="shared" si="16"/>
        <v>1.2543999999999973E-3</v>
      </c>
      <c r="D254" s="26">
        <f t="shared" si="17"/>
        <v>0.69529599999999903</v>
      </c>
      <c r="E254" s="26">
        <f t="shared" si="18"/>
        <v>0.96615510687701411</v>
      </c>
      <c r="F254" s="26">
        <f>+IF(Modelo!$C$8=Calculos!$A$7,Calculos!E254,IF(Modelo!$C$8=Calculos!$A$8,D254,"No Existe"))</f>
        <v>0.69529599999999903</v>
      </c>
      <c r="W254" s="28">
        <v>1.26E-2</v>
      </c>
      <c r="X254" s="28">
        <v>878.24</v>
      </c>
      <c r="Y254" s="28">
        <f>+X254/Modelo!$G$11</f>
        <v>8.7964743589743577</v>
      </c>
      <c r="Z254" s="26">
        <f t="shared" si="15"/>
        <v>0.82409683775921927</v>
      </c>
    </row>
    <row r="255" spans="3:26" s="26" customFormat="1" ht="14.4" x14ac:dyDescent="0.3">
      <c r="C255" s="38">
        <f t="shared" si="16"/>
        <v>1.2599999999999972E-3</v>
      </c>
      <c r="D255" s="26">
        <f t="shared" si="17"/>
        <v>0.6974999999999989</v>
      </c>
      <c r="E255" s="26">
        <f t="shared" si="18"/>
        <v>0.96656837851556365</v>
      </c>
      <c r="F255" s="26">
        <f>+IF(Modelo!$C$8=Calculos!$A$7,Calculos!E255,IF(Modelo!$C$8=Calculos!$A$8,D255,"No Existe"))</f>
        <v>0.6974999999999989</v>
      </c>
      <c r="W255" s="28">
        <v>1.265E-2</v>
      </c>
      <c r="X255" s="28">
        <v>878.19</v>
      </c>
      <c r="Y255" s="28">
        <f>+X255/Modelo!$G$11</f>
        <v>8.7959735576923066</v>
      </c>
      <c r="Z255" s="26">
        <f t="shared" si="15"/>
        <v>0.82404992024021773</v>
      </c>
    </row>
    <row r="256" spans="3:26" s="26" customFormat="1" ht="14.4" x14ac:dyDescent="0.3">
      <c r="C256" s="38">
        <f t="shared" si="16"/>
        <v>1.2655999999999972E-3</v>
      </c>
      <c r="D256" s="26">
        <f t="shared" si="17"/>
        <v>0.69969599999999899</v>
      </c>
      <c r="E256" s="26">
        <f t="shared" si="18"/>
        <v>0.96697690836772454</v>
      </c>
      <c r="F256" s="26">
        <f>+IF(Modelo!$C$8=Calculos!$A$7,Calculos!E256,IF(Modelo!$C$8=Calculos!$A$8,D256,"No Existe"))</f>
        <v>0.69969599999999899</v>
      </c>
      <c r="W256" s="28">
        <v>1.2699999999999999E-2</v>
      </c>
      <c r="X256" s="28">
        <v>876.9</v>
      </c>
      <c r="Y256" s="28">
        <f>+X256/Modelo!$G$11</f>
        <v>8.7830528846153832</v>
      </c>
      <c r="Z256" s="26">
        <f t="shared" si="15"/>
        <v>0.82283944824997657</v>
      </c>
    </row>
    <row r="257" spans="3:26" s="26" customFormat="1" ht="14.4" x14ac:dyDescent="0.3">
      <c r="C257" s="38">
        <f t="shared" si="16"/>
        <v>1.2711999999999971E-3</v>
      </c>
      <c r="D257" s="26">
        <f t="shared" si="17"/>
        <v>0.70188399999999884</v>
      </c>
      <c r="E257" s="26">
        <f t="shared" si="18"/>
        <v>0.96738075714964766</v>
      </c>
      <c r="F257" s="26">
        <f>+IF(Modelo!$C$8=Calculos!$A$7,Calculos!E257,IF(Modelo!$C$8=Calculos!$A$8,D257,"No Existe"))</f>
        <v>0.70188399999999884</v>
      </c>
      <c r="W257" s="28">
        <v>1.2749999999999999E-2</v>
      </c>
      <c r="X257" s="28">
        <v>875.43</v>
      </c>
      <c r="Y257" s="28">
        <f>+X257/Modelo!$G$11</f>
        <v>8.7683293269230749</v>
      </c>
      <c r="Z257" s="26">
        <f t="shared" si="15"/>
        <v>0.82146007319132963</v>
      </c>
    </row>
    <row r="258" spans="3:26" s="26" customFormat="1" ht="14.4" x14ac:dyDescent="0.3">
      <c r="C258" s="38">
        <f t="shared" si="16"/>
        <v>1.276799999999997E-3</v>
      </c>
      <c r="D258" s="26">
        <f t="shared" si="17"/>
        <v>0.7040639999999988</v>
      </c>
      <c r="E258" s="26">
        <f t="shared" si="18"/>
        <v>0.96777998461467818</v>
      </c>
      <c r="F258" s="26">
        <f>+IF(Modelo!$C$8=Calculos!$A$7,Calculos!E258,IF(Modelo!$C$8=Calculos!$A$8,D258,"No Existe"))</f>
        <v>0.7040639999999988</v>
      </c>
      <c r="W258" s="28">
        <v>1.2800000000000001E-2</v>
      </c>
      <c r="X258" s="28">
        <v>873.96</v>
      </c>
      <c r="Y258" s="28">
        <f>+X258/Modelo!$G$11</f>
        <v>8.7536057692307683</v>
      </c>
      <c r="Z258" s="26">
        <f t="shared" si="15"/>
        <v>0.82008069813268281</v>
      </c>
    </row>
    <row r="259" spans="3:26" s="26" customFormat="1" ht="14.4" x14ac:dyDescent="0.3">
      <c r="C259" s="38">
        <f t="shared" si="16"/>
        <v>1.2823999999999969E-3</v>
      </c>
      <c r="D259" s="26">
        <f t="shared" si="17"/>
        <v>0.70623599999999875</v>
      </c>
      <c r="E259" s="26">
        <f t="shared" si="18"/>
        <v>0.96817464957178589</v>
      </c>
      <c r="F259" s="26">
        <f>+IF(Modelo!$C$8=Calculos!$A$7,Calculos!E259,IF(Modelo!$C$8=Calculos!$A$8,D259,"No Existe"))</f>
        <v>0.70623599999999875</v>
      </c>
      <c r="W259" s="28">
        <v>1.285E-2</v>
      </c>
      <c r="X259" s="28">
        <v>872.48</v>
      </c>
      <c r="Y259" s="28">
        <f>+X259/Modelo!$G$11</f>
        <v>8.7387820512820493</v>
      </c>
      <c r="Z259" s="26">
        <f t="shared" ref="Z259:Z322" si="19">+Y259/$AA$1</f>
        <v>0.81869193957023545</v>
      </c>
    </row>
    <row r="260" spans="3:26" s="26" customFormat="1" ht="14.4" x14ac:dyDescent="0.3">
      <c r="C260" s="38">
        <f t="shared" si="16"/>
        <v>1.2879999999999968E-3</v>
      </c>
      <c r="D260" s="26">
        <f t="shared" si="17"/>
        <v>0.70839999999999881</v>
      </c>
      <c r="E260" s="26">
        <f t="shared" si="18"/>
        <v>0.96856480990357963</v>
      </c>
      <c r="F260" s="26">
        <f>+IF(Modelo!$C$8=Calculos!$A$7,Calculos!E260,IF(Modelo!$C$8=Calculos!$A$8,D260,"No Existe"))</f>
        <v>0.70839999999999881</v>
      </c>
      <c r="W260" s="28">
        <v>1.29E-2</v>
      </c>
      <c r="X260" s="28">
        <v>872.23</v>
      </c>
      <c r="Y260" s="28">
        <f>+X260/Modelo!$G$11</f>
        <v>8.7362780448717938</v>
      </c>
      <c r="Z260" s="26">
        <f t="shared" si="19"/>
        <v>0.81845735197522762</v>
      </c>
    </row>
    <row r="261" spans="3:26" s="26" customFormat="1" ht="14.4" x14ac:dyDescent="0.3">
      <c r="C261" s="38">
        <f t="shared" si="16"/>
        <v>1.2935999999999967E-3</v>
      </c>
      <c r="D261" s="26">
        <f t="shared" si="17"/>
        <v>0.71055599999999874</v>
      </c>
      <c r="E261" s="26">
        <f t="shared" si="18"/>
        <v>0.96895052258391956</v>
      </c>
      <c r="F261" s="26">
        <f>+IF(Modelo!$C$8=Calculos!$A$7,Calculos!E261,IF(Modelo!$C$8=Calculos!$A$8,D261,"No Existe"))</f>
        <v>0.71055599999999874</v>
      </c>
      <c r="W261" s="28">
        <v>1.295E-2</v>
      </c>
      <c r="X261" s="28">
        <v>871.46</v>
      </c>
      <c r="Y261" s="28">
        <f>+X261/Modelo!$G$11</f>
        <v>8.7285657051282044</v>
      </c>
      <c r="Z261" s="26">
        <f t="shared" si="19"/>
        <v>0.81773482218260307</v>
      </c>
    </row>
    <row r="262" spans="3:26" s="26" customFormat="1" ht="14.4" x14ac:dyDescent="0.3">
      <c r="C262" s="38">
        <f t="shared" si="16"/>
        <v>1.2991999999999967E-3</v>
      </c>
      <c r="D262" s="26">
        <f t="shared" si="17"/>
        <v>0.71270399999999867</v>
      </c>
      <c r="E262" s="26">
        <f t="shared" si="18"/>
        <v>0.96933184369513581</v>
      </c>
      <c r="F262" s="26">
        <f>+IF(Modelo!$C$8=Calculos!$A$7,Calculos!E262,IF(Modelo!$C$8=Calculos!$A$8,D262,"No Existe"))</f>
        <v>0.71270399999999867</v>
      </c>
      <c r="W262" s="28">
        <v>1.2999999999999999E-2</v>
      </c>
      <c r="X262" s="28">
        <v>870.23</v>
      </c>
      <c r="Y262" s="28">
        <f>+X262/Modelo!$G$11</f>
        <v>8.7162459935897427</v>
      </c>
      <c r="Z262" s="26">
        <f t="shared" si="19"/>
        <v>0.81658065121516377</v>
      </c>
    </row>
    <row r="263" spans="3:26" s="26" customFormat="1" ht="14.4" x14ac:dyDescent="0.3">
      <c r="C263" s="38">
        <f t="shared" si="16"/>
        <v>1.3047999999999966E-3</v>
      </c>
      <c r="D263" s="26">
        <f t="shared" si="17"/>
        <v>0.7148439999999987</v>
      </c>
      <c r="E263" s="26">
        <f t="shared" si="18"/>
        <v>0.96970882844486539</v>
      </c>
      <c r="F263" s="26">
        <f>+IF(Modelo!$C$8=Calculos!$A$7,Calculos!E263,IF(Modelo!$C$8=Calculos!$A$8,D263,"No Existe"))</f>
        <v>0.7148439999999987</v>
      </c>
      <c r="W263" s="28">
        <v>1.3050000000000001E-2</v>
      </c>
      <c r="X263" s="28">
        <v>870.18</v>
      </c>
      <c r="Y263" s="28">
        <f>+X263/Modelo!$G$11</f>
        <v>8.7157451923076898</v>
      </c>
      <c r="Z263" s="26">
        <f t="shared" si="19"/>
        <v>0.81653373369616211</v>
      </c>
    </row>
    <row r="264" spans="3:26" s="26" customFormat="1" ht="14.4" x14ac:dyDescent="0.3">
      <c r="C264" s="38">
        <f t="shared" si="16"/>
        <v>1.3103999999999965E-3</v>
      </c>
      <c r="D264" s="26">
        <f t="shared" si="17"/>
        <v>0.71697599999999873</v>
      </c>
      <c r="E264" s="26">
        <f t="shared" si="18"/>
        <v>0.97008153118251195</v>
      </c>
      <c r="F264" s="26">
        <f>+IF(Modelo!$C$8=Calculos!$A$7,Calculos!E264,IF(Modelo!$C$8=Calculos!$A$8,D264,"No Existe"))</f>
        <v>0.71697599999999873</v>
      </c>
      <c r="W264" s="28">
        <v>1.3100000000000001E-2</v>
      </c>
      <c r="X264" s="28">
        <v>868.96</v>
      </c>
      <c r="Y264" s="28">
        <f>+X264/Modelo!$G$11</f>
        <v>8.7035256410256405</v>
      </c>
      <c r="Z264" s="26">
        <f t="shared" si="19"/>
        <v>0.81538894623252334</v>
      </c>
    </row>
    <row r="265" spans="3:26" s="26" customFormat="1" ht="14.4" x14ac:dyDescent="0.3">
      <c r="C265" s="38">
        <f t="shared" si="16"/>
        <v>1.3159999999999964E-3</v>
      </c>
      <c r="D265" s="26">
        <f t="shared" si="17"/>
        <v>0.71909999999999874</v>
      </c>
      <c r="E265" s="26">
        <f t="shared" si="18"/>
        <v>0.97045000541534743</v>
      </c>
      <c r="F265" s="26">
        <f>+IF(Modelo!$C$8=Calculos!$A$7,Calculos!E265,IF(Modelo!$C$8=Calculos!$A$8,D265,"No Existe"))</f>
        <v>0.71909999999999874</v>
      </c>
      <c r="W265" s="28">
        <v>1.315E-2</v>
      </c>
      <c r="X265" s="28">
        <v>867.49</v>
      </c>
      <c r="Y265" s="28">
        <f>+X265/Modelo!$G$11</f>
        <v>8.6888020833333321</v>
      </c>
      <c r="Z265" s="26">
        <f t="shared" si="19"/>
        <v>0.8140095711738764</v>
      </c>
    </row>
    <row r="266" spans="3:26" s="26" customFormat="1" ht="14.4" x14ac:dyDescent="0.3">
      <c r="C266" s="38">
        <f t="shared" si="16"/>
        <v>1.3215999999999963E-3</v>
      </c>
      <c r="D266" s="26">
        <f t="shared" si="17"/>
        <v>0.72121599999999864</v>
      </c>
      <c r="E266" s="26">
        <f t="shared" si="18"/>
        <v>0.97081430382425382</v>
      </c>
      <c r="F266" s="26">
        <f>+IF(Modelo!$C$8=Calculos!$A$7,Calculos!E266,IF(Modelo!$C$8=Calculos!$A$8,D266,"No Existe"))</f>
        <v>0.72121599999999864</v>
      </c>
      <c r="W266" s="28">
        <v>1.32E-2</v>
      </c>
      <c r="X266" s="28">
        <v>866.23</v>
      </c>
      <c r="Y266" s="28">
        <f>+X266/Modelo!$G$11</f>
        <v>8.6761818910256405</v>
      </c>
      <c r="Z266" s="26">
        <f t="shared" si="19"/>
        <v>0.81282724969503617</v>
      </c>
    </row>
    <row r="267" spans="3:26" s="26" customFormat="1" ht="14.4" x14ac:dyDescent="0.3">
      <c r="C267" s="38">
        <f t="shared" si="16"/>
        <v>1.3271999999999963E-3</v>
      </c>
      <c r="D267" s="26">
        <f t="shared" si="17"/>
        <v>0.72332399999999852</v>
      </c>
      <c r="E267" s="26">
        <f t="shared" si="18"/>
        <v>0.97117447827912284</v>
      </c>
      <c r="F267" s="26">
        <f>+IF(Modelo!$C$8=Calculos!$A$7,Calculos!E267,IF(Modelo!$C$8=Calculos!$A$8,D267,"No Existe"))</f>
        <v>0.72332399999999852</v>
      </c>
      <c r="W267" s="28">
        <v>1.325E-2</v>
      </c>
      <c r="X267" s="28">
        <v>866.17</v>
      </c>
      <c r="Y267" s="28">
        <f>+X267/Modelo!$G$11</f>
        <v>8.6755809294871771</v>
      </c>
      <c r="Z267" s="26">
        <f t="shared" si="19"/>
        <v>0.81277094867223409</v>
      </c>
    </row>
    <row r="268" spans="3:26" s="26" customFormat="1" ht="14.4" x14ac:dyDescent="0.3">
      <c r="C268" s="38">
        <f t="shared" si="16"/>
        <v>1.3327999999999962E-3</v>
      </c>
      <c r="D268" s="26">
        <f t="shared" si="17"/>
        <v>0.72542399999999851</v>
      </c>
      <c r="E268" s="26">
        <f t="shared" si="18"/>
        <v>0.97153057985391844</v>
      </c>
      <c r="F268" s="26">
        <f>+IF(Modelo!$C$8=Calculos!$A$7,Calculos!E268,IF(Modelo!$C$8=Calculos!$A$8,D268,"No Existe"))</f>
        <v>0.72542399999999851</v>
      </c>
      <c r="W268" s="28">
        <v>1.3299999999999999E-2</v>
      </c>
      <c r="X268" s="28">
        <v>864.99</v>
      </c>
      <c r="Y268" s="28">
        <f>+X268/Modelo!$G$11</f>
        <v>8.6637620192307683</v>
      </c>
      <c r="Z268" s="26">
        <f t="shared" si="19"/>
        <v>0.81166369522379667</v>
      </c>
    </row>
    <row r="269" spans="3:26" s="26" customFormat="1" ht="14.4" x14ac:dyDescent="0.3">
      <c r="C269" s="38">
        <f t="shared" si="16"/>
        <v>1.3383999999999961E-3</v>
      </c>
      <c r="D269" s="26">
        <f t="shared" si="17"/>
        <v>0.7275159999999985</v>
      </c>
      <c r="E269" s="26">
        <f t="shared" si="18"/>
        <v>0.97188265884140723</v>
      </c>
      <c r="F269" s="26">
        <f>+IF(Modelo!$C$8=Calculos!$A$7,Calculos!E269,IF(Modelo!$C$8=Calculos!$A$8,D269,"No Existe"))</f>
        <v>0.7275159999999985</v>
      </c>
      <c r="W269" s="28">
        <v>1.3350000000000001E-2</v>
      </c>
      <c r="X269" s="28">
        <v>864.17</v>
      </c>
      <c r="Y269" s="28">
        <f>+X269/Modelo!$G$11</f>
        <v>8.655548878205126</v>
      </c>
      <c r="Z269" s="26">
        <f t="shared" si="19"/>
        <v>0.81089424791217035</v>
      </c>
    </row>
    <row r="270" spans="3:26" s="26" customFormat="1" ht="14.4" x14ac:dyDescent="0.3">
      <c r="C270" s="38">
        <f t="shared" si="16"/>
        <v>1.343999999999996E-3</v>
      </c>
      <c r="D270" s="26">
        <f t="shared" si="17"/>
        <v>0.72959999999999847</v>
      </c>
      <c r="E270" s="26">
        <f t="shared" si="18"/>
        <v>0.97223076476757531</v>
      </c>
      <c r="F270" s="26">
        <f>+IF(Modelo!$C$8=Calculos!$A$7,Calculos!E270,IF(Modelo!$C$8=Calculos!$A$8,D270,"No Existe"))</f>
        <v>0.72959999999999847</v>
      </c>
      <c r="W270" s="28">
        <v>1.34E-2</v>
      </c>
      <c r="X270" s="28">
        <v>863.97</v>
      </c>
      <c r="Y270" s="28">
        <f>+X270/Modelo!$G$11</f>
        <v>8.6535456730769216</v>
      </c>
      <c r="Z270" s="26">
        <f t="shared" si="19"/>
        <v>0.81070657783616407</v>
      </c>
    </row>
    <row r="271" spans="3:26" s="26" customFormat="1" ht="14.4" x14ac:dyDescent="0.3">
      <c r="C271" s="38">
        <f t="shared" si="16"/>
        <v>1.3495999999999959E-3</v>
      </c>
      <c r="D271" s="26">
        <f t="shared" si="17"/>
        <v>0.73167599999999844</v>
      </c>
      <c r="E271" s="26">
        <f t="shared" si="18"/>
        <v>0.97257494640572539</v>
      </c>
      <c r="F271" s="26">
        <f>+IF(Modelo!$C$8=Calculos!$A$7,Calculos!E271,IF(Modelo!$C$8=Calculos!$A$8,D271,"No Existe"))</f>
        <v>0.73167599999999844</v>
      </c>
      <c r="W271" s="28">
        <v>1.345E-2</v>
      </c>
      <c r="X271" s="28">
        <v>862.5</v>
      </c>
      <c r="Y271" s="28">
        <f>+X271/Modelo!$G$11</f>
        <v>8.6388221153846132</v>
      </c>
      <c r="Z271" s="26">
        <f t="shared" si="19"/>
        <v>0.80932720277751702</v>
      </c>
    </row>
    <row r="272" spans="3:26" s="26" customFormat="1" ht="14.4" x14ac:dyDescent="0.3">
      <c r="C272" s="38">
        <f t="shared" si="16"/>
        <v>1.3551999999999959E-3</v>
      </c>
      <c r="D272" s="26">
        <f t="shared" si="17"/>
        <v>0.73374399999999851</v>
      </c>
      <c r="E272" s="26">
        <f t="shared" si="18"/>
        <v>0.97291525179027649</v>
      </c>
      <c r="F272" s="26">
        <f>+IF(Modelo!$C$8=Calculos!$A$7,Calculos!E272,IF(Modelo!$C$8=Calculos!$A$8,D272,"No Existe"))</f>
        <v>0.73374399999999851</v>
      </c>
      <c r="W272" s="28">
        <v>1.35E-2</v>
      </c>
      <c r="X272" s="28">
        <v>862.12</v>
      </c>
      <c r="Y272" s="28">
        <f>+X272/Modelo!$G$11</f>
        <v>8.6350160256410238</v>
      </c>
      <c r="Z272" s="26">
        <f t="shared" si="19"/>
        <v>0.80897062963310495</v>
      </c>
    </row>
    <row r="273" spans="3:26" s="26" customFormat="1" ht="14.4" x14ac:dyDescent="0.3">
      <c r="C273" s="38">
        <f t="shared" si="16"/>
        <v>1.3607999999999958E-3</v>
      </c>
      <c r="D273" s="26">
        <f t="shared" si="17"/>
        <v>0.73580399999999846</v>
      </c>
      <c r="E273" s="26">
        <f t="shared" si="18"/>
        <v>0.97325172823026129</v>
      </c>
      <c r="F273" s="26">
        <f>+IF(Modelo!$C$8=Calculos!$A$7,Calculos!E273,IF(Modelo!$C$8=Calculos!$A$8,D273,"No Existe"))</f>
        <v>0.73580399999999846</v>
      </c>
      <c r="W273" s="28">
        <v>1.355E-2</v>
      </c>
      <c r="X273" s="28">
        <v>861.47</v>
      </c>
      <c r="Y273" s="28">
        <f>+X273/Modelo!$G$11</f>
        <v>8.6285056089743577</v>
      </c>
      <c r="Z273" s="26">
        <f t="shared" si="19"/>
        <v>0.80836070188608433</v>
      </c>
    </row>
    <row r="274" spans="3:26" s="26" customFormat="1" ht="14.4" x14ac:dyDescent="0.3">
      <c r="C274" s="38">
        <f t="shared" si="16"/>
        <v>1.3663999999999957E-3</v>
      </c>
      <c r="D274" s="26">
        <f t="shared" si="17"/>
        <v>0.73785599999999851</v>
      </c>
      <c r="E274" s="26">
        <f t="shared" si="18"/>
        <v>0.97358442232253717</v>
      </c>
      <c r="F274" s="26">
        <f>+IF(Modelo!$C$8=Calculos!$A$7,Calculos!E274,IF(Modelo!$C$8=Calculos!$A$8,D274,"No Existe"))</f>
        <v>0.73785599999999851</v>
      </c>
      <c r="W274" s="28">
        <v>1.3599999999999999E-2</v>
      </c>
      <c r="X274" s="28">
        <v>860.11</v>
      </c>
      <c r="Y274" s="28">
        <f>+X274/Modelo!$G$11</f>
        <v>8.6148838141025621</v>
      </c>
      <c r="Z274" s="26">
        <f t="shared" si="19"/>
        <v>0.80708454536924079</v>
      </c>
    </row>
    <row r="275" spans="3:26" s="26" customFormat="1" ht="14.4" x14ac:dyDescent="0.3">
      <c r="C275" s="38">
        <f t="shared" si="16"/>
        <v>1.3719999999999956E-3</v>
      </c>
      <c r="D275" s="26">
        <f t="shared" si="17"/>
        <v>0.73989999999999845</v>
      </c>
      <c r="E275" s="26">
        <f t="shared" si="18"/>
        <v>0.97391337996471394</v>
      </c>
      <c r="F275" s="26">
        <f>+IF(Modelo!$C$8=Calculos!$A$7,Calculos!E275,IF(Modelo!$C$8=Calculos!$A$8,D275,"No Existe"))</f>
        <v>0.73989999999999845</v>
      </c>
      <c r="W275" s="28">
        <v>1.3650000000000001E-2</v>
      </c>
      <c r="X275" s="28">
        <v>860.06</v>
      </c>
      <c r="Y275" s="28">
        <f>+X275/Modelo!$G$11</f>
        <v>8.614383012820511</v>
      </c>
      <c r="Z275" s="26">
        <f t="shared" si="19"/>
        <v>0.80703762785023925</v>
      </c>
    </row>
    <row r="276" spans="3:26" s="26" customFormat="1" ht="14.4" x14ac:dyDescent="0.3">
      <c r="C276" s="38">
        <f t="shared" si="16"/>
        <v>1.3775999999999955E-3</v>
      </c>
      <c r="D276" s="26">
        <f t="shared" si="17"/>
        <v>0.74193599999999837</v>
      </c>
      <c r="E276" s="26">
        <f t="shared" si="18"/>
        <v>0.97423864636780577</v>
      </c>
      <c r="F276" s="26">
        <f>+IF(Modelo!$C$8=Calculos!$A$7,Calculos!E276,IF(Modelo!$C$8=Calculos!$A$8,D276,"No Existe"))</f>
        <v>0.74193599999999837</v>
      </c>
      <c r="W276" s="28">
        <v>1.37E-2</v>
      </c>
      <c r="X276" s="28">
        <v>858.97</v>
      </c>
      <c r="Y276" s="28">
        <f>+X276/Modelo!$G$11</f>
        <v>8.6034655448717938</v>
      </c>
      <c r="Z276" s="26">
        <f t="shared" si="19"/>
        <v>0.8060148259360046</v>
      </c>
    </row>
    <row r="277" spans="3:26" s="26" customFormat="1" ht="14.4" x14ac:dyDescent="0.3">
      <c r="C277" s="38">
        <f t="shared" si="16"/>
        <v>1.3831999999999955E-3</v>
      </c>
      <c r="D277" s="26">
        <f t="shared" si="17"/>
        <v>0.7439639999999984</v>
      </c>
      <c r="E277" s="26">
        <f t="shared" si="18"/>
        <v>0.9745602660686139</v>
      </c>
      <c r="F277" s="26">
        <f>+IF(Modelo!$C$8=Calculos!$A$7,Calculos!E277,IF(Modelo!$C$8=Calculos!$A$8,D277,"No Existe"))</f>
        <v>0.7439639999999984</v>
      </c>
      <c r="W277" s="28">
        <v>1.375E-2</v>
      </c>
      <c r="X277" s="28">
        <v>857.5</v>
      </c>
      <c r="Y277" s="28">
        <f>+X277/Modelo!$G$11</f>
        <v>8.5887419871794854</v>
      </c>
      <c r="Z277" s="26">
        <f t="shared" si="19"/>
        <v>0.80463545087735755</v>
      </c>
    </row>
    <row r="278" spans="3:26" s="26" customFormat="1" ht="14.4" x14ac:dyDescent="0.3">
      <c r="C278" s="38">
        <f t="shared" si="16"/>
        <v>1.3887999999999954E-3</v>
      </c>
      <c r="D278" s="26">
        <f t="shared" si="17"/>
        <v>0.74598399999999832</v>
      </c>
      <c r="E278" s="26">
        <f t="shared" si="18"/>
        <v>0.97487828294184931</v>
      </c>
      <c r="F278" s="26">
        <f>+IF(Modelo!$C$8=Calculos!$A$7,Calculos!E278,IF(Modelo!$C$8=Calculos!$A$8,D278,"No Existe"))</f>
        <v>0.74598399999999832</v>
      </c>
      <c r="W278" s="28">
        <v>1.38E-2</v>
      </c>
      <c r="X278" s="28">
        <v>856.11</v>
      </c>
      <c r="Y278" s="28">
        <f>+X278/Modelo!$G$11</f>
        <v>8.5748197115384599</v>
      </c>
      <c r="Z278" s="26">
        <f t="shared" si="19"/>
        <v>0.80333114384911319</v>
      </c>
    </row>
    <row r="279" spans="3:26" s="26" customFormat="1" ht="14.4" x14ac:dyDescent="0.3">
      <c r="C279" s="38">
        <f t="shared" si="16"/>
        <v>1.3943999999999953E-3</v>
      </c>
      <c r="D279" s="26">
        <f t="shared" si="17"/>
        <v>0.74799599999999833</v>
      </c>
      <c r="E279" s="26">
        <f t="shared" si="18"/>
        <v>0.97519274021199764</v>
      </c>
      <c r="F279" s="26">
        <f>+IF(Modelo!$C$8=Calculos!$A$7,Calculos!E279,IF(Modelo!$C$8=Calculos!$A$8,D279,"No Existe"))</f>
        <v>0.74799599999999833</v>
      </c>
      <c r="W279" s="28">
        <v>1.3849999999999999E-2</v>
      </c>
      <c r="X279" s="28">
        <v>856.06</v>
      </c>
      <c r="Y279" s="28">
        <f>+X279/Modelo!$G$11</f>
        <v>8.5743189102564088</v>
      </c>
      <c r="Z279" s="26">
        <f t="shared" si="19"/>
        <v>0.80328422633011165</v>
      </c>
    </row>
    <row r="280" spans="3:26" s="26" customFormat="1" ht="14.4" x14ac:dyDescent="0.3">
      <c r="C280" s="38">
        <f t="shared" si="16"/>
        <v>1.3999999999999952E-3</v>
      </c>
      <c r="D280" s="26">
        <f t="shared" si="17"/>
        <v>0.74999999999999822</v>
      </c>
      <c r="E280" s="26">
        <f t="shared" si="18"/>
        <v>0.97550368046493396</v>
      </c>
      <c r="F280" s="26">
        <f>+IF(Modelo!$C$8=Calculos!$A$7,Calculos!E280,IF(Modelo!$C$8=Calculos!$A$8,D280,"No Existe"))</f>
        <v>0.74999999999999822</v>
      </c>
      <c r="W280" s="28">
        <v>1.3899999999999999E-2</v>
      </c>
      <c r="X280" s="28">
        <v>856.01</v>
      </c>
      <c r="Y280" s="28">
        <f>+X280/Modelo!$G$11</f>
        <v>8.5738181089743577</v>
      </c>
      <c r="Z280" s="26">
        <f t="shared" si="19"/>
        <v>0.80323730881111011</v>
      </c>
    </row>
    <row r="281" spans="3:26" s="26" customFormat="1" ht="14.4" x14ac:dyDescent="0.3">
      <c r="C281" s="38">
        <f t="shared" si="16"/>
        <v>1.4055999999999951E-3</v>
      </c>
      <c r="D281" s="26">
        <f t="shared" si="17"/>
        <v>0.75199599999999822</v>
      </c>
      <c r="E281" s="26">
        <f t="shared" si="18"/>
        <v>0.97581114565929639</v>
      </c>
      <c r="F281" s="26">
        <f>+IF(Modelo!$C$8=Calculos!$A$7,Calculos!E281,IF(Modelo!$C$8=Calculos!$A$8,D281,"No Existe"))</f>
        <v>0.75199599999999822</v>
      </c>
      <c r="W281" s="28">
        <v>1.3950000000000001E-2</v>
      </c>
      <c r="X281" s="28">
        <v>854.94</v>
      </c>
      <c r="Y281" s="28">
        <f>+X281/Modelo!$G$11</f>
        <v>8.5631009615384599</v>
      </c>
      <c r="Z281" s="26">
        <f t="shared" si="19"/>
        <v>0.80223327390447596</v>
      </c>
    </row>
    <row r="282" spans="3:26" s="26" customFormat="1" ht="14.4" x14ac:dyDescent="0.3">
      <c r="C282" s="38">
        <f t="shared" si="16"/>
        <v>1.4111999999999951E-3</v>
      </c>
      <c r="D282" s="26">
        <f t="shared" si="17"/>
        <v>0.75398399999999821</v>
      </c>
      <c r="E282" s="26">
        <f t="shared" si="18"/>
        <v>0.97611517713762042</v>
      </c>
      <c r="F282" s="26">
        <f>+IF(Modelo!$C$8=Calculos!$A$7,Calculos!E282,IF(Modelo!$C$8=Calculos!$A$8,D282,"No Existe"))</f>
        <v>0.75398399999999821</v>
      </c>
      <c r="W282" s="28">
        <v>1.4E-2</v>
      </c>
      <c r="X282" s="28">
        <v>852.11</v>
      </c>
      <c r="Y282" s="28">
        <f>+X282/Modelo!$G$11</f>
        <v>8.5347556089743577</v>
      </c>
      <c r="Z282" s="26">
        <f t="shared" si="19"/>
        <v>0.79957774232898571</v>
      </c>
    </row>
    <row r="283" spans="3:26" s="26" customFormat="1" ht="14.4" x14ac:dyDescent="0.3">
      <c r="C283" s="38">
        <f t="shared" si="16"/>
        <v>1.416799999999995E-3</v>
      </c>
      <c r="D283" s="26">
        <f t="shared" si="17"/>
        <v>0.7559639999999983</v>
      </c>
      <c r="E283" s="26">
        <f t="shared" si="18"/>
        <v>0.97641581563724078</v>
      </c>
      <c r="F283" s="26">
        <f>+IF(Modelo!$C$8=Calculos!$A$7,Calculos!E283,IF(Modelo!$C$8=Calculos!$A$8,D283,"No Existe"))</f>
        <v>0.7559639999999983</v>
      </c>
      <c r="W283" s="28">
        <v>1.405E-2</v>
      </c>
      <c r="X283" s="28">
        <v>852.05</v>
      </c>
      <c r="Y283" s="28">
        <f>+X283/Modelo!$G$11</f>
        <v>8.534154647435896</v>
      </c>
      <c r="Z283" s="26">
        <f t="shared" si="19"/>
        <v>0.79952144130618374</v>
      </c>
    </row>
    <row r="284" spans="3:26" s="26" customFormat="1" ht="14.4" x14ac:dyDescent="0.3">
      <c r="C284" s="38">
        <f t="shared" si="16"/>
        <v>1.4223999999999949E-3</v>
      </c>
      <c r="D284" s="26">
        <f t="shared" si="17"/>
        <v>0.75793599999999828</v>
      </c>
      <c r="E284" s="26">
        <f t="shared" si="18"/>
        <v>0.97671310130096833</v>
      </c>
      <c r="F284" s="26">
        <f>+IF(Modelo!$C$8=Calculos!$A$7,Calculos!E284,IF(Modelo!$C$8=Calculos!$A$8,D284,"No Existe"))</f>
        <v>0.75793599999999828</v>
      </c>
      <c r="W284" s="28">
        <v>1.41E-2</v>
      </c>
      <c r="X284" s="28">
        <v>852</v>
      </c>
      <c r="Y284" s="28">
        <f>+X284/Modelo!$G$11</f>
        <v>8.5336538461538449</v>
      </c>
      <c r="Z284" s="26">
        <f t="shared" si="19"/>
        <v>0.7994745237871822</v>
      </c>
    </row>
    <row r="285" spans="3:26" s="26" customFormat="1" ht="14.4" x14ac:dyDescent="0.3">
      <c r="C285" s="38">
        <f t="shared" si="16"/>
        <v>1.4279999999999948E-3</v>
      </c>
      <c r="D285" s="26">
        <f t="shared" si="17"/>
        <v>0.75989999999999813</v>
      </c>
      <c r="E285" s="26">
        <f t="shared" si="18"/>
        <v>0.97700707368754469</v>
      </c>
      <c r="F285" s="26">
        <f>+IF(Modelo!$C$8=Calculos!$A$7,Calculos!E285,IF(Modelo!$C$8=Calculos!$A$8,D285,"No Existe"))</f>
        <v>0.75989999999999813</v>
      </c>
      <c r="W285" s="28">
        <v>1.4149999999999999E-2</v>
      </c>
      <c r="X285" s="28">
        <v>851.48</v>
      </c>
      <c r="Y285" s="28">
        <f>+X285/Modelo!$G$11</f>
        <v>8.528445512820511</v>
      </c>
      <c r="Z285" s="26">
        <f t="shared" si="19"/>
        <v>0.79898658158956548</v>
      </c>
    </row>
    <row r="286" spans="3:26" s="26" customFormat="1" ht="14.4" x14ac:dyDescent="0.3">
      <c r="C286" s="38">
        <f t="shared" si="16"/>
        <v>1.4335999999999947E-3</v>
      </c>
      <c r="D286" s="26">
        <f t="shared" si="17"/>
        <v>0.76185599999999809</v>
      </c>
      <c r="E286" s="26">
        <f t="shared" si="18"/>
        <v>0.97729777178188149</v>
      </c>
      <c r="F286" s="26">
        <f>+IF(Modelo!$C$8=Calculos!$A$7,Calculos!E286,IF(Modelo!$C$8=Calculos!$A$8,D286,"No Existe"))</f>
        <v>0.76185599999999809</v>
      </c>
      <c r="W286" s="28">
        <v>1.4200000000000001E-2</v>
      </c>
      <c r="X286" s="28">
        <v>850.01</v>
      </c>
      <c r="Y286" s="28">
        <f>+X286/Modelo!$G$11</f>
        <v>8.5137219551282044</v>
      </c>
      <c r="Z286" s="26">
        <f t="shared" si="19"/>
        <v>0.79760720653091877</v>
      </c>
    </row>
    <row r="287" spans="3:26" s="26" customFormat="1" ht="14.4" x14ac:dyDescent="0.3">
      <c r="C287" s="38">
        <f t="shared" ref="C287:C350" si="20">+IF(C286&lt;$D$4,C286+($D$4/$I$28), " ")</f>
        <v>1.4391999999999947E-3</v>
      </c>
      <c r="D287" s="26">
        <f t="shared" ref="D287:D350" si="21">+IF(C287&lt;&gt; " ", ($C$4*((2*C287/$D$4)-(C287/$D$4)^2)), " ")</f>
        <v>0.76380399999999815</v>
      </c>
      <c r="E287" s="26">
        <f t="shared" ref="E287:E350" si="22">+IF(C287&lt;&gt; " ", (($C$4*(C287/$D$4)*$I$33)/($I$33-1+(C287/$D$4)^$I$33)), " ")</f>
        <v>0.97758523400508923</v>
      </c>
      <c r="F287" s="26">
        <f>+IF(Modelo!$C$8=Calculos!$A$7,Calculos!E287,IF(Modelo!$C$8=Calculos!$A$8,D287,"No Existe"))</f>
        <v>0.76380399999999815</v>
      </c>
      <c r="W287" s="28">
        <v>1.4250000000000001E-2</v>
      </c>
      <c r="X287" s="28">
        <v>848.54</v>
      </c>
      <c r="Y287" s="28">
        <f>+X287/Modelo!$G$11</f>
        <v>8.498998397435896</v>
      </c>
      <c r="Z287" s="26">
        <f t="shared" si="19"/>
        <v>0.79622783147227172</v>
      </c>
    </row>
    <row r="288" spans="3:26" s="26" customFormat="1" ht="14.4" x14ac:dyDescent="0.3">
      <c r="C288" s="38">
        <f t="shared" si="20"/>
        <v>1.4447999999999946E-3</v>
      </c>
      <c r="D288" s="26">
        <f t="shared" si="21"/>
        <v>0.76574399999999809</v>
      </c>
      <c r="E288" s="26">
        <f t="shared" si="22"/>
        <v>0.97786949822429992</v>
      </c>
      <c r="F288" s="26">
        <f>+IF(Modelo!$C$8=Calculos!$A$7,Calculos!E288,IF(Modelo!$C$8=Calculos!$A$8,D288,"No Existe"))</f>
        <v>0.76574399999999809</v>
      </c>
      <c r="W288" s="28">
        <v>1.43E-2</v>
      </c>
      <c r="X288" s="28">
        <v>848</v>
      </c>
      <c r="Y288" s="28">
        <f>+X288/Modelo!$G$11</f>
        <v>8.4935897435897427</v>
      </c>
      <c r="Z288" s="26">
        <f t="shared" si="19"/>
        <v>0.7957211222670546</v>
      </c>
    </row>
    <row r="289" spans="3:26" s="26" customFormat="1" ht="14.4" x14ac:dyDescent="0.3">
      <c r="C289" s="38">
        <f t="shared" si="20"/>
        <v>1.4503999999999945E-3</v>
      </c>
      <c r="D289" s="26">
        <f t="shared" si="21"/>
        <v>0.76767599999999803</v>
      </c>
      <c r="E289" s="26">
        <f t="shared" si="22"/>
        <v>0.97815060176228896</v>
      </c>
      <c r="F289" s="26">
        <f>+IF(Modelo!$C$8=Calculos!$A$7,Calculos!E289,IF(Modelo!$C$8=Calculos!$A$8,D289,"No Existe"))</f>
        <v>0.76767599999999803</v>
      </c>
      <c r="W289" s="28">
        <v>1.435E-2</v>
      </c>
      <c r="X289" s="28">
        <v>847.95</v>
      </c>
      <c r="Y289" s="28">
        <f>+X289/Modelo!$G$11</f>
        <v>8.4930889423076916</v>
      </c>
      <c r="Z289" s="26">
        <f t="shared" si="19"/>
        <v>0.79567420474805295</v>
      </c>
    </row>
    <row r="290" spans="3:26" s="26" customFormat="1" ht="14.4" x14ac:dyDescent="0.3">
      <c r="C290" s="38">
        <f t="shared" si="20"/>
        <v>1.4559999999999944E-3</v>
      </c>
      <c r="D290" s="26">
        <f t="shared" si="21"/>
        <v>0.76959999999999806</v>
      </c>
      <c r="E290" s="26">
        <f t="shared" si="22"/>
        <v>0.97842858140690181</v>
      </c>
      <c r="F290" s="26">
        <f>+IF(Modelo!$C$8=Calculos!$A$7,Calculos!E290,IF(Modelo!$C$8=Calculos!$A$8,D290,"No Existe"))</f>
        <v>0.76959999999999806</v>
      </c>
      <c r="W290" s="28">
        <v>1.44E-2</v>
      </c>
      <c r="X290" s="28">
        <v>847.89</v>
      </c>
      <c r="Y290" s="28">
        <f>+X290/Modelo!$G$11</f>
        <v>8.4924879807692299</v>
      </c>
      <c r="Z290" s="26">
        <f t="shared" si="19"/>
        <v>0.7956179037252511</v>
      </c>
    </row>
    <row r="291" spans="3:26" s="26" customFormat="1" ht="14.4" x14ac:dyDescent="0.3">
      <c r="C291" s="38">
        <f t="shared" si="20"/>
        <v>1.4615999999999943E-3</v>
      </c>
      <c r="D291" s="26">
        <f t="shared" si="21"/>
        <v>0.77151599999999809</v>
      </c>
      <c r="E291" s="26">
        <f t="shared" si="22"/>
        <v>0.97870347342028741</v>
      </c>
      <c r="F291" s="26">
        <f>+IF(Modelo!$C$8=Calculos!$A$7,Calculos!E291,IF(Modelo!$C$8=Calculos!$A$8,D291,"No Existe"))</f>
        <v>0.77151599999999809</v>
      </c>
      <c r="W291" s="28">
        <v>1.4449999999999999E-2</v>
      </c>
      <c r="X291" s="28">
        <v>847.84</v>
      </c>
      <c r="Y291" s="28">
        <f>+X291/Modelo!$G$11</f>
        <v>8.4919871794871788</v>
      </c>
      <c r="Z291" s="26">
        <f t="shared" si="19"/>
        <v>0.79557098620624944</v>
      </c>
    </row>
    <row r="292" spans="3:26" s="26" customFormat="1" ht="14.4" x14ac:dyDescent="0.3">
      <c r="C292" s="38">
        <f t="shared" si="20"/>
        <v>1.4671999999999942E-3</v>
      </c>
      <c r="D292" s="26">
        <f t="shared" si="21"/>
        <v>0.773423999999998</v>
      </c>
      <c r="E292" s="26">
        <f t="shared" si="22"/>
        <v>0.97897531354794565</v>
      </c>
      <c r="F292" s="26">
        <f>+IF(Modelo!$C$8=Calculos!$A$7,Calculos!E292,IF(Modelo!$C$8=Calculos!$A$8,D292,"No Existe"))</f>
        <v>0.773423999999998</v>
      </c>
      <c r="W292" s="28">
        <v>1.4500000000000001E-2</v>
      </c>
      <c r="X292" s="28">
        <v>846.06</v>
      </c>
      <c r="Y292" s="28">
        <f>+X292/Modelo!$G$11</f>
        <v>8.4741586538461515</v>
      </c>
      <c r="Z292" s="26">
        <f t="shared" si="19"/>
        <v>0.79390072252979249</v>
      </c>
    </row>
    <row r="293" spans="3:26" s="26" customFormat="1" ht="14.4" x14ac:dyDescent="0.3">
      <c r="C293" s="38">
        <f t="shared" si="20"/>
        <v>1.4727999999999942E-3</v>
      </c>
      <c r="D293" s="26">
        <f t="shared" si="21"/>
        <v>0.77532399999999801</v>
      </c>
      <c r="E293" s="26">
        <f t="shared" si="22"/>
        <v>0.97924413702759239</v>
      </c>
      <c r="F293" s="26">
        <f>+IF(Modelo!$C$8=Calculos!$A$7,Calculos!E293,IF(Modelo!$C$8=Calculos!$A$8,D293,"No Existe"))</f>
        <v>0.77532399999999801</v>
      </c>
      <c r="W293" s="28">
        <v>1.455E-2</v>
      </c>
      <c r="X293" s="28">
        <v>843.94</v>
      </c>
      <c r="Y293" s="28">
        <f>+X293/Modelo!$G$11</f>
        <v>8.4529246794871788</v>
      </c>
      <c r="Z293" s="26">
        <f t="shared" si="19"/>
        <v>0.79191141972412504</v>
      </c>
    </row>
    <row r="294" spans="3:26" s="26" customFormat="1" ht="14.4" x14ac:dyDescent="0.3">
      <c r="C294" s="38">
        <f t="shared" si="20"/>
        <v>1.4783999999999941E-3</v>
      </c>
      <c r="D294" s="26">
        <f t="shared" si="21"/>
        <v>0.77721599999999802</v>
      </c>
      <c r="E294" s="26">
        <f t="shared" si="22"/>
        <v>0.97950997859784517</v>
      </c>
      <c r="F294" s="26">
        <f>+IF(Modelo!$C$8=Calculos!$A$7,Calculos!E294,IF(Modelo!$C$8=Calculos!$A$8,D294,"No Existe"))</f>
        <v>0.77721599999999802</v>
      </c>
      <c r="W294" s="28">
        <v>1.46E-2</v>
      </c>
      <c r="X294" s="28">
        <v>843.89</v>
      </c>
      <c r="Y294" s="28">
        <f>+X294/Modelo!$G$11</f>
        <v>8.452423878205126</v>
      </c>
      <c r="Z294" s="26">
        <f t="shared" si="19"/>
        <v>0.79186450220512328</v>
      </c>
    </row>
    <row r="295" spans="3:26" s="26" customFormat="1" ht="14.4" x14ac:dyDescent="0.3">
      <c r="C295" s="38">
        <f t="shared" si="20"/>
        <v>1.483999999999994E-3</v>
      </c>
      <c r="D295" s="26">
        <f t="shared" si="21"/>
        <v>0.77909999999999802</v>
      </c>
      <c r="E295" s="26">
        <f t="shared" si="22"/>
        <v>0.97977287250673561</v>
      </c>
      <c r="F295" s="26">
        <f>+IF(Modelo!$C$8=Calculos!$A$7,Calculos!E295,IF(Modelo!$C$8=Calculos!$A$8,D295,"No Existe"))</f>
        <v>0.77909999999999802</v>
      </c>
      <c r="W295" s="28">
        <v>1.465E-2</v>
      </c>
      <c r="X295" s="28">
        <v>843.84</v>
      </c>
      <c r="Y295" s="28">
        <f>+X295/Modelo!$G$11</f>
        <v>8.4519230769230749</v>
      </c>
      <c r="Z295" s="26">
        <f t="shared" si="19"/>
        <v>0.79181758468612173</v>
      </c>
    </row>
    <row r="296" spans="3:26" s="26" customFormat="1" ht="14.4" x14ac:dyDescent="0.3">
      <c r="C296" s="38">
        <f t="shared" si="20"/>
        <v>1.4895999999999939E-3</v>
      </c>
      <c r="D296" s="26">
        <f t="shared" si="21"/>
        <v>0.78097599999999789</v>
      </c>
      <c r="E296" s="26">
        <f t="shared" si="22"/>
        <v>0.9800328525200489</v>
      </c>
      <c r="F296" s="26">
        <f>+IF(Modelo!$C$8=Calculos!$A$7,Calculos!E296,IF(Modelo!$C$8=Calculos!$A$8,D296,"No Existe"))</f>
        <v>0.78097599999999789</v>
      </c>
      <c r="W296" s="28">
        <v>1.47E-2</v>
      </c>
      <c r="X296" s="28">
        <v>843.78</v>
      </c>
      <c r="Y296" s="28">
        <f>+X296/Modelo!$G$11</f>
        <v>8.4513221153846132</v>
      </c>
      <c r="Z296" s="26">
        <f t="shared" si="19"/>
        <v>0.79176128366331977</v>
      </c>
    </row>
    <row r="297" spans="3:26" s="26" customFormat="1" ht="14.4" x14ac:dyDescent="0.3">
      <c r="C297" s="38">
        <f t="shared" si="20"/>
        <v>1.4951999999999938E-3</v>
      </c>
      <c r="D297" s="26">
        <f t="shared" si="21"/>
        <v>0.78284399999999799</v>
      </c>
      <c r="E297" s="26">
        <f t="shared" si="22"/>
        <v>0.98028995192950086</v>
      </c>
      <c r="F297" s="26">
        <f>+IF(Modelo!$C$8=Calculos!$A$7,Calculos!E297,IF(Modelo!$C$8=Calculos!$A$8,D297,"No Existe"))</f>
        <v>0.78284399999999799</v>
      </c>
      <c r="W297" s="28">
        <v>1.4749999999999999E-2</v>
      </c>
      <c r="X297" s="28">
        <v>843.41</v>
      </c>
      <c r="Y297" s="28">
        <f>+X297/Modelo!$G$11</f>
        <v>8.4476161858974343</v>
      </c>
      <c r="Z297" s="26">
        <f t="shared" si="19"/>
        <v>0.79141409402270813</v>
      </c>
    </row>
    <row r="298" spans="3:26" s="26" customFormat="1" ht="14.4" x14ac:dyDescent="0.3">
      <c r="C298" s="38">
        <f t="shared" si="20"/>
        <v>1.5007999999999938E-3</v>
      </c>
      <c r="D298" s="26">
        <f t="shared" si="21"/>
        <v>0.78470399999999796</v>
      </c>
      <c r="E298" s="26">
        <f t="shared" si="22"/>
        <v>0.98054420356074912</v>
      </c>
      <c r="F298" s="26">
        <f>+IF(Modelo!$C$8=Calculos!$A$7,Calculos!E298,IF(Modelo!$C$8=Calculos!$A$8,D298,"No Existe"))</f>
        <v>0.78470399999999796</v>
      </c>
      <c r="W298" s="28">
        <v>1.4800000000000001E-2</v>
      </c>
      <c r="X298" s="28">
        <v>841.94</v>
      </c>
      <c r="Y298" s="28">
        <f>+X298/Modelo!$G$11</f>
        <v>8.4328926282051277</v>
      </c>
      <c r="Z298" s="26">
        <f t="shared" si="19"/>
        <v>0.7900347189640613</v>
      </c>
    </row>
    <row r="299" spans="3:26" s="26" customFormat="1" ht="14.4" x14ac:dyDescent="0.3">
      <c r="C299" s="38">
        <f t="shared" si="20"/>
        <v>1.5063999999999937E-3</v>
      </c>
      <c r="D299" s="26">
        <f t="shared" si="21"/>
        <v>0.78655599999999781</v>
      </c>
      <c r="E299" s="26">
        <f t="shared" si="22"/>
        <v>0.98079563978124751</v>
      </c>
      <c r="F299" s="26">
        <f>+IF(Modelo!$C$8=Calculos!$A$7,Calculos!E299,IF(Modelo!$C$8=Calculos!$A$8,D299,"No Existe"))</f>
        <v>0.78655599999999781</v>
      </c>
      <c r="W299" s="28">
        <v>1.485E-2</v>
      </c>
      <c r="X299" s="28">
        <v>841.73</v>
      </c>
      <c r="Y299" s="28">
        <f>+X299/Modelo!$G$11</f>
        <v>8.430789262820511</v>
      </c>
      <c r="Z299" s="26">
        <f t="shared" si="19"/>
        <v>0.78983766538425448</v>
      </c>
    </row>
    <row r="300" spans="3:26" s="26" customFormat="1" ht="14.4" x14ac:dyDescent="0.3">
      <c r="C300" s="38">
        <f t="shared" si="20"/>
        <v>1.5119999999999936E-3</v>
      </c>
      <c r="D300" s="26">
        <f t="shared" si="21"/>
        <v>0.78839999999999788</v>
      </c>
      <c r="E300" s="26">
        <f t="shared" si="22"/>
        <v>0.98104429250794256</v>
      </c>
      <c r="F300" s="26">
        <f>+IF(Modelo!$C$8=Calculos!$A$7,Calculos!E300,IF(Modelo!$C$8=Calculos!$A$8,D300,"No Existe"))</f>
        <v>0.78839999999999788</v>
      </c>
      <c r="W300" s="28">
        <v>1.49E-2</v>
      </c>
      <c r="X300" s="28">
        <v>841.68</v>
      </c>
      <c r="Y300" s="28">
        <f>+X300/Modelo!$G$11</f>
        <v>8.4302884615384599</v>
      </c>
      <c r="Z300" s="26">
        <f t="shared" si="19"/>
        <v>0.78979074786525283</v>
      </c>
    </row>
    <row r="301" spans="3:26" s="26" customFormat="1" ht="14.4" x14ac:dyDescent="0.3">
      <c r="C301" s="38">
        <f t="shared" si="20"/>
        <v>1.5175999999999935E-3</v>
      </c>
      <c r="D301" s="26">
        <f t="shared" si="21"/>
        <v>0.79023599999999794</v>
      </c>
      <c r="E301" s="26">
        <f t="shared" si="22"/>
        <v>0.98129019321482125</v>
      </c>
      <c r="F301" s="26">
        <f>+IF(Modelo!$C$8=Calculos!$A$7,Calculos!E301,IF(Modelo!$C$8=Calculos!$A$8,D301,"No Existe"))</f>
        <v>0.79023599999999794</v>
      </c>
      <c r="W301" s="28">
        <v>1.495E-2</v>
      </c>
      <c r="X301" s="28">
        <v>841.62</v>
      </c>
      <c r="Y301" s="28">
        <f>+X301/Modelo!$G$11</f>
        <v>8.4296874999999982</v>
      </c>
      <c r="Z301" s="26">
        <f t="shared" si="19"/>
        <v>0.78973444684245098</v>
      </c>
    </row>
    <row r="302" spans="3:26" s="26" customFormat="1" ht="14.4" x14ac:dyDescent="0.3">
      <c r="C302" s="38">
        <f t="shared" si="20"/>
        <v>1.5231999999999934E-3</v>
      </c>
      <c r="D302" s="26">
        <f t="shared" si="21"/>
        <v>0.79206399999999788</v>
      </c>
      <c r="E302" s="26">
        <f t="shared" si="22"/>
        <v>0.98153337294030962</v>
      </c>
      <c r="F302" s="26">
        <f>+IF(Modelo!$C$8=Calculos!$A$7,Calculos!E302,IF(Modelo!$C$8=Calculos!$A$8,D302,"No Existe"))</f>
        <v>0.79206399999999788</v>
      </c>
      <c r="W302" s="28">
        <v>1.4999999999999999E-2</v>
      </c>
      <c r="X302" s="28">
        <v>841.57</v>
      </c>
      <c r="Y302" s="28">
        <f>+X302/Modelo!$G$11</f>
        <v>8.4291866987179471</v>
      </c>
      <c r="Z302" s="26">
        <f t="shared" si="19"/>
        <v>0.78968752932344932</v>
      </c>
    </row>
    <row r="303" spans="3:26" s="26" customFormat="1" ht="14.4" x14ac:dyDescent="0.3">
      <c r="C303" s="38">
        <f t="shared" si="20"/>
        <v>1.5287999999999934E-3</v>
      </c>
      <c r="D303" s="26">
        <f t="shared" si="21"/>
        <v>0.79388399999999781</v>
      </c>
      <c r="E303" s="26">
        <f t="shared" si="22"/>
        <v>0.98177386229452379</v>
      </c>
      <c r="F303" s="26">
        <f>+IF(Modelo!$C$8=Calculos!$A$7,Calculos!E303,IF(Modelo!$C$8=Calculos!$A$8,D303,"No Existe"))</f>
        <v>0.79388399999999781</v>
      </c>
      <c r="W303" s="28">
        <v>1.5049999999999999E-2</v>
      </c>
      <c r="X303" s="28">
        <v>841.52</v>
      </c>
      <c r="Y303" s="28">
        <f>+X303/Modelo!$G$11</f>
        <v>8.428685897435896</v>
      </c>
      <c r="Z303" s="26">
        <f t="shared" si="19"/>
        <v>0.78964061180444778</v>
      </c>
    </row>
    <row r="304" spans="3:26" s="26" customFormat="1" ht="14.4" x14ac:dyDescent="0.3">
      <c r="C304" s="38">
        <f t="shared" si="20"/>
        <v>1.5343999999999933E-3</v>
      </c>
      <c r="D304" s="26">
        <f t="shared" si="21"/>
        <v>0.79569599999999785</v>
      </c>
      <c r="E304" s="26">
        <f t="shared" si="22"/>
        <v>0.98201169146638367</v>
      </c>
      <c r="F304" s="26">
        <f>+IF(Modelo!$C$8=Calculos!$A$7,Calculos!E304,IF(Modelo!$C$8=Calculos!$A$8,D304,"No Existe"))</f>
        <v>0.79569599999999785</v>
      </c>
      <c r="W304" s="28">
        <v>1.5100000000000001E-2</v>
      </c>
      <c r="X304" s="28">
        <v>840.79</v>
      </c>
      <c r="Y304" s="28">
        <f>+X304/Modelo!$G$11</f>
        <v>8.4213741987179471</v>
      </c>
      <c r="Z304" s="26">
        <f t="shared" si="19"/>
        <v>0.78895561602702446</v>
      </c>
    </row>
    <row r="305" spans="3:26" s="26" customFormat="1" ht="14.4" x14ac:dyDescent="0.3">
      <c r="C305" s="38">
        <f t="shared" si="20"/>
        <v>1.5399999999999932E-3</v>
      </c>
      <c r="D305" s="26">
        <f t="shared" si="21"/>
        <v>0.79749999999999788</v>
      </c>
      <c r="E305" s="26">
        <f t="shared" si="22"/>
        <v>0.98224689023058442</v>
      </c>
      <c r="F305" s="26">
        <f>+IF(Modelo!$C$8=Calculos!$A$7,Calculos!E305,IF(Modelo!$C$8=Calculos!$A$8,D305,"No Existe"))</f>
        <v>0.79749999999999788</v>
      </c>
      <c r="W305" s="28">
        <v>1.515E-2</v>
      </c>
      <c r="X305" s="28">
        <v>839.52</v>
      </c>
      <c r="Y305" s="28">
        <f>+X305/Modelo!$G$11</f>
        <v>8.4086538461538449</v>
      </c>
      <c r="Z305" s="26">
        <f t="shared" si="19"/>
        <v>0.78776391104438404</v>
      </c>
    </row>
    <row r="306" spans="3:26" s="26" customFormat="1" ht="14.4" x14ac:dyDescent="0.3">
      <c r="C306" s="38">
        <f t="shared" si="20"/>
        <v>1.5455999999999931E-3</v>
      </c>
      <c r="D306" s="26">
        <f t="shared" si="21"/>
        <v>0.79929599999999779</v>
      </c>
      <c r="E306" s="26">
        <f t="shared" si="22"/>
        <v>0.98247948795443452</v>
      </c>
      <c r="F306" s="26">
        <f>+IF(Modelo!$C$8=Calculos!$A$7,Calculos!E306,IF(Modelo!$C$8=Calculos!$A$8,D306,"No Existe"))</f>
        <v>0.79929599999999779</v>
      </c>
      <c r="W306" s="28">
        <v>1.52E-2</v>
      </c>
      <c r="X306" s="28">
        <v>839.47</v>
      </c>
      <c r="Y306" s="28">
        <f>+X306/Modelo!$G$11</f>
        <v>8.4081530448717938</v>
      </c>
      <c r="Z306" s="26">
        <f t="shared" si="19"/>
        <v>0.78771699352538238</v>
      </c>
    </row>
    <row r="307" spans="3:26" s="26" customFormat="1" ht="14.4" x14ac:dyDescent="0.3">
      <c r="C307" s="38">
        <f t="shared" si="20"/>
        <v>1.551199999999993E-3</v>
      </c>
      <c r="D307" s="26">
        <f t="shared" si="21"/>
        <v>0.80108399999999769</v>
      </c>
      <c r="E307" s="26">
        <f t="shared" si="22"/>
        <v>0.98270951360456049</v>
      </c>
      <c r="F307" s="26">
        <f>+IF(Modelo!$C$8=Calculos!$A$7,Calculos!E307,IF(Modelo!$C$8=Calculos!$A$8,D307,"No Existe"))</f>
        <v>0.80108399999999769</v>
      </c>
      <c r="W307" s="28">
        <v>1.525E-2</v>
      </c>
      <c r="X307" s="28">
        <v>838.29</v>
      </c>
      <c r="Y307" s="28">
        <f>+X307/Modelo!$G$11</f>
        <v>8.3963341346153832</v>
      </c>
      <c r="Z307" s="26">
        <f t="shared" si="19"/>
        <v>0.78660974007694473</v>
      </c>
    </row>
    <row r="308" spans="3:26" s="26" customFormat="1" ht="14.4" x14ac:dyDescent="0.3">
      <c r="C308" s="38">
        <f t="shared" si="20"/>
        <v>1.556799999999993E-3</v>
      </c>
      <c r="D308" s="26">
        <f t="shared" si="21"/>
        <v>0.8028639999999978</v>
      </c>
      <c r="E308" s="26">
        <f t="shared" si="22"/>
        <v>0.98293699575348281</v>
      </c>
      <c r="F308" s="26">
        <f>+IF(Modelo!$C$8=Calculos!$A$7,Calculos!E308,IF(Modelo!$C$8=Calculos!$A$8,D308,"No Existe"))</f>
        <v>0.8028639999999978</v>
      </c>
      <c r="W308" s="28">
        <v>1.5299999999999999E-2</v>
      </c>
      <c r="X308" s="28">
        <v>836.82</v>
      </c>
      <c r="Y308" s="28">
        <f>+X308/Modelo!$G$11</f>
        <v>8.3816105769230766</v>
      </c>
      <c r="Z308" s="26">
        <f t="shared" si="19"/>
        <v>0.7852303650182979</v>
      </c>
    </row>
    <row r="309" spans="3:26" s="26" customFormat="1" ht="14.4" x14ac:dyDescent="0.3">
      <c r="C309" s="38">
        <f t="shared" si="20"/>
        <v>1.5623999999999929E-3</v>
      </c>
      <c r="D309" s="26">
        <f t="shared" si="21"/>
        <v>0.8046359999999978</v>
      </c>
      <c r="E309" s="26">
        <f t="shared" si="22"/>
        <v>0.98316196258606481</v>
      </c>
      <c r="F309" s="26">
        <f>+IF(Modelo!$C$8=Calculos!$A$7,Calculos!E309,IF(Modelo!$C$8=Calculos!$A$8,D309,"No Existe"))</f>
        <v>0.8046359999999978</v>
      </c>
      <c r="W309" s="28">
        <v>1.5350000000000001E-2</v>
      </c>
      <c r="X309" s="28">
        <v>835.51</v>
      </c>
      <c r="Y309" s="28">
        <f>+X309/Modelo!$G$11</f>
        <v>8.3684895833333321</v>
      </c>
      <c r="Z309" s="26">
        <f t="shared" si="19"/>
        <v>0.78400112602045602</v>
      </c>
    </row>
    <row r="310" spans="3:26" s="26" customFormat="1" ht="14.4" x14ac:dyDescent="0.3">
      <c r="C310" s="38">
        <f t="shared" si="20"/>
        <v>1.5679999999999928E-3</v>
      </c>
      <c r="D310" s="26">
        <f t="shared" si="21"/>
        <v>0.80639999999999779</v>
      </c>
      <c r="E310" s="26">
        <f t="shared" si="22"/>
        <v>0.9833844419058384</v>
      </c>
      <c r="F310" s="26">
        <f>+IF(Modelo!$C$8=Calculos!$A$7,Calculos!E310,IF(Modelo!$C$8=Calculos!$A$8,D310,"No Existe"))</f>
        <v>0.80639999999999779</v>
      </c>
      <c r="W310" s="28">
        <v>1.54E-2</v>
      </c>
      <c r="X310" s="28">
        <v>835.46</v>
      </c>
      <c r="Y310" s="28">
        <f>+X310/Modelo!$G$11</f>
        <v>8.367988782051281</v>
      </c>
      <c r="Z310" s="26">
        <f t="shared" si="19"/>
        <v>0.78395420850145447</v>
      </c>
    </row>
    <row r="311" spans="3:26" s="26" customFormat="1" ht="14.4" x14ac:dyDescent="0.3">
      <c r="C311" s="38">
        <f t="shared" si="20"/>
        <v>1.5735999999999927E-3</v>
      </c>
      <c r="D311" s="26">
        <f t="shared" si="21"/>
        <v>0.80815599999999765</v>
      </c>
      <c r="E311" s="26">
        <f t="shared" si="22"/>
        <v>0.98360446114120637</v>
      </c>
      <c r="F311" s="26">
        <f>+IF(Modelo!$C$8=Calculos!$A$7,Calculos!E311,IF(Modelo!$C$8=Calculos!$A$8,D311,"No Existe"))</f>
        <v>0.80815599999999765</v>
      </c>
      <c r="W311" s="28">
        <v>1.545E-2</v>
      </c>
      <c r="X311" s="28">
        <v>835.41</v>
      </c>
      <c r="Y311" s="28">
        <f>+X311/Modelo!$G$11</f>
        <v>8.3674879807692282</v>
      </c>
      <c r="Z311" s="26">
        <f t="shared" si="19"/>
        <v>0.78390729098245271</v>
      </c>
    </row>
    <row r="312" spans="3:26" s="26" customFormat="1" ht="14.4" x14ac:dyDescent="0.3">
      <c r="C312" s="38">
        <f t="shared" si="20"/>
        <v>1.5791999999999926E-3</v>
      </c>
      <c r="D312" s="26">
        <f t="shared" si="21"/>
        <v>0.80990399999999774</v>
      </c>
      <c r="E312" s="26">
        <f t="shared" si="22"/>
        <v>0.98382204735153089</v>
      </c>
      <c r="F312" s="26">
        <f>+IF(Modelo!$C$8=Calculos!$A$7,Calculos!E312,IF(Modelo!$C$8=Calculos!$A$8,D312,"No Existe"))</f>
        <v>0.80990399999999774</v>
      </c>
      <c r="W312" s="28">
        <v>1.55E-2</v>
      </c>
      <c r="X312" s="28">
        <v>835.36</v>
      </c>
      <c r="Y312" s="28">
        <f>+X312/Modelo!$G$11</f>
        <v>8.3669871794871788</v>
      </c>
      <c r="Z312" s="26">
        <f t="shared" si="19"/>
        <v>0.78386037346345128</v>
      </c>
    </row>
    <row r="313" spans="3:26" s="26" customFormat="1" ht="14.4" x14ac:dyDescent="0.3">
      <c r="C313" s="38">
        <f t="shared" si="20"/>
        <v>1.5847999999999926E-3</v>
      </c>
      <c r="D313" s="26">
        <f t="shared" si="21"/>
        <v>0.81164399999999781</v>
      </c>
      <c r="E313" s="26">
        <f t="shared" si="22"/>
        <v>0.9840372272331015</v>
      </c>
      <c r="F313" s="26">
        <f>+IF(Modelo!$C$8=Calculos!$A$7,Calculos!E313,IF(Modelo!$C$8=Calculos!$A$8,D313,"No Existe"))</f>
        <v>0.81164399999999781</v>
      </c>
      <c r="W313" s="28">
        <v>1.555E-2</v>
      </c>
      <c r="X313" s="28">
        <v>835.3</v>
      </c>
      <c r="Y313" s="28">
        <f>+X313/Modelo!$G$11</f>
        <v>8.3663862179487154</v>
      </c>
      <c r="Z313" s="26">
        <f t="shared" si="19"/>
        <v>0.7838040724406492</v>
      </c>
    </row>
    <row r="314" spans="3:26" s="26" customFormat="1" ht="14.4" x14ac:dyDescent="0.3">
      <c r="C314" s="38">
        <f t="shared" si="20"/>
        <v>1.5903999999999925E-3</v>
      </c>
      <c r="D314" s="26">
        <f t="shared" si="21"/>
        <v>0.81337599999999766</v>
      </c>
      <c r="E314" s="26">
        <f t="shared" si="22"/>
        <v>0.98425002712499265</v>
      </c>
      <c r="F314" s="26">
        <f>+IF(Modelo!$C$8=Calculos!$A$7,Calculos!E314,IF(Modelo!$C$8=Calculos!$A$8,D314,"No Existe"))</f>
        <v>0.81337599999999766</v>
      </c>
      <c r="W314" s="28">
        <v>1.5599999999999999E-2</v>
      </c>
      <c r="X314" s="28">
        <v>835.25</v>
      </c>
      <c r="Y314" s="28">
        <f>+X314/Modelo!$G$11</f>
        <v>8.3658854166666661</v>
      </c>
      <c r="Z314" s="26">
        <f t="shared" si="19"/>
        <v>0.78375715492164777</v>
      </c>
    </row>
    <row r="315" spans="3:26" s="26" customFormat="1" ht="14.4" x14ac:dyDescent="0.3">
      <c r="C315" s="38">
        <f t="shared" si="20"/>
        <v>1.5959999999999924E-3</v>
      </c>
      <c r="D315" s="26">
        <f t="shared" si="21"/>
        <v>0.81509999999999772</v>
      </c>
      <c r="E315" s="26">
        <f t="shared" si="22"/>
        <v>0.98446047301480899</v>
      </c>
      <c r="F315" s="26">
        <f>+IF(Modelo!$C$8=Calculos!$A$7,Calculos!E315,IF(Modelo!$C$8=Calculos!$A$8,D315,"No Existe"))</f>
        <v>0.81509999999999772</v>
      </c>
      <c r="W315" s="28">
        <v>1.5650000000000001E-2</v>
      </c>
      <c r="X315" s="28">
        <v>833.15</v>
      </c>
      <c r="Y315" s="28">
        <f>+X315/Modelo!$G$11</f>
        <v>8.344851762820511</v>
      </c>
      <c r="Z315" s="26">
        <f t="shared" si="19"/>
        <v>0.78178661912358072</v>
      </c>
    </row>
    <row r="316" spans="3:26" s="26" customFormat="1" ht="14.4" x14ac:dyDescent="0.3">
      <c r="C316" s="38">
        <f t="shared" si="20"/>
        <v>1.6015999999999923E-3</v>
      </c>
      <c r="D316" s="26">
        <f t="shared" si="21"/>
        <v>0.81681599999999766</v>
      </c>
      <c r="E316" s="26">
        <f t="shared" si="22"/>
        <v>0.98466859054432299</v>
      </c>
      <c r="F316" s="26">
        <f>+IF(Modelo!$C$8=Calculos!$A$7,Calculos!E316,IF(Modelo!$C$8=Calculos!$A$8,D316,"No Existe"))</f>
        <v>0.81681599999999766</v>
      </c>
      <c r="W316" s="28">
        <v>1.5699999999999999E-2</v>
      </c>
      <c r="X316" s="28">
        <v>831.35</v>
      </c>
      <c r="Y316" s="28">
        <f>+X316/Modelo!$G$11</f>
        <v>8.3268229166666661</v>
      </c>
      <c r="Z316" s="26">
        <f t="shared" si="19"/>
        <v>0.78009758843952337</v>
      </c>
    </row>
    <row r="317" spans="3:26" s="26" customFormat="1" ht="14.4" x14ac:dyDescent="0.3">
      <c r="C317" s="38">
        <f t="shared" si="20"/>
        <v>1.6071999999999922E-3</v>
      </c>
      <c r="D317" s="26">
        <f t="shared" si="21"/>
        <v>0.81852399999999759</v>
      </c>
      <c r="E317" s="26">
        <f t="shared" si="22"/>
        <v>0.98487440501500678</v>
      </c>
      <c r="F317" s="26">
        <f>+IF(Modelo!$C$8=Calculos!$A$7,Calculos!E317,IF(Modelo!$C$8=Calculos!$A$8,D317,"No Existe"))</f>
        <v>0.81852399999999759</v>
      </c>
      <c r="W317" s="28">
        <v>1.575E-2</v>
      </c>
      <c r="X317" s="28">
        <v>831.3</v>
      </c>
      <c r="Y317" s="28">
        <f>+X317/Modelo!$G$11</f>
        <v>8.3263221153846132</v>
      </c>
      <c r="Z317" s="26">
        <f t="shared" si="19"/>
        <v>0.7800506709205216</v>
      </c>
    </row>
    <row r="318" spans="3:26" s="26" customFormat="1" ht="14.4" x14ac:dyDescent="0.3">
      <c r="C318" s="38">
        <f t="shared" si="20"/>
        <v>1.6127999999999921E-3</v>
      </c>
      <c r="D318" s="26">
        <f t="shared" si="21"/>
        <v>0.82022399999999762</v>
      </c>
      <c r="E318" s="26">
        <f t="shared" si="22"/>
        <v>0.98507794139345961</v>
      </c>
      <c r="F318" s="26">
        <f>+IF(Modelo!$C$8=Calculos!$A$7,Calculos!E318,IF(Modelo!$C$8=Calculos!$A$8,D318,"No Existe"))</f>
        <v>0.82022399999999762</v>
      </c>
      <c r="W318" s="28">
        <v>1.5800000000000002E-2</v>
      </c>
      <c r="X318" s="28">
        <v>831.25</v>
      </c>
      <c r="Y318" s="28">
        <f>+X318/Modelo!$G$11</f>
        <v>8.3258213141025621</v>
      </c>
      <c r="Z318" s="26">
        <f t="shared" si="19"/>
        <v>0.78000375340152006</v>
      </c>
    </row>
    <row r="319" spans="3:26" s="26" customFormat="1" ht="14.4" x14ac:dyDescent="0.3">
      <c r="C319" s="38">
        <f t="shared" si="20"/>
        <v>1.6183999999999921E-3</v>
      </c>
      <c r="D319" s="26">
        <f t="shared" si="21"/>
        <v>0.82191599999999765</v>
      </c>
      <c r="E319" s="26">
        <f t="shared" si="22"/>
        <v>0.98527922431673343</v>
      </c>
      <c r="F319" s="26">
        <f>+IF(Modelo!$C$8=Calculos!$A$7,Calculos!E319,IF(Modelo!$C$8=Calculos!$A$8,D319,"No Existe"))</f>
        <v>0.82191599999999765</v>
      </c>
      <c r="W319" s="28">
        <v>1.585E-2</v>
      </c>
      <c r="X319" s="28">
        <v>831.2</v>
      </c>
      <c r="Y319" s="28">
        <f>+X319/Modelo!$G$11</f>
        <v>8.325320512820511</v>
      </c>
      <c r="Z319" s="26">
        <f t="shared" si="19"/>
        <v>0.77995683588251852</v>
      </c>
    </row>
    <row r="320" spans="3:26" s="26" customFormat="1" ht="14.4" x14ac:dyDescent="0.3">
      <c r="C320" s="38">
        <f t="shared" si="20"/>
        <v>1.623999999999992E-3</v>
      </c>
      <c r="D320" s="26">
        <f t="shared" si="21"/>
        <v>0.82359999999999767</v>
      </c>
      <c r="E320" s="26">
        <f t="shared" si="22"/>
        <v>0.98547827809756094</v>
      </c>
      <c r="F320" s="26">
        <f>+IF(Modelo!$C$8=Calculos!$A$7,Calculos!E320,IF(Modelo!$C$8=Calculos!$A$8,D320,"No Existe"))</f>
        <v>0.82359999999999767</v>
      </c>
      <c r="W320" s="28">
        <v>1.5900000000000001E-2</v>
      </c>
      <c r="X320" s="28">
        <v>830.67</v>
      </c>
      <c r="Y320" s="28">
        <f>+X320/Modelo!$G$11</f>
        <v>8.3200120192307665</v>
      </c>
      <c r="Z320" s="26">
        <f t="shared" si="19"/>
        <v>0.77945951018110149</v>
      </c>
    </row>
    <row r="321" spans="3:26" s="26" customFormat="1" ht="14.4" x14ac:dyDescent="0.3">
      <c r="C321" s="38">
        <f t="shared" si="20"/>
        <v>1.6295999999999919E-3</v>
      </c>
      <c r="D321" s="26">
        <f t="shared" si="21"/>
        <v>0.82527599999999757</v>
      </c>
      <c r="E321" s="26">
        <f t="shared" si="22"/>
        <v>0.9856751267294831</v>
      </c>
      <c r="F321" s="26">
        <f>+IF(Modelo!$C$8=Calculos!$A$7,Calculos!E321,IF(Modelo!$C$8=Calculos!$A$8,D321,"No Existe"))</f>
        <v>0.82527599999999757</v>
      </c>
      <c r="W321" s="28">
        <v>1.5949999999999999E-2</v>
      </c>
      <c r="X321" s="28">
        <v>829.19</v>
      </c>
      <c r="Y321" s="28">
        <f>+X321/Modelo!$G$11</f>
        <v>8.3051883012820511</v>
      </c>
      <c r="Z321" s="26">
        <f t="shared" si="19"/>
        <v>0.77807075161865458</v>
      </c>
    </row>
    <row r="322" spans="3:26" s="26" customFormat="1" ht="14.4" x14ac:dyDescent="0.3">
      <c r="C322" s="38">
        <f t="shared" si="20"/>
        <v>1.6351999999999918E-3</v>
      </c>
      <c r="D322" s="26">
        <f t="shared" si="21"/>
        <v>0.82694399999999757</v>
      </c>
      <c r="E322" s="26">
        <f t="shared" si="22"/>
        <v>0.985869793891886</v>
      </c>
      <c r="F322" s="26">
        <f>+IF(Modelo!$C$8=Calculos!$A$7,Calculos!E322,IF(Modelo!$C$8=Calculos!$A$8,D322,"No Existe"))</f>
        <v>0.82694399999999757</v>
      </c>
      <c r="W322" s="28">
        <v>1.6E-2</v>
      </c>
      <c r="X322" s="28">
        <v>827.72</v>
      </c>
      <c r="Y322" s="28">
        <f>+X322/Modelo!$G$11</f>
        <v>8.2904647435897427</v>
      </c>
      <c r="Z322" s="26">
        <f t="shared" si="19"/>
        <v>0.77669137656000753</v>
      </c>
    </row>
    <row r="323" spans="3:26" s="26" customFormat="1" ht="14.4" x14ac:dyDescent="0.3">
      <c r="C323" s="38">
        <f t="shared" si="20"/>
        <v>1.6407999999999917E-3</v>
      </c>
      <c r="D323" s="26">
        <f t="shared" si="21"/>
        <v>0.82860399999999756</v>
      </c>
      <c r="E323" s="26">
        <f t="shared" si="22"/>
        <v>0.98606230295494013</v>
      </c>
      <c r="F323" s="26">
        <f>+IF(Modelo!$C$8=Calculos!$A$7,Calculos!E323,IF(Modelo!$C$8=Calculos!$A$8,D323,"No Existe"))</f>
        <v>0.82860399999999756</v>
      </c>
      <c r="W323" s="28">
        <v>1.6049999999999998E-2</v>
      </c>
      <c r="X323" s="28">
        <v>827.19</v>
      </c>
      <c r="Y323" s="28">
        <f>+X323/Modelo!$G$11</f>
        <v>8.2851562499999982</v>
      </c>
      <c r="Z323" s="26">
        <f t="shared" ref="Z323:Z386" si="23">+Y323/$AA$1</f>
        <v>0.77619405085859061</v>
      </c>
    </row>
    <row r="324" spans="3:26" s="26" customFormat="1" ht="14.4" x14ac:dyDescent="0.3">
      <c r="C324" s="38">
        <f t="shared" si="20"/>
        <v>1.6463999999999917E-3</v>
      </c>
      <c r="D324" s="26">
        <f t="shared" si="21"/>
        <v>0.83025599999999766</v>
      </c>
      <c r="E324" s="26">
        <f t="shared" si="22"/>
        <v>0.98625267698445163</v>
      </c>
      <c r="F324" s="26">
        <f>+IF(Modelo!$C$8=Calculos!$A$7,Calculos!E324,IF(Modelo!$C$8=Calculos!$A$8,D324,"No Existe"))</f>
        <v>0.83025599999999766</v>
      </c>
      <c r="W324" s="28">
        <v>1.61E-2</v>
      </c>
      <c r="X324" s="28">
        <v>827.14</v>
      </c>
      <c r="Y324" s="28">
        <f>+X324/Modelo!$G$11</f>
        <v>8.2846554487179471</v>
      </c>
      <c r="Z324" s="26">
        <f t="shared" si="23"/>
        <v>0.77614713333958896</v>
      </c>
    </row>
    <row r="325" spans="3:26" s="26" customFormat="1" ht="14.4" x14ac:dyDescent="0.3">
      <c r="C325" s="38">
        <f t="shared" si="20"/>
        <v>1.6519999999999916E-3</v>
      </c>
      <c r="D325" s="26">
        <f t="shared" si="21"/>
        <v>0.83189999999999753</v>
      </c>
      <c r="E325" s="26">
        <f t="shared" si="22"/>
        <v>0.98644093874662364</v>
      </c>
      <c r="F325" s="26">
        <f>+IF(Modelo!$C$8=Calculos!$A$7,Calculos!E325,IF(Modelo!$C$8=Calculos!$A$8,D325,"No Existe"))</f>
        <v>0.83189999999999753</v>
      </c>
      <c r="W325" s="28">
        <v>1.6150000000000001E-2</v>
      </c>
      <c r="X325" s="28">
        <v>827.09</v>
      </c>
      <c r="Y325" s="28">
        <f>+X325/Modelo!$G$11</f>
        <v>8.284154647435896</v>
      </c>
      <c r="Z325" s="26">
        <f t="shared" si="23"/>
        <v>0.77610021582058741</v>
      </c>
    </row>
    <row r="326" spans="3:26" s="26" customFormat="1" ht="14.4" x14ac:dyDescent="0.3">
      <c r="C326" s="38">
        <f t="shared" si="20"/>
        <v>1.6575999999999915E-3</v>
      </c>
      <c r="D326" s="26">
        <f t="shared" si="21"/>
        <v>0.83353599999999761</v>
      </c>
      <c r="E326" s="26">
        <f t="shared" si="22"/>
        <v>0.98662711071272791</v>
      </c>
      <c r="F326" s="26">
        <f>+IF(Modelo!$C$8=Calculos!$A$7,Calculos!E326,IF(Modelo!$C$8=Calculos!$A$8,D326,"No Existe"))</f>
        <v>0.83353599999999761</v>
      </c>
      <c r="W326" s="28">
        <v>1.6199999999999999E-2</v>
      </c>
      <c r="X326" s="28">
        <v>827.03</v>
      </c>
      <c r="Y326" s="28">
        <f>+X326/Modelo!$G$11</f>
        <v>8.2835536858974343</v>
      </c>
      <c r="Z326" s="26">
        <f t="shared" si="23"/>
        <v>0.77604391479778545</v>
      </c>
    </row>
    <row r="327" spans="3:26" s="26" customFormat="1" ht="14.4" x14ac:dyDescent="0.3">
      <c r="C327" s="38">
        <f t="shared" si="20"/>
        <v>1.6631999999999914E-3</v>
      </c>
      <c r="D327" s="26">
        <f t="shared" si="21"/>
        <v>0.83516399999999757</v>
      </c>
      <c r="E327" s="26">
        <f t="shared" si="22"/>
        <v>0.9868112150636954</v>
      </c>
      <c r="F327" s="26">
        <f>+IF(Modelo!$C$8=Calculos!$A$7,Calculos!E327,IF(Modelo!$C$8=Calculos!$A$8,D327,"No Existe"))</f>
        <v>0.83516399999999757</v>
      </c>
      <c r="W327" s="28">
        <v>1.6250000000000001E-2</v>
      </c>
      <c r="X327" s="28">
        <v>825.24</v>
      </c>
      <c r="Y327" s="28">
        <f>+X327/Modelo!$G$11</f>
        <v>8.2656249999999982</v>
      </c>
      <c r="Z327" s="26">
        <f t="shared" si="23"/>
        <v>0.7743642676175283</v>
      </c>
    </row>
    <row r="328" spans="3:26" s="26" customFormat="1" ht="14.4" x14ac:dyDescent="0.3">
      <c r="C328" s="38">
        <f t="shared" si="20"/>
        <v>1.6687999999999913E-3</v>
      </c>
      <c r="D328" s="26">
        <f t="shared" si="21"/>
        <v>0.83678399999999753</v>
      </c>
      <c r="E328" s="26">
        <f t="shared" si="22"/>
        <v>0.98699327369461964</v>
      </c>
      <c r="F328" s="26">
        <f>+IF(Modelo!$C$8=Calculos!$A$7,Calculos!E328,IF(Modelo!$C$8=Calculos!$A$8,D328,"No Existe"))</f>
        <v>0.83678399999999753</v>
      </c>
      <c r="W328" s="28">
        <v>1.6299999999999999E-2</v>
      </c>
      <c r="X328" s="28">
        <v>823.13</v>
      </c>
      <c r="Y328" s="28">
        <f>+X328/Modelo!$G$11</f>
        <v>8.2444911858974343</v>
      </c>
      <c r="Z328" s="26">
        <f t="shared" si="23"/>
        <v>0.77238434831566105</v>
      </c>
    </row>
    <row r="329" spans="3:26" s="26" customFormat="1" ht="14.4" x14ac:dyDescent="0.3">
      <c r="C329" s="38">
        <f t="shared" si="20"/>
        <v>1.6743999999999913E-3</v>
      </c>
      <c r="D329" s="26">
        <f t="shared" si="21"/>
        <v>0.83839599999999748</v>
      </c>
      <c r="E329" s="26">
        <f t="shared" si="22"/>
        <v>0.98717330821917915</v>
      </c>
      <c r="F329" s="26">
        <f>+IF(Modelo!$C$8=Calculos!$A$7,Calculos!E329,IF(Modelo!$C$8=Calculos!$A$8,D329,"No Existe"))</f>
        <v>0.83839599999999748</v>
      </c>
      <c r="W329" s="28">
        <v>1.635E-2</v>
      </c>
      <c r="X329" s="28">
        <v>823.08</v>
      </c>
      <c r="Y329" s="28">
        <f>+X329/Modelo!$G$11</f>
        <v>8.2439903846153832</v>
      </c>
      <c r="Z329" s="26">
        <f t="shared" si="23"/>
        <v>0.77233743079665951</v>
      </c>
    </row>
    <row r="330" spans="3:26" s="26" customFormat="1" ht="14.4" x14ac:dyDescent="0.3">
      <c r="C330" s="38">
        <f t="shared" si="20"/>
        <v>1.6799999999999912E-3</v>
      </c>
      <c r="D330" s="26">
        <f t="shared" si="21"/>
        <v>0.83999999999999742</v>
      </c>
      <c r="E330" s="26">
        <f t="shared" si="22"/>
        <v>0.98735133997397995</v>
      </c>
      <c r="F330" s="26">
        <f>+IF(Modelo!$C$8=Calculos!$A$7,Calculos!E330,IF(Modelo!$C$8=Calculos!$A$8,D330,"No Existe"))</f>
        <v>0.83999999999999742</v>
      </c>
      <c r="W330" s="28">
        <v>1.6400000000000001E-2</v>
      </c>
      <c r="X330" s="28">
        <v>823.03</v>
      </c>
      <c r="Y330" s="28">
        <f>+X330/Modelo!$G$11</f>
        <v>8.2434895833333321</v>
      </c>
      <c r="Z330" s="26">
        <f t="shared" si="23"/>
        <v>0.77229051327765785</v>
      </c>
    </row>
    <row r="331" spans="3:26" s="26" customFormat="1" ht="14.4" x14ac:dyDescent="0.3">
      <c r="C331" s="38">
        <f t="shared" si="20"/>
        <v>1.6855999999999911E-3</v>
      </c>
      <c r="D331" s="26">
        <f t="shared" si="21"/>
        <v>0.84159599999999757</v>
      </c>
      <c r="E331" s="26">
        <f t="shared" si="22"/>
        <v>0.98752739002281897</v>
      </c>
      <c r="F331" s="26">
        <f>+IF(Modelo!$C$8=Calculos!$A$7,Calculos!E331,IF(Modelo!$C$8=Calculos!$A$8,D331,"No Existe"))</f>
        <v>0.84159599999999757</v>
      </c>
      <c r="W331" s="28">
        <v>1.6449999999999999E-2</v>
      </c>
      <c r="X331" s="28">
        <v>822.15</v>
      </c>
      <c r="Y331" s="28">
        <f>+X331/Modelo!$G$11</f>
        <v>8.2346754807692299</v>
      </c>
      <c r="Z331" s="26">
        <f t="shared" si="23"/>
        <v>0.77146476494322991</v>
      </c>
    </row>
    <row r="332" spans="3:26" s="26" customFormat="1" ht="14.4" x14ac:dyDescent="0.3">
      <c r="C332" s="38">
        <f t="shared" si="20"/>
        <v>1.691199999999991E-3</v>
      </c>
      <c r="D332" s="26">
        <f t="shared" si="21"/>
        <v>0.84318399999999749</v>
      </c>
      <c r="E332" s="26">
        <f t="shared" si="22"/>
        <v>0.98770147916087203</v>
      </c>
      <c r="F332" s="26">
        <f>+IF(Modelo!$C$8=Calculos!$A$7,Calculos!E332,IF(Modelo!$C$8=Calculos!$A$8,D332,"No Existe"))</f>
        <v>0.84318399999999749</v>
      </c>
      <c r="W332" s="28">
        <v>1.6500000000000001E-2</v>
      </c>
      <c r="X332" s="28">
        <v>820.68</v>
      </c>
      <c r="Y332" s="28">
        <f>+X332/Modelo!$G$11</f>
        <v>8.2199519230769216</v>
      </c>
      <c r="Z332" s="26">
        <f t="shared" si="23"/>
        <v>0.77008538988458286</v>
      </c>
    </row>
    <row r="333" spans="3:26" s="26" customFormat="1" ht="14.4" x14ac:dyDescent="0.3">
      <c r="C333" s="38">
        <f t="shared" si="20"/>
        <v>1.6967999999999909E-3</v>
      </c>
      <c r="D333" s="26">
        <f t="shared" si="21"/>
        <v>0.84476399999999741</v>
      </c>
      <c r="E333" s="26">
        <f t="shared" si="22"/>
        <v>0.98787362791880384</v>
      </c>
      <c r="F333" s="26">
        <f>+IF(Modelo!$C$8=Calculos!$A$7,Calculos!E333,IF(Modelo!$C$8=Calculos!$A$8,D333,"No Existe"))</f>
        <v>0.84476399999999741</v>
      </c>
      <c r="W333" s="28">
        <v>1.6549999999999999E-2</v>
      </c>
      <c r="X333" s="28">
        <v>819.21</v>
      </c>
      <c r="Y333" s="28">
        <f>+X333/Modelo!$G$11</f>
        <v>8.205228365384615</v>
      </c>
      <c r="Z333" s="26">
        <f t="shared" si="23"/>
        <v>0.76870601482593615</v>
      </c>
    </row>
    <row r="334" spans="3:26" s="26" customFormat="1" ht="14.4" x14ac:dyDescent="0.3">
      <c r="C334" s="38">
        <f t="shared" si="20"/>
        <v>1.7023999999999909E-3</v>
      </c>
      <c r="D334" s="26">
        <f t="shared" si="21"/>
        <v>0.84633599999999753</v>
      </c>
      <c r="E334" s="26">
        <f t="shared" si="22"/>
        <v>0.9880438565668066</v>
      </c>
      <c r="F334" s="26">
        <f>+IF(Modelo!$C$8=Calculos!$A$7,Calculos!E334,IF(Modelo!$C$8=Calculos!$A$8,D334,"No Existe"))</f>
        <v>0.84633599999999753</v>
      </c>
      <c r="W334" s="28">
        <v>1.66E-2</v>
      </c>
      <c r="X334" s="28">
        <v>819.03</v>
      </c>
      <c r="Y334" s="28">
        <f>+X334/Modelo!$G$11</f>
        <v>8.2034254807692282</v>
      </c>
      <c r="Z334" s="26">
        <f t="shared" si="23"/>
        <v>0.76853711175753014</v>
      </c>
    </row>
    <row r="335" spans="3:26" s="26" customFormat="1" ht="14.4" x14ac:dyDescent="0.3">
      <c r="C335" s="38">
        <f t="shared" si="20"/>
        <v>1.7079999999999908E-3</v>
      </c>
      <c r="D335" s="26">
        <f t="shared" si="21"/>
        <v>0.84789999999999743</v>
      </c>
      <c r="E335" s="26">
        <f t="shared" si="22"/>
        <v>0.9882121851185659</v>
      </c>
      <c r="F335" s="26">
        <f>+IF(Modelo!$C$8=Calculos!$A$7,Calculos!E335,IF(Modelo!$C$8=Calculos!$A$8,D335,"No Existe"))</f>
        <v>0.84789999999999743</v>
      </c>
      <c r="W335" s="28">
        <v>1.6650000000000002E-2</v>
      </c>
      <c r="X335" s="28">
        <v>818.97</v>
      </c>
      <c r="Y335" s="28">
        <f>+X335/Modelo!$G$11</f>
        <v>8.2028245192307683</v>
      </c>
      <c r="Z335" s="26">
        <f t="shared" si="23"/>
        <v>0.7684808107347284</v>
      </c>
    </row>
    <row r="336" spans="3:26" s="26" customFormat="1" ht="14.4" x14ac:dyDescent="0.3">
      <c r="C336" s="38">
        <f t="shared" si="20"/>
        <v>1.7135999999999907E-3</v>
      </c>
      <c r="D336" s="26">
        <f t="shared" si="21"/>
        <v>0.84945599999999732</v>
      </c>
      <c r="E336" s="26">
        <f t="shared" si="22"/>
        <v>0.98837863333515397</v>
      </c>
      <c r="F336" s="26">
        <f>+IF(Modelo!$C$8=Calculos!$A$7,Calculos!E336,IF(Modelo!$C$8=Calculos!$A$8,D336,"No Existe"))</f>
        <v>0.84945599999999732</v>
      </c>
      <c r="W336" s="28">
        <v>1.67E-2</v>
      </c>
      <c r="X336" s="28">
        <v>818.63</v>
      </c>
      <c r="Y336" s="28">
        <f>+X336/Modelo!$G$11</f>
        <v>8.1994190705128194</v>
      </c>
      <c r="Z336" s="26">
        <f t="shared" si="23"/>
        <v>0.76816177160551757</v>
      </c>
    </row>
    <row r="337" spans="3:26" s="26" customFormat="1" ht="14.4" x14ac:dyDescent="0.3">
      <c r="C337" s="38">
        <f t="shared" si="20"/>
        <v>1.7191999999999906E-3</v>
      </c>
      <c r="D337" s="26">
        <f t="shared" si="21"/>
        <v>0.85100399999999743</v>
      </c>
      <c r="E337" s="26">
        <f t="shared" si="22"/>
        <v>0.9885432207288567</v>
      </c>
      <c r="F337" s="26">
        <f>+IF(Modelo!$C$8=Calculos!$A$7,Calculos!E337,IF(Modelo!$C$8=Calculos!$A$8,D337,"No Existe"))</f>
        <v>0.85100399999999743</v>
      </c>
      <c r="W337" s="28">
        <v>1.6750000000000001E-2</v>
      </c>
      <c r="X337" s="28">
        <v>817.16</v>
      </c>
      <c r="Y337" s="28">
        <f>+X337/Modelo!$G$11</f>
        <v>8.184695512820511</v>
      </c>
      <c r="Z337" s="26">
        <f t="shared" si="23"/>
        <v>0.76678239654687053</v>
      </c>
    </row>
    <row r="338" spans="3:26" s="26" customFormat="1" ht="14.4" x14ac:dyDescent="0.3">
      <c r="C338" s="38">
        <f t="shared" si="20"/>
        <v>1.7247999999999905E-3</v>
      </c>
      <c r="D338" s="26">
        <f t="shared" si="21"/>
        <v>0.85254399999999741</v>
      </c>
      <c r="E338" s="26">
        <f t="shared" si="22"/>
        <v>0.98870596656693011</v>
      </c>
      <c r="F338" s="26">
        <f>+IF(Modelo!$C$8=Calculos!$A$7,Calculos!E338,IF(Modelo!$C$8=Calculos!$A$8,D338,"No Existe"))</f>
        <v>0.85254399999999741</v>
      </c>
      <c r="W338" s="28">
        <v>1.6799999999999999E-2</v>
      </c>
      <c r="X338" s="28">
        <v>816.92</v>
      </c>
      <c r="Y338" s="28">
        <f>+X338/Modelo!$G$11</f>
        <v>8.1822916666666643</v>
      </c>
      <c r="Z338" s="26">
        <f t="shared" si="23"/>
        <v>0.76655719245566289</v>
      </c>
    </row>
    <row r="339" spans="3:26" s="26" customFormat="1" ht="14.4" x14ac:dyDescent="0.3">
      <c r="C339" s="38">
        <f t="shared" si="20"/>
        <v>1.7303999999999905E-3</v>
      </c>
      <c r="D339" s="26">
        <f t="shared" si="21"/>
        <v>0.85407599999999739</v>
      </c>
      <c r="E339" s="26">
        <f t="shared" si="22"/>
        <v>0.98886688987529181</v>
      </c>
      <c r="F339" s="26">
        <f>+IF(Modelo!$C$8=Calculos!$A$7,Calculos!E339,IF(Modelo!$C$8=Calculos!$A$8,D339,"No Existe"))</f>
        <v>0.85407599999999739</v>
      </c>
      <c r="W339" s="28">
        <v>1.685E-2</v>
      </c>
      <c r="X339" s="28">
        <v>816.13</v>
      </c>
      <c r="Y339" s="28">
        <f>+X339/Modelo!$G$11</f>
        <v>8.1743790064102555</v>
      </c>
      <c r="Z339" s="26">
        <f t="shared" si="23"/>
        <v>0.76581589565543784</v>
      </c>
    </row>
    <row r="340" spans="3:26" s="26" customFormat="1" ht="14.4" x14ac:dyDescent="0.3">
      <c r="C340" s="38">
        <f t="shared" si="20"/>
        <v>1.7359999999999904E-3</v>
      </c>
      <c r="D340" s="26">
        <f t="shared" si="21"/>
        <v>0.85559999999999736</v>
      </c>
      <c r="E340" s="26">
        <f t="shared" si="22"/>
        <v>0.98902600944214669</v>
      </c>
      <c r="F340" s="26">
        <f>+IF(Modelo!$C$8=Calculos!$A$7,Calculos!E340,IF(Modelo!$C$8=Calculos!$A$8,D340,"No Existe"))</f>
        <v>0.85559999999999736</v>
      </c>
      <c r="W340" s="28">
        <v>1.6899999999999998E-2</v>
      </c>
      <c r="X340" s="28">
        <v>814.92</v>
      </c>
      <c r="Y340" s="28">
        <f>+X340/Modelo!$G$11</f>
        <v>8.1622596153846132</v>
      </c>
      <c r="Z340" s="26">
        <f t="shared" si="23"/>
        <v>0.76468049169559904</v>
      </c>
    </row>
    <row r="341" spans="3:26" s="26" customFormat="1" ht="14.4" x14ac:dyDescent="0.3">
      <c r="C341" s="38">
        <f t="shared" si="20"/>
        <v>1.7415999999999903E-3</v>
      </c>
      <c r="D341" s="26">
        <f t="shared" si="21"/>
        <v>0.85711599999999732</v>
      </c>
      <c r="E341" s="26">
        <f t="shared" si="22"/>
        <v>0.98918334382154915</v>
      </c>
      <c r="F341" s="26">
        <f>+IF(Modelo!$C$8=Calculos!$A$7,Calculos!E341,IF(Modelo!$C$8=Calculos!$A$8,D341,"No Existe"))</f>
        <v>0.85711599999999732</v>
      </c>
      <c r="W341" s="28">
        <v>1.695E-2</v>
      </c>
      <c r="X341" s="28">
        <v>814.86</v>
      </c>
      <c r="Y341" s="28">
        <f>+X341/Modelo!$G$11</f>
        <v>8.1616586538461533</v>
      </c>
      <c r="Z341" s="26">
        <f t="shared" si="23"/>
        <v>0.7646241906727973</v>
      </c>
    </row>
    <row r="342" spans="3:26" s="26" customFormat="1" ht="14.4" x14ac:dyDescent="0.3">
      <c r="C342" s="38">
        <f t="shared" si="20"/>
        <v>1.7471999999999902E-3</v>
      </c>
      <c r="D342" s="26">
        <f t="shared" si="21"/>
        <v>0.85862399999999739</v>
      </c>
      <c r="E342" s="26">
        <f t="shared" si="22"/>
        <v>0.98933891133690166</v>
      </c>
      <c r="F342" s="26">
        <f>+IF(Modelo!$C$8=Calculos!$A$7,Calculos!E342,IF(Modelo!$C$8=Calculos!$A$8,D342,"No Existe"))</f>
        <v>0.85862399999999739</v>
      </c>
      <c r="W342" s="28">
        <v>1.7000000000000001E-2</v>
      </c>
      <c r="X342" s="28">
        <v>814.81</v>
      </c>
      <c r="Y342" s="28">
        <f>+X342/Modelo!$G$11</f>
        <v>8.1611578525641004</v>
      </c>
      <c r="Z342" s="26">
        <f t="shared" si="23"/>
        <v>0.76457727315379553</v>
      </c>
    </row>
    <row r="343" spans="3:26" s="26" customFormat="1" ht="14.4" x14ac:dyDescent="0.3">
      <c r="C343" s="38">
        <f t="shared" si="20"/>
        <v>1.7527999999999901E-3</v>
      </c>
      <c r="D343" s="26">
        <f t="shared" si="21"/>
        <v>0.86012399999999734</v>
      </c>
      <c r="E343" s="26">
        <f t="shared" si="22"/>
        <v>0.98949273008439409</v>
      </c>
      <c r="F343" s="26">
        <f>+IF(Modelo!$C$8=Calculos!$A$7,Calculos!E343,IF(Modelo!$C$8=Calculos!$A$8,D343,"No Existe"))</f>
        <v>0.86012399999999734</v>
      </c>
      <c r="W343" s="28">
        <v>1.7049999999999999E-2</v>
      </c>
      <c r="X343" s="28">
        <v>814.76</v>
      </c>
      <c r="Y343" s="28">
        <f>+X343/Modelo!$G$11</f>
        <v>8.1606570512820493</v>
      </c>
      <c r="Z343" s="26">
        <f t="shared" si="23"/>
        <v>0.76453035563479399</v>
      </c>
    </row>
    <row r="344" spans="3:26" s="26" customFormat="1" ht="14.4" x14ac:dyDescent="0.3">
      <c r="C344" s="38">
        <f t="shared" si="20"/>
        <v>1.75839999999999E-3</v>
      </c>
      <c r="D344" s="26">
        <f t="shared" si="21"/>
        <v>0.86161599999999738</v>
      </c>
      <c r="E344" s="26">
        <f t="shared" si="22"/>
        <v>0.98964481793638104</v>
      </c>
      <c r="F344" s="26">
        <f>+IF(Modelo!$C$8=Calculos!$A$7,Calculos!E344,IF(Modelo!$C$8=Calculos!$A$8,D344,"No Existe"))</f>
        <v>0.86161599999999738</v>
      </c>
      <c r="W344" s="28">
        <v>1.7100000000000001E-2</v>
      </c>
      <c r="X344" s="28">
        <v>814.53</v>
      </c>
      <c r="Y344" s="28">
        <f>+X344/Modelo!$G$11</f>
        <v>8.1583533653846132</v>
      </c>
      <c r="Z344" s="26">
        <f t="shared" si="23"/>
        <v>0.76431453504738667</v>
      </c>
    </row>
    <row r="345" spans="3:26" s="26" customFormat="1" ht="14.4" x14ac:dyDescent="0.3">
      <c r="C345" s="38">
        <f t="shared" si="20"/>
        <v>1.76399999999999E-3</v>
      </c>
      <c r="D345" s="26">
        <f t="shared" si="21"/>
        <v>0.86309999999999731</v>
      </c>
      <c r="E345" s="26">
        <f t="shared" si="22"/>
        <v>0.98979519254470116</v>
      </c>
      <c r="F345" s="26">
        <f>+IF(Modelo!$C$8=Calculos!$A$7,Calculos!E345,IF(Modelo!$C$8=Calculos!$A$8,D345,"No Existe"))</f>
        <v>0.86309999999999731</v>
      </c>
      <c r="W345" s="28">
        <v>1.7149999999999999E-2</v>
      </c>
      <c r="X345" s="28">
        <v>813.06</v>
      </c>
      <c r="Y345" s="28">
        <f>+X345/Modelo!$G$11</f>
        <v>8.1436298076923048</v>
      </c>
      <c r="Z345" s="26">
        <f t="shared" si="23"/>
        <v>0.76293515998873962</v>
      </c>
    </row>
    <row r="346" spans="3:26" s="26" customFormat="1" ht="14.4" x14ac:dyDescent="0.3">
      <c r="C346" s="38">
        <f t="shared" si="20"/>
        <v>1.7695999999999899E-3</v>
      </c>
      <c r="D346" s="26">
        <f t="shared" si="21"/>
        <v>0.86457599999999735</v>
      </c>
      <c r="E346" s="26">
        <f t="shared" si="22"/>
        <v>0.98994387134393891</v>
      </c>
      <c r="F346" s="26">
        <f>+IF(Modelo!$C$8=Calculos!$A$7,Calculos!E346,IF(Modelo!$C$8=Calculos!$A$8,D346,"No Existe"))</f>
        <v>0.86457599999999735</v>
      </c>
      <c r="W346" s="28">
        <v>1.72E-2</v>
      </c>
      <c r="X346" s="28">
        <v>812.71</v>
      </c>
      <c r="Y346" s="28">
        <f>+X346/Modelo!$G$11</f>
        <v>8.1401241987179471</v>
      </c>
      <c r="Z346" s="26">
        <f t="shared" si="23"/>
        <v>0.76260673735572859</v>
      </c>
    </row>
    <row r="347" spans="3:26" s="26" customFormat="1" ht="14.4" x14ac:dyDescent="0.3">
      <c r="C347" s="38">
        <f t="shared" si="20"/>
        <v>1.7751999999999898E-3</v>
      </c>
      <c r="D347" s="26">
        <f t="shared" si="21"/>
        <v>0.86604399999999737</v>
      </c>
      <c r="E347" s="26">
        <f t="shared" si="22"/>
        <v>0.99009087155462949</v>
      </c>
      <c r="F347" s="26">
        <f>+IF(Modelo!$C$8=Calculos!$A$7,Calculos!E347,IF(Modelo!$C$8=Calculos!$A$8,D347,"No Existe"))</f>
        <v>0.86604399999999737</v>
      </c>
      <c r="W347" s="28">
        <v>1.7250000000000001E-2</v>
      </c>
      <c r="X347" s="28">
        <v>812.65</v>
      </c>
      <c r="Y347" s="28">
        <f>+X347/Modelo!$G$11</f>
        <v>8.1395232371794854</v>
      </c>
      <c r="Z347" s="26">
        <f t="shared" si="23"/>
        <v>0.76255043633292674</v>
      </c>
    </row>
    <row r="348" spans="3:26" s="26" customFormat="1" ht="14.4" x14ac:dyDescent="0.3">
      <c r="C348" s="38">
        <f t="shared" si="20"/>
        <v>1.7807999999999897E-3</v>
      </c>
      <c r="D348" s="26">
        <f t="shared" si="21"/>
        <v>0.86750399999999739</v>
      </c>
      <c r="E348" s="26">
        <f t="shared" si="22"/>
        <v>0.99023621018640839</v>
      </c>
      <c r="F348" s="26">
        <f>+IF(Modelo!$C$8=Calculos!$A$7,Calculos!E348,IF(Modelo!$C$8=Calculos!$A$8,D348,"No Existe"))</f>
        <v>0.86750399999999739</v>
      </c>
      <c r="W348" s="28">
        <v>1.7299999999999999E-2</v>
      </c>
      <c r="X348" s="28">
        <v>812.48</v>
      </c>
      <c r="Y348" s="28">
        <f>+X348/Modelo!$G$11</f>
        <v>8.137820512820511</v>
      </c>
      <c r="Z348" s="26">
        <f t="shared" si="23"/>
        <v>0.76239091676832127</v>
      </c>
    </row>
    <row r="349" spans="3:26" s="26" customFormat="1" ht="14.4" x14ac:dyDescent="0.3">
      <c r="C349" s="38">
        <f t="shared" si="20"/>
        <v>1.7863999999999896E-3</v>
      </c>
      <c r="D349" s="26">
        <f t="shared" si="21"/>
        <v>0.8689559999999974</v>
      </c>
      <c r="E349" s="26">
        <f t="shared" si="22"/>
        <v>0.99037990404110643</v>
      </c>
      <c r="F349" s="26">
        <f>+IF(Modelo!$C$8=Calculos!$A$7,Calculos!E349,IF(Modelo!$C$8=Calculos!$A$8,D349,"No Existe"))</f>
        <v>0.8689559999999974</v>
      </c>
      <c r="W349" s="28">
        <v>1.7350000000000001E-2</v>
      </c>
      <c r="X349" s="28">
        <v>811.01</v>
      </c>
      <c r="Y349" s="28">
        <f>+X349/Modelo!$G$11</f>
        <v>8.1230969551282044</v>
      </c>
      <c r="Z349" s="26">
        <f t="shared" si="23"/>
        <v>0.76101154170967444</v>
      </c>
    </row>
    <row r="350" spans="3:26" s="26" customFormat="1" ht="14.4" x14ac:dyDescent="0.3">
      <c r="C350" s="38">
        <f t="shared" si="20"/>
        <v>1.7919999999999896E-3</v>
      </c>
      <c r="D350" s="26">
        <f t="shared" si="21"/>
        <v>0.87039999999999729</v>
      </c>
      <c r="E350" s="26">
        <f t="shared" si="22"/>
        <v>0.99052196971579276</v>
      </c>
      <c r="F350" s="26">
        <f>+IF(Modelo!$C$8=Calculos!$A$7,Calculos!E350,IF(Modelo!$C$8=Calculos!$A$8,D350,"No Existe"))</f>
        <v>0.87039999999999729</v>
      </c>
      <c r="W350" s="28">
        <v>1.7399999999999999E-2</v>
      </c>
      <c r="X350" s="28">
        <v>810.6</v>
      </c>
      <c r="Y350" s="28">
        <f>+X350/Modelo!$G$11</f>
        <v>8.1189903846153832</v>
      </c>
      <c r="Z350" s="26">
        <f t="shared" si="23"/>
        <v>0.76062681805386134</v>
      </c>
    </row>
    <row r="351" spans="3:26" s="26" customFormat="1" ht="14.4" x14ac:dyDescent="0.3">
      <c r="C351" s="38">
        <f t="shared" ref="C351:C414" si="24">+IF(C350&lt;$D$4,C350+($D$4/$I$28), " ")</f>
        <v>1.7975999999999895E-3</v>
      </c>
      <c r="D351" s="26">
        <f t="shared" ref="D351:D414" si="25">+IF(C351&lt;&gt; " ", ($C$4*((2*C351/$D$4)-(C351/$D$4)^2)), " ")</f>
        <v>0.87183599999999739</v>
      </c>
      <c r="E351" s="26">
        <f t="shared" ref="E351:E414" si="26">+IF(C351&lt;&gt; " ", (($C$4*(C351/$D$4)*$I$33)/($I$33-1+(C351/$D$4)^$I$33)), " ")</f>
        <v>0.99066242360576362</v>
      </c>
      <c r="F351" s="26">
        <f>+IF(Modelo!$C$8=Calculos!$A$7,Calculos!E351,IF(Modelo!$C$8=Calculos!$A$8,D351,"No Existe"))</f>
        <v>0.87183599999999739</v>
      </c>
      <c r="W351" s="28">
        <v>1.745E-2</v>
      </c>
      <c r="X351" s="28">
        <v>809.98</v>
      </c>
      <c r="Y351" s="28">
        <f>+X351/Modelo!$G$11</f>
        <v>8.1127804487179471</v>
      </c>
      <c r="Z351" s="26">
        <f t="shared" si="23"/>
        <v>0.76004504081824154</v>
      </c>
    </row>
    <row r="352" spans="3:26" s="26" customFormat="1" ht="14.4" x14ac:dyDescent="0.3">
      <c r="C352" s="38">
        <f t="shared" si="24"/>
        <v>1.8031999999999894E-3</v>
      </c>
      <c r="D352" s="26">
        <f t="shared" si="25"/>
        <v>0.87326399999999738</v>
      </c>
      <c r="E352" s="26">
        <f t="shared" si="26"/>
        <v>0.99080128190748207</v>
      </c>
      <c r="F352" s="26">
        <f>+IF(Modelo!$C$8=Calculos!$A$7,Calculos!E352,IF(Modelo!$C$8=Calculos!$A$8,D352,"No Existe"))</f>
        <v>0.87326399999999738</v>
      </c>
      <c r="W352" s="28">
        <v>1.7500000000000002E-2</v>
      </c>
      <c r="X352" s="28">
        <v>808.51</v>
      </c>
      <c r="Y352" s="28">
        <f>+X352/Modelo!$G$11</f>
        <v>8.0980568910256387</v>
      </c>
      <c r="Z352" s="26">
        <f t="shared" si="23"/>
        <v>0.7586656657595946</v>
      </c>
    </row>
    <row r="353" spans="3:26" s="26" customFormat="1" ht="14.4" x14ac:dyDescent="0.3">
      <c r="C353" s="38">
        <f t="shared" si="24"/>
        <v>1.8087999999999893E-3</v>
      </c>
      <c r="D353" s="26">
        <f t="shared" si="25"/>
        <v>0.87468399999999735</v>
      </c>
      <c r="E353" s="26">
        <f t="shared" si="26"/>
        <v>0.99093856062146568</v>
      </c>
      <c r="F353" s="26">
        <f>+IF(Modelo!$C$8=Calculos!$A$7,Calculos!E353,IF(Modelo!$C$8=Calculos!$A$8,D353,"No Existe"))</f>
        <v>0.87468399999999735</v>
      </c>
      <c r="W353" s="28">
        <v>1.755E-2</v>
      </c>
      <c r="X353" s="28">
        <v>807.04</v>
      </c>
      <c r="Y353" s="28">
        <f>+X353/Modelo!$G$11</f>
        <v>8.0833333333333321</v>
      </c>
      <c r="Z353" s="26">
        <f t="shared" si="23"/>
        <v>0.75728629070094777</v>
      </c>
    </row>
    <row r="354" spans="3:26" s="26" customFormat="1" ht="14.4" x14ac:dyDescent="0.3">
      <c r="C354" s="38">
        <f t="shared" si="24"/>
        <v>1.8143999999999892E-3</v>
      </c>
      <c r="D354" s="26">
        <f t="shared" si="25"/>
        <v>0.87609599999999732</v>
      </c>
      <c r="E354" s="26">
        <f t="shared" si="26"/>
        <v>0.99107427555512695</v>
      </c>
      <c r="F354" s="26">
        <f>+IF(Modelo!$C$8=Calculos!$A$7,Calculos!E354,IF(Modelo!$C$8=Calculos!$A$8,D354,"No Existe"))</f>
        <v>0.87609599999999732</v>
      </c>
      <c r="W354" s="28">
        <v>1.7600000000000001E-2</v>
      </c>
      <c r="X354" s="28">
        <v>806.59</v>
      </c>
      <c r="Y354" s="28">
        <f>+X354/Modelo!$G$11</f>
        <v>8.0788261217948705</v>
      </c>
      <c r="Z354" s="26">
        <f t="shared" si="23"/>
        <v>0.75686403302993344</v>
      </c>
    </row>
    <row r="355" spans="3:26" s="26" customFormat="1" ht="14.4" x14ac:dyDescent="0.3">
      <c r="C355" s="38">
        <f t="shared" si="24"/>
        <v>1.8199999999999892E-3</v>
      </c>
      <c r="D355" s="26">
        <f t="shared" si="25"/>
        <v>0.87749999999999728</v>
      </c>
      <c r="E355" s="26">
        <f t="shared" si="26"/>
        <v>0.99120844232556427</v>
      </c>
      <c r="F355" s="26">
        <f>+IF(Modelo!$C$8=Calculos!$A$7,Calculos!E355,IF(Modelo!$C$8=Calculos!$A$8,D355,"No Existe"))</f>
        <v>0.87749999999999728</v>
      </c>
      <c r="W355" s="28">
        <v>1.7649999999999999E-2</v>
      </c>
      <c r="X355" s="28">
        <v>806.54</v>
      </c>
      <c r="Y355" s="28">
        <f>+X355/Modelo!$G$11</f>
        <v>8.0783253205128194</v>
      </c>
      <c r="Z355" s="26">
        <f t="shared" si="23"/>
        <v>0.75681711551093178</v>
      </c>
    </row>
    <row r="356" spans="3:26" s="26" customFormat="1" ht="14.4" x14ac:dyDescent="0.3">
      <c r="C356" s="38">
        <f t="shared" si="24"/>
        <v>1.8255999999999891E-3</v>
      </c>
      <c r="D356" s="26">
        <f t="shared" si="25"/>
        <v>0.87889599999999724</v>
      </c>
      <c r="E356" s="26">
        <f t="shared" si="26"/>
        <v>0.99134107636230517</v>
      </c>
      <c r="F356" s="26">
        <f>+IF(Modelo!$C$8=Calculos!$A$7,Calculos!E356,IF(Modelo!$C$8=Calculos!$A$8,D356,"No Existe"))</f>
        <v>0.87889599999999724</v>
      </c>
      <c r="W356" s="28">
        <v>1.77E-2</v>
      </c>
      <c r="X356" s="28">
        <v>806.49</v>
      </c>
      <c r="Y356" s="28">
        <f>+X356/Modelo!$G$11</f>
        <v>8.0778245192307683</v>
      </c>
      <c r="Z356" s="26">
        <f t="shared" si="23"/>
        <v>0.75677019799193024</v>
      </c>
    </row>
    <row r="357" spans="3:26" s="26" customFormat="1" ht="14.4" x14ac:dyDescent="0.3">
      <c r="C357" s="38">
        <f t="shared" si="24"/>
        <v>1.831199999999989E-3</v>
      </c>
      <c r="D357" s="26">
        <f t="shared" si="25"/>
        <v>0.88028399999999718</v>
      </c>
      <c r="E357" s="26">
        <f t="shared" si="26"/>
        <v>0.99147219291000477</v>
      </c>
      <c r="F357" s="26">
        <f>+IF(Modelo!$C$8=Calculos!$A$7,Calculos!E357,IF(Modelo!$C$8=Calculos!$A$8,D357,"No Existe"))</f>
        <v>0.88028399999999718</v>
      </c>
      <c r="W357" s="28">
        <v>1.7749999999999998E-2</v>
      </c>
      <c r="X357" s="28">
        <v>806.44</v>
      </c>
      <c r="Y357" s="28">
        <f>+X357/Modelo!$G$11</f>
        <v>8.0773237179487172</v>
      </c>
      <c r="Z357" s="26">
        <f t="shared" si="23"/>
        <v>0.75672328047292869</v>
      </c>
    </row>
    <row r="358" spans="3:26" s="26" customFormat="1" ht="14.4" x14ac:dyDescent="0.3">
      <c r="C358" s="38">
        <f t="shared" si="24"/>
        <v>1.8367999999999889E-3</v>
      </c>
      <c r="D358" s="26">
        <f t="shared" si="25"/>
        <v>0.88166399999999734</v>
      </c>
      <c r="E358" s="26">
        <f t="shared" si="26"/>
        <v>0.99160180703109824</v>
      </c>
      <c r="F358" s="26">
        <f>+IF(Modelo!$C$8=Calculos!$A$7,Calculos!E358,IF(Modelo!$C$8=Calculos!$A$8,D358,"No Existe"))</f>
        <v>0.88166399999999734</v>
      </c>
      <c r="W358" s="28">
        <v>1.78E-2</v>
      </c>
      <c r="X358" s="28">
        <v>805.43</v>
      </c>
      <c r="Y358" s="28">
        <f>+X358/Modelo!$G$11</f>
        <v>8.0672075320512793</v>
      </c>
      <c r="Z358" s="26">
        <f t="shared" si="23"/>
        <v>0.75577554658909629</v>
      </c>
    </row>
    <row r="359" spans="3:26" s="26" customFormat="1" ht="14.4" x14ac:dyDescent="0.3">
      <c r="C359" s="38">
        <f t="shared" si="24"/>
        <v>1.8423999999999888E-3</v>
      </c>
      <c r="D359" s="26">
        <f t="shared" si="25"/>
        <v>0.88303599999999727</v>
      </c>
      <c r="E359" s="26">
        <f t="shared" si="26"/>
        <v>0.99172993360840733</v>
      </c>
      <c r="F359" s="26">
        <f>+IF(Modelo!$C$8=Calculos!$A$7,Calculos!E359,IF(Modelo!$C$8=Calculos!$A$8,D359,"No Existe"))</f>
        <v>0.88303599999999727</v>
      </c>
      <c r="W359" s="28">
        <v>1.7850000000000001E-2</v>
      </c>
      <c r="X359" s="28">
        <v>803.96</v>
      </c>
      <c r="Y359" s="28">
        <f>+X359/Modelo!$G$11</f>
        <v>8.0524839743589727</v>
      </c>
      <c r="Z359" s="26">
        <f t="shared" si="23"/>
        <v>0.75439617153044947</v>
      </c>
    </row>
    <row r="360" spans="3:26" s="26" customFormat="1" ht="14.4" x14ac:dyDescent="0.3">
      <c r="C360" s="38">
        <f t="shared" si="24"/>
        <v>1.8479999999999888E-3</v>
      </c>
      <c r="D360" s="26">
        <f t="shared" si="25"/>
        <v>0.8843999999999973</v>
      </c>
      <c r="E360" s="26">
        <f t="shared" si="26"/>
        <v>0.99185658734770565</v>
      </c>
      <c r="F360" s="26">
        <f>+IF(Modelo!$C$8=Calculos!$A$7,Calculos!E360,IF(Modelo!$C$8=Calculos!$A$8,D360,"No Existe"))</f>
        <v>0.8843999999999973</v>
      </c>
      <c r="W360" s="28">
        <v>1.7899999999999999E-2</v>
      </c>
      <c r="X360" s="28">
        <v>802.49</v>
      </c>
      <c r="Y360" s="28">
        <f>+X360/Modelo!$G$11</f>
        <v>8.0377604166666661</v>
      </c>
      <c r="Z360" s="26">
        <f t="shared" si="23"/>
        <v>0.75301679647180264</v>
      </c>
    </row>
    <row r="361" spans="3:26" s="26" customFormat="1" ht="14.4" x14ac:dyDescent="0.3">
      <c r="C361" s="38">
        <f t="shared" si="24"/>
        <v>1.8535999999999887E-3</v>
      </c>
      <c r="D361" s="26">
        <f t="shared" si="25"/>
        <v>0.88575599999999732</v>
      </c>
      <c r="E361" s="26">
        <f t="shared" si="26"/>
        <v>0.99198178278023785</v>
      </c>
      <c r="F361" s="26">
        <f>+IF(Modelo!$C$8=Calculos!$A$7,Calculos!E361,IF(Modelo!$C$8=Calculos!$A$8,D361,"No Existe"))</f>
        <v>0.88575599999999732</v>
      </c>
      <c r="W361" s="28">
        <v>1.7950000000000001E-2</v>
      </c>
      <c r="X361" s="28">
        <v>802.43</v>
      </c>
      <c r="Y361" s="28">
        <f>+X361/Modelo!$G$11</f>
        <v>8.0371594551282026</v>
      </c>
      <c r="Z361" s="26">
        <f t="shared" si="23"/>
        <v>0.75296049544900057</v>
      </c>
    </row>
    <row r="362" spans="3:26" s="26" customFormat="1" ht="14.4" x14ac:dyDescent="0.3">
      <c r="C362" s="38">
        <f t="shared" si="24"/>
        <v>1.8591999999999886E-3</v>
      </c>
      <c r="D362" s="26">
        <f t="shared" si="25"/>
        <v>0.88710399999999723</v>
      </c>
      <c r="E362" s="26">
        <f t="shared" si="26"/>
        <v>0.99210553426520098</v>
      </c>
      <c r="F362" s="26">
        <f>+IF(Modelo!$C$8=Calculos!$A$7,Calculos!E362,IF(Modelo!$C$8=Calculos!$A$8,D362,"No Existe"))</f>
        <v>0.88710399999999723</v>
      </c>
      <c r="W362" s="28">
        <v>1.7999999999999999E-2</v>
      </c>
      <c r="X362" s="28">
        <v>802.38</v>
      </c>
      <c r="Y362" s="28">
        <f>+X362/Modelo!$G$11</f>
        <v>8.0366586538461515</v>
      </c>
      <c r="Z362" s="26">
        <f t="shared" si="23"/>
        <v>0.75291357792999902</v>
      </c>
    </row>
    <row r="363" spans="3:26" s="26" customFormat="1" ht="14.4" x14ac:dyDescent="0.3">
      <c r="C363" s="38">
        <f t="shared" si="24"/>
        <v>1.8647999999999885E-3</v>
      </c>
      <c r="D363" s="26">
        <f t="shared" si="25"/>
        <v>0.88844399999999735</v>
      </c>
      <c r="E363" s="26">
        <f t="shared" si="26"/>
        <v>0.99222785599218088</v>
      </c>
      <c r="F363" s="26">
        <f>+IF(Modelo!$C$8=Calculos!$A$7,Calculos!E363,IF(Modelo!$C$8=Calculos!$A$8,D363,"No Existe"))</f>
        <v>0.88844399999999735</v>
      </c>
      <c r="W363" s="28">
        <v>1.805E-2</v>
      </c>
      <c r="X363" s="28">
        <v>801.91</v>
      </c>
      <c r="Y363" s="28">
        <f>+X363/Modelo!$G$11</f>
        <v>8.0319511217948705</v>
      </c>
      <c r="Z363" s="26">
        <f t="shared" si="23"/>
        <v>0.75247255325138407</v>
      </c>
    </row>
    <row r="364" spans="3:26" s="26" customFormat="1" ht="14.4" x14ac:dyDescent="0.3">
      <c r="C364" s="38">
        <f t="shared" si="24"/>
        <v>1.8703999999999884E-3</v>
      </c>
      <c r="D364" s="26">
        <f t="shared" si="25"/>
        <v>0.88977599999999724</v>
      </c>
      <c r="E364" s="26">
        <f t="shared" si="26"/>
        <v>0.99234876198354915</v>
      </c>
      <c r="F364" s="26">
        <f>+IF(Modelo!$C$8=Calculos!$A$7,Calculos!E364,IF(Modelo!$C$8=Calculos!$A$8,D364,"No Existe"))</f>
        <v>0.88977599999999724</v>
      </c>
      <c r="W364" s="28">
        <v>1.8100000000000002E-2</v>
      </c>
      <c r="X364" s="28">
        <v>800.44</v>
      </c>
      <c r="Y364" s="28">
        <f>+X364/Modelo!$G$11</f>
        <v>8.0172275641025639</v>
      </c>
      <c r="Z364" s="26">
        <f t="shared" si="23"/>
        <v>0.75109317819273724</v>
      </c>
    </row>
    <row r="365" spans="3:26" s="26" customFormat="1" ht="14.4" x14ac:dyDescent="0.3">
      <c r="C365" s="38">
        <f t="shared" si="24"/>
        <v>1.8759999999999884E-3</v>
      </c>
      <c r="D365" s="26">
        <f t="shared" si="25"/>
        <v>0.89109999999999723</v>
      </c>
      <c r="E365" s="26">
        <f t="shared" si="26"/>
        <v>0.99246826609682193</v>
      </c>
      <c r="F365" s="26">
        <f>+IF(Modelo!$C$8=Calculos!$A$7,Calculos!E365,IF(Modelo!$C$8=Calculos!$A$8,D365,"No Existe"))</f>
        <v>0.89109999999999723</v>
      </c>
      <c r="W365" s="28">
        <v>1.8149999999999999E-2</v>
      </c>
      <c r="X365" s="28">
        <v>800.33</v>
      </c>
      <c r="Y365" s="28">
        <f>+X365/Modelo!$G$11</f>
        <v>8.0161258012820511</v>
      </c>
      <c r="Z365" s="26">
        <f t="shared" si="23"/>
        <v>0.75098995965093374</v>
      </c>
    </row>
    <row r="366" spans="3:26" s="26" customFormat="1" ht="14.4" x14ac:dyDescent="0.3">
      <c r="C366" s="38">
        <f t="shared" si="24"/>
        <v>1.8815999999999883E-3</v>
      </c>
      <c r="D366" s="26">
        <f t="shared" si="25"/>
        <v>0.89241599999999721</v>
      </c>
      <c r="E366" s="26">
        <f t="shared" si="26"/>
        <v>0.99258638202697813</v>
      </c>
      <c r="F366" s="26">
        <f>+IF(Modelo!$C$8=Calculos!$A$7,Calculos!E366,IF(Modelo!$C$8=Calculos!$A$8,D366,"No Existe"))</f>
        <v>0.89241599999999721</v>
      </c>
      <c r="W366" s="28">
        <v>1.8200000000000001E-2</v>
      </c>
      <c r="X366" s="28">
        <v>800.27</v>
      </c>
      <c r="Y366" s="28">
        <f>+X366/Modelo!$G$11</f>
        <v>8.0155248397435876</v>
      </c>
      <c r="Z366" s="26">
        <f t="shared" si="23"/>
        <v>0.75093365862813166</v>
      </c>
    </row>
    <row r="367" spans="3:26" s="26" customFormat="1" ht="14.4" x14ac:dyDescent="0.3">
      <c r="C367" s="38">
        <f t="shared" si="24"/>
        <v>1.8871999999999882E-3</v>
      </c>
      <c r="D367" s="26">
        <f t="shared" si="25"/>
        <v>0.8937239999999973</v>
      </c>
      <c r="E367" s="26">
        <f t="shared" si="26"/>
        <v>0.99270312330873978</v>
      </c>
      <c r="F367" s="26">
        <f>+IF(Modelo!$C$8=Calculos!$A$7,Calculos!E367,IF(Modelo!$C$8=Calculos!$A$8,D367,"No Existe"))</f>
        <v>0.8937239999999973</v>
      </c>
      <c r="W367" s="28">
        <v>1.8249999999999999E-2</v>
      </c>
      <c r="X367" s="28">
        <v>800.22</v>
      </c>
      <c r="Y367" s="28">
        <f>+X367/Modelo!$G$11</f>
        <v>8.0150240384615365</v>
      </c>
      <c r="Z367" s="26">
        <f t="shared" si="23"/>
        <v>0.75088674110913012</v>
      </c>
    </row>
    <row r="368" spans="3:26" s="26" customFormat="1" ht="14.4" x14ac:dyDescent="0.3">
      <c r="C368" s="38">
        <f t="shared" si="24"/>
        <v>1.8927999999999881E-3</v>
      </c>
      <c r="D368" s="26">
        <f t="shared" si="25"/>
        <v>0.89502399999999716</v>
      </c>
      <c r="E368" s="26">
        <f t="shared" si="26"/>
        <v>0.99281850331881505</v>
      </c>
      <c r="F368" s="26">
        <f>+IF(Modelo!$C$8=Calculos!$A$7,Calculos!E368,IF(Modelo!$C$8=Calculos!$A$8,D368,"No Existe"))</f>
        <v>0.89502399999999716</v>
      </c>
      <c r="W368" s="28">
        <v>1.83E-2</v>
      </c>
      <c r="X368" s="28">
        <v>800.17</v>
      </c>
      <c r="Y368" s="28">
        <f>+X368/Modelo!$G$11</f>
        <v>8.0145232371794854</v>
      </c>
      <c r="Z368" s="26">
        <f t="shared" si="23"/>
        <v>0.75083982359012857</v>
      </c>
    </row>
    <row r="369" spans="3:26" s="26" customFormat="1" ht="14.4" x14ac:dyDescent="0.3">
      <c r="C369" s="38">
        <f t="shared" si="24"/>
        <v>1.898399999999988E-3</v>
      </c>
      <c r="D369" s="26">
        <f t="shared" si="25"/>
        <v>0.89631599999999723</v>
      </c>
      <c r="E369" s="26">
        <f t="shared" si="26"/>
        <v>0.9929325352781051</v>
      </c>
      <c r="F369" s="26">
        <f>+IF(Modelo!$C$8=Calculos!$A$7,Calculos!E369,IF(Modelo!$C$8=Calculos!$A$8,D369,"No Existe"))</f>
        <v>0.89631599999999723</v>
      </c>
      <c r="W369" s="28">
        <v>1.8350000000000002E-2</v>
      </c>
      <c r="X369" s="28">
        <v>798.84</v>
      </c>
      <c r="Y369" s="28">
        <f>+X369/Modelo!$G$11</f>
        <v>8.0012019230769216</v>
      </c>
      <c r="Z369" s="26">
        <f t="shared" si="23"/>
        <v>0.74959181758468607</v>
      </c>
    </row>
    <row r="370" spans="3:26" s="26" customFormat="1" ht="14.4" x14ac:dyDescent="0.3">
      <c r="C370" s="38">
        <f t="shared" si="24"/>
        <v>1.903999999999988E-3</v>
      </c>
      <c r="D370" s="26">
        <f t="shared" si="25"/>
        <v>0.89759999999999729</v>
      </c>
      <c r="E370" s="26">
        <f t="shared" si="26"/>
        <v>0.99304523225387387</v>
      </c>
      <c r="F370" s="26">
        <f>+IF(Modelo!$C$8=Calculos!$A$7,Calculos!E370,IF(Modelo!$C$8=Calculos!$A$8,D370,"No Existe"))</f>
        <v>0.89759999999999729</v>
      </c>
      <c r="W370" s="28">
        <v>1.84E-2</v>
      </c>
      <c r="X370" s="28">
        <v>798.17</v>
      </c>
      <c r="Y370" s="28">
        <f>+X370/Modelo!$G$11</f>
        <v>7.9944911858974343</v>
      </c>
      <c r="Z370" s="26">
        <f t="shared" si="23"/>
        <v>0.74896312283006472</v>
      </c>
    </row>
    <row r="371" spans="3:26" s="26" customFormat="1" ht="14.4" x14ac:dyDescent="0.3">
      <c r="C371" s="38">
        <f t="shared" si="24"/>
        <v>1.9095999999999879E-3</v>
      </c>
      <c r="D371" s="26">
        <f t="shared" si="25"/>
        <v>0.89887599999999734</v>
      </c>
      <c r="E371" s="26">
        <f t="shared" si="26"/>
        <v>0.99315660716188303</v>
      </c>
      <c r="F371" s="26">
        <f>+IF(Modelo!$C$8=Calculos!$A$7,Calculos!E371,IF(Modelo!$C$8=Calculos!$A$8,D371,"No Existe"))</f>
        <v>0.89887599999999734</v>
      </c>
      <c r="W371" s="28">
        <v>1.8450000000000001E-2</v>
      </c>
      <c r="X371" s="28">
        <v>797.81</v>
      </c>
      <c r="Y371" s="28">
        <f>+X371/Modelo!$G$11</f>
        <v>7.9908854166666643</v>
      </c>
      <c r="Z371" s="26">
        <f t="shared" si="23"/>
        <v>0.74862531669325316</v>
      </c>
    </row>
    <row r="372" spans="3:26" s="26" customFormat="1" ht="14.4" x14ac:dyDescent="0.3">
      <c r="C372" s="38">
        <f t="shared" si="24"/>
        <v>1.9151999999999878E-3</v>
      </c>
      <c r="D372" s="26">
        <f t="shared" si="25"/>
        <v>0.90014399999999717</v>
      </c>
      <c r="E372" s="26">
        <f t="shared" si="26"/>
        <v>0.99326667276849212</v>
      </c>
      <c r="F372" s="26">
        <f>+IF(Modelo!$C$8=Calculos!$A$7,Calculos!E372,IF(Modelo!$C$8=Calculos!$A$8,D372,"No Existe"))</f>
        <v>0.90014399999999717</v>
      </c>
      <c r="W372" s="28">
        <v>1.8499999999999999E-2</v>
      </c>
      <c r="X372" s="28">
        <v>796.34</v>
      </c>
      <c r="Y372" s="28">
        <f>+X372/Modelo!$G$11</f>
        <v>7.9761618589743577</v>
      </c>
      <c r="Z372" s="26">
        <f t="shared" si="23"/>
        <v>0.74724594163460634</v>
      </c>
    </row>
    <row r="373" spans="3:26" s="26" customFormat="1" ht="14.4" x14ac:dyDescent="0.3">
      <c r="C373" s="38">
        <f t="shared" si="24"/>
        <v>1.9207999999999877E-3</v>
      </c>
      <c r="D373" s="26">
        <f t="shared" si="25"/>
        <v>0.90140399999999721</v>
      </c>
      <c r="E373" s="26">
        <f t="shared" si="26"/>
        <v>0.99337544169272474</v>
      </c>
      <c r="F373" s="26">
        <f>+IF(Modelo!$C$8=Calculos!$A$7,Calculos!E373,IF(Modelo!$C$8=Calculos!$A$8,D373,"No Existe"))</f>
        <v>0.90140399999999721</v>
      </c>
      <c r="W373" s="28">
        <v>1.8550000000000001E-2</v>
      </c>
      <c r="X373" s="28">
        <v>794.87</v>
      </c>
      <c r="Y373" s="28">
        <f>+X373/Modelo!$G$11</f>
        <v>7.9614383012820502</v>
      </c>
      <c r="Z373" s="26">
        <f t="shared" si="23"/>
        <v>0.74586656657595951</v>
      </c>
    </row>
    <row r="374" spans="3:26" s="26" customFormat="1" ht="14.4" x14ac:dyDescent="0.3">
      <c r="C374" s="38">
        <f t="shared" si="24"/>
        <v>1.9263999999999876E-3</v>
      </c>
      <c r="D374" s="26">
        <f t="shared" si="25"/>
        <v>0.90265599999999724</v>
      </c>
      <c r="E374" s="26">
        <f t="shared" si="26"/>
        <v>0.9934829264083006</v>
      </c>
      <c r="F374" s="26">
        <f>+IF(Modelo!$C$8=Calculos!$A$7,Calculos!E374,IF(Modelo!$C$8=Calculos!$A$8,D374,"No Existe"))</f>
        <v>0.90265599999999724</v>
      </c>
      <c r="W374" s="28">
        <v>1.8599999999999998E-2</v>
      </c>
      <c r="X374" s="28">
        <v>794.16</v>
      </c>
      <c r="Y374" s="28">
        <f>+X374/Modelo!$G$11</f>
        <v>7.9543269230769216</v>
      </c>
      <c r="Z374" s="26">
        <f t="shared" si="23"/>
        <v>0.74520033780613681</v>
      </c>
    </row>
    <row r="375" spans="3:26" s="26" customFormat="1" ht="14.4" x14ac:dyDescent="0.3">
      <c r="C375" s="38">
        <f t="shared" si="24"/>
        <v>1.9319999999999875E-3</v>
      </c>
      <c r="D375" s="26">
        <f t="shared" si="25"/>
        <v>0.90389999999999726</v>
      </c>
      <c r="E375" s="26">
        <f t="shared" si="26"/>
        <v>0.99358913924563641</v>
      </c>
      <c r="F375" s="26">
        <f>+IF(Modelo!$C$8=Calculos!$A$7,Calculos!E375,IF(Modelo!$C$8=Calculos!$A$8,D375,"No Existe"))</f>
        <v>0.90389999999999726</v>
      </c>
      <c r="W375" s="28">
        <v>1.865E-2</v>
      </c>
      <c r="X375" s="28">
        <v>794.11</v>
      </c>
      <c r="Y375" s="28">
        <f>+X375/Modelo!$G$11</f>
        <v>7.9538261217948705</v>
      </c>
      <c r="Z375" s="26">
        <f t="shared" si="23"/>
        <v>0.74515342028713527</v>
      </c>
    </row>
    <row r="376" spans="3:26" s="26" customFormat="1" ht="14.4" x14ac:dyDescent="0.3">
      <c r="C376" s="38">
        <f t="shared" si="24"/>
        <v>1.9375999999999875E-3</v>
      </c>
      <c r="D376" s="26">
        <f t="shared" si="25"/>
        <v>0.90513599999999728</v>
      </c>
      <c r="E376" s="26">
        <f t="shared" si="26"/>
        <v>0.9936940923938119</v>
      </c>
      <c r="F376" s="26">
        <f>+IF(Modelo!$C$8=Calculos!$A$7,Calculos!E376,IF(Modelo!$C$8=Calculos!$A$8,D376,"No Existe"))</f>
        <v>0.90513599999999728</v>
      </c>
      <c r="W376" s="28">
        <v>1.8700000000000001E-2</v>
      </c>
      <c r="X376" s="28">
        <v>794.06</v>
      </c>
      <c r="Y376" s="28">
        <f>+X376/Modelo!$G$11</f>
        <v>7.9533253205128185</v>
      </c>
      <c r="Z376" s="26">
        <f t="shared" si="23"/>
        <v>0.74510650276813362</v>
      </c>
    </row>
    <row r="377" spans="3:26" s="26" customFormat="1" ht="14.4" x14ac:dyDescent="0.3">
      <c r="C377" s="38">
        <f t="shared" si="24"/>
        <v>1.9431999999999874E-3</v>
      </c>
      <c r="D377" s="26">
        <f t="shared" si="25"/>
        <v>0.90636399999999728</v>
      </c>
      <c r="E377" s="26">
        <f t="shared" si="26"/>
        <v>0.99379779790250711</v>
      </c>
      <c r="F377" s="26">
        <f>+IF(Modelo!$C$8=Calculos!$A$7,Calculos!E377,IF(Modelo!$C$8=Calculos!$A$8,D377,"No Existe"))</f>
        <v>0.90636399999999728</v>
      </c>
      <c r="W377" s="28">
        <v>1.8749999999999999E-2</v>
      </c>
      <c r="X377" s="28">
        <v>794.01</v>
      </c>
      <c r="Y377" s="28">
        <f>+X377/Modelo!$G$11</f>
        <v>7.9528245192307674</v>
      </c>
      <c r="Z377" s="26">
        <f t="shared" si="23"/>
        <v>0.74505958524913196</v>
      </c>
    </row>
    <row r="378" spans="3:26" s="26" customFormat="1" ht="14.4" x14ac:dyDescent="0.3">
      <c r="C378" s="38">
        <f t="shared" si="24"/>
        <v>1.9487999999999873E-3</v>
      </c>
      <c r="D378" s="26">
        <f t="shared" si="25"/>
        <v>0.90758399999999728</v>
      </c>
      <c r="E378" s="26">
        <f t="shared" si="26"/>
        <v>0.99390026768390649</v>
      </c>
      <c r="F378" s="26">
        <f>+IF(Modelo!$C$8=Calculos!$A$7,Calculos!E378,IF(Modelo!$C$8=Calculos!$A$8,D378,"No Existe"))</f>
        <v>0.90758399999999728</v>
      </c>
      <c r="W378" s="28">
        <v>1.8800000000000001E-2</v>
      </c>
      <c r="X378" s="28">
        <v>793.26</v>
      </c>
      <c r="Y378" s="28">
        <f>+X378/Modelo!$G$11</f>
        <v>7.9453124999999982</v>
      </c>
      <c r="Z378" s="26">
        <f t="shared" si="23"/>
        <v>0.74435582246410803</v>
      </c>
    </row>
    <row r="379" spans="3:26" s="26" customFormat="1" ht="14.4" x14ac:dyDescent="0.3">
      <c r="C379" s="38">
        <f t="shared" si="24"/>
        <v>1.9543999999999872E-3</v>
      </c>
      <c r="D379" s="26">
        <f t="shared" si="25"/>
        <v>0.90879599999999727</v>
      </c>
      <c r="E379" s="26">
        <f t="shared" si="26"/>
        <v>0.99400151351457389</v>
      </c>
      <c r="F379" s="26">
        <f>+IF(Modelo!$C$8=Calculos!$A$7,Calculos!E379,IF(Modelo!$C$8=Calculos!$A$8,D379,"No Existe"))</f>
        <v>0.90879599999999727</v>
      </c>
      <c r="W379" s="28">
        <v>1.8849999999999999E-2</v>
      </c>
      <c r="X379" s="28">
        <v>792</v>
      </c>
      <c r="Y379" s="28">
        <f>+X379/Modelo!$G$11</f>
        <v>7.9326923076923066</v>
      </c>
      <c r="Z379" s="26">
        <f t="shared" si="23"/>
        <v>0.74317350098526791</v>
      </c>
    </row>
    <row r="380" spans="3:26" s="26" customFormat="1" ht="14.4" x14ac:dyDescent="0.3">
      <c r="C380" s="38">
        <f t="shared" si="24"/>
        <v>1.9599999999999874E-3</v>
      </c>
      <c r="D380" s="26">
        <f t="shared" si="25"/>
        <v>0.90999999999999726</v>
      </c>
      <c r="E380" s="26">
        <f t="shared" si="26"/>
        <v>0.99410154703729614</v>
      </c>
      <c r="F380" s="26">
        <f>+IF(Modelo!$C$8=Calculos!$A$7,Calculos!E380,IF(Modelo!$C$8=Calculos!$A$8,D380,"No Existe"))</f>
        <v>0.90999999999999726</v>
      </c>
      <c r="W380" s="28">
        <v>1.89E-2</v>
      </c>
      <c r="X380" s="28">
        <v>791.95</v>
      </c>
      <c r="Y380" s="28">
        <f>+X380/Modelo!$G$11</f>
        <v>7.9321915064102555</v>
      </c>
      <c r="Z380" s="26">
        <f t="shared" si="23"/>
        <v>0.74312658346626637</v>
      </c>
    </row>
    <row r="381" spans="3:26" s="26" customFormat="1" ht="14.4" x14ac:dyDescent="0.3">
      <c r="C381" s="38">
        <f t="shared" si="24"/>
        <v>1.9655999999999875E-3</v>
      </c>
      <c r="D381" s="26">
        <f t="shared" si="25"/>
        <v>0.91119599999999734</v>
      </c>
      <c r="E381" s="26">
        <f t="shared" si="26"/>
        <v>0.99420037976289966</v>
      </c>
      <c r="F381" s="26">
        <f>+IF(Modelo!$C$8=Calculos!$A$7,Calculos!E381,IF(Modelo!$C$8=Calculos!$A$8,D381,"No Existe"))</f>
        <v>0.91119599999999734</v>
      </c>
      <c r="W381" s="28">
        <v>1.8950000000000002E-2</v>
      </c>
      <c r="X381" s="28">
        <v>791.9</v>
      </c>
      <c r="Y381" s="28">
        <f>+X381/Modelo!$G$11</f>
        <v>7.9316907051282035</v>
      </c>
      <c r="Z381" s="26">
        <f t="shared" si="23"/>
        <v>0.74307966594726471</v>
      </c>
    </row>
    <row r="382" spans="3:26" s="26" customFormat="1" ht="14.4" x14ac:dyDescent="0.3">
      <c r="C382" s="38">
        <f t="shared" si="24"/>
        <v>1.9711999999999876E-3</v>
      </c>
      <c r="D382" s="26">
        <f t="shared" si="25"/>
        <v>0.91238399999999742</v>
      </c>
      <c r="E382" s="26">
        <f t="shared" si="26"/>
        <v>0.99429802307203541</v>
      </c>
      <c r="F382" s="26">
        <f>+IF(Modelo!$C$8=Calculos!$A$7,Calculos!E382,IF(Modelo!$C$8=Calculos!$A$8,D382,"No Existe"))</f>
        <v>0.91238399999999742</v>
      </c>
      <c r="W382" s="28">
        <v>1.9E-2</v>
      </c>
      <c r="X382" s="28">
        <v>791.21</v>
      </c>
      <c r="Y382" s="28">
        <f>+X382/Modelo!$G$11</f>
        <v>7.924779647435896</v>
      </c>
      <c r="Z382" s="26">
        <f t="shared" si="23"/>
        <v>0.74243220418504274</v>
      </c>
    </row>
    <row r="383" spans="3:26" s="26" customFormat="1" ht="14.4" x14ac:dyDescent="0.3">
      <c r="C383" s="38">
        <f t="shared" si="24"/>
        <v>1.9767999999999878E-3</v>
      </c>
      <c r="D383" s="26">
        <f t="shared" si="25"/>
        <v>0.91356399999999738</v>
      </c>
      <c r="E383" s="26">
        <f t="shared" si="26"/>
        <v>0.99439448821693754</v>
      </c>
      <c r="F383" s="26">
        <f>+IF(Modelo!$C$8=Calculos!$A$7,Calculos!E383,IF(Modelo!$C$8=Calculos!$A$8,D383,"No Existe"))</f>
        <v>0.91356399999999738</v>
      </c>
      <c r="W383" s="28">
        <v>1.9050000000000001E-2</v>
      </c>
      <c r="X383" s="28">
        <v>789.9</v>
      </c>
      <c r="Y383" s="28">
        <f>+X383/Modelo!$G$11</f>
        <v>7.9116586538461524</v>
      </c>
      <c r="Z383" s="26">
        <f t="shared" si="23"/>
        <v>0.74120296518720086</v>
      </c>
    </row>
    <row r="384" spans="3:26" s="26" customFormat="1" ht="14.4" x14ac:dyDescent="0.3">
      <c r="C384" s="38">
        <f t="shared" si="24"/>
        <v>1.9823999999999879E-3</v>
      </c>
      <c r="D384" s="26">
        <f t="shared" si="25"/>
        <v>0.91473599999999744</v>
      </c>
      <c r="E384" s="26">
        <f t="shared" si="26"/>
        <v>0.99448978632315399</v>
      </c>
      <c r="F384" s="26">
        <f>+IF(Modelo!$C$8=Calculos!$A$7,Calculos!E384,IF(Modelo!$C$8=Calculos!$A$8,D384,"No Existe"))</f>
        <v>0.91473599999999744</v>
      </c>
      <c r="W384" s="28">
        <v>1.9099999999999999E-2</v>
      </c>
      <c r="X384" s="28">
        <v>789.85</v>
      </c>
      <c r="Y384" s="28">
        <f>+X384/Modelo!$G$11</f>
        <v>7.9111578525641013</v>
      </c>
      <c r="Z384" s="26">
        <f t="shared" si="23"/>
        <v>0.74115604766819931</v>
      </c>
    </row>
    <row r="385" spans="3:26" s="26" customFormat="1" ht="14.4" x14ac:dyDescent="0.3">
      <c r="C385" s="38">
        <f t="shared" si="24"/>
        <v>1.987999999999988E-3</v>
      </c>
      <c r="D385" s="26">
        <f t="shared" si="25"/>
        <v>0.91589999999999749</v>
      </c>
      <c r="E385" s="26">
        <f t="shared" si="26"/>
        <v>0.99458392839124876</v>
      </c>
      <c r="F385" s="26">
        <f>+IF(Modelo!$C$8=Calculos!$A$7,Calculos!E385,IF(Modelo!$C$8=Calculos!$A$8,D385,"No Existe"))</f>
        <v>0.91589999999999749</v>
      </c>
      <c r="W385" s="28">
        <v>1.915E-2</v>
      </c>
      <c r="X385" s="28">
        <v>789.79</v>
      </c>
      <c r="Y385" s="28">
        <f>+X385/Modelo!$G$11</f>
        <v>7.9105568910256396</v>
      </c>
      <c r="Z385" s="26">
        <f t="shared" si="23"/>
        <v>0.74109974664539735</v>
      </c>
    </row>
    <row r="386" spans="3:26" s="26" customFormat="1" ht="14.4" x14ac:dyDescent="0.3">
      <c r="C386" s="38">
        <f t="shared" si="24"/>
        <v>1.9935999999999882E-3</v>
      </c>
      <c r="D386" s="26">
        <f t="shared" si="25"/>
        <v>0.91705599999999754</v>
      </c>
      <c r="E386" s="26">
        <f t="shared" si="26"/>
        <v>0.99467692529847829</v>
      </c>
      <c r="F386" s="26">
        <f>+IF(Modelo!$C$8=Calculos!$A$7,Calculos!E386,IF(Modelo!$C$8=Calculos!$A$8,D386,"No Existe"))</f>
        <v>0.91705599999999754</v>
      </c>
      <c r="W386" s="28">
        <v>1.9199999999999998E-2</v>
      </c>
      <c r="X386" s="28">
        <v>789.16</v>
      </c>
      <c r="Y386" s="28">
        <f>+X386/Modelo!$G$11</f>
        <v>7.9042467948717929</v>
      </c>
      <c r="Z386" s="26">
        <f t="shared" si="23"/>
        <v>0.74050858590597723</v>
      </c>
    </row>
    <row r="387" spans="3:26" s="26" customFormat="1" ht="14.4" x14ac:dyDescent="0.3">
      <c r="C387" s="38">
        <f t="shared" si="24"/>
        <v>1.9991999999999883E-3</v>
      </c>
      <c r="D387" s="26">
        <f t="shared" si="25"/>
        <v>0.91820399999999758</v>
      </c>
      <c r="E387" s="26">
        <f t="shared" si="26"/>
        <v>0.99476878780044209</v>
      </c>
      <c r="F387" s="26">
        <f>+IF(Modelo!$C$8=Calculos!$A$7,Calculos!E387,IF(Modelo!$C$8=Calculos!$A$8,D387,"No Existe"))</f>
        <v>0.91820399999999758</v>
      </c>
      <c r="W387" s="28">
        <v>1.925E-2</v>
      </c>
      <c r="X387" s="28">
        <v>787.79</v>
      </c>
      <c r="Y387" s="28">
        <f>+X387/Modelo!$G$11</f>
        <v>7.8905248397435876</v>
      </c>
      <c r="Z387" s="26">
        <f t="shared" ref="Z387:Z422" si="27">+Y387/$AA$1</f>
        <v>0.7392230458853335</v>
      </c>
    </row>
    <row r="388" spans="3:26" s="26" customFormat="1" ht="14.4" x14ac:dyDescent="0.3">
      <c r="C388" s="38">
        <f t="shared" si="24"/>
        <v>2.0047999999999884E-3</v>
      </c>
      <c r="D388" s="26">
        <f t="shared" si="25"/>
        <v>0.91934399999999761</v>
      </c>
      <c r="E388" s="26">
        <f t="shared" si="26"/>
        <v>0.99485952653270571</v>
      </c>
      <c r="F388" s="26">
        <f>+IF(Modelo!$C$8=Calculos!$A$7,Calculos!E388,IF(Modelo!$C$8=Calculos!$A$8,D388,"No Existe"))</f>
        <v>0.91934399999999761</v>
      </c>
      <c r="W388" s="28">
        <v>1.9300000000000001E-2</v>
      </c>
      <c r="X388" s="28">
        <v>787.74</v>
      </c>
      <c r="Y388" s="28">
        <f>+X388/Modelo!$G$11</f>
        <v>7.8900240384615374</v>
      </c>
      <c r="Z388" s="26">
        <f t="shared" si="27"/>
        <v>0.73917612836633206</v>
      </c>
    </row>
    <row r="389" spans="3:26" s="26" customFormat="1" ht="14.4" x14ac:dyDescent="0.3">
      <c r="C389" s="38">
        <f t="shared" si="24"/>
        <v>2.0103999999999886E-3</v>
      </c>
      <c r="D389" s="26">
        <f t="shared" si="25"/>
        <v>0.92047599999999774</v>
      </c>
      <c r="E389" s="26">
        <f t="shared" si="26"/>
        <v>0.99494915201239997</v>
      </c>
      <c r="F389" s="26">
        <f>+IF(Modelo!$C$8=Calculos!$A$7,Calculos!E389,IF(Modelo!$C$8=Calculos!$A$8,D389,"No Existe"))</f>
        <v>0.92047599999999774</v>
      </c>
      <c r="W389" s="28">
        <v>1.9349999999999999E-2</v>
      </c>
      <c r="X389" s="28">
        <v>786.67</v>
      </c>
      <c r="Y389" s="28">
        <f>+X389/Modelo!$G$11</f>
        <v>7.8793068910256396</v>
      </c>
      <c r="Z389" s="26">
        <f t="shared" si="27"/>
        <v>0.73817209345969781</v>
      </c>
    </row>
    <row r="390" spans="3:26" s="26" customFormat="1" ht="14.4" x14ac:dyDescent="0.3">
      <c r="C390" s="38">
        <f t="shared" si="24"/>
        <v>2.0159999999999887E-3</v>
      </c>
      <c r="D390" s="26">
        <f t="shared" si="25"/>
        <v>0.92159999999999775</v>
      </c>
      <c r="E390" s="26">
        <f t="shared" si="26"/>
        <v>0.99503767463979487</v>
      </c>
      <c r="F390" s="26">
        <f>+IF(Modelo!$C$8=Calculos!$A$7,Calculos!E390,IF(Modelo!$C$8=Calculos!$A$8,D390,"No Existe"))</f>
        <v>0.92159999999999775</v>
      </c>
      <c r="W390" s="28">
        <v>1.9400000000000001E-2</v>
      </c>
      <c r="X390" s="28">
        <v>785.74</v>
      </c>
      <c r="Y390" s="28">
        <f>+X390/Modelo!$G$11</f>
        <v>7.8699919871794854</v>
      </c>
      <c r="Z390" s="26">
        <f t="shared" si="27"/>
        <v>0.7372994276062681</v>
      </c>
    </row>
    <row r="391" spans="3:26" s="26" customFormat="1" ht="14.4" x14ac:dyDescent="0.3">
      <c r="C391" s="38">
        <f t="shared" si="24"/>
        <v>2.0215999999999889E-3</v>
      </c>
      <c r="D391" s="26">
        <f t="shared" si="25"/>
        <v>0.92271599999999776</v>
      </c>
      <c r="E391" s="26">
        <f t="shared" si="26"/>
        <v>0.99512510469984872</v>
      </c>
      <c r="F391" s="26">
        <f>+IF(Modelo!$C$8=Calculos!$A$7,Calculos!E391,IF(Modelo!$C$8=Calculos!$A$8,D391,"No Existe"))</f>
        <v>0.92271599999999776</v>
      </c>
      <c r="W391" s="28">
        <v>1.9449999999999999E-2</v>
      </c>
      <c r="X391" s="28">
        <v>785.68</v>
      </c>
      <c r="Y391" s="28">
        <f>+X391/Modelo!$G$11</f>
        <v>7.8693910256410238</v>
      </c>
      <c r="Z391" s="26">
        <f t="shared" si="27"/>
        <v>0.73724312658346625</v>
      </c>
    </row>
    <row r="392" spans="3:26" s="26" customFormat="1" ht="14.4" x14ac:dyDescent="0.3">
      <c r="C392" s="38">
        <f t="shared" si="24"/>
        <v>2.027199999999989E-3</v>
      </c>
      <c r="D392" s="26">
        <f t="shared" si="25"/>
        <v>0.92382399999999787</v>
      </c>
      <c r="E392" s="26">
        <f t="shared" si="26"/>
        <v>0.99521145236373321</v>
      </c>
      <c r="F392" s="26">
        <f>+IF(Modelo!$C$8=Calculos!$A$7,Calculos!E392,IF(Modelo!$C$8=Calculos!$A$8,D392,"No Existe"))</f>
        <v>0.92382399999999787</v>
      </c>
      <c r="W392" s="28">
        <v>1.95E-2</v>
      </c>
      <c r="X392" s="28">
        <v>785.63</v>
      </c>
      <c r="Y392" s="28">
        <f>+X392/Modelo!$G$11</f>
        <v>7.8688902243589727</v>
      </c>
      <c r="Z392" s="26">
        <f t="shared" si="27"/>
        <v>0.73719620906446459</v>
      </c>
    </row>
    <row r="393" spans="3:26" s="26" customFormat="1" ht="14.4" x14ac:dyDescent="0.3">
      <c r="C393" s="38">
        <f t="shared" si="24"/>
        <v>2.0327999999999891E-3</v>
      </c>
      <c r="D393" s="26">
        <f t="shared" si="25"/>
        <v>0.92492399999999786</v>
      </c>
      <c r="E393" s="26">
        <f t="shared" si="26"/>
        <v>0.99529672769033573</v>
      </c>
      <c r="F393" s="26">
        <f>+IF(Modelo!$C$8=Calculos!$A$7,Calculos!E393,IF(Modelo!$C$8=Calculos!$A$8,D393,"No Existe"))</f>
        <v>0.92492399999999786</v>
      </c>
      <c r="W393" s="28">
        <v>1.9550000000000001E-2</v>
      </c>
      <c r="X393" s="28">
        <v>785.58</v>
      </c>
      <c r="Y393" s="28">
        <f>+X393/Modelo!$G$11</f>
        <v>7.8683894230769225</v>
      </c>
      <c r="Z393" s="26">
        <f t="shared" si="27"/>
        <v>0.73714929154546316</v>
      </c>
    </row>
    <row r="394" spans="3:26" s="26" customFormat="1" ht="14.4" x14ac:dyDescent="0.3">
      <c r="C394" s="38">
        <f t="shared" si="24"/>
        <v>2.0383999999999893E-3</v>
      </c>
      <c r="D394" s="26">
        <f t="shared" si="25"/>
        <v>0.92601599999999795</v>
      </c>
      <c r="E394" s="26">
        <f t="shared" si="26"/>
        <v>0.99538094062773741</v>
      </c>
      <c r="F394" s="26">
        <f>+IF(Modelo!$C$8=Calculos!$A$7,Calculos!E394,IF(Modelo!$C$8=Calculos!$A$8,D394,"No Existe"))</f>
        <v>0.92601599999999795</v>
      </c>
      <c r="W394" s="28">
        <v>1.9599999999999999E-2</v>
      </c>
      <c r="X394" s="28">
        <v>785.53</v>
      </c>
      <c r="Y394" s="28">
        <f>+X394/Modelo!$G$11</f>
        <v>7.8678886217948705</v>
      </c>
      <c r="Z394" s="26">
        <f t="shared" si="27"/>
        <v>0.7371023740264615</v>
      </c>
    </row>
    <row r="395" spans="3:26" s="26" customFormat="1" ht="14.4" x14ac:dyDescent="0.3">
      <c r="C395" s="38">
        <f t="shared" si="24"/>
        <v>2.0439999999999894E-3</v>
      </c>
      <c r="D395" s="26">
        <f t="shared" si="25"/>
        <v>0.92709999999999793</v>
      </c>
      <c r="E395" s="26">
        <f t="shared" si="26"/>
        <v>0.99546410101466842</v>
      </c>
      <c r="F395" s="26">
        <f>+IF(Modelo!$C$8=Calculos!$A$7,Calculos!E395,IF(Modelo!$C$8=Calculos!$A$8,D395,"No Existe"))</f>
        <v>0.92709999999999793</v>
      </c>
      <c r="W395" s="28">
        <v>1.9650000000000001E-2</v>
      </c>
      <c r="X395" s="28">
        <v>785.47</v>
      </c>
      <c r="Y395" s="28">
        <f>+X395/Modelo!$G$11</f>
        <v>7.8672876602564088</v>
      </c>
      <c r="Z395" s="26">
        <f t="shared" si="27"/>
        <v>0.73704607300365954</v>
      </c>
    </row>
    <row r="396" spans="3:26" s="26" customFormat="1" ht="14.4" x14ac:dyDescent="0.3">
      <c r="C396" s="38">
        <f t="shared" si="24"/>
        <v>2.0495999999999895E-3</v>
      </c>
      <c r="D396" s="26">
        <f t="shared" si="25"/>
        <v>0.928175999999998</v>
      </c>
      <c r="E396" s="26">
        <f t="shared" si="26"/>
        <v>0.99554621858194259</v>
      </c>
      <c r="F396" s="26">
        <f>+IF(Modelo!$C$8=Calculos!$A$7,Calculos!E396,IF(Modelo!$C$8=Calculos!$A$8,D396,"No Existe"))</f>
        <v>0.928175999999998</v>
      </c>
      <c r="W396" s="28">
        <v>1.9699999999999999E-2</v>
      </c>
      <c r="X396" s="28">
        <v>785.42</v>
      </c>
      <c r="Y396" s="28">
        <f>+X396/Modelo!$G$11</f>
        <v>7.8667868589743568</v>
      </c>
      <c r="Z396" s="26">
        <f t="shared" si="27"/>
        <v>0.73699915548465789</v>
      </c>
    </row>
    <row r="397" spans="3:26" s="26" customFormat="1" ht="14.4" x14ac:dyDescent="0.3">
      <c r="C397" s="38">
        <f t="shared" si="24"/>
        <v>2.0551999999999897E-3</v>
      </c>
      <c r="D397" s="26">
        <f t="shared" si="25"/>
        <v>0.92924399999999807</v>
      </c>
      <c r="E397" s="26">
        <f t="shared" si="26"/>
        <v>0.99562730295386759</v>
      </c>
      <c r="F397" s="26">
        <f>+IF(Modelo!$C$8=Calculos!$A$7,Calculos!E397,IF(Modelo!$C$8=Calculos!$A$8,D397,"No Existe"))</f>
        <v>0.92924399999999807</v>
      </c>
      <c r="W397" s="28">
        <v>1.975E-2</v>
      </c>
      <c r="X397" s="28">
        <v>785.37</v>
      </c>
      <c r="Y397" s="28">
        <f>+X397/Modelo!$G$11</f>
        <v>7.8662860576923066</v>
      </c>
      <c r="Z397" s="26">
        <f t="shared" si="27"/>
        <v>0.73695223796565645</v>
      </c>
    </row>
    <row r="398" spans="3:26" s="26" customFormat="1" ht="14.4" x14ac:dyDescent="0.3">
      <c r="C398" s="38">
        <f t="shared" si="24"/>
        <v>2.0607999999999898E-3</v>
      </c>
      <c r="D398" s="26">
        <f t="shared" si="25"/>
        <v>0.93030399999999802</v>
      </c>
      <c r="E398" s="26">
        <f t="shared" si="26"/>
        <v>0.99570736364963575</v>
      </c>
      <c r="F398" s="26">
        <f>+IF(Modelo!$C$8=Calculos!$A$7,Calculos!E398,IF(Modelo!$C$8=Calculos!$A$8,D398,"No Existe"))</f>
        <v>0.93030399999999802</v>
      </c>
      <c r="W398" s="28">
        <v>1.9800000000000002E-2</v>
      </c>
      <c r="X398" s="28">
        <v>785.32</v>
      </c>
      <c r="Y398" s="28">
        <f>+X398/Modelo!$G$11</f>
        <v>7.8657852564102555</v>
      </c>
      <c r="Z398" s="26">
        <f t="shared" si="27"/>
        <v>0.7369053204466548</v>
      </c>
    </row>
    <row r="399" spans="3:26" s="26" customFormat="1" ht="14.4" x14ac:dyDescent="0.3">
      <c r="C399" s="38">
        <f t="shared" si="24"/>
        <v>2.0663999999999899E-3</v>
      </c>
      <c r="D399" s="26">
        <f t="shared" si="25"/>
        <v>0.93135599999999819</v>
      </c>
      <c r="E399" s="26">
        <f t="shared" si="26"/>
        <v>0.99578641008469126</v>
      </c>
      <c r="F399" s="26">
        <f>+IF(Modelo!$C$8=Calculos!$A$7,Calculos!E399,IF(Modelo!$C$8=Calculos!$A$8,D399,"No Existe"))</f>
        <v>0.93135599999999819</v>
      </c>
      <c r="W399" s="28">
        <v>1.985E-2</v>
      </c>
      <c r="X399" s="28">
        <v>785.27</v>
      </c>
      <c r="Y399" s="28">
        <f>+X399/Modelo!$G$11</f>
        <v>7.8652844551282035</v>
      </c>
      <c r="Z399" s="26">
        <f t="shared" si="27"/>
        <v>0.73685840292765314</v>
      </c>
    </row>
    <row r="400" spans="3:26" s="26" customFormat="1" ht="14.4" x14ac:dyDescent="0.3">
      <c r="C400" s="38">
        <f t="shared" si="24"/>
        <v>2.0719999999999901E-3</v>
      </c>
      <c r="D400" s="26">
        <f t="shared" si="25"/>
        <v>0.93239999999999812</v>
      </c>
      <c r="E400" s="26">
        <f t="shared" si="26"/>
        <v>0.9958644515720797</v>
      </c>
      <c r="F400" s="26">
        <f>+IF(Modelo!$C$8=Calculos!$A$7,Calculos!E400,IF(Modelo!$C$8=Calculos!$A$8,D400,"No Existe"))</f>
        <v>0.93239999999999812</v>
      </c>
      <c r="W400" s="28">
        <v>1.9900000000000001E-2</v>
      </c>
      <c r="X400" s="28">
        <v>785.21</v>
      </c>
      <c r="Y400" s="28">
        <f>+X400/Modelo!$G$11</f>
        <v>7.8646834935897427</v>
      </c>
      <c r="Z400" s="26">
        <f t="shared" si="27"/>
        <v>0.73680210190485129</v>
      </c>
    </row>
    <row r="401" spans="3:26" s="26" customFormat="1" ht="14.4" x14ac:dyDescent="0.3">
      <c r="C401" s="38">
        <f t="shared" si="24"/>
        <v>2.0775999999999902E-3</v>
      </c>
      <c r="D401" s="26">
        <f t="shared" si="25"/>
        <v>0.93343599999999827</v>
      </c>
      <c r="E401" s="26">
        <f t="shared" si="26"/>
        <v>0.99594149732377391</v>
      </c>
      <c r="F401" s="26">
        <f>+IF(Modelo!$C$8=Calculos!$A$7,Calculos!E401,IF(Modelo!$C$8=Calculos!$A$8,D401,"No Existe"))</f>
        <v>0.93343599999999827</v>
      </c>
      <c r="W401" s="28">
        <v>1.9949999999999999E-2</v>
      </c>
      <c r="X401" s="28">
        <v>784.24</v>
      </c>
      <c r="Y401" s="28">
        <f>+X401/Modelo!$G$11</f>
        <v>7.8549679487179471</v>
      </c>
      <c r="Z401" s="26">
        <f t="shared" si="27"/>
        <v>0.73589190203622035</v>
      </c>
    </row>
    <row r="402" spans="3:26" s="26" customFormat="1" ht="14.4" x14ac:dyDescent="0.3">
      <c r="C402" s="38">
        <f t="shared" si="24"/>
        <v>2.0831999999999904E-3</v>
      </c>
      <c r="D402" s="26">
        <f t="shared" si="25"/>
        <v>0.93446399999999818</v>
      </c>
      <c r="E402" s="26">
        <f t="shared" si="26"/>
        <v>0.99601755645198153</v>
      </c>
      <c r="F402" s="26">
        <f>+IF(Modelo!$C$8=Calculos!$A$7,Calculos!E402,IF(Modelo!$C$8=Calculos!$A$8,D402,"No Existe"))</f>
        <v>0.93446399999999818</v>
      </c>
      <c r="W402" s="28">
        <v>0.02</v>
      </c>
      <c r="X402" s="28">
        <v>782.57</v>
      </c>
      <c r="Y402" s="28">
        <f>+X402/Modelo!$G$11</f>
        <v>7.8382411858974352</v>
      </c>
      <c r="Z402" s="26">
        <f t="shared" si="27"/>
        <v>0.73432485690156712</v>
      </c>
    </row>
    <row r="403" spans="3:26" s="26" customFormat="1" ht="14.4" x14ac:dyDescent="0.3">
      <c r="C403" s="38">
        <f t="shared" si="24"/>
        <v>2.0887999999999905E-3</v>
      </c>
      <c r="D403" s="26">
        <f t="shared" si="25"/>
        <v>0.93548399999999832</v>
      </c>
      <c r="E403" s="26">
        <f t="shared" si="26"/>
        <v>0.99609263797043279</v>
      </c>
      <c r="F403" s="26">
        <f>+IF(Modelo!$C$8=Calculos!$A$7,Calculos!E403,IF(Modelo!$C$8=Calculos!$A$8,D403,"No Existe"))</f>
        <v>0.93548399999999832</v>
      </c>
      <c r="W403" s="28">
        <v>2.0049999999999998E-2</v>
      </c>
      <c r="X403" s="28">
        <v>781.38</v>
      </c>
      <c r="Y403" s="28">
        <f>+X403/Modelo!$G$11</f>
        <v>7.8263221153846141</v>
      </c>
      <c r="Z403" s="26">
        <f t="shared" si="27"/>
        <v>0.73320821994932905</v>
      </c>
    </row>
    <row r="404" spans="3:26" s="26" customFormat="1" ht="14.4" x14ac:dyDescent="0.3">
      <c r="C404" s="38">
        <f t="shared" si="24"/>
        <v>2.0943999999999906E-3</v>
      </c>
      <c r="D404" s="26">
        <f t="shared" si="25"/>
        <v>0.93649599999999833</v>
      </c>
      <c r="E404" s="26">
        <f t="shared" si="26"/>
        <v>0.99616675079564876</v>
      </c>
      <c r="F404" s="26">
        <f>+IF(Modelo!$C$8=Calculos!$A$7,Calculos!E404,IF(Modelo!$C$8=Calculos!$A$8,D404,"No Existe"))</f>
        <v>0.93649599999999833</v>
      </c>
      <c r="W404" s="28">
        <v>2.01E-2</v>
      </c>
      <c r="X404" s="28">
        <v>781.21</v>
      </c>
      <c r="Y404" s="28">
        <f>+X404/Modelo!$G$11</f>
        <v>7.8246193910256396</v>
      </c>
      <c r="Z404" s="26">
        <f t="shared" si="27"/>
        <v>0.73304870038472369</v>
      </c>
    </row>
    <row r="405" spans="3:26" s="26" customFormat="1" ht="14.4" x14ac:dyDescent="0.3">
      <c r="C405" s="38">
        <f t="shared" si="24"/>
        <v>2.0999999999999908E-3</v>
      </c>
      <c r="D405" s="26">
        <f t="shared" si="25"/>
        <v>0.93749999999999833</v>
      </c>
      <c r="E405" s="26">
        <f t="shared" si="26"/>
        <v>0.99623990374818849</v>
      </c>
      <c r="F405" s="26">
        <f>+IF(Modelo!$C$8=Calculos!$A$7,Calculos!E405,IF(Modelo!$C$8=Calculos!$A$8,D405,"No Existe"))</f>
        <v>0.93749999999999833</v>
      </c>
      <c r="W405" s="28">
        <v>2.0150000000000001E-2</v>
      </c>
      <c r="X405" s="28">
        <v>781.16</v>
      </c>
      <c r="Y405" s="28">
        <f>+X405/Modelo!$G$11</f>
        <v>7.8241185897435876</v>
      </c>
      <c r="Z405" s="26">
        <f t="shared" si="27"/>
        <v>0.73300178286572204</v>
      </c>
    </row>
    <row r="406" spans="3:26" s="26" customFormat="1" ht="14.4" x14ac:dyDescent="0.3">
      <c r="C406" s="38">
        <f t="shared" si="24"/>
        <v>2.1055999999999909E-3</v>
      </c>
      <c r="D406" s="26">
        <f t="shared" si="25"/>
        <v>0.93849599999999844</v>
      </c>
      <c r="E406" s="26">
        <f t="shared" si="26"/>
        <v>0.9963121055538815</v>
      </c>
      <c r="F406" s="26">
        <f>+IF(Modelo!$C$8=Calculos!$A$7,Calculos!E406,IF(Modelo!$C$8=Calculos!$A$8,D406,"No Existe"))</f>
        <v>0.93849599999999844</v>
      </c>
      <c r="W406" s="28">
        <v>2.0199999999999999E-2</v>
      </c>
      <c r="X406" s="28">
        <v>781.1</v>
      </c>
      <c r="Y406" s="28">
        <f>+X406/Modelo!$G$11</f>
        <v>7.8235176282051269</v>
      </c>
      <c r="Z406" s="26">
        <f t="shared" si="27"/>
        <v>0.73294548184292019</v>
      </c>
    </row>
    <row r="407" spans="3:26" s="26" customFormat="1" ht="14.4" x14ac:dyDescent="0.3">
      <c r="C407" s="38">
        <f t="shared" si="24"/>
        <v>2.111199999999991E-3</v>
      </c>
      <c r="D407" s="26">
        <f t="shared" si="25"/>
        <v>0.93948399999999843</v>
      </c>
      <c r="E407" s="26">
        <f t="shared" si="26"/>
        <v>0.99638336484503764</v>
      </c>
      <c r="F407" s="26">
        <f>+IF(Modelo!$C$8=Calculos!$A$7,Calculos!E407,IF(Modelo!$C$8=Calculos!$A$8,D407,"No Existe"))</f>
        <v>0.93948399999999843</v>
      </c>
      <c r="W407" s="28">
        <v>2.0250000000000001E-2</v>
      </c>
      <c r="X407" s="28">
        <v>781.05</v>
      </c>
      <c r="Y407" s="28">
        <f>+X407/Modelo!$G$11</f>
        <v>7.8230168269230749</v>
      </c>
      <c r="Z407" s="26">
        <f t="shared" si="27"/>
        <v>0.73289856432391853</v>
      </c>
    </row>
    <row r="408" spans="3:26" s="26" customFormat="1" ht="14.4" x14ac:dyDescent="0.3">
      <c r="C408" s="38">
        <f t="shared" si="24"/>
        <v>2.1167999999999912E-3</v>
      </c>
      <c r="D408" s="26">
        <f t="shared" si="25"/>
        <v>0.94046399999999852</v>
      </c>
      <c r="E408" s="26">
        <f t="shared" si="26"/>
        <v>0.99645369016164154</v>
      </c>
      <c r="F408" s="26">
        <f>+IF(Modelo!$C$8=Calculos!$A$7,Calculos!E408,IF(Modelo!$C$8=Calculos!$A$8,D408,"No Existe"))</f>
        <v>0.94046399999999852</v>
      </c>
      <c r="W408" s="28">
        <v>2.0299999999999999E-2</v>
      </c>
      <c r="X408" s="28">
        <v>781</v>
      </c>
      <c r="Y408" s="28">
        <f>+X408/Modelo!$G$11</f>
        <v>7.8225160256410247</v>
      </c>
      <c r="Z408" s="26">
        <f t="shared" si="27"/>
        <v>0.73285164680491699</v>
      </c>
    </row>
    <row r="409" spans="3:26" s="26" customFormat="1" ht="14.4" x14ac:dyDescent="0.3">
      <c r="C409" s="38">
        <f t="shared" si="24"/>
        <v>2.1223999999999913E-3</v>
      </c>
      <c r="D409" s="26">
        <f t="shared" si="25"/>
        <v>0.9414359999999985</v>
      </c>
      <c r="E409" s="26">
        <f t="shared" si="26"/>
        <v>0.99652308995252836</v>
      </c>
      <c r="F409" s="26">
        <f>+IF(Modelo!$C$8=Calculos!$A$7,Calculos!E409,IF(Modelo!$C$8=Calculos!$A$8,D409,"No Existe"))</f>
        <v>0.9414359999999985</v>
      </c>
      <c r="W409" s="28">
        <v>2.035E-2</v>
      </c>
      <c r="X409" s="28">
        <v>780.26</v>
      </c>
      <c r="Y409" s="28">
        <f>+X409/Modelo!$G$11</f>
        <v>7.8151041666666652</v>
      </c>
      <c r="Z409" s="26">
        <f t="shared" si="27"/>
        <v>0.73215726752369337</v>
      </c>
    </row>
    <row r="410" spans="3:26" s="26" customFormat="1" ht="14.4" x14ac:dyDescent="0.3">
      <c r="C410" s="38">
        <f t="shared" si="24"/>
        <v>2.1279999999999914E-3</v>
      </c>
      <c r="D410" s="26">
        <f t="shared" si="25"/>
        <v>0.94239999999999846</v>
      </c>
      <c r="E410" s="26">
        <f t="shared" si="26"/>
        <v>0.99659157257654163</v>
      </c>
      <c r="F410" s="26">
        <f>+IF(Modelo!$C$8=Calculos!$A$7,Calculos!E410,IF(Modelo!$C$8=Calculos!$A$8,D410,"No Existe"))</f>
        <v>0.94239999999999846</v>
      </c>
      <c r="W410" s="28">
        <v>2.0400000000000001E-2</v>
      </c>
      <c r="X410" s="28">
        <v>778.78</v>
      </c>
      <c r="Y410" s="28">
        <f>+X410/Modelo!$G$11</f>
        <v>7.8002804487179471</v>
      </c>
      <c r="Z410" s="26">
        <f t="shared" si="27"/>
        <v>0.73076850896124612</v>
      </c>
    </row>
    <row r="411" spans="3:26" s="26" customFormat="1" ht="14.4" x14ac:dyDescent="0.3">
      <c r="C411" s="38">
        <f t="shared" si="24"/>
        <v>2.1335999999999916E-3</v>
      </c>
      <c r="D411" s="26">
        <f t="shared" si="25"/>
        <v>0.94335599999999853</v>
      </c>
      <c r="E411" s="26">
        <f t="shared" si="26"/>
        <v>0.99665914630367469</v>
      </c>
      <c r="F411" s="26">
        <f>+IF(Modelo!$C$8=Calculos!$A$7,Calculos!E411,IF(Modelo!$C$8=Calculos!$A$8,D411,"No Existe"))</f>
        <v>0.94335599999999853</v>
      </c>
      <c r="W411" s="28">
        <v>2.0449999999999999E-2</v>
      </c>
      <c r="X411" s="28">
        <v>777.31</v>
      </c>
      <c r="Y411" s="28">
        <f>+X411/Modelo!$G$11</f>
        <v>7.7855568910256387</v>
      </c>
      <c r="Z411" s="26">
        <f t="shared" si="27"/>
        <v>0.72938913390259918</v>
      </c>
    </row>
    <row r="412" spans="3:26" s="26" customFormat="1" ht="14.4" x14ac:dyDescent="0.3">
      <c r="C412" s="38">
        <f t="shared" si="24"/>
        <v>2.1391999999999917E-3</v>
      </c>
      <c r="D412" s="26">
        <f t="shared" si="25"/>
        <v>0.94430399999999859</v>
      </c>
      <c r="E412" s="26">
        <f t="shared" si="26"/>
        <v>0.99672581931619497</v>
      </c>
      <c r="F412" s="26">
        <f>+IF(Modelo!$C$8=Calculos!$A$7,Calculos!E412,IF(Modelo!$C$8=Calculos!$A$8,D412,"No Existe"))</f>
        <v>0.94430399999999859</v>
      </c>
      <c r="W412" s="28">
        <v>2.0500000000000001E-2</v>
      </c>
      <c r="X412" s="28">
        <v>777</v>
      </c>
      <c r="Y412" s="28">
        <f>+X412/Modelo!$G$11</f>
        <v>7.7824519230769216</v>
      </c>
      <c r="Z412" s="26">
        <f t="shared" si="27"/>
        <v>0.72909824528478928</v>
      </c>
    </row>
    <row r="413" spans="3:26" s="26" customFormat="1" ht="14.4" x14ac:dyDescent="0.3">
      <c r="C413" s="38">
        <f t="shared" si="24"/>
        <v>2.1447999999999919E-3</v>
      </c>
      <c r="D413" s="26">
        <f t="shared" si="25"/>
        <v>0.94524399999999864</v>
      </c>
      <c r="E413" s="26">
        <f t="shared" si="26"/>
        <v>0.99679159970975073</v>
      </c>
      <c r="F413" s="26">
        <f>+IF(Modelo!$C$8=Calculos!$A$7,Calculos!E413,IF(Modelo!$C$8=Calculos!$A$8,D413,"No Existe"))</f>
        <v>0.94524399999999864</v>
      </c>
      <c r="W413" s="28">
        <v>2.0549999999999999E-2</v>
      </c>
      <c r="X413" s="28">
        <v>776.94</v>
      </c>
      <c r="Y413" s="28">
        <f>+X413/Modelo!$G$11</f>
        <v>7.7818509615384608</v>
      </c>
      <c r="Z413" s="26">
        <f t="shared" si="27"/>
        <v>0.72904194426198743</v>
      </c>
    </row>
    <row r="414" spans="3:26" s="26" customFormat="1" ht="14.4" x14ac:dyDescent="0.3">
      <c r="C414" s="38">
        <f t="shared" si="24"/>
        <v>2.150399999999992E-3</v>
      </c>
      <c r="D414" s="26">
        <f t="shared" si="25"/>
        <v>0.94617599999999868</v>
      </c>
      <c r="E414" s="26">
        <f t="shared" si="26"/>
        <v>0.99685649549446331</v>
      </c>
      <c r="F414" s="26">
        <f>+IF(Modelo!$C$8=Calculos!$A$7,Calculos!E414,IF(Modelo!$C$8=Calculos!$A$8,D414,"No Existe"))</f>
        <v>0.94617599999999868</v>
      </c>
      <c r="W414" s="28">
        <v>2.06E-2</v>
      </c>
      <c r="X414" s="28">
        <v>776.89</v>
      </c>
      <c r="Y414" s="28">
        <f>+X414/Modelo!$G$11</f>
        <v>7.7813501602564088</v>
      </c>
      <c r="Z414" s="26">
        <f t="shared" si="27"/>
        <v>0.72899502674298577</v>
      </c>
    </row>
    <row r="415" spans="3:26" s="26" customFormat="1" ht="14.4" x14ac:dyDescent="0.3">
      <c r="C415" s="38">
        <f t="shared" ref="C415:C478" si="28">+IF(C414&lt;$D$4,C414+($D$4/$I$28), " ")</f>
        <v>2.1559999999999921E-3</v>
      </c>
      <c r="D415" s="26">
        <f t="shared" ref="D415:D478" si="29">+IF(C415&lt;&gt; " ", ($C$4*((2*C415/$D$4)-(C415/$D$4)^2)), " ")</f>
        <v>0.94709999999999872</v>
      </c>
      <c r="E415" s="26">
        <f t="shared" ref="E415:E478" si="30">+IF(C415&lt;&gt; " ", (($C$4*(C415/$D$4)*$I$33)/($I$33-1+(C415/$D$4)^$I$33)), " ")</f>
        <v>0.99692051459600128</v>
      </c>
      <c r="F415" s="26">
        <f>+IF(Modelo!$C$8=Calculos!$A$7,Calculos!E415,IF(Modelo!$C$8=Calculos!$A$8,D415,"No Existe"))</f>
        <v>0.94709999999999872</v>
      </c>
      <c r="W415" s="28">
        <v>2.0650000000000002E-2</v>
      </c>
      <c r="X415" s="28">
        <v>776.84</v>
      </c>
      <c r="Y415" s="28">
        <f>+X415/Modelo!$G$11</f>
        <v>7.7808493589743577</v>
      </c>
      <c r="Z415" s="26">
        <f t="shared" si="27"/>
        <v>0.72894810922398423</v>
      </c>
    </row>
    <row r="416" spans="3:26" s="26" customFormat="1" ht="14.4" x14ac:dyDescent="0.3">
      <c r="C416" s="38">
        <f t="shared" si="28"/>
        <v>2.1615999999999923E-3</v>
      </c>
      <c r="D416" s="26">
        <f t="shared" si="29"/>
        <v>0.94801599999999875</v>
      </c>
      <c r="E416" s="26">
        <f t="shared" si="30"/>
        <v>0.99698366485664081</v>
      </c>
      <c r="F416" s="26">
        <f>+IF(Modelo!$C$8=Calculos!$A$7,Calculos!E416,IF(Modelo!$C$8=Calculos!$A$8,D416,"No Existe"))</f>
        <v>0.94801599999999875</v>
      </c>
      <c r="W416" s="28">
        <v>2.07E-2</v>
      </c>
      <c r="X416" s="28">
        <v>775.71</v>
      </c>
      <c r="Y416" s="28">
        <f>+X416/Modelo!$G$11</f>
        <v>7.7695312499999991</v>
      </c>
      <c r="Z416" s="26">
        <f t="shared" si="27"/>
        <v>0.72788777329454823</v>
      </c>
    </row>
    <row r="417" spans="3:26" s="26" customFormat="1" ht="14.4" x14ac:dyDescent="0.3">
      <c r="C417" s="38">
        <f t="shared" si="28"/>
        <v>2.1671999999999924E-3</v>
      </c>
      <c r="D417" s="26">
        <f t="shared" si="29"/>
        <v>0.94892399999999877</v>
      </c>
      <c r="E417" s="26">
        <f t="shared" si="30"/>
        <v>0.99704595403630802</v>
      </c>
      <c r="F417" s="26">
        <f>+IF(Modelo!$C$8=Calculos!$A$7,Calculos!E417,IF(Modelo!$C$8=Calculos!$A$8,D417,"No Existe"))</f>
        <v>0.94892399999999877</v>
      </c>
      <c r="W417" s="28">
        <v>2.0750000000000001E-2</v>
      </c>
      <c r="X417" s="28">
        <v>774.84</v>
      </c>
      <c r="Y417" s="28">
        <f>+X417/Modelo!$G$11</f>
        <v>7.7608173076923066</v>
      </c>
      <c r="Z417" s="26">
        <f t="shared" si="27"/>
        <v>0.72707140846392049</v>
      </c>
    </row>
    <row r="418" spans="3:26" s="26" customFormat="1" ht="14.4" x14ac:dyDescent="0.3">
      <c r="C418" s="38">
        <f t="shared" si="28"/>
        <v>2.1727999999999925E-3</v>
      </c>
      <c r="D418" s="26">
        <f t="shared" si="29"/>
        <v>0.94982399999999878</v>
      </c>
      <c r="E418" s="26">
        <f t="shared" si="30"/>
        <v>0.99710738981360902</v>
      </c>
      <c r="F418" s="26">
        <f>+IF(Modelo!$C$8=Calculos!$A$7,Calculos!E418,IF(Modelo!$C$8=Calculos!$A$8,D418,"No Existe"))</f>
        <v>0.94982399999999878</v>
      </c>
      <c r="W418" s="28">
        <v>2.0799999999999999E-2</v>
      </c>
      <c r="X418" s="28">
        <v>774.68</v>
      </c>
      <c r="Y418" s="28">
        <f>+X418/Modelo!$G$11</f>
        <v>7.7592147435897418</v>
      </c>
      <c r="Z418" s="26">
        <f t="shared" si="27"/>
        <v>0.72692127240311533</v>
      </c>
    </row>
    <row r="419" spans="3:26" s="26" customFormat="1" ht="14.4" x14ac:dyDescent="0.3">
      <c r="C419" s="38">
        <f t="shared" si="28"/>
        <v>2.1783999999999927E-3</v>
      </c>
      <c r="D419" s="26">
        <f t="shared" si="29"/>
        <v>0.95071599999999878</v>
      </c>
      <c r="E419" s="26">
        <f t="shared" si="30"/>
        <v>0.9971679797868428</v>
      </c>
      <c r="F419" s="26">
        <f>+IF(Modelo!$C$8=Calculos!$A$7,Calculos!E419,IF(Modelo!$C$8=Calculos!$A$8,D419,"No Existe"))</f>
        <v>0.95071599999999878</v>
      </c>
      <c r="W419" s="28">
        <v>2.085E-2</v>
      </c>
      <c r="X419" s="28">
        <v>773.21</v>
      </c>
      <c r="Y419" s="28">
        <f>+X419/Modelo!$G$11</f>
        <v>7.7444911858974352</v>
      </c>
      <c r="Z419" s="26">
        <f t="shared" si="27"/>
        <v>0.7255418973444685</v>
      </c>
    </row>
    <row r="420" spans="3:26" s="26" customFormat="1" ht="14.4" x14ac:dyDescent="0.3">
      <c r="C420" s="38">
        <f t="shared" si="28"/>
        <v>2.1839999999999928E-3</v>
      </c>
      <c r="D420" s="26">
        <f t="shared" si="29"/>
        <v>0.95159999999999889</v>
      </c>
      <c r="E420" s="26">
        <f t="shared" si="30"/>
        <v>0.99722773147499966</v>
      </c>
      <c r="F420" s="26">
        <f>+IF(Modelo!$C$8=Calculos!$A$7,Calculos!E420,IF(Modelo!$C$8=Calculos!$A$8,D420,"No Existe"))</f>
        <v>0.95159999999999889</v>
      </c>
      <c r="W420" s="28">
        <v>2.0899999999999998E-2</v>
      </c>
      <c r="X420" s="28">
        <v>772.78</v>
      </c>
      <c r="Y420" s="28">
        <f>+X420/Modelo!$G$11</f>
        <v>7.7401842948717929</v>
      </c>
      <c r="Z420" s="26">
        <f t="shared" si="27"/>
        <v>0.72513840668105467</v>
      </c>
    </row>
    <row r="421" spans="3:26" s="26" customFormat="1" ht="14.4" x14ac:dyDescent="0.3">
      <c r="C421" s="38">
        <f t="shared" si="28"/>
        <v>2.1895999999999929E-3</v>
      </c>
      <c r="D421" s="26">
        <f t="shared" si="29"/>
        <v>0.95247599999999888</v>
      </c>
      <c r="E421" s="26">
        <f t="shared" si="30"/>
        <v>0.9972866523187458</v>
      </c>
      <c r="F421" s="26">
        <f>+IF(Modelo!$C$8=Calculos!$A$7,Calculos!E421,IF(Modelo!$C$8=Calculos!$A$8,D421,"No Existe"))</f>
        <v>0.95247599999999888</v>
      </c>
      <c r="W421" s="28">
        <v>2.095E-2</v>
      </c>
      <c r="X421" s="28">
        <v>772.73</v>
      </c>
      <c r="Y421" s="28">
        <f>+X421/Modelo!$G$11</f>
        <v>7.7396834935897427</v>
      </c>
      <c r="Z421" s="26">
        <f t="shared" si="27"/>
        <v>0.72509148916205313</v>
      </c>
    </row>
    <row r="422" spans="3:26" s="26" customFormat="1" ht="14.4" x14ac:dyDescent="0.3">
      <c r="C422" s="38">
        <f t="shared" si="28"/>
        <v>2.1951999999999931E-3</v>
      </c>
      <c r="D422" s="26">
        <f t="shared" si="29"/>
        <v>0.95334399999999897</v>
      </c>
      <c r="E422" s="26">
        <f t="shared" si="30"/>
        <v>0.99734474968139364</v>
      </c>
      <c r="F422" s="26">
        <f>+IF(Modelo!$C$8=Calculos!$A$7,Calculos!E422,IF(Modelo!$C$8=Calculos!$A$8,D422,"No Existe"))</f>
        <v>0.95334399999999897</v>
      </c>
      <c r="W422" s="28">
        <v>2.1000000000000001E-2</v>
      </c>
      <c r="X422" s="28">
        <v>772.68</v>
      </c>
      <c r="Y422" s="28">
        <f>+X422/Modelo!$G$11</f>
        <v>7.7391826923076907</v>
      </c>
      <c r="Z422" s="26">
        <f t="shared" si="27"/>
        <v>0.72504457164305147</v>
      </c>
    </row>
    <row r="423" spans="3:26" s="26" customFormat="1" ht="14.4" x14ac:dyDescent="0.3">
      <c r="C423" s="38">
        <f t="shared" si="28"/>
        <v>2.2007999999999932E-3</v>
      </c>
      <c r="D423" s="26">
        <f t="shared" si="29"/>
        <v>0.95420399999999894</v>
      </c>
      <c r="E423" s="26">
        <f t="shared" si="30"/>
        <v>0.99740203084985668</v>
      </c>
      <c r="F423" s="26">
        <f>+IF(Modelo!$C$8=Calculos!$A$7,Calculos!E423,IF(Modelo!$C$8=Calculos!$A$8,D423,"No Existe"))</f>
        <v>0.95420399999999894</v>
      </c>
      <c r="W423" s="28">
        <v>2.1049999999999999E-2</v>
      </c>
      <c r="X423" s="28">
        <v>772.62</v>
      </c>
      <c r="Y423" s="28">
        <f>+X423/Modelo!$G$11</f>
        <v>7.7385817307692291</v>
      </c>
      <c r="Z423" s="26">
        <f t="shared" ref="Z423:Z486" si="31">+Y423/$AA$1</f>
        <v>0.72498827062024962</v>
      </c>
    </row>
    <row r="424" spans="3:26" s="26" customFormat="1" ht="14.4" x14ac:dyDescent="0.3">
      <c r="C424" s="38">
        <f t="shared" si="28"/>
        <v>2.2063999999999933E-3</v>
      </c>
      <c r="D424" s="26">
        <f t="shared" si="29"/>
        <v>0.95505599999999902</v>
      </c>
      <c r="E424" s="26">
        <f t="shared" si="30"/>
        <v>0.99745850303559325</v>
      </c>
      <c r="F424" s="26">
        <f>+IF(Modelo!$C$8=Calculos!$A$7,Calculos!E424,IF(Modelo!$C$8=Calculos!$A$8,D424,"No Existe"))</f>
        <v>0.95505599999999902</v>
      </c>
      <c r="W424" s="28">
        <v>2.1100000000000001E-2</v>
      </c>
      <c r="X424" s="28">
        <v>772.57</v>
      </c>
      <c r="Y424" s="28">
        <f>+X424/Modelo!$G$11</f>
        <v>7.7380809294871788</v>
      </c>
      <c r="Z424" s="26">
        <f t="shared" si="31"/>
        <v>0.72494135310124808</v>
      </c>
    </row>
    <row r="425" spans="3:26" s="26" customFormat="1" ht="14.4" x14ac:dyDescent="0.3">
      <c r="C425" s="38">
        <f t="shared" si="28"/>
        <v>2.2119999999999935E-3</v>
      </c>
      <c r="D425" s="26">
        <f t="shared" si="29"/>
        <v>0.95589999999999908</v>
      </c>
      <c r="E425" s="26">
        <f t="shared" si="30"/>
        <v>0.99751417337553383</v>
      </c>
      <c r="F425" s="26">
        <f>+IF(Modelo!$C$8=Calculos!$A$7,Calculos!E425,IF(Modelo!$C$8=Calculos!$A$8,D425,"No Existe"))</f>
        <v>0.95589999999999908</v>
      </c>
      <c r="W425" s="28">
        <v>2.1149999999999999E-2</v>
      </c>
      <c r="X425" s="28">
        <v>772.06</v>
      </c>
      <c r="Y425" s="28">
        <f>+X425/Modelo!$G$11</f>
        <v>7.7329727564102546</v>
      </c>
      <c r="Z425" s="26">
        <f t="shared" si="31"/>
        <v>0.72446279440743167</v>
      </c>
    </row>
    <row r="426" spans="3:26" s="26" customFormat="1" ht="14.4" x14ac:dyDescent="0.3">
      <c r="C426" s="38">
        <f t="shared" si="28"/>
        <v>2.2175999999999936E-3</v>
      </c>
      <c r="D426" s="26">
        <f t="shared" si="29"/>
        <v>0.95673599999999903</v>
      </c>
      <c r="E426" s="26">
        <f t="shared" si="30"/>
        <v>0.99756904893299625</v>
      </c>
      <c r="F426" s="26">
        <f>+IF(Modelo!$C$8=Calculos!$A$7,Calculos!E426,IF(Modelo!$C$8=Calculos!$A$8,D426,"No Existe"))</f>
        <v>0.95673599999999903</v>
      </c>
      <c r="W426" s="28">
        <v>2.12E-2</v>
      </c>
      <c r="X426" s="28">
        <v>770.58</v>
      </c>
      <c r="Y426" s="28">
        <f>+X426/Modelo!$G$11</f>
        <v>7.7181490384615374</v>
      </c>
      <c r="Z426" s="26">
        <f t="shared" si="31"/>
        <v>0.72307403584498453</v>
      </c>
    </row>
    <row r="427" spans="3:26" s="26" customFormat="1" ht="14.4" x14ac:dyDescent="0.3">
      <c r="C427" s="38">
        <f t="shared" si="28"/>
        <v>2.2231999999999938E-3</v>
      </c>
      <c r="D427" s="26">
        <f t="shared" si="29"/>
        <v>0.95756399999999908</v>
      </c>
      <c r="E427" s="26">
        <f t="shared" si="30"/>
        <v>0.99762313669858893</v>
      </c>
      <c r="F427" s="26">
        <f>+IF(Modelo!$C$8=Calculos!$A$7,Calculos!E427,IF(Modelo!$C$8=Calculos!$A$8,D427,"No Existe"))</f>
        <v>0.95756399999999908</v>
      </c>
      <c r="W427" s="28">
        <v>2.1250000000000002E-2</v>
      </c>
      <c r="X427" s="28">
        <v>769.11</v>
      </c>
      <c r="Y427" s="28">
        <f>+X427/Modelo!$G$11</f>
        <v>7.7034254807692299</v>
      </c>
      <c r="Z427" s="26">
        <f t="shared" si="31"/>
        <v>0.72169466078633771</v>
      </c>
    </row>
    <row r="428" spans="3:26" s="26" customFormat="1" ht="14.4" x14ac:dyDescent="0.3">
      <c r="C428" s="38">
        <f t="shared" si="28"/>
        <v>2.2287999999999939E-3</v>
      </c>
      <c r="D428" s="26">
        <f t="shared" si="29"/>
        <v>0.95838399999999913</v>
      </c>
      <c r="E428" s="26">
        <f t="shared" si="30"/>
        <v>0.99767644359109875</v>
      </c>
      <c r="F428" s="26">
        <f>+IF(Modelo!$C$8=Calculos!$A$7,Calculos!E428,IF(Modelo!$C$8=Calculos!$A$8,D428,"No Existe"))</f>
        <v>0.95838399999999913</v>
      </c>
      <c r="W428" s="28">
        <v>2.1299999999999999E-2</v>
      </c>
      <c r="X428" s="28">
        <v>768.57</v>
      </c>
      <c r="Y428" s="28">
        <f>+X428/Modelo!$G$11</f>
        <v>7.6980168269230758</v>
      </c>
      <c r="Z428" s="26">
        <f t="shared" si="31"/>
        <v>0.72118795158112037</v>
      </c>
    </row>
    <row r="429" spans="3:26" s="26" customFormat="1" ht="14.4" x14ac:dyDescent="0.3">
      <c r="C429" s="38">
        <f t="shared" si="28"/>
        <v>2.234399999999994E-3</v>
      </c>
      <c r="D429" s="26">
        <f t="shared" si="29"/>
        <v>0.95919599999999916</v>
      </c>
      <c r="E429" s="26">
        <f t="shared" si="30"/>
        <v>0.99772897645836844</v>
      </c>
      <c r="F429" s="26">
        <f>+IF(Modelo!$C$8=Calculos!$A$7,Calculos!E429,IF(Modelo!$C$8=Calculos!$A$8,D429,"No Existe"))</f>
        <v>0.95919599999999916</v>
      </c>
      <c r="W429" s="28">
        <v>2.1350000000000001E-2</v>
      </c>
      <c r="X429" s="28">
        <v>768.52</v>
      </c>
      <c r="Y429" s="28">
        <f>+X429/Modelo!$G$11</f>
        <v>7.6975160256410238</v>
      </c>
      <c r="Z429" s="26">
        <f t="shared" si="31"/>
        <v>0.72114103406211871</v>
      </c>
    </row>
    <row r="430" spans="3:26" s="26" customFormat="1" ht="14.4" x14ac:dyDescent="0.3">
      <c r="C430" s="38">
        <f t="shared" si="28"/>
        <v>2.2399999999999942E-3</v>
      </c>
      <c r="D430" s="26">
        <f t="shared" si="29"/>
        <v>0.95999999999999919</v>
      </c>
      <c r="E430" s="26">
        <f t="shared" si="30"/>
        <v>0.99778074207816014</v>
      </c>
      <c r="F430" s="26">
        <f>+IF(Modelo!$C$8=Calculos!$A$7,Calculos!E430,IF(Modelo!$C$8=Calculos!$A$8,D430,"No Existe"))</f>
        <v>0.95999999999999919</v>
      </c>
      <c r="W430" s="28">
        <v>2.1399999999999999E-2</v>
      </c>
      <c r="X430" s="28">
        <v>768.46</v>
      </c>
      <c r="Y430" s="28">
        <f>+X430/Modelo!$G$11</f>
        <v>7.696915064102563</v>
      </c>
      <c r="Z430" s="26">
        <f t="shared" si="31"/>
        <v>0.72108473303931686</v>
      </c>
    </row>
    <row r="431" spans="3:26" s="26" customFormat="1" ht="14.4" x14ac:dyDescent="0.3">
      <c r="C431" s="38">
        <f t="shared" si="28"/>
        <v>2.2455999999999943E-3</v>
      </c>
      <c r="D431" s="26">
        <f t="shared" si="29"/>
        <v>0.96079599999999921</v>
      </c>
      <c r="E431" s="26">
        <f t="shared" si="30"/>
        <v>0.99783174715900724</v>
      </c>
      <c r="F431" s="26">
        <f>+IF(Modelo!$C$8=Calculos!$A$7,Calculos!E431,IF(Modelo!$C$8=Calculos!$A$8,D431,"No Existe"))</f>
        <v>0.96079599999999921</v>
      </c>
      <c r="W431" s="28">
        <v>2.145E-2</v>
      </c>
      <c r="X431" s="28">
        <v>768.41</v>
      </c>
      <c r="Y431" s="28">
        <f>+X431/Modelo!$G$11</f>
        <v>7.696414262820511</v>
      </c>
      <c r="Z431" s="26">
        <f t="shared" si="31"/>
        <v>0.72103781552031521</v>
      </c>
    </row>
    <row r="432" spans="3:26" s="26" customFormat="1" ht="14.4" x14ac:dyDescent="0.3">
      <c r="C432" s="38">
        <f t="shared" si="28"/>
        <v>2.2511999999999944E-3</v>
      </c>
      <c r="D432" s="26">
        <f t="shared" si="29"/>
        <v>0.96158399999999922</v>
      </c>
      <c r="E432" s="26">
        <f t="shared" si="30"/>
        <v>0.99788199834105407</v>
      </c>
      <c r="F432" s="26">
        <f>+IF(Modelo!$C$8=Calculos!$A$7,Calculos!E432,IF(Modelo!$C$8=Calculos!$A$8,D432,"No Existe"))</f>
        <v>0.96158399999999922</v>
      </c>
      <c r="W432" s="28">
        <v>2.1499999999999998E-2</v>
      </c>
      <c r="X432" s="28">
        <v>768.36</v>
      </c>
      <c r="Y432" s="28">
        <f>+X432/Modelo!$G$11</f>
        <v>7.6959134615384599</v>
      </c>
      <c r="Z432" s="26">
        <f t="shared" si="31"/>
        <v>0.72099089800131366</v>
      </c>
    </row>
    <row r="433" spans="3:26" s="26" customFormat="1" ht="14.4" x14ac:dyDescent="0.3">
      <c r="C433" s="38">
        <f t="shared" si="28"/>
        <v>2.2567999999999946E-3</v>
      </c>
      <c r="D433" s="26">
        <f t="shared" si="29"/>
        <v>0.96236399999999922</v>
      </c>
      <c r="E433" s="26">
        <f t="shared" si="30"/>
        <v>0.9979315021968832</v>
      </c>
      <c r="F433" s="26">
        <f>+IF(Modelo!$C$8=Calculos!$A$7,Calculos!E433,IF(Modelo!$C$8=Calculos!$A$8,D433,"No Existe"))</f>
        <v>0.96236399999999922</v>
      </c>
      <c r="W433" s="28">
        <v>2.155E-2</v>
      </c>
      <c r="X433" s="28">
        <v>767.96</v>
      </c>
      <c r="Y433" s="28">
        <f>+X433/Modelo!$G$11</f>
        <v>7.6919070512820502</v>
      </c>
      <c r="Z433" s="26">
        <f t="shared" si="31"/>
        <v>0.72061555784930098</v>
      </c>
    </row>
    <row r="434" spans="3:26" s="26" customFormat="1" ht="14.4" x14ac:dyDescent="0.3">
      <c r="C434" s="38">
        <f t="shared" si="28"/>
        <v>2.2623999999999947E-3</v>
      </c>
      <c r="D434" s="26">
        <f t="shared" si="29"/>
        <v>0.96313599999999933</v>
      </c>
      <c r="E434" s="26">
        <f t="shared" si="30"/>
        <v>0.9979802652323323</v>
      </c>
      <c r="F434" s="26">
        <f>+IF(Modelo!$C$8=Calculos!$A$7,Calculos!E434,IF(Modelo!$C$8=Calculos!$A$8,D434,"No Existe"))</f>
        <v>0.96313599999999933</v>
      </c>
      <c r="W434" s="28">
        <v>2.1600000000000001E-2</v>
      </c>
      <c r="X434" s="28">
        <v>766.49</v>
      </c>
      <c r="Y434" s="28">
        <f>+X434/Modelo!$G$11</f>
        <v>7.6771834935897427</v>
      </c>
      <c r="Z434" s="26">
        <f t="shared" si="31"/>
        <v>0.71923618279065404</v>
      </c>
    </row>
    <row r="435" spans="3:26" s="26" customFormat="1" ht="14.4" x14ac:dyDescent="0.3">
      <c r="C435" s="38">
        <f t="shared" si="28"/>
        <v>2.2679999999999948E-3</v>
      </c>
      <c r="D435" s="26">
        <f t="shared" si="29"/>
        <v>0.96389999999999931</v>
      </c>
      <c r="E435" s="26">
        <f t="shared" si="30"/>
        <v>0.99802829388729819</v>
      </c>
      <c r="F435" s="26">
        <f>+IF(Modelo!$C$8=Calculos!$A$7,Calculos!E435,IF(Modelo!$C$8=Calculos!$A$8,D435,"No Existe"))</f>
        <v>0.96389999999999931</v>
      </c>
      <c r="W435" s="28">
        <v>2.1649999999999999E-2</v>
      </c>
      <c r="X435" s="28">
        <v>766.3</v>
      </c>
      <c r="Y435" s="28">
        <f>+X435/Modelo!$G$11</f>
        <v>7.6752804487179471</v>
      </c>
      <c r="Z435" s="26">
        <f t="shared" si="31"/>
        <v>0.71905789621844796</v>
      </c>
    </row>
    <row r="436" spans="3:26" s="26" customFormat="1" ht="14.4" x14ac:dyDescent="0.3">
      <c r="C436" s="38">
        <f t="shared" si="28"/>
        <v>2.273599999999995E-3</v>
      </c>
      <c r="D436" s="26">
        <f t="shared" si="29"/>
        <v>0.96465599999999929</v>
      </c>
      <c r="E436" s="26">
        <f t="shared" si="30"/>
        <v>0.99807559453652928</v>
      </c>
      <c r="F436" s="26">
        <f>+IF(Modelo!$C$8=Calculos!$A$7,Calculos!E436,IF(Modelo!$C$8=Calculos!$A$8,D436,"No Existe"))</f>
        <v>0.96465599999999929</v>
      </c>
      <c r="W436" s="28">
        <v>2.1700000000000001E-2</v>
      </c>
      <c r="X436" s="28">
        <v>765.46</v>
      </c>
      <c r="Y436" s="28">
        <f>+X436/Modelo!$G$11</f>
        <v>7.6668669871794863</v>
      </c>
      <c r="Z436" s="26">
        <f t="shared" si="31"/>
        <v>0.71826968189922125</v>
      </c>
    </row>
    <row r="437" spans="3:26" s="26" customFormat="1" ht="14.4" x14ac:dyDescent="0.3">
      <c r="C437" s="38">
        <f t="shared" si="28"/>
        <v>2.2791999999999951E-3</v>
      </c>
      <c r="D437" s="26">
        <f t="shared" si="29"/>
        <v>0.96540399999999937</v>
      </c>
      <c r="E437" s="26">
        <f t="shared" si="30"/>
        <v>0.99812217349040899</v>
      </c>
      <c r="F437" s="26">
        <f>+IF(Modelo!$C$8=Calculos!$A$7,Calculos!E437,IF(Modelo!$C$8=Calculos!$A$8,D437,"No Existe"))</f>
        <v>0.96540399999999937</v>
      </c>
      <c r="W437" s="28">
        <v>2.1749999999999999E-2</v>
      </c>
      <c r="X437" s="28">
        <v>764.3</v>
      </c>
      <c r="Y437" s="28">
        <f>+X437/Modelo!$G$11</f>
        <v>7.655248397435896</v>
      </c>
      <c r="Z437" s="26">
        <f t="shared" si="31"/>
        <v>0.7171811954583841</v>
      </c>
    </row>
    <row r="438" spans="3:26" s="26" customFormat="1" ht="14.4" x14ac:dyDescent="0.3">
      <c r="C438" s="38">
        <f t="shared" si="28"/>
        <v>2.2847999999999953E-3</v>
      </c>
      <c r="D438" s="26">
        <f t="shared" si="29"/>
        <v>0.96614399999999934</v>
      </c>
      <c r="E438" s="26">
        <f t="shared" si="30"/>
        <v>0.99816803699572665</v>
      </c>
      <c r="F438" s="26">
        <f>+IF(Modelo!$C$8=Calculos!$A$7,Calculos!E438,IF(Modelo!$C$8=Calculos!$A$8,D438,"No Existe"))</f>
        <v>0.96614399999999934</v>
      </c>
      <c r="W438" s="28">
        <v>2.18E-2</v>
      </c>
      <c r="X438" s="28">
        <v>764.25</v>
      </c>
      <c r="Y438" s="28">
        <f>+X438/Modelo!$G$11</f>
        <v>7.6547475961538449</v>
      </c>
      <c r="Z438" s="26">
        <f t="shared" si="31"/>
        <v>0.71713427793938256</v>
      </c>
    </row>
    <row r="439" spans="3:26" s="26" customFormat="1" ht="14.4" x14ac:dyDescent="0.3">
      <c r="C439" s="38">
        <f t="shared" si="28"/>
        <v>2.2903999999999954E-3</v>
      </c>
      <c r="D439" s="26">
        <f t="shared" si="29"/>
        <v>0.9668759999999994</v>
      </c>
      <c r="E439" s="26">
        <f t="shared" si="30"/>
        <v>0.99821319123643637</v>
      </c>
      <c r="F439" s="26">
        <f>+IF(Modelo!$C$8=Calculos!$A$7,Calculos!E439,IF(Modelo!$C$8=Calculos!$A$8,D439,"No Existe"))</f>
        <v>0.9668759999999994</v>
      </c>
      <c r="W439" s="28">
        <v>2.1850000000000001E-2</v>
      </c>
      <c r="X439" s="28">
        <v>764.2</v>
      </c>
      <c r="Y439" s="28">
        <f>+X439/Modelo!$G$11</f>
        <v>7.6542467948717938</v>
      </c>
      <c r="Z439" s="26">
        <f t="shared" si="31"/>
        <v>0.71708736042038101</v>
      </c>
    </row>
    <row r="440" spans="3:26" s="26" customFormat="1" ht="14.4" x14ac:dyDescent="0.3">
      <c r="C440" s="38">
        <f t="shared" si="28"/>
        <v>2.2959999999999955E-3</v>
      </c>
      <c r="D440" s="26">
        <f t="shared" si="29"/>
        <v>0.96759999999999946</v>
      </c>
      <c r="E440" s="26">
        <f t="shared" si="30"/>
        <v>0.99825764233440839</v>
      </c>
      <c r="F440" s="26">
        <f>+IF(Modelo!$C$8=Calculos!$A$7,Calculos!E440,IF(Modelo!$C$8=Calculos!$A$8,D440,"No Existe"))</f>
        <v>0.96759999999999946</v>
      </c>
      <c r="W440" s="28">
        <v>2.1899999999999999E-2</v>
      </c>
      <c r="X440" s="28">
        <v>764.15</v>
      </c>
      <c r="Y440" s="28">
        <f>+X440/Modelo!$G$11</f>
        <v>7.6537459935897418</v>
      </c>
      <c r="Z440" s="26">
        <f t="shared" si="31"/>
        <v>0.71704044290137936</v>
      </c>
    </row>
    <row r="441" spans="3:26" s="26" customFormat="1" ht="14.4" x14ac:dyDescent="0.3">
      <c r="C441" s="38">
        <f t="shared" si="28"/>
        <v>2.3015999999999957E-3</v>
      </c>
      <c r="D441" s="26">
        <f t="shared" si="29"/>
        <v>0.96831599999999951</v>
      </c>
      <c r="E441" s="26">
        <f t="shared" si="30"/>
        <v>0.99830139635016801</v>
      </c>
      <c r="F441" s="26">
        <f>+IF(Modelo!$C$8=Calculos!$A$7,Calculos!E441,IF(Modelo!$C$8=Calculos!$A$8,D441,"No Existe"))</f>
        <v>0.96831599999999951</v>
      </c>
      <c r="W441" s="28">
        <v>2.1950000000000001E-2</v>
      </c>
      <c r="X441" s="28">
        <v>764.09</v>
      </c>
      <c r="Y441" s="28">
        <f>+X441/Modelo!$G$11</f>
        <v>7.653145032051281</v>
      </c>
      <c r="Z441" s="26">
        <f t="shared" si="31"/>
        <v>0.71698414187857751</v>
      </c>
    </row>
    <row r="442" spans="3:26" s="26" customFormat="1" ht="14.4" x14ac:dyDescent="0.3">
      <c r="C442" s="38">
        <f t="shared" si="28"/>
        <v>2.3071999999999958E-3</v>
      </c>
      <c r="D442" s="26">
        <f t="shared" si="29"/>
        <v>0.96902399999999944</v>
      </c>
      <c r="E442" s="26">
        <f t="shared" si="30"/>
        <v>0.9983444592836237</v>
      </c>
      <c r="F442" s="26">
        <f>+IF(Modelo!$C$8=Calculos!$A$7,Calculos!E442,IF(Modelo!$C$8=Calculos!$A$8,D442,"No Existe"))</f>
        <v>0.96902399999999944</v>
      </c>
      <c r="W442" s="28">
        <v>2.1999999999999999E-2</v>
      </c>
      <c r="X442" s="28">
        <v>764.04</v>
      </c>
      <c r="Y442" s="28">
        <f>+X442/Modelo!$G$11</f>
        <v>7.6526442307692291</v>
      </c>
      <c r="Z442" s="26">
        <f t="shared" si="31"/>
        <v>0.71693722435957585</v>
      </c>
    </row>
    <row r="443" spans="3:26" s="26" customFormat="1" ht="14.4" x14ac:dyDescent="0.3">
      <c r="C443" s="38">
        <f t="shared" si="28"/>
        <v>2.3127999999999959E-3</v>
      </c>
      <c r="D443" s="26">
        <f t="shared" si="29"/>
        <v>0.96972399999999948</v>
      </c>
      <c r="E443" s="26">
        <f t="shared" si="30"/>
        <v>0.99838683707478704</v>
      </c>
      <c r="F443" s="26">
        <f>+IF(Modelo!$C$8=Calculos!$A$7,Calculos!E443,IF(Modelo!$C$8=Calculos!$A$8,D443,"No Existe"))</f>
        <v>0.96972399999999948</v>
      </c>
      <c r="W443" s="28">
        <v>2.205E-2</v>
      </c>
      <c r="X443" s="28">
        <v>763.99</v>
      </c>
      <c r="Y443" s="28">
        <f>+X443/Modelo!$G$11</f>
        <v>7.652143429487178</v>
      </c>
      <c r="Z443" s="26">
        <f t="shared" si="31"/>
        <v>0.7168903068405742</v>
      </c>
    </row>
    <row r="444" spans="3:26" s="26" customFormat="1" ht="14.4" x14ac:dyDescent="0.3">
      <c r="C444" s="38">
        <f t="shared" si="28"/>
        <v>2.3183999999999961E-3</v>
      </c>
      <c r="D444" s="26">
        <f t="shared" si="29"/>
        <v>0.9704159999999995</v>
      </c>
      <c r="E444" s="26">
        <f t="shared" si="30"/>
        <v>0.99842853560448119</v>
      </c>
      <c r="F444" s="26">
        <f>+IF(Modelo!$C$8=Calculos!$A$7,Calculos!E444,IF(Modelo!$C$8=Calculos!$A$8,D444,"No Existe"))</f>
        <v>0.9704159999999995</v>
      </c>
      <c r="W444" s="28">
        <v>2.2100000000000002E-2</v>
      </c>
      <c r="X444" s="28">
        <v>763.28</v>
      </c>
      <c r="Y444" s="28">
        <f>+X444/Modelo!$G$11</f>
        <v>7.6450320512820493</v>
      </c>
      <c r="Z444" s="26">
        <f t="shared" si="31"/>
        <v>0.71622407807075161</v>
      </c>
    </row>
    <row r="445" spans="3:26" s="26" customFormat="1" ht="14.4" x14ac:dyDescent="0.3">
      <c r="C445" s="38">
        <f t="shared" si="28"/>
        <v>2.3239999999999962E-3</v>
      </c>
      <c r="D445" s="26">
        <f t="shared" si="29"/>
        <v>0.97109999999999952</v>
      </c>
      <c r="E445" s="26">
        <f t="shared" si="30"/>
        <v>0.99846956069503956</v>
      </c>
      <c r="F445" s="26">
        <f>+IF(Modelo!$C$8=Calculos!$A$7,Calculos!E445,IF(Modelo!$C$8=Calculos!$A$8,D445,"No Existe"))</f>
        <v>0.97109999999999952</v>
      </c>
      <c r="W445" s="28">
        <v>2.215E-2</v>
      </c>
      <c r="X445" s="28">
        <v>761.99</v>
      </c>
      <c r="Y445" s="28">
        <f>+X445/Modelo!$G$11</f>
        <v>7.6321113782051269</v>
      </c>
      <c r="Z445" s="26">
        <f t="shared" si="31"/>
        <v>0.71501360608051046</v>
      </c>
    </row>
    <row r="446" spans="3:26" s="26" customFormat="1" ht="14.4" x14ac:dyDescent="0.3">
      <c r="C446" s="38">
        <f t="shared" si="28"/>
        <v>2.3295999999999963E-3</v>
      </c>
      <c r="D446" s="26">
        <f t="shared" si="29"/>
        <v>0.97177599999999953</v>
      </c>
      <c r="E446" s="26">
        <f t="shared" si="30"/>
        <v>0.99850991811099643</v>
      </c>
      <c r="F446" s="26">
        <f>+IF(Modelo!$C$8=Calculos!$A$7,Calculos!E446,IF(Modelo!$C$8=Calculos!$A$8,D446,"No Existe"))</f>
        <v>0.97177599999999953</v>
      </c>
      <c r="W446" s="28">
        <v>2.2200000000000001E-2</v>
      </c>
      <c r="X446" s="28">
        <v>761.93</v>
      </c>
      <c r="Y446" s="28">
        <f>+X446/Modelo!$G$11</f>
        <v>7.6315104166666652</v>
      </c>
      <c r="Z446" s="26">
        <f t="shared" si="31"/>
        <v>0.71495730505770849</v>
      </c>
    </row>
    <row r="447" spans="3:26" s="26" customFormat="1" ht="14.4" x14ac:dyDescent="0.3">
      <c r="C447" s="38">
        <f t="shared" si="28"/>
        <v>2.3351999999999965E-3</v>
      </c>
      <c r="D447" s="26">
        <f t="shared" si="29"/>
        <v>0.97244399999999953</v>
      </c>
      <c r="E447" s="26">
        <f t="shared" si="30"/>
        <v>0.9985496135597659</v>
      </c>
      <c r="F447" s="26">
        <f>+IF(Modelo!$C$8=Calculos!$A$7,Calculos!E447,IF(Modelo!$C$8=Calculos!$A$8,D447,"No Existe"))</f>
        <v>0.97244399999999953</v>
      </c>
      <c r="W447" s="28">
        <v>2.2249999999999999E-2</v>
      </c>
      <c r="X447" s="28">
        <v>760.78</v>
      </c>
      <c r="Y447" s="28">
        <f>+X447/Modelo!$G$11</f>
        <v>7.6199919871794854</v>
      </c>
      <c r="Z447" s="26">
        <f t="shared" si="31"/>
        <v>0.71387820212067177</v>
      </c>
    </row>
    <row r="448" spans="3:26" s="26" customFormat="1" ht="14.4" x14ac:dyDescent="0.3">
      <c r="C448" s="38">
        <f t="shared" si="28"/>
        <v>2.3407999999999966E-3</v>
      </c>
      <c r="D448" s="26">
        <f t="shared" si="29"/>
        <v>0.97310399999999964</v>
      </c>
      <c r="E448" s="26">
        <f t="shared" si="30"/>
        <v>0.99858865269231356</v>
      </c>
      <c r="F448" s="26">
        <f>+IF(Modelo!$C$8=Calculos!$A$7,Calculos!E448,IF(Modelo!$C$8=Calculos!$A$8,D448,"No Existe"))</f>
        <v>0.97310399999999964</v>
      </c>
      <c r="W448" s="28">
        <v>2.23E-2</v>
      </c>
      <c r="X448" s="28">
        <v>759.93</v>
      </c>
      <c r="Y448" s="28">
        <f>+X448/Modelo!$G$11</f>
        <v>7.6114783653846132</v>
      </c>
      <c r="Z448" s="26">
        <f t="shared" si="31"/>
        <v>0.71308060429764464</v>
      </c>
    </row>
    <row r="449" spans="3:26" s="26" customFormat="1" ht="14.4" x14ac:dyDescent="0.3">
      <c r="C449" s="38">
        <f t="shared" si="28"/>
        <v>2.3463999999999968E-3</v>
      </c>
      <c r="D449" s="26">
        <f t="shared" si="29"/>
        <v>0.97375599999999962</v>
      </c>
      <c r="E449" s="26">
        <f t="shared" si="30"/>
        <v>0.9986270411038165</v>
      </c>
      <c r="F449" s="26">
        <f>+IF(Modelo!$C$8=Calculos!$A$7,Calculos!E449,IF(Modelo!$C$8=Calculos!$A$8,D449,"No Existe"))</f>
        <v>0.97375599999999962</v>
      </c>
      <c r="W449" s="28">
        <v>2.2349999999999998E-2</v>
      </c>
      <c r="X449" s="28">
        <v>759.88</v>
      </c>
      <c r="Y449" s="28">
        <f>+X449/Modelo!$G$11</f>
        <v>7.610977564102563</v>
      </c>
      <c r="Z449" s="26">
        <f t="shared" si="31"/>
        <v>0.71303368677864321</v>
      </c>
    </row>
    <row r="450" spans="3:26" s="26" customFormat="1" ht="14.4" x14ac:dyDescent="0.3">
      <c r="C450" s="38">
        <f t="shared" si="28"/>
        <v>2.3519999999999969E-3</v>
      </c>
      <c r="D450" s="26">
        <f t="shared" si="29"/>
        <v>0.9743999999999996</v>
      </c>
      <c r="E450" s="26">
        <f t="shared" si="30"/>
        <v>0.99866478433431738</v>
      </c>
      <c r="F450" s="26">
        <f>+IF(Modelo!$C$8=Calculos!$A$7,Calculos!E450,IF(Modelo!$C$8=Calculos!$A$8,D450,"No Existe"))</f>
        <v>0.9743999999999996</v>
      </c>
      <c r="W450" s="28">
        <v>2.24E-2</v>
      </c>
      <c r="X450" s="28">
        <v>759.83</v>
      </c>
      <c r="Y450" s="28">
        <f>+X450/Modelo!$G$11</f>
        <v>7.6104767628205119</v>
      </c>
      <c r="Z450" s="26">
        <f t="shared" si="31"/>
        <v>0.71298676925964155</v>
      </c>
    </row>
    <row r="451" spans="3:26" s="26" customFormat="1" ht="14.4" x14ac:dyDescent="0.3">
      <c r="C451" s="38">
        <f t="shared" si="28"/>
        <v>2.357599999999997E-3</v>
      </c>
      <c r="D451" s="26">
        <f t="shared" si="29"/>
        <v>0.97503599999999968</v>
      </c>
      <c r="E451" s="26">
        <f t="shared" si="30"/>
        <v>0.99870188786936742</v>
      </c>
      <c r="F451" s="26">
        <f>+IF(Modelo!$C$8=Calculos!$A$7,Calculos!E451,IF(Modelo!$C$8=Calculos!$A$8,D451,"No Existe"))</f>
        <v>0.97503599999999968</v>
      </c>
      <c r="W451" s="28">
        <v>2.2450000000000001E-2</v>
      </c>
      <c r="X451" s="28">
        <v>759.77</v>
      </c>
      <c r="Y451" s="28">
        <f>+X451/Modelo!$G$11</f>
        <v>7.6098758012820493</v>
      </c>
      <c r="Z451" s="26">
        <f t="shared" si="31"/>
        <v>0.71293046823683959</v>
      </c>
    </row>
    <row r="452" spans="3:26" s="26" customFormat="1" ht="14.4" x14ac:dyDescent="0.3">
      <c r="C452" s="38">
        <f t="shared" si="28"/>
        <v>2.3631999999999972E-3</v>
      </c>
      <c r="D452" s="26">
        <f t="shared" si="29"/>
        <v>0.97566399999999964</v>
      </c>
      <c r="E452" s="26">
        <f t="shared" si="30"/>
        <v>0.99873835714066039</v>
      </c>
      <c r="F452" s="26">
        <f>+IF(Modelo!$C$8=Calculos!$A$7,Calculos!E452,IF(Modelo!$C$8=Calculos!$A$8,D452,"No Existe"))</f>
        <v>0.97566399999999964</v>
      </c>
      <c r="W452" s="28">
        <v>2.2499999999999999E-2</v>
      </c>
      <c r="X452" s="28">
        <v>759.72</v>
      </c>
      <c r="Y452" s="28">
        <f>+X452/Modelo!$G$11</f>
        <v>7.6093749999999991</v>
      </c>
      <c r="Z452" s="26">
        <f t="shared" si="31"/>
        <v>0.71288355071783804</v>
      </c>
    </row>
    <row r="453" spans="3:26" s="26" customFormat="1" ht="14.4" x14ac:dyDescent="0.3">
      <c r="C453" s="38">
        <f t="shared" si="28"/>
        <v>2.3687999999999973E-3</v>
      </c>
      <c r="D453" s="26">
        <f t="shared" si="29"/>
        <v>0.97628399999999971</v>
      </c>
      <c r="E453" s="26">
        <f t="shared" si="30"/>
        <v>0.99877419752666008</v>
      </c>
      <c r="F453" s="26">
        <f>+IF(Modelo!$C$8=Calculos!$A$7,Calculos!E453,IF(Modelo!$C$8=Calculos!$A$8,D453,"No Existe"))</f>
        <v>0.97628399999999971</v>
      </c>
      <c r="W453" s="28">
        <v>2.2550000000000001E-2</v>
      </c>
      <c r="X453" s="28">
        <v>759.63</v>
      </c>
      <c r="Y453" s="28">
        <f>+X453/Modelo!$G$11</f>
        <v>7.6084735576923066</v>
      </c>
      <c r="Z453" s="26">
        <f t="shared" si="31"/>
        <v>0.71279909918363515</v>
      </c>
    </row>
    <row r="454" spans="3:26" s="26" customFormat="1" ht="14.4" x14ac:dyDescent="0.3">
      <c r="C454" s="38">
        <f t="shared" si="28"/>
        <v>2.3743999999999974E-3</v>
      </c>
      <c r="D454" s="26">
        <f t="shared" si="29"/>
        <v>0.97689599999999976</v>
      </c>
      <c r="E454" s="26">
        <f t="shared" si="30"/>
        <v>0.99880941435321691</v>
      </c>
      <c r="F454" s="26">
        <f>+IF(Modelo!$C$8=Calculos!$A$7,Calculos!E454,IF(Modelo!$C$8=Calculos!$A$8,D454,"No Existe"))</f>
        <v>0.97689599999999976</v>
      </c>
      <c r="W454" s="28">
        <v>2.2599999999999999E-2</v>
      </c>
      <c r="X454" s="28">
        <v>758.15</v>
      </c>
      <c r="Y454" s="28">
        <f>+X454/Modelo!$G$11</f>
        <v>7.5936498397435885</v>
      </c>
      <c r="Z454" s="26">
        <f t="shared" si="31"/>
        <v>0.71141034062118791</v>
      </c>
    </row>
    <row r="455" spans="3:26" s="26" customFormat="1" ht="14.4" x14ac:dyDescent="0.3">
      <c r="C455" s="38">
        <f t="shared" si="28"/>
        <v>2.3799999999999976E-3</v>
      </c>
      <c r="D455" s="26">
        <f t="shared" si="29"/>
        <v>0.9774999999999997</v>
      </c>
      <c r="E455" s="26">
        <f t="shared" si="30"/>
        <v>0.99884401289417746</v>
      </c>
      <c r="F455" s="26">
        <f>+IF(Modelo!$C$8=Calculos!$A$7,Calculos!E455,IF(Modelo!$C$8=Calculos!$A$8,D455,"No Existe"))</f>
        <v>0.9774999999999997</v>
      </c>
      <c r="W455" s="28">
        <v>2.265E-2</v>
      </c>
      <c r="X455" s="28">
        <v>757.67</v>
      </c>
      <c r="Y455" s="28">
        <f>+X455/Modelo!$G$11</f>
        <v>7.588842147435896</v>
      </c>
      <c r="Z455" s="26">
        <f t="shared" si="31"/>
        <v>0.71095993243877265</v>
      </c>
    </row>
    <row r="456" spans="3:26" s="26" customFormat="1" ht="14.4" x14ac:dyDescent="0.3">
      <c r="C456" s="38">
        <f t="shared" si="28"/>
        <v>2.3855999999999977E-3</v>
      </c>
      <c r="D456" s="26">
        <f t="shared" si="29"/>
        <v>0.97809599999999974</v>
      </c>
      <c r="E456" s="26">
        <f t="shared" si="30"/>
        <v>0.99887799837198632</v>
      </c>
      <c r="F456" s="26">
        <f>+IF(Modelo!$C$8=Calculos!$A$7,Calculos!E456,IF(Modelo!$C$8=Calculos!$A$8,D456,"No Existe"))</f>
        <v>0.97809599999999974</v>
      </c>
      <c r="W456" s="28">
        <v>2.2700000000000001E-2</v>
      </c>
      <c r="X456" s="28">
        <v>757.13</v>
      </c>
      <c r="Y456" s="28">
        <f>+X456/Modelo!$G$11</f>
        <v>7.5834334935897418</v>
      </c>
      <c r="Z456" s="26">
        <f t="shared" si="31"/>
        <v>0.71045322323355542</v>
      </c>
    </row>
    <row r="457" spans="3:26" s="26" customFormat="1" ht="14.4" x14ac:dyDescent="0.3">
      <c r="C457" s="38">
        <f t="shared" si="28"/>
        <v>2.3911999999999978E-3</v>
      </c>
      <c r="D457" s="26">
        <f t="shared" si="29"/>
        <v>0.97868399999999978</v>
      </c>
      <c r="E457" s="26">
        <f t="shared" si="30"/>
        <v>0.99891137595827806</v>
      </c>
      <c r="F457" s="26">
        <f>+IF(Modelo!$C$8=Calculos!$A$7,Calculos!E457,IF(Modelo!$C$8=Calculos!$A$8,D457,"No Existe"))</f>
        <v>0.97868399999999978</v>
      </c>
      <c r="W457" s="28">
        <v>2.2749999999999999E-2</v>
      </c>
      <c r="X457" s="28">
        <v>755.67</v>
      </c>
      <c r="Y457" s="28">
        <f>+X457/Modelo!$G$11</f>
        <v>7.568810096153844</v>
      </c>
      <c r="Z457" s="26">
        <f t="shared" si="31"/>
        <v>0.70908323167870879</v>
      </c>
    </row>
    <row r="458" spans="3:26" s="26" customFormat="1" ht="14.4" x14ac:dyDescent="0.3">
      <c r="C458" s="38">
        <f t="shared" si="28"/>
        <v>2.396799999999998E-3</v>
      </c>
      <c r="D458" s="26">
        <f t="shared" si="29"/>
        <v>0.9792639999999998</v>
      </c>
      <c r="E458" s="26">
        <f t="shared" si="30"/>
        <v>0.99894415077446252</v>
      </c>
      <c r="F458" s="26">
        <f>+IF(Modelo!$C$8=Calculos!$A$7,Calculos!E458,IF(Modelo!$C$8=Calculos!$A$8,D458,"No Existe"))</f>
        <v>0.9792639999999998</v>
      </c>
      <c r="W458" s="28">
        <v>2.2800000000000001E-2</v>
      </c>
      <c r="X458" s="28">
        <v>755.61</v>
      </c>
      <c r="Y458" s="28">
        <f>+X458/Modelo!$G$11</f>
        <v>7.5682091346153832</v>
      </c>
      <c r="Z458" s="26">
        <f t="shared" si="31"/>
        <v>0.70902693065590694</v>
      </c>
    </row>
    <row r="459" spans="3:26" s="26" customFormat="1" ht="14.4" x14ac:dyDescent="0.3">
      <c r="C459" s="38">
        <f t="shared" si="28"/>
        <v>2.4023999999999981E-3</v>
      </c>
      <c r="D459" s="26">
        <f t="shared" si="29"/>
        <v>0.97983599999999982</v>
      </c>
      <c r="E459" s="26">
        <f t="shared" si="30"/>
        <v>0.99897632789230228</v>
      </c>
      <c r="F459" s="26">
        <f>+IF(Modelo!$C$8=Calculos!$A$7,Calculos!E459,IF(Modelo!$C$8=Calculos!$A$8,D459,"No Existe"))</f>
        <v>0.97983599999999982</v>
      </c>
      <c r="W459" s="28">
        <v>2.2849999999999999E-2</v>
      </c>
      <c r="X459" s="28">
        <v>755.56</v>
      </c>
      <c r="Y459" s="28">
        <f>+X459/Modelo!$G$11</f>
        <v>7.5677083333333313</v>
      </c>
      <c r="Z459" s="26">
        <f t="shared" si="31"/>
        <v>0.70898001313690528</v>
      </c>
    </row>
    <row r="460" spans="3:26" s="26" customFormat="1" ht="14.4" x14ac:dyDescent="0.3">
      <c r="C460" s="38">
        <f t="shared" si="28"/>
        <v>2.4079999999999982E-3</v>
      </c>
      <c r="D460" s="26">
        <f t="shared" si="29"/>
        <v>0.98039999999999983</v>
      </c>
      <c r="E460" s="26">
        <f t="shared" si="30"/>
        <v>0.99900791233448194</v>
      </c>
      <c r="F460" s="26">
        <f>+IF(Modelo!$C$8=Calculos!$A$7,Calculos!E460,IF(Modelo!$C$8=Calculos!$A$8,D460,"No Existe"))</f>
        <v>0.98039999999999983</v>
      </c>
      <c r="W460" s="28">
        <v>2.29E-2</v>
      </c>
      <c r="X460" s="28">
        <v>755.51</v>
      </c>
      <c r="Y460" s="28">
        <f>+X460/Modelo!$G$11</f>
        <v>7.567207532051281</v>
      </c>
      <c r="Z460" s="26">
        <f t="shared" si="31"/>
        <v>0.70893309561790374</v>
      </c>
    </row>
    <row r="461" spans="3:26" s="26" customFormat="1" ht="14.4" x14ac:dyDescent="0.3">
      <c r="C461" s="38">
        <f t="shared" si="28"/>
        <v>2.4135999999999984E-3</v>
      </c>
      <c r="D461" s="26">
        <f t="shared" si="29"/>
        <v>0.98095599999999983</v>
      </c>
      <c r="E461" s="26">
        <f t="shared" si="30"/>
        <v>0.99903890907516935</v>
      </c>
      <c r="F461" s="26">
        <f>+IF(Modelo!$C$8=Calculos!$A$7,Calculos!E461,IF(Modelo!$C$8=Calculos!$A$8,D461,"No Existe"))</f>
        <v>0.98095599999999983</v>
      </c>
      <c r="W461" s="28">
        <v>2.2950000000000002E-2</v>
      </c>
      <c r="X461" s="28">
        <v>755.46</v>
      </c>
      <c r="Y461" s="28">
        <f>+X461/Modelo!$G$11</f>
        <v>7.5667067307692299</v>
      </c>
      <c r="Z461" s="26">
        <f t="shared" si="31"/>
        <v>0.7088861780989022</v>
      </c>
    </row>
    <row r="462" spans="3:26" s="26" customFormat="1" ht="14.4" x14ac:dyDescent="0.3">
      <c r="C462" s="38">
        <f t="shared" si="28"/>
        <v>2.4191999999999985E-3</v>
      </c>
      <c r="D462" s="26">
        <f t="shared" si="29"/>
        <v>0.98150399999999982</v>
      </c>
      <c r="E462" s="26">
        <f t="shared" si="30"/>
        <v>0.99906932304057072</v>
      </c>
      <c r="F462" s="26">
        <f>+IF(Modelo!$C$8=Calculos!$A$7,Calculos!E462,IF(Modelo!$C$8=Calculos!$A$8,D462,"No Existe"))</f>
        <v>0.98150399999999982</v>
      </c>
      <c r="W462" s="28">
        <v>2.3E-2</v>
      </c>
      <c r="X462" s="28">
        <v>755.4</v>
      </c>
      <c r="Y462" s="28">
        <f>+X462/Modelo!$G$11</f>
        <v>7.5661057692307674</v>
      </c>
      <c r="Z462" s="26">
        <f t="shared" si="31"/>
        <v>0.70882987707610012</v>
      </c>
    </row>
    <row r="463" spans="3:26" s="26" customFormat="1" ht="14.4" x14ac:dyDescent="0.3">
      <c r="C463" s="38">
        <f t="shared" si="28"/>
        <v>2.4247999999999987E-3</v>
      </c>
      <c r="D463" s="26">
        <f t="shared" si="29"/>
        <v>0.98204399999999992</v>
      </c>
      <c r="E463" s="26">
        <f t="shared" si="30"/>
        <v>0.99909915910947711</v>
      </c>
      <c r="F463" s="26">
        <f>+IF(Modelo!$C$8=Calculos!$A$7,Calculos!E463,IF(Modelo!$C$8=Calculos!$A$8,D463,"No Existe"))</f>
        <v>0.98204399999999992</v>
      </c>
      <c r="W463" s="28">
        <v>2.3050000000000001E-2</v>
      </c>
      <c r="X463" s="28">
        <v>754.5</v>
      </c>
      <c r="Y463" s="28">
        <f>+X463/Modelo!$G$11</f>
        <v>7.5570913461538449</v>
      </c>
      <c r="Z463" s="26">
        <f t="shared" si="31"/>
        <v>0.70798536173407156</v>
      </c>
    </row>
    <row r="464" spans="3:26" s="26" customFormat="1" ht="14.4" x14ac:dyDescent="0.3">
      <c r="C464" s="38">
        <f t="shared" si="28"/>
        <v>2.4303999999999988E-3</v>
      </c>
      <c r="D464" s="26">
        <f t="shared" si="29"/>
        <v>0.98257599999999989</v>
      </c>
      <c r="E464" s="26">
        <f t="shared" si="30"/>
        <v>0.99912842211380393</v>
      </c>
      <c r="F464" s="26">
        <f>+IF(Modelo!$C$8=Calculos!$A$7,Calculos!E464,IF(Modelo!$C$8=Calculos!$A$8,D464,"No Existe"))</f>
        <v>0.98257599999999989</v>
      </c>
      <c r="W464" s="28">
        <v>2.3099999999999999E-2</v>
      </c>
      <c r="X464" s="28">
        <v>753.4</v>
      </c>
      <c r="Y464" s="28">
        <f>+X464/Modelo!$G$11</f>
        <v>7.5460737179487163</v>
      </c>
      <c r="Z464" s="26">
        <f t="shared" si="31"/>
        <v>0.70695317631603638</v>
      </c>
    </row>
    <row r="465" spans="3:26" s="26" customFormat="1" ht="14.4" x14ac:dyDescent="0.3">
      <c r="C465" s="38">
        <f t="shared" si="28"/>
        <v>2.4359999999999989E-3</v>
      </c>
      <c r="D465" s="26">
        <f t="shared" si="29"/>
        <v>0.98309999999999986</v>
      </c>
      <c r="E465" s="26">
        <f t="shared" si="30"/>
        <v>0.99915711683912389</v>
      </c>
      <c r="F465" s="26">
        <f>+IF(Modelo!$C$8=Calculos!$A$7,Calculos!E465,IF(Modelo!$C$8=Calculos!$A$8,D465,"No Existe"))</f>
        <v>0.98309999999999986</v>
      </c>
      <c r="W465" s="28">
        <v>2.315E-2</v>
      </c>
      <c r="X465" s="28">
        <v>753.35</v>
      </c>
      <c r="Y465" s="28">
        <f>+X465/Modelo!$G$11</f>
        <v>7.5455729166666652</v>
      </c>
      <c r="Z465" s="26">
        <f t="shared" si="31"/>
        <v>0.70690625879703484</v>
      </c>
    </row>
    <row r="466" spans="3:26" s="26" customFormat="1" ht="14.4" x14ac:dyDescent="0.3">
      <c r="C466" s="38">
        <f t="shared" si="28"/>
        <v>2.4415999999999991E-3</v>
      </c>
      <c r="D466" s="26">
        <f t="shared" si="29"/>
        <v>0.98361599999999993</v>
      </c>
      <c r="E466" s="26">
        <f t="shared" si="30"/>
        <v>0.99918524802519193</v>
      </c>
      <c r="F466" s="26">
        <f>+IF(Modelo!$C$8=Calculos!$A$7,Calculos!E466,IF(Modelo!$C$8=Calculos!$A$8,D466,"No Existe"))</f>
        <v>0.98361599999999993</v>
      </c>
      <c r="W466" s="28">
        <v>2.3199999999999998E-2</v>
      </c>
      <c r="X466" s="28">
        <v>753.3</v>
      </c>
      <c r="Y466" s="28">
        <f>+X466/Modelo!$G$11</f>
        <v>7.5450721153846132</v>
      </c>
      <c r="Z466" s="26">
        <f t="shared" si="31"/>
        <v>0.70685934127803318</v>
      </c>
    </row>
    <row r="467" spans="3:26" s="26" customFormat="1" ht="14.4" x14ac:dyDescent="0.3">
      <c r="C467" s="38">
        <f t="shared" si="28"/>
        <v>2.4471999999999992E-3</v>
      </c>
      <c r="D467" s="26">
        <f t="shared" si="29"/>
        <v>0.984124</v>
      </c>
      <c r="E467" s="26">
        <f t="shared" si="30"/>
        <v>0.99921282036646386</v>
      </c>
      <c r="F467" s="26">
        <f>+IF(Modelo!$C$8=Calculos!$A$7,Calculos!E467,IF(Modelo!$C$8=Calculos!$A$8,D467,"No Existe"))</f>
        <v>0.984124</v>
      </c>
      <c r="W467" s="28">
        <v>2.325E-2</v>
      </c>
      <c r="X467" s="28">
        <v>753.25</v>
      </c>
      <c r="Y467" s="28">
        <f>+X467/Modelo!$G$11</f>
        <v>7.544571314102563</v>
      </c>
      <c r="Z467" s="26">
        <f t="shared" si="31"/>
        <v>0.70681242375903164</v>
      </c>
    </row>
    <row r="468" spans="3:26" s="26" customFormat="1" ht="14.4" x14ac:dyDescent="0.3">
      <c r="C468" s="38">
        <f t="shared" si="28"/>
        <v>2.4527999999999993E-3</v>
      </c>
      <c r="D468" s="26">
        <f t="shared" si="29"/>
        <v>0.98462399999999994</v>
      </c>
      <c r="E468" s="26">
        <f t="shared" si="30"/>
        <v>0.99923983851260822</v>
      </c>
      <c r="F468" s="26">
        <f>+IF(Modelo!$C$8=Calculos!$A$7,Calculos!E468,IF(Modelo!$C$8=Calculos!$A$8,D468,"No Existe"))</f>
        <v>0.98462399999999994</v>
      </c>
      <c r="W468" s="28">
        <v>2.3300000000000001E-2</v>
      </c>
      <c r="X468" s="28">
        <v>753.19</v>
      </c>
      <c r="Y468" s="28">
        <f>+X468/Modelo!$G$11</f>
        <v>7.5439703525641022</v>
      </c>
      <c r="Z468" s="26">
        <f t="shared" si="31"/>
        <v>0.70675612273622979</v>
      </c>
    </row>
    <row r="469" spans="3:26" s="26" customFormat="1" ht="14.4" x14ac:dyDescent="0.3">
      <c r="C469" s="38">
        <f t="shared" si="28"/>
        <v>2.4583999999999995E-3</v>
      </c>
      <c r="D469" s="26">
        <f t="shared" si="29"/>
        <v>0.98511599999999999</v>
      </c>
      <c r="E469" s="26">
        <f t="shared" si="30"/>
        <v>0.99926630706901109</v>
      </c>
      <c r="F469" s="26">
        <f>+IF(Modelo!$C$8=Calculos!$A$7,Calculos!E469,IF(Modelo!$C$8=Calculos!$A$8,D469,"No Existe"))</f>
        <v>0.98511599999999999</v>
      </c>
      <c r="W469" s="28">
        <v>2.3349999999999999E-2</v>
      </c>
      <c r="X469" s="28">
        <v>753.14</v>
      </c>
      <c r="Y469" s="28">
        <f>+X469/Modelo!$G$11</f>
        <v>7.5434695512820502</v>
      </c>
      <c r="Z469" s="26">
        <f t="shared" si="31"/>
        <v>0.70670920521722813</v>
      </c>
    </row>
    <row r="470" spans="3:26" s="26" customFormat="1" ht="14.4" x14ac:dyDescent="0.3">
      <c r="C470" s="38">
        <f t="shared" si="28"/>
        <v>2.4639999999999996E-3</v>
      </c>
      <c r="D470" s="26">
        <f t="shared" si="29"/>
        <v>0.98559999999999992</v>
      </c>
      <c r="E470" s="26">
        <f t="shared" si="30"/>
        <v>0.9992922305972739</v>
      </c>
      <c r="F470" s="26">
        <f>+IF(Modelo!$C$8=Calculos!$A$7,Calculos!E470,IF(Modelo!$C$8=Calculos!$A$8,D470,"No Existe"))</f>
        <v>0.98559999999999992</v>
      </c>
      <c r="W470" s="28">
        <v>2.3400000000000001E-2</v>
      </c>
      <c r="X470" s="28">
        <v>753.09</v>
      </c>
      <c r="Y470" s="28">
        <f>+X470/Modelo!$G$11</f>
        <v>7.5429687499999991</v>
      </c>
      <c r="Z470" s="26">
        <f t="shared" si="31"/>
        <v>0.70666228769822659</v>
      </c>
    </row>
    <row r="471" spans="3:26" s="26" customFormat="1" ht="14.4" x14ac:dyDescent="0.3">
      <c r="C471" s="38">
        <f t="shared" si="28"/>
        <v>2.4695999999999997E-3</v>
      </c>
      <c r="D471" s="26">
        <f t="shared" si="29"/>
        <v>0.98607599999999995</v>
      </c>
      <c r="E471" s="26">
        <f t="shared" si="30"/>
        <v>0.9993176136157057</v>
      </c>
      <c r="F471" s="26">
        <f>+IF(Modelo!$C$8=Calculos!$A$7,Calculos!E471,IF(Modelo!$C$8=Calculos!$A$8,D471,"No Existe"))</f>
        <v>0.98607599999999995</v>
      </c>
      <c r="W471" s="28">
        <v>2.3449999999999999E-2</v>
      </c>
      <c r="X471" s="28">
        <v>753.04</v>
      </c>
      <c r="Y471" s="28">
        <f>+X471/Modelo!$G$11</f>
        <v>7.5424679487179471</v>
      </c>
      <c r="Z471" s="26">
        <f t="shared" si="31"/>
        <v>0.70661537017922493</v>
      </c>
    </row>
    <row r="472" spans="3:26" s="26" customFormat="1" ht="14.4" x14ac:dyDescent="0.3">
      <c r="C472" s="38">
        <f t="shared" si="28"/>
        <v>2.4751999999999999E-3</v>
      </c>
      <c r="D472" s="26">
        <f t="shared" si="29"/>
        <v>0.98654399999999998</v>
      </c>
      <c r="E472" s="26">
        <f t="shared" si="30"/>
        <v>0.99934246059980869</v>
      </c>
      <c r="F472" s="26">
        <f>+IF(Modelo!$C$8=Calculos!$A$7,Calculos!E472,IF(Modelo!$C$8=Calculos!$A$8,D472,"No Existe"))</f>
        <v>0.98654399999999998</v>
      </c>
      <c r="W472" s="28">
        <v>2.35E-2</v>
      </c>
      <c r="X472" s="28">
        <v>752.98</v>
      </c>
      <c r="Y472" s="28">
        <f>+X472/Modelo!$G$11</f>
        <v>7.5418669871794863</v>
      </c>
      <c r="Z472" s="26">
        <f t="shared" si="31"/>
        <v>0.70655906915642308</v>
      </c>
    </row>
    <row r="473" spans="3:26" s="26" customFormat="1" ht="14.4" x14ac:dyDescent="0.3">
      <c r="C473" s="38">
        <f t="shared" si="28"/>
        <v>2.4808E-3</v>
      </c>
      <c r="D473" s="26">
        <f t="shared" si="29"/>
        <v>0.98700399999999999</v>
      </c>
      <c r="E473" s="26">
        <f t="shared" si="30"/>
        <v>0.99936677598275636</v>
      </c>
      <c r="F473" s="26">
        <f>+IF(Modelo!$C$8=Calculos!$A$7,Calculos!E473,IF(Modelo!$C$8=Calculos!$A$8,D473,"No Existe"))</f>
        <v>0.98700399999999999</v>
      </c>
      <c r="W473" s="28">
        <v>2.3550000000000001E-2</v>
      </c>
      <c r="X473" s="28">
        <v>752.93</v>
      </c>
      <c r="Y473" s="28">
        <f>+X473/Modelo!$G$11</f>
        <v>7.5413661858974343</v>
      </c>
      <c r="Z473" s="26">
        <f t="shared" si="31"/>
        <v>0.70651215163742143</v>
      </c>
    </row>
    <row r="474" spans="3:26" s="26" customFormat="1" ht="14.4" x14ac:dyDescent="0.3">
      <c r="C474" s="38">
        <f t="shared" si="28"/>
        <v>2.4864000000000002E-3</v>
      </c>
      <c r="D474" s="26">
        <f t="shared" si="29"/>
        <v>0.987456</v>
      </c>
      <c r="E474" s="26">
        <f t="shared" si="30"/>
        <v>0.99939056415586669</v>
      </c>
      <c r="F474" s="26">
        <f>+IF(Modelo!$C$8=Calculos!$A$7,Calculos!E474,IF(Modelo!$C$8=Calculos!$A$8,D474,"No Existe"))</f>
        <v>0.987456</v>
      </c>
      <c r="W474" s="28">
        <v>2.3599999999999999E-2</v>
      </c>
      <c r="X474" s="28">
        <v>752.88</v>
      </c>
      <c r="Y474" s="28">
        <f>+X474/Modelo!$G$11</f>
        <v>7.5408653846153832</v>
      </c>
      <c r="Z474" s="26">
        <f t="shared" si="31"/>
        <v>0.70646523411841977</v>
      </c>
    </row>
    <row r="475" spans="3:26" s="26" customFormat="1" ht="14.4" x14ac:dyDescent="0.3">
      <c r="C475" s="38">
        <f t="shared" si="28"/>
        <v>2.4920000000000003E-3</v>
      </c>
      <c r="D475" s="26">
        <f t="shared" si="29"/>
        <v>0.9879</v>
      </c>
      <c r="E475" s="26">
        <f t="shared" si="30"/>
        <v>0.99941382946906887</v>
      </c>
      <c r="F475" s="26">
        <f>+IF(Modelo!$C$8=Calculos!$A$7,Calculos!E475,IF(Modelo!$C$8=Calculos!$A$8,D475,"No Existe"))</f>
        <v>0.9879</v>
      </c>
      <c r="W475" s="28">
        <v>2.3650000000000001E-2</v>
      </c>
      <c r="X475" s="28">
        <v>752.19</v>
      </c>
      <c r="Y475" s="28">
        <f>+X475/Modelo!$G$11</f>
        <v>7.5339543269230758</v>
      </c>
      <c r="Z475" s="26">
        <f t="shared" si="31"/>
        <v>0.7058177723561978</v>
      </c>
    </row>
    <row r="476" spans="3:26" s="26" customFormat="1" ht="14.4" x14ac:dyDescent="0.3">
      <c r="C476" s="38">
        <f t="shared" si="28"/>
        <v>2.4976000000000004E-3</v>
      </c>
      <c r="D476" s="26">
        <f t="shared" si="29"/>
        <v>0.98833599999999999</v>
      </c>
      <c r="E476" s="26">
        <f t="shared" si="30"/>
        <v>0.9994365762313635</v>
      </c>
      <c r="F476" s="26">
        <f>+IF(Modelo!$C$8=Calculos!$A$7,Calculos!E476,IF(Modelo!$C$8=Calculos!$A$8,D476,"No Existe"))</f>
        <v>0.98833599999999999</v>
      </c>
      <c r="W476" s="28">
        <v>2.3699999999999999E-2</v>
      </c>
      <c r="X476" s="28">
        <v>750.88</v>
      </c>
      <c r="Y476" s="28">
        <f>+X476/Modelo!$G$11</f>
        <v>7.5208333333333321</v>
      </c>
      <c r="Z476" s="26">
        <f t="shared" si="31"/>
        <v>0.70458853335835603</v>
      </c>
    </row>
    <row r="477" spans="3:26" s="26" customFormat="1" ht="14.4" x14ac:dyDescent="0.3">
      <c r="C477" s="38">
        <f t="shared" si="28"/>
        <v>2.5032000000000006E-3</v>
      </c>
      <c r="D477" s="26">
        <f t="shared" si="29"/>
        <v>0.98876400000000009</v>
      </c>
      <c r="E477" s="26">
        <f t="shared" si="30"/>
        <v>0.99945880871127724</v>
      </c>
      <c r="F477" s="26">
        <f>+IF(Modelo!$C$8=Calculos!$A$7,Calculos!E477,IF(Modelo!$C$8=Calculos!$A$8,D477,"No Existe"))</f>
        <v>0.98876400000000009</v>
      </c>
      <c r="W477" s="28">
        <v>2.375E-2</v>
      </c>
      <c r="X477" s="28">
        <v>750.82</v>
      </c>
      <c r="Y477" s="28">
        <f>+X477/Modelo!$G$11</f>
        <v>7.5202323717948714</v>
      </c>
      <c r="Z477" s="26">
        <f t="shared" si="31"/>
        <v>0.70453223233555418</v>
      </c>
    </row>
    <row r="478" spans="3:26" s="26" customFormat="1" ht="14.4" x14ac:dyDescent="0.3">
      <c r="C478" s="38">
        <f t="shared" si="28"/>
        <v>2.5088000000000007E-3</v>
      </c>
      <c r="D478" s="26">
        <f t="shared" si="29"/>
        <v>0.98918400000000006</v>
      </c>
      <c r="E478" s="26">
        <f t="shared" si="30"/>
        <v>0.99948053113731128</v>
      </c>
      <c r="F478" s="26">
        <f>+IF(Modelo!$C$8=Calculos!$A$7,Calculos!E478,IF(Modelo!$C$8=Calculos!$A$8,D478,"No Existe"))</f>
        <v>0.98918400000000006</v>
      </c>
      <c r="W478" s="28">
        <v>2.3800000000000002E-2</v>
      </c>
      <c r="X478" s="28">
        <v>750.77</v>
      </c>
      <c r="Y478" s="28">
        <f>+X478/Modelo!$G$11</f>
        <v>7.5197315705128194</v>
      </c>
      <c r="Z478" s="26">
        <f t="shared" si="31"/>
        <v>0.70448531481655252</v>
      </c>
    </row>
    <row r="479" spans="3:26" s="26" customFormat="1" ht="14.4" x14ac:dyDescent="0.3">
      <c r="C479" s="38">
        <f t="shared" ref="C479:C530" si="32">+IF(C478&lt;$D$4,C478+($D$4/$I$28), " ")</f>
        <v>2.5144000000000008E-3</v>
      </c>
      <c r="D479" s="26">
        <f t="shared" ref="D479:D542" si="33">+IF(C479&lt;&gt; " ", ($C$4*((2*C479/$D$4)-(C479/$D$4)^2)), " ")</f>
        <v>0.98959600000000003</v>
      </c>
      <c r="E479" s="26">
        <f t="shared" ref="E479:E530" si="34">+IF(C479&lt;&gt; " ", (($C$4*(C479/$D$4)*$I$33)/($I$33-1+(C479/$D$4)^$I$33)), " ")</f>
        <v>0.99950174769838462</v>
      </c>
      <c r="F479" s="26">
        <f>+IF(Modelo!$C$8=Calculos!$A$7,Calculos!E479,IF(Modelo!$C$8=Calculos!$A$8,D479,"No Existe"))</f>
        <v>0.98959600000000003</v>
      </c>
      <c r="W479" s="28">
        <v>2.385E-2</v>
      </c>
      <c r="X479" s="28">
        <v>750.72</v>
      </c>
      <c r="Y479" s="28">
        <f>+X479/Modelo!$G$11</f>
        <v>7.5192307692307683</v>
      </c>
      <c r="Z479" s="26">
        <f t="shared" si="31"/>
        <v>0.70443839729755098</v>
      </c>
    </row>
    <row r="480" spans="3:26" s="26" customFormat="1" ht="14.4" x14ac:dyDescent="0.3">
      <c r="C480" s="38">
        <f t="shared" si="32"/>
        <v>2.520000000000001E-3</v>
      </c>
      <c r="D480" s="26">
        <f t="shared" si="33"/>
        <v>0.9900000000000001</v>
      </c>
      <c r="E480" s="26">
        <f t="shared" si="34"/>
        <v>0.99952246254427091</v>
      </c>
      <c r="F480" s="26">
        <f>+IF(Modelo!$C$8=Calculos!$A$7,Calculos!E480,IF(Modelo!$C$8=Calculos!$A$8,D480,"No Existe"))</f>
        <v>0.9900000000000001</v>
      </c>
      <c r="W480" s="28">
        <v>2.3900000000000001E-2</v>
      </c>
      <c r="X480" s="28">
        <v>750.59</v>
      </c>
      <c r="Y480" s="28">
        <f>+X480/Modelo!$G$11</f>
        <v>7.5179286858974352</v>
      </c>
      <c r="Z480" s="26">
        <f t="shared" si="31"/>
        <v>0.70431641174814685</v>
      </c>
    </row>
    <row r="481" spans="3:26" s="26" customFormat="1" ht="14.4" x14ac:dyDescent="0.3">
      <c r="C481" s="38">
        <f t="shared" si="32"/>
        <v>2.5256000000000011E-3</v>
      </c>
      <c r="D481" s="26">
        <f t="shared" si="33"/>
        <v>0.99039600000000005</v>
      </c>
      <c r="E481" s="26">
        <f t="shared" si="34"/>
        <v>0.99954267978602984</v>
      </c>
      <c r="F481" s="26">
        <f>+IF(Modelo!$C$8=Calculos!$A$7,Calculos!E481,IF(Modelo!$C$8=Calculos!$A$8,D481,"No Existe"))</f>
        <v>0.99039600000000005</v>
      </c>
      <c r="W481" s="28">
        <v>2.3949999999999999E-2</v>
      </c>
      <c r="X481" s="28">
        <v>749.12</v>
      </c>
      <c r="Y481" s="28">
        <f>+X481/Modelo!$G$11</f>
        <v>7.5032051282051269</v>
      </c>
      <c r="Z481" s="26">
        <f t="shared" si="31"/>
        <v>0.70293703668949981</v>
      </c>
    </row>
    <row r="482" spans="3:26" s="26" customFormat="1" ht="14.4" x14ac:dyDescent="0.3">
      <c r="C482" s="38">
        <f t="shared" si="32"/>
        <v>2.5312000000000012E-3</v>
      </c>
      <c r="D482" s="26">
        <f t="shared" si="33"/>
        <v>0.99078400000000011</v>
      </c>
      <c r="E482" s="26">
        <f t="shared" si="34"/>
        <v>0.99956240349643388</v>
      </c>
      <c r="F482" s="26">
        <f>+IF(Modelo!$C$8=Calculos!$A$7,Calculos!E482,IF(Modelo!$C$8=Calculos!$A$8,D482,"No Existe"))</f>
        <v>0.99078400000000011</v>
      </c>
      <c r="W482" s="28">
        <v>2.4E-2</v>
      </c>
      <c r="X482" s="28">
        <v>748.67</v>
      </c>
      <c r="Y482" s="28">
        <f>+X482/Modelo!$G$11</f>
        <v>7.4986979166666652</v>
      </c>
      <c r="Z482" s="26">
        <f t="shared" si="31"/>
        <v>0.70251477901848547</v>
      </c>
    </row>
    <row r="483" spans="3:26" s="26" customFormat="1" ht="14.4" x14ac:dyDescent="0.3">
      <c r="C483" s="38">
        <f t="shared" si="32"/>
        <v>2.5368000000000014E-3</v>
      </c>
      <c r="D483" s="26">
        <f t="shared" si="33"/>
        <v>0.99116400000000004</v>
      </c>
      <c r="E483" s="26">
        <f t="shared" si="34"/>
        <v>0.99958163771038733</v>
      </c>
      <c r="F483" s="26">
        <f>+IF(Modelo!$C$8=Calculos!$A$7,Calculos!E483,IF(Modelo!$C$8=Calculos!$A$8,D483,"No Existe"))</f>
        <v>0.99116400000000004</v>
      </c>
      <c r="W483" s="28">
        <v>2.4049999999999998E-2</v>
      </c>
      <c r="X483" s="28">
        <v>748.09</v>
      </c>
      <c r="Y483" s="28">
        <f>+X483/Modelo!$G$11</f>
        <v>7.4928886217948705</v>
      </c>
      <c r="Z483" s="26">
        <f t="shared" si="31"/>
        <v>0.70197053579806701</v>
      </c>
    </row>
    <row r="484" spans="3:26" s="26" customFormat="1" ht="14.4" x14ac:dyDescent="0.3">
      <c r="C484" s="38">
        <f t="shared" si="32"/>
        <v>2.5424000000000015E-3</v>
      </c>
      <c r="D484" s="26">
        <f t="shared" si="33"/>
        <v>0.99153600000000008</v>
      </c>
      <c r="E484" s="26">
        <f t="shared" si="34"/>
        <v>0.9996003864253431</v>
      </c>
      <c r="F484" s="26">
        <f>+IF(Modelo!$C$8=Calculos!$A$7,Calculos!E484,IF(Modelo!$C$8=Calculos!$A$8,D484,"No Existe"))</f>
        <v>0.99153600000000008</v>
      </c>
      <c r="W484" s="28">
        <v>2.41E-2</v>
      </c>
      <c r="X484" s="28">
        <v>746.66</v>
      </c>
      <c r="Y484" s="28">
        <f>+X484/Modelo!$G$11</f>
        <v>7.4785657051282035</v>
      </c>
      <c r="Z484" s="26">
        <f t="shared" si="31"/>
        <v>0.70062869475462131</v>
      </c>
    </row>
    <row r="485" spans="3:26" s="26" customFormat="1" ht="14.4" x14ac:dyDescent="0.3">
      <c r="C485" s="38">
        <f t="shared" si="32"/>
        <v>2.5480000000000017E-3</v>
      </c>
      <c r="D485" s="26">
        <f t="shared" si="33"/>
        <v>0.99190000000000011</v>
      </c>
      <c r="E485" s="26">
        <f t="shared" si="34"/>
        <v>0.99961865360171187</v>
      </c>
      <c r="F485" s="26">
        <f>+IF(Modelo!$C$8=Calculos!$A$7,Calculos!E485,IF(Modelo!$C$8=Calculos!$A$8,D485,"No Existe"))</f>
        <v>0.99190000000000011</v>
      </c>
      <c r="W485" s="28">
        <v>2.4150000000000001E-2</v>
      </c>
      <c r="X485" s="28">
        <v>746.61</v>
      </c>
      <c r="Y485" s="28">
        <f>+X485/Modelo!$G$11</f>
        <v>7.4780649038461524</v>
      </c>
      <c r="Z485" s="26">
        <f t="shared" si="31"/>
        <v>0.70058177723561976</v>
      </c>
    </row>
    <row r="486" spans="3:26" s="26" customFormat="1" ht="14.4" x14ac:dyDescent="0.3">
      <c r="C486" s="38">
        <f t="shared" si="32"/>
        <v>2.5536000000000018E-3</v>
      </c>
      <c r="D486" s="26">
        <f t="shared" si="33"/>
        <v>0.99225600000000014</v>
      </c>
      <c r="E486" s="26">
        <f t="shared" si="34"/>
        <v>0.99963644316326628</v>
      </c>
      <c r="F486" s="26">
        <f>+IF(Modelo!$C$8=Calculos!$A$7,Calculos!E486,IF(Modelo!$C$8=Calculos!$A$8,D486,"No Existe"))</f>
        <v>0.99225600000000014</v>
      </c>
      <c r="W486" s="28">
        <v>2.4199999999999999E-2</v>
      </c>
      <c r="X486" s="28">
        <v>746.56</v>
      </c>
      <c r="Y486" s="28">
        <f>+X486/Modelo!$G$11</f>
        <v>7.4775641025641004</v>
      </c>
      <c r="Z486" s="26">
        <f t="shared" si="31"/>
        <v>0.70053485971661811</v>
      </c>
    </row>
    <row r="487" spans="3:26" s="26" customFormat="1" ht="14.4" x14ac:dyDescent="0.3">
      <c r="C487" s="38">
        <f t="shared" si="32"/>
        <v>2.5592000000000019E-3</v>
      </c>
      <c r="D487" s="26">
        <f t="shared" si="33"/>
        <v>0.99260400000000015</v>
      </c>
      <c r="E487" s="26">
        <f t="shared" si="34"/>
        <v>0.99965375899754094</v>
      </c>
      <c r="F487" s="26">
        <f>+IF(Modelo!$C$8=Calculos!$A$7,Calculos!E487,IF(Modelo!$C$8=Calculos!$A$8,D487,"No Existe"))</f>
        <v>0.99260400000000015</v>
      </c>
      <c r="W487" s="28">
        <v>2.4250000000000001E-2</v>
      </c>
      <c r="X487" s="28">
        <v>746.51</v>
      </c>
      <c r="Y487" s="28">
        <f>+X487/Modelo!$G$11</f>
        <v>7.4770633012820502</v>
      </c>
      <c r="Z487" s="26">
        <f t="shared" ref="Z487:Z550" si="35">+Y487/$AA$1</f>
        <v>0.70048794219761656</v>
      </c>
    </row>
    <row r="488" spans="3:26" s="26" customFormat="1" ht="14.4" x14ac:dyDescent="0.3">
      <c r="C488" s="38">
        <f t="shared" si="32"/>
        <v>2.5648000000000021E-3</v>
      </c>
      <c r="D488" s="26">
        <f t="shared" si="33"/>
        <v>0.99294400000000016</v>
      </c>
      <c r="E488" s="26">
        <f t="shared" si="34"/>
        <v>0.99967060495622717</v>
      </c>
      <c r="F488" s="26">
        <f>+IF(Modelo!$C$8=Calculos!$A$7,Calculos!E488,IF(Modelo!$C$8=Calculos!$A$8,D488,"No Existe"))</f>
        <v>0.99294400000000016</v>
      </c>
      <c r="W488" s="28">
        <v>2.4299999999999999E-2</v>
      </c>
      <c r="X488" s="28">
        <v>746.45</v>
      </c>
      <c r="Y488" s="28">
        <f>+X488/Modelo!$G$11</f>
        <v>7.4764623397435885</v>
      </c>
      <c r="Z488" s="26">
        <f t="shared" si="35"/>
        <v>0.70043164117481471</v>
      </c>
    </row>
    <row r="489" spans="3:26" s="26" customFormat="1" ht="14.4" x14ac:dyDescent="0.3">
      <c r="C489" s="38">
        <f t="shared" si="32"/>
        <v>2.5704000000000022E-3</v>
      </c>
      <c r="D489" s="26">
        <f t="shared" si="33"/>
        <v>0.99327600000000016</v>
      </c>
      <c r="E489" s="26">
        <f t="shared" si="34"/>
        <v>0.99968698485556118</v>
      </c>
      <c r="F489" s="26">
        <f>+IF(Modelo!$C$8=Calculos!$A$7,Calculos!E489,IF(Modelo!$C$8=Calculos!$A$8,D489,"No Existe"))</f>
        <v>0.99327600000000016</v>
      </c>
      <c r="W489" s="28">
        <v>2.435E-2</v>
      </c>
      <c r="X489" s="28">
        <v>746.4</v>
      </c>
      <c r="Y489" s="28">
        <f>+X489/Modelo!$G$11</f>
        <v>7.4759615384615365</v>
      </c>
      <c r="Z489" s="26">
        <f t="shared" si="35"/>
        <v>0.70038472365581306</v>
      </c>
    </row>
    <row r="490" spans="3:26" s="26" customFormat="1" ht="14.4" x14ac:dyDescent="0.3">
      <c r="C490" s="38">
        <f t="shared" si="32"/>
        <v>2.5760000000000023E-3</v>
      </c>
      <c r="D490" s="26">
        <f t="shared" si="33"/>
        <v>0.99360000000000015</v>
      </c>
      <c r="E490" s="26">
        <f t="shared" si="34"/>
        <v>0.99970290247670968</v>
      </c>
      <c r="F490" s="26">
        <f>+IF(Modelo!$C$8=Calculos!$A$7,Calculos!E490,IF(Modelo!$C$8=Calculos!$A$8,D490,"No Existe"))</f>
        <v>0.99360000000000015</v>
      </c>
      <c r="W490" s="28">
        <v>2.4400000000000002E-2</v>
      </c>
      <c r="X490" s="28">
        <v>746.35</v>
      </c>
      <c r="Y490" s="28">
        <f>+X490/Modelo!$G$11</f>
        <v>7.4754607371794863</v>
      </c>
      <c r="Z490" s="26">
        <f t="shared" si="35"/>
        <v>0.70033780613681151</v>
      </c>
    </row>
    <row r="491" spans="3:26" s="26" customFormat="1" ht="14.4" x14ac:dyDescent="0.3">
      <c r="C491" s="38">
        <f t="shared" si="32"/>
        <v>2.5816000000000025E-3</v>
      </c>
      <c r="D491" s="26">
        <f t="shared" si="33"/>
        <v>0.99391600000000013</v>
      </c>
      <c r="E491" s="26">
        <f t="shared" si="34"/>
        <v>0.99971836156614957</v>
      </c>
      <c r="F491" s="26">
        <f>+IF(Modelo!$C$8=Calculos!$A$7,Calculos!E491,IF(Modelo!$C$8=Calculos!$A$8,D491,"No Existe"))</f>
        <v>0.99391600000000013</v>
      </c>
      <c r="W491" s="28">
        <v>2.445E-2</v>
      </c>
      <c r="X491" s="28">
        <v>745.91</v>
      </c>
      <c r="Y491" s="28">
        <f>+X491/Modelo!$G$11</f>
        <v>7.4710536858974343</v>
      </c>
      <c r="Z491" s="26">
        <f t="shared" si="35"/>
        <v>0.69992493196959737</v>
      </c>
    </row>
    <row r="492" spans="3:26" s="26" customFormat="1" ht="14.4" x14ac:dyDescent="0.3">
      <c r="C492" s="38">
        <f t="shared" si="32"/>
        <v>2.5872000000000026E-3</v>
      </c>
      <c r="D492" s="26">
        <f t="shared" si="33"/>
        <v>0.99422400000000011</v>
      </c>
      <c r="E492" s="26">
        <f t="shared" si="34"/>
        <v>0.99973336583604144</v>
      </c>
      <c r="F492" s="26">
        <f>+IF(Modelo!$C$8=Calculos!$A$7,Calculos!E492,IF(Modelo!$C$8=Calculos!$A$8,D492,"No Existe"))</f>
        <v>0.99422400000000011</v>
      </c>
      <c r="W492" s="28">
        <v>2.4500000000000001E-2</v>
      </c>
      <c r="X492" s="28">
        <v>744.44</v>
      </c>
      <c r="Y492" s="28">
        <f>+X492/Modelo!$G$11</f>
        <v>7.4563301282051277</v>
      </c>
      <c r="Z492" s="26">
        <f t="shared" si="35"/>
        <v>0.69854555691095066</v>
      </c>
    </row>
    <row r="493" spans="3:26" s="26" customFormat="1" ht="14.4" x14ac:dyDescent="0.3">
      <c r="C493" s="38">
        <f t="shared" si="32"/>
        <v>2.5928000000000027E-3</v>
      </c>
      <c r="D493" s="26">
        <f t="shared" si="33"/>
        <v>0.99452400000000019</v>
      </c>
      <c r="E493" s="26">
        <f t="shared" si="34"/>
        <v>0.99974791896460169</v>
      </c>
      <c r="F493" s="26">
        <f>+IF(Modelo!$C$8=Calculos!$A$7,Calculos!E493,IF(Modelo!$C$8=Calculos!$A$8,D493,"No Existe"))</f>
        <v>0.99452400000000019</v>
      </c>
      <c r="W493" s="28">
        <v>2.4549999999999999E-2</v>
      </c>
      <c r="X493" s="28">
        <v>744.29</v>
      </c>
      <c r="Y493" s="28">
        <f>+X493/Modelo!$G$11</f>
        <v>7.4548277243589727</v>
      </c>
      <c r="Z493" s="26">
        <f t="shared" si="35"/>
        <v>0.6984048043539457</v>
      </c>
    </row>
    <row r="494" spans="3:26" s="26" customFormat="1" ht="14.4" x14ac:dyDescent="0.3">
      <c r="C494" s="38">
        <f t="shared" si="32"/>
        <v>2.5984000000000029E-3</v>
      </c>
      <c r="D494" s="26">
        <f t="shared" si="33"/>
        <v>0.99481600000000014</v>
      </c>
      <c r="E494" s="26">
        <f t="shared" si="34"/>
        <v>0.99976202459646568</v>
      </c>
      <c r="F494" s="26">
        <f>+IF(Modelo!$C$8=Calculos!$A$7,Calculos!E494,IF(Modelo!$C$8=Calculos!$A$8,D494,"No Existe"))</f>
        <v>0.99481600000000014</v>
      </c>
      <c r="W494" s="28">
        <v>2.46E-2</v>
      </c>
      <c r="X494" s="28">
        <v>744.24</v>
      </c>
      <c r="Y494" s="28">
        <f>+X494/Modelo!$G$11</f>
        <v>7.4543269230769216</v>
      </c>
      <c r="Z494" s="26">
        <f t="shared" si="35"/>
        <v>0.69835788683494415</v>
      </c>
    </row>
    <row r="495" spans="3:26" s="26" customFormat="1" ht="14.4" x14ac:dyDescent="0.3">
      <c r="C495" s="38">
        <f t="shared" si="32"/>
        <v>2.604000000000003E-3</v>
      </c>
      <c r="D495" s="26">
        <f t="shared" si="33"/>
        <v>0.9951000000000001</v>
      </c>
      <c r="E495" s="26">
        <f t="shared" si="34"/>
        <v>0.99977568634305103</v>
      </c>
      <c r="F495" s="26">
        <f>+IF(Modelo!$C$8=Calculos!$A$7,Calculos!E495,IF(Modelo!$C$8=Calculos!$A$8,D495,"No Existe"))</f>
        <v>0.9951000000000001</v>
      </c>
      <c r="W495" s="28">
        <v>2.4649999999999998E-2</v>
      </c>
      <c r="X495" s="28">
        <v>743.86</v>
      </c>
      <c r="Y495" s="28">
        <f>+X495/Modelo!$G$11</f>
        <v>7.4505208333333321</v>
      </c>
      <c r="Z495" s="26">
        <f t="shared" si="35"/>
        <v>0.69800131369053209</v>
      </c>
    </row>
    <row r="496" spans="3:26" s="26" customFormat="1" ht="14.4" x14ac:dyDescent="0.3">
      <c r="C496" s="38">
        <f t="shared" si="32"/>
        <v>2.6096000000000031E-3</v>
      </c>
      <c r="D496" s="26">
        <f t="shared" si="33"/>
        <v>0.99537600000000015</v>
      </c>
      <c r="E496" s="26">
        <f t="shared" si="34"/>
        <v>0.99978890778291274</v>
      </c>
      <c r="F496" s="26">
        <f>+IF(Modelo!$C$8=Calculos!$A$7,Calculos!E496,IF(Modelo!$C$8=Calculos!$A$8,D496,"No Existe"))</f>
        <v>0.99537600000000015</v>
      </c>
      <c r="W496" s="28">
        <v>2.47E-2</v>
      </c>
      <c r="X496" s="28">
        <v>742.39</v>
      </c>
      <c r="Y496" s="28">
        <f>+X496/Modelo!$G$11</f>
        <v>7.4357972756410238</v>
      </c>
      <c r="Z496" s="26">
        <f t="shared" si="35"/>
        <v>0.69662193863188504</v>
      </c>
    </row>
    <row r="497" spans="3:26" s="26" customFormat="1" ht="14.4" x14ac:dyDescent="0.3">
      <c r="C497" s="38">
        <f t="shared" si="32"/>
        <v>2.6152000000000033E-3</v>
      </c>
      <c r="D497" s="26">
        <f t="shared" si="33"/>
        <v>0.9956440000000002</v>
      </c>
      <c r="E497" s="26">
        <f t="shared" si="34"/>
        <v>0.99980169246209438</v>
      </c>
      <c r="F497" s="26">
        <f>+IF(Modelo!$C$8=Calculos!$A$7,Calculos!E497,IF(Modelo!$C$8=Calculos!$A$8,D497,"No Existe"))</f>
        <v>0.9956440000000002</v>
      </c>
      <c r="W497" s="28">
        <v>2.4750000000000001E-2</v>
      </c>
      <c r="X497" s="28">
        <v>742.19</v>
      </c>
      <c r="Y497" s="28">
        <f>+X497/Modelo!$G$11</f>
        <v>7.4337940705128194</v>
      </c>
      <c r="Z497" s="26">
        <f t="shared" si="35"/>
        <v>0.69643426855587875</v>
      </c>
    </row>
    <row r="498" spans="3:26" s="26" customFormat="1" ht="14.4" x14ac:dyDescent="0.3">
      <c r="C498" s="38">
        <f t="shared" si="32"/>
        <v>2.6208000000000034E-3</v>
      </c>
      <c r="D498" s="26">
        <f t="shared" si="33"/>
        <v>0.99590400000000012</v>
      </c>
      <c r="E498" s="26">
        <f t="shared" si="34"/>
        <v>0.99981404389447737</v>
      </c>
      <c r="F498" s="26">
        <f>+IF(Modelo!$C$8=Calculos!$A$7,Calculos!E498,IF(Modelo!$C$8=Calculos!$A$8,D498,"No Existe"))</f>
        <v>0.99590400000000012</v>
      </c>
      <c r="W498" s="28">
        <v>2.4799999999999999E-2</v>
      </c>
      <c r="X498" s="28">
        <v>742.14</v>
      </c>
      <c r="Y498" s="28">
        <f>+X498/Modelo!$G$11</f>
        <v>7.4332932692307674</v>
      </c>
      <c r="Z498" s="26">
        <f t="shared" si="35"/>
        <v>0.6963873510368771</v>
      </c>
    </row>
    <row r="499" spans="3:26" s="26" customFormat="1" ht="14.4" x14ac:dyDescent="0.3">
      <c r="C499" s="38">
        <f t="shared" si="32"/>
        <v>2.6264000000000036E-3</v>
      </c>
      <c r="D499" s="26">
        <f t="shared" si="33"/>
        <v>0.99615600000000015</v>
      </c>
      <c r="E499" s="26">
        <f t="shared" si="34"/>
        <v>0.99982596556212244</v>
      </c>
      <c r="F499" s="26">
        <f>+IF(Modelo!$C$8=Calculos!$A$7,Calculos!E499,IF(Modelo!$C$8=Calculos!$A$8,D499,"No Existe"))</f>
        <v>0.99615600000000015</v>
      </c>
      <c r="W499" s="28">
        <v>2.4850000000000001E-2</v>
      </c>
      <c r="X499" s="28">
        <v>742.08</v>
      </c>
      <c r="Y499" s="28">
        <f>+X499/Modelo!$G$11</f>
        <v>7.4326923076923066</v>
      </c>
      <c r="Z499" s="26">
        <f t="shared" si="35"/>
        <v>0.69633105001407525</v>
      </c>
    </row>
    <row r="500" spans="3:26" s="26" customFormat="1" ht="14.4" x14ac:dyDescent="0.3">
      <c r="C500" s="38">
        <f t="shared" si="32"/>
        <v>2.6320000000000037E-3</v>
      </c>
      <c r="D500" s="26">
        <f t="shared" si="33"/>
        <v>0.99640000000000017</v>
      </c>
      <c r="E500" s="26">
        <f t="shared" si="34"/>
        <v>0.99983746091561088</v>
      </c>
      <c r="F500" s="26">
        <f>+IF(Modelo!$C$8=Calculos!$A$7,Calculos!E500,IF(Modelo!$C$8=Calculos!$A$8,D500,"No Existe"))</f>
        <v>0.99640000000000017</v>
      </c>
      <c r="W500" s="28">
        <v>2.4899999999999999E-2</v>
      </c>
      <c r="X500" s="28">
        <v>742.03</v>
      </c>
      <c r="Y500" s="28">
        <f>+X500/Modelo!$G$11</f>
        <v>7.4321915064102546</v>
      </c>
      <c r="Z500" s="26">
        <f t="shared" si="35"/>
        <v>0.69628413249507359</v>
      </c>
    </row>
    <row r="501" spans="3:26" s="26" customFormat="1" ht="14.4" x14ac:dyDescent="0.3">
      <c r="C501" s="38">
        <f t="shared" si="32"/>
        <v>2.6376000000000038E-3</v>
      </c>
      <c r="D501" s="26">
        <f t="shared" si="33"/>
        <v>0.99663600000000019</v>
      </c>
      <c r="E501" s="26">
        <f t="shared" si="34"/>
        <v>0.99984853337437707</v>
      </c>
      <c r="F501" s="26">
        <f>+IF(Modelo!$C$8=Calculos!$A$7,Calculos!E501,IF(Modelo!$C$8=Calculos!$A$8,D501,"No Existe"))</f>
        <v>0.99663600000000019</v>
      </c>
      <c r="W501" s="28">
        <v>2.495E-2</v>
      </c>
      <c r="X501" s="28">
        <v>741.98</v>
      </c>
      <c r="Y501" s="28">
        <f>+X501/Modelo!$G$11</f>
        <v>7.4316907051282044</v>
      </c>
      <c r="Z501" s="26">
        <f t="shared" si="35"/>
        <v>0.69623721497607216</v>
      </c>
    </row>
    <row r="502" spans="3:26" s="26" customFormat="1" ht="14.4" x14ac:dyDescent="0.3">
      <c r="C502" s="38">
        <f t="shared" si="32"/>
        <v>2.643200000000004E-3</v>
      </c>
      <c r="D502" s="26">
        <f t="shared" si="33"/>
        <v>0.99686400000000019</v>
      </c>
      <c r="E502" s="26">
        <f t="shared" si="34"/>
        <v>0.99985918632703963</v>
      </c>
      <c r="F502" s="26">
        <f>+IF(Modelo!$C$8=Calculos!$A$7,Calculos!E502,IF(Modelo!$C$8=Calculos!$A$8,D502,"No Existe"))</f>
        <v>0.99686400000000019</v>
      </c>
      <c r="W502" s="28">
        <v>2.5000000000000001E-2</v>
      </c>
      <c r="X502" s="28">
        <v>741.93</v>
      </c>
      <c r="Y502" s="28">
        <f>+X502/Modelo!$G$11</f>
        <v>7.4311899038461524</v>
      </c>
      <c r="Z502" s="26">
        <f t="shared" si="35"/>
        <v>0.69619029745707051</v>
      </c>
    </row>
    <row r="503" spans="3:26" s="26" customFormat="1" ht="14.4" x14ac:dyDescent="0.3">
      <c r="C503" s="38">
        <f t="shared" si="32"/>
        <v>2.6488000000000041E-3</v>
      </c>
      <c r="D503" s="26">
        <f t="shared" si="33"/>
        <v>0.99708400000000019</v>
      </c>
      <c r="E503" s="26">
        <f t="shared" si="34"/>
        <v>0.99986942313172866</v>
      </c>
      <c r="F503" s="26">
        <f>+IF(Modelo!$C$8=Calculos!$A$7,Calculos!E503,IF(Modelo!$C$8=Calculos!$A$8,D503,"No Existe"))</f>
        <v>0.99708400000000019</v>
      </c>
      <c r="W503" s="28">
        <v>2.5049999999999999E-2</v>
      </c>
      <c r="X503" s="28">
        <v>741.87</v>
      </c>
      <c r="Y503" s="28">
        <f>+X503/Modelo!$G$11</f>
        <v>7.4305889423076907</v>
      </c>
      <c r="Z503" s="26">
        <f t="shared" si="35"/>
        <v>0.69613399643426854</v>
      </c>
    </row>
    <row r="504" spans="3:26" s="26" customFormat="1" ht="14.4" x14ac:dyDescent="0.3">
      <c r="C504" s="38">
        <f t="shared" si="32"/>
        <v>2.6544000000000042E-3</v>
      </c>
      <c r="D504" s="26">
        <f t="shared" si="33"/>
        <v>0.99729600000000018</v>
      </c>
      <c r="E504" s="26">
        <f t="shared" si="34"/>
        <v>0.99987924711640819</v>
      </c>
      <c r="F504" s="26">
        <f>+IF(Modelo!$C$8=Calculos!$A$7,Calculos!E504,IF(Modelo!$C$8=Calculos!$A$8,D504,"No Existe"))</f>
        <v>0.99729600000000018</v>
      </c>
      <c r="W504" s="28">
        <v>2.5100000000000001E-2</v>
      </c>
      <c r="X504" s="28">
        <v>741.82</v>
      </c>
      <c r="Y504" s="28">
        <f>+X504/Modelo!$G$11</f>
        <v>7.4300881410256405</v>
      </c>
      <c r="Z504" s="26">
        <f t="shared" si="35"/>
        <v>0.696087078915267</v>
      </c>
    </row>
    <row r="505" spans="3:26" s="26" customFormat="1" ht="14.4" x14ac:dyDescent="0.3">
      <c r="C505" s="38">
        <f t="shared" si="32"/>
        <v>2.6600000000000044E-3</v>
      </c>
      <c r="D505" s="26">
        <f t="shared" si="33"/>
        <v>0.99750000000000016</v>
      </c>
      <c r="E505" s="26">
        <f t="shared" si="34"/>
        <v>0.99988866157919398</v>
      </c>
      <c r="F505" s="26">
        <f>+IF(Modelo!$C$8=Calculos!$A$7,Calculos!E505,IF(Modelo!$C$8=Calculos!$A$8,D505,"No Existe"))</f>
        <v>0.99750000000000016</v>
      </c>
      <c r="W505" s="28">
        <v>2.5149999999999999E-2</v>
      </c>
      <c r="X505" s="28">
        <v>741.77</v>
      </c>
      <c r="Y505" s="28">
        <f>+X505/Modelo!$G$11</f>
        <v>7.4295873397435885</v>
      </c>
      <c r="Z505" s="26">
        <f t="shared" si="35"/>
        <v>0.69604016139626534</v>
      </c>
    </row>
    <row r="506" spans="3:26" s="26" customFormat="1" ht="14.4" x14ac:dyDescent="0.3">
      <c r="C506" s="38">
        <f t="shared" si="32"/>
        <v>2.6656000000000045E-3</v>
      </c>
      <c r="D506" s="26">
        <f t="shared" si="33"/>
        <v>0.99769600000000014</v>
      </c>
      <c r="E506" s="26">
        <f t="shared" si="34"/>
        <v>0.99989766978866834</v>
      </c>
      <c r="F506" s="26">
        <f>+IF(Modelo!$C$8=Calculos!$A$7,Calculos!E506,IF(Modelo!$C$8=Calculos!$A$8,D506,"No Existe"))</f>
        <v>0.99769600000000014</v>
      </c>
      <c r="W506" s="28">
        <v>2.52E-2</v>
      </c>
      <c r="X506" s="28">
        <v>741.1</v>
      </c>
      <c r="Y506" s="28">
        <f>+X506/Modelo!$G$11</f>
        <v>7.4228766025641013</v>
      </c>
      <c r="Z506" s="26">
        <f t="shared" si="35"/>
        <v>0.69541146664164399</v>
      </c>
    </row>
    <row r="507" spans="3:26" s="26" customFormat="1" ht="14.4" x14ac:dyDescent="0.3">
      <c r="C507" s="38">
        <f t="shared" si="32"/>
        <v>2.6712000000000046E-3</v>
      </c>
      <c r="D507" s="26">
        <f t="shared" si="33"/>
        <v>0.9978840000000001</v>
      </c>
      <c r="E507" s="26">
        <f t="shared" si="34"/>
        <v>0.99990627498419182</v>
      </c>
      <c r="F507" s="26">
        <f>+IF(Modelo!$C$8=Calculos!$A$7,Calculos!E507,IF(Modelo!$C$8=Calculos!$A$8,D507,"No Existe"))</f>
        <v>0.9978840000000001</v>
      </c>
      <c r="W507" s="28">
        <v>2.5250000000000002E-2</v>
      </c>
      <c r="X507" s="28">
        <v>739.77</v>
      </c>
      <c r="Y507" s="28">
        <f>+X507/Modelo!$G$11</f>
        <v>7.4095552884615365</v>
      </c>
      <c r="Z507" s="26">
        <f t="shared" si="35"/>
        <v>0.69416346063620149</v>
      </c>
    </row>
    <row r="508" spans="3:26" s="26" customFormat="1" ht="14.4" x14ac:dyDescent="0.3">
      <c r="C508" s="38">
        <f t="shared" si="32"/>
        <v>2.6768000000000048E-3</v>
      </c>
      <c r="D508" s="26">
        <f t="shared" si="33"/>
        <v>0.99806400000000017</v>
      </c>
      <c r="E508" s="26">
        <f t="shared" si="34"/>
        <v>0.99991448037620934</v>
      </c>
      <c r="F508" s="26">
        <f>+IF(Modelo!$C$8=Calculos!$A$7,Calculos!E508,IF(Modelo!$C$8=Calculos!$A$8,D508,"No Existe"))</f>
        <v>0.99806400000000017</v>
      </c>
      <c r="W508" s="28">
        <v>2.53E-2</v>
      </c>
      <c r="X508" s="28">
        <v>739.71</v>
      </c>
      <c r="Y508" s="28">
        <f>+X508/Modelo!$G$11</f>
        <v>7.4089543269230758</v>
      </c>
      <c r="Z508" s="26">
        <f t="shared" si="35"/>
        <v>0.69410715961339964</v>
      </c>
    </row>
    <row r="509" spans="3:26" s="26" customFormat="1" ht="14.4" x14ac:dyDescent="0.3">
      <c r="C509" s="38">
        <f t="shared" si="32"/>
        <v>2.6824000000000049E-3</v>
      </c>
      <c r="D509" s="26">
        <f t="shared" si="33"/>
        <v>0.99823600000000012</v>
      </c>
      <c r="E509" s="26">
        <f t="shared" si="34"/>
        <v>0.99992228914655334</v>
      </c>
      <c r="F509" s="26">
        <f>+IF(Modelo!$C$8=Calculos!$A$7,Calculos!E509,IF(Modelo!$C$8=Calculos!$A$8,D509,"No Existe"))</f>
        <v>0.99823600000000012</v>
      </c>
      <c r="W509" s="28">
        <v>2.5350000000000001E-2</v>
      </c>
      <c r="X509" s="28">
        <v>738.61</v>
      </c>
      <c r="Y509" s="28">
        <f>+X509/Modelo!$G$11</f>
        <v>7.3979366987179471</v>
      </c>
      <c r="Z509" s="26">
        <f t="shared" si="35"/>
        <v>0.69307497419536457</v>
      </c>
    </row>
    <row r="510" spans="3:26" s="26" customFormat="1" ht="14.4" x14ac:dyDescent="0.3">
      <c r="C510" s="38">
        <f t="shared" si="32"/>
        <v>2.6880000000000051E-3</v>
      </c>
      <c r="D510" s="26">
        <f t="shared" si="33"/>
        <v>0.99840000000000018</v>
      </c>
      <c r="E510" s="26">
        <f t="shared" si="34"/>
        <v>0.99992970444874285</v>
      </c>
      <c r="F510" s="26">
        <f>+IF(Modelo!$C$8=Calculos!$A$7,Calculos!E510,IF(Modelo!$C$8=Calculos!$A$8,D510,"No Existe"))</f>
        <v>0.99840000000000018</v>
      </c>
      <c r="W510" s="28">
        <v>2.5399999999999999E-2</v>
      </c>
      <c r="X510" s="28">
        <v>737.71</v>
      </c>
      <c r="Y510" s="28">
        <f>+X510/Modelo!$G$11</f>
        <v>7.3889222756410247</v>
      </c>
      <c r="Z510" s="26">
        <f t="shared" si="35"/>
        <v>0.69223045885333589</v>
      </c>
    </row>
    <row r="511" spans="3:26" s="26" customFormat="1" ht="14.4" x14ac:dyDescent="0.3">
      <c r="C511" s="38">
        <f t="shared" si="32"/>
        <v>2.6936000000000052E-3</v>
      </c>
      <c r="D511" s="26">
        <f t="shared" si="33"/>
        <v>0.99855600000000011</v>
      </c>
      <c r="E511" s="26">
        <f t="shared" si="34"/>
        <v>0.9999367294082816</v>
      </c>
      <c r="F511" s="26">
        <f>+IF(Modelo!$C$8=Calculos!$A$7,Calculos!E511,IF(Modelo!$C$8=Calculos!$A$8,D511,"No Existe"))</f>
        <v>0.99855600000000011</v>
      </c>
      <c r="W511" s="28">
        <v>2.545E-2</v>
      </c>
      <c r="X511" s="28">
        <v>737.66</v>
      </c>
      <c r="Y511" s="28">
        <f>+X511/Modelo!$G$11</f>
        <v>7.3884214743589727</v>
      </c>
      <c r="Z511" s="26">
        <f t="shared" si="35"/>
        <v>0.69218354133433424</v>
      </c>
    </row>
    <row r="512" spans="3:26" s="26" customFormat="1" ht="14.4" x14ac:dyDescent="0.3">
      <c r="C512" s="38">
        <f t="shared" si="32"/>
        <v>2.6992000000000053E-3</v>
      </c>
      <c r="D512" s="26">
        <f t="shared" si="33"/>
        <v>0.99870400000000015</v>
      </c>
      <c r="E512" s="26">
        <f t="shared" si="34"/>
        <v>0.99994336712294773</v>
      </c>
      <c r="F512" s="26">
        <f>+IF(Modelo!$C$8=Calculos!$A$7,Calculos!E512,IF(Modelo!$C$8=Calculos!$A$8,D512,"No Existe"))</f>
        <v>0.99870400000000015</v>
      </c>
      <c r="W512" s="28">
        <v>2.5499999999999998E-2</v>
      </c>
      <c r="X512" s="28">
        <v>737.61</v>
      </c>
      <c r="Y512" s="28">
        <f>+X512/Modelo!$G$11</f>
        <v>7.3879206730769216</v>
      </c>
      <c r="Z512" s="26">
        <f t="shared" si="35"/>
        <v>0.69213662381533259</v>
      </c>
    </row>
    <row r="513" spans="3:26" s="26" customFormat="1" ht="14.4" x14ac:dyDescent="0.3">
      <c r="C513" s="38">
        <f t="shared" si="32"/>
        <v>2.7048000000000055E-3</v>
      </c>
      <c r="D513" s="26">
        <f t="shared" si="33"/>
        <v>0.99884400000000018</v>
      </c>
      <c r="E513" s="26">
        <f t="shared" si="34"/>
        <v>0.99994962066308346</v>
      </c>
      <c r="F513" s="26">
        <f>+IF(Modelo!$C$8=Calculos!$A$7,Calculos!E513,IF(Modelo!$C$8=Calculos!$A$8,D513,"No Existe"))</f>
        <v>0.99884400000000018</v>
      </c>
      <c r="W513" s="28">
        <v>2.555E-2</v>
      </c>
      <c r="X513" s="28">
        <v>737.56</v>
      </c>
      <c r="Y513" s="28">
        <f>+X513/Modelo!$G$11</f>
        <v>7.3874198717948696</v>
      </c>
      <c r="Z513" s="26">
        <f t="shared" si="35"/>
        <v>0.69208970629633093</v>
      </c>
    </row>
    <row r="514" spans="3:26" s="26" customFormat="1" ht="14.4" x14ac:dyDescent="0.3">
      <c r="C514" s="38">
        <f t="shared" si="32"/>
        <v>2.7104000000000056E-3</v>
      </c>
      <c r="D514" s="26">
        <f t="shared" si="33"/>
        <v>0.99897600000000009</v>
      </c>
      <c r="E514" s="26">
        <f t="shared" si="34"/>
        <v>0.9999554930718807</v>
      </c>
      <c r="F514" s="26">
        <f>+IF(Modelo!$C$8=Calculos!$A$7,Calculos!E514,IF(Modelo!$C$8=Calculos!$A$8,D514,"No Existe"))</f>
        <v>0.99897600000000009</v>
      </c>
      <c r="W514" s="28">
        <v>2.5600000000000001E-2</v>
      </c>
      <c r="X514" s="28">
        <v>737.5</v>
      </c>
      <c r="Y514" s="28">
        <f>+X514/Modelo!$G$11</f>
        <v>7.3868189102564088</v>
      </c>
      <c r="Z514" s="26">
        <f t="shared" si="35"/>
        <v>0.69203340527352908</v>
      </c>
    </row>
    <row r="515" spans="3:26" s="26" customFormat="1" ht="14.4" x14ac:dyDescent="0.3">
      <c r="C515" s="38">
        <f t="shared" si="32"/>
        <v>2.7160000000000057E-3</v>
      </c>
      <c r="D515" s="26">
        <f t="shared" si="33"/>
        <v>0.9991000000000001</v>
      </c>
      <c r="E515" s="26">
        <f t="shared" si="34"/>
        <v>0.99996098736566252</v>
      </c>
      <c r="F515" s="26">
        <f>+IF(Modelo!$C$8=Calculos!$A$7,Calculos!E515,IF(Modelo!$C$8=Calculos!$A$8,D515,"No Existe"))</f>
        <v>0.9991000000000001</v>
      </c>
      <c r="W515" s="28">
        <v>2.5649999999999999E-2</v>
      </c>
      <c r="X515" s="28">
        <v>737.45</v>
      </c>
      <c r="Y515" s="28">
        <f>+X515/Modelo!$G$11</f>
        <v>7.3863181089743577</v>
      </c>
      <c r="Z515" s="26">
        <f t="shared" si="35"/>
        <v>0.69198648775452754</v>
      </c>
    </row>
    <row r="516" spans="3:26" s="26" customFormat="1" ht="14.4" x14ac:dyDescent="0.3">
      <c r="C516" s="38">
        <f t="shared" si="32"/>
        <v>2.7216000000000059E-3</v>
      </c>
      <c r="D516" s="26">
        <f t="shared" si="33"/>
        <v>0.9992160000000001</v>
      </c>
      <c r="E516" s="26">
        <f t="shared" si="34"/>
        <v>0.99996610653416163</v>
      </c>
      <c r="F516" s="26">
        <f>+IF(Modelo!$C$8=Calculos!$A$7,Calculos!E516,IF(Modelo!$C$8=Calculos!$A$8,D516,"No Existe"))</f>
        <v>0.9992160000000001</v>
      </c>
      <c r="W516" s="28">
        <v>2.5700000000000001E-2</v>
      </c>
      <c r="X516" s="28">
        <v>737.4</v>
      </c>
      <c r="Y516" s="28">
        <f>+X516/Modelo!$G$11</f>
        <v>7.3858173076923066</v>
      </c>
      <c r="Z516" s="26">
        <f t="shared" si="35"/>
        <v>0.69193957023552599</v>
      </c>
    </row>
    <row r="517" spans="3:26" s="26" customFormat="1" ht="14.4" x14ac:dyDescent="0.3">
      <c r="C517" s="38">
        <f t="shared" si="32"/>
        <v>2.727200000000006E-3</v>
      </c>
      <c r="D517" s="26">
        <f t="shared" si="33"/>
        <v>0.9993240000000001</v>
      </c>
      <c r="E517" s="26">
        <f t="shared" si="34"/>
        <v>0.99997085354079496</v>
      </c>
      <c r="F517" s="26">
        <f>+IF(Modelo!$C$8=Calculos!$A$7,Calculos!E517,IF(Modelo!$C$8=Calculos!$A$8,D517,"No Existe"))</f>
        <v>0.9993240000000001</v>
      </c>
      <c r="W517" s="28">
        <v>2.5749999999999999E-2</v>
      </c>
      <c r="X517" s="28">
        <v>736.43</v>
      </c>
      <c r="Y517" s="28">
        <f>+X517/Modelo!$G$11</f>
        <v>7.376101762820511</v>
      </c>
      <c r="Z517" s="26">
        <f t="shared" si="35"/>
        <v>0.69102937036689493</v>
      </c>
    </row>
    <row r="518" spans="3:26" s="26" customFormat="1" ht="14.4" x14ac:dyDescent="0.3">
      <c r="C518" s="38">
        <f t="shared" si="32"/>
        <v>2.7328000000000061E-3</v>
      </c>
      <c r="D518" s="26">
        <f t="shared" si="33"/>
        <v>0.99942400000000009</v>
      </c>
      <c r="E518" s="26">
        <f t="shared" si="34"/>
        <v>0.99997523132293609</v>
      </c>
      <c r="F518" s="26">
        <f>+IF(Modelo!$C$8=Calculos!$A$7,Calculos!E518,IF(Modelo!$C$8=Calculos!$A$8,D518,"No Existe"))</f>
        <v>0.99942400000000009</v>
      </c>
      <c r="W518" s="28">
        <v>2.58E-2</v>
      </c>
      <c r="X518" s="28">
        <v>735.4</v>
      </c>
      <c r="Y518" s="28">
        <f>+X518/Modelo!$G$11</f>
        <v>7.3657852564102546</v>
      </c>
      <c r="Z518" s="26">
        <f t="shared" si="35"/>
        <v>0.69006286947546214</v>
      </c>
    </row>
    <row r="519" spans="3:26" s="26" customFormat="1" ht="14.4" x14ac:dyDescent="0.3">
      <c r="C519" s="38">
        <f t="shared" si="32"/>
        <v>2.7384000000000063E-3</v>
      </c>
      <c r="D519" s="26">
        <f t="shared" si="33"/>
        <v>0.99951600000000007</v>
      </c>
      <c r="E519" s="26">
        <f t="shared" si="34"/>
        <v>0.99997924279218342</v>
      </c>
      <c r="F519" s="26">
        <f>+IF(Modelo!$C$8=Calculos!$A$7,Calculos!E519,IF(Modelo!$C$8=Calculos!$A$8,D519,"No Existe"))</f>
        <v>0.99951600000000007</v>
      </c>
      <c r="W519" s="28">
        <v>2.5850000000000001E-2</v>
      </c>
      <c r="X519" s="28">
        <v>735.34</v>
      </c>
      <c r="Y519" s="28">
        <f>+X519/Modelo!$G$11</f>
        <v>7.3651842948717938</v>
      </c>
      <c r="Z519" s="26">
        <f t="shared" si="35"/>
        <v>0.69000656845266028</v>
      </c>
    </row>
    <row r="520" spans="3:26" s="26" customFormat="1" ht="14.4" x14ac:dyDescent="0.3">
      <c r="C520" s="38">
        <f t="shared" si="32"/>
        <v>2.7440000000000064E-3</v>
      </c>
      <c r="D520" s="26">
        <f t="shared" si="33"/>
        <v>0.99960000000000004</v>
      </c>
      <c r="E520" s="26">
        <f t="shared" si="34"/>
        <v>0.99998289083462522</v>
      </c>
      <c r="F520" s="26">
        <f>+IF(Modelo!$C$8=Calculos!$A$7,Calculos!E520,IF(Modelo!$C$8=Calculos!$A$8,D520,"No Existe"))</f>
        <v>0.99960000000000004</v>
      </c>
      <c r="W520" s="28">
        <v>2.5899999999999999E-2</v>
      </c>
      <c r="X520" s="28">
        <v>735.29</v>
      </c>
      <c r="Y520" s="28">
        <f>+X520/Modelo!$G$11</f>
        <v>7.3646834935897418</v>
      </c>
      <c r="Z520" s="26">
        <f t="shared" si="35"/>
        <v>0.68995965093365863</v>
      </c>
    </row>
    <row r="521" spans="3:26" s="26" customFormat="1" ht="14.4" x14ac:dyDescent="0.3">
      <c r="C521" s="38">
        <f t="shared" si="32"/>
        <v>2.7496000000000066E-3</v>
      </c>
      <c r="D521" s="26">
        <f t="shared" si="33"/>
        <v>0.99967600000000012</v>
      </c>
      <c r="E521" s="26">
        <f t="shared" si="34"/>
        <v>0.99998617831110215</v>
      </c>
      <c r="F521" s="26">
        <f>+IF(Modelo!$C$8=Calculos!$A$7,Calculos!E521,IF(Modelo!$C$8=Calculos!$A$8,D521,"No Existe"))</f>
        <v>0.99967600000000012</v>
      </c>
      <c r="W521" s="28">
        <v>2.5950000000000001E-2</v>
      </c>
      <c r="X521" s="28">
        <v>735.24</v>
      </c>
      <c r="Y521" s="28">
        <f>+X521/Modelo!$G$11</f>
        <v>7.3641826923076907</v>
      </c>
      <c r="Z521" s="26">
        <f t="shared" si="35"/>
        <v>0.68991273341465698</v>
      </c>
    </row>
    <row r="522" spans="3:26" s="26" customFormat="1" ht="14.4" x14ac:dyDescent="0.3">
      <c r="C522" s="38">
        <f t="shared" si="32"/>
        <v>2.7552000000000067E-3</v>
      </c>
      <c r="D522" s="26">
        <f t="shared" si="33"/>
        <v>0.99974400000000008</v>
      </c>
      <c r="E522" s="26">
        <f t="shared" si="34"/>
        <v>0.99998910805746577</v>
      </c>
      <c r="F522" s="26">
        <f>+IF(Modelo!$C$8=Calculos!$A$7,Calculos!E522,IF(Modelo!$C$8=Calculos!$A$8,D522,"No Existe"))</f>
        <v>0.99974400000000008</v>
      </c>
      <c r="W522" s="28">
        <v>2.5999999999999999E-2</v>
      </c>
      <c r="X522" s="28">
        <v>735.19</v>
      </c>
      <c r="Y522" s="28">
        <f>+X522/Modelo!$G$11</f>
        <v>7.3636818910256405</v>
      </c>
      <c r="Z522" s="26">
        <f t="shared" si="35"/>
        <v>0.68986581589565554</v>
      </c>
    </row>
    <row r="523" spans="3:26" s="26" customFormat="1" ht="14.4" x14ac:dyDescent="0.3">
      <c r="C523" s="38">
        <f t="shared" si="32"/>
        <v>2.7608000000000068E-3</v>
      </c>
      <c r="D523" s="26">
        <f t="shared" si="33"/>
        <v>0.99980400000000003</v>
      </c>
      <c r="E523" s="26">
        <f t="shared" si="34"/>
        <v>0.99999168288483453</v>
      </c>
      <c r="F523" s="26">
        <f>+IF(Modelo!$C$8=Calculos!$A$7,Calculos!E523,IF(Modelo!$C$8=Calculos!$A$8,D523,"No Existe"))</f>
        <v>0.99980400000000003</v>
      </c>
      <c r="W523" s="28">
        <v>2.605E-2</v>
      </c>
      <c r="X523" s="28">
        <v>735.14</v>
      </c>
      <c r="Y523" s="28">
        <f>+X523/Modelo!$G$11</f>
        <v>7.3631810897435885</v>
      </c>
      <c r="Z523" s="26">
        <f t="shared" si="35"/>
        <v>0.68981889837665389</v>
      </c>
    </row>
    <row r="524" spans="3:26" s="26" customFormat="1" ht="14.4" x14ac:dyDescent="0.3">
      <c r="C524" s="38">
        <f t="shared" si="32"/>
        <v>2.766400000000007E-3</v>
      </c>
      <c r="D524" s="26">
        <f t="shared" si="33"/>
        <v>0.99985600000000008</v>
      </c>
      <c r="E524" s="26">
        <f t="shared" si="34"/>
        <v>0.99999390557984669</v>
      </c>
      <c r="F524" s="26">
        <f>+IF(Modelo!$C$8=Calculos!$A$7,Calculos!E524,IF(Modelo!$C$8=Calculos!$A$8,D524,"No Existe"))</f>
        <v>0.99985600000000008</v>
      </c>
      <c r="W524" s="28">
        <v>2.6100000000000002E-2</v>
      </c>
      <c r="X524" s="28">
        <v>733.8</v>
      </c>
      <c r="Y524" s="28">
        <f>+X524/Modelo!$G$11</f>
        <v>7.3497596153846132</v>
      </c>
      <c r="Z524" s="26">
        <f t="shared" si="35"/>
        <v>0.68856150886741097</v>
      </c>
    </row>
    <row r="525" spans="3:26" s="26" customFormat="1" ht="14.4" x14ac:dyDescent="0.3">
      <c r="C525" s="38">
        <f t="shared" si="32"/>
        <v>2.7720000000000071E-3</v>
      </c>
      <c r="D525" s="26">
        <f t="shared" si="33"/>
        <v>0.99990000000000001</v>
      </c>
      <c r="E525" s="26">
        <f t="shared" si="34"/>
        <v>0.99999577890490987</v>
      </c>
      <c r="F525" s="26">
        <f>+IF(Modelo!$C$8=Calculos!$A$7,Calculos!E525,IF(Modelo!$C$8=Calculos!$A$8,D525,"No Existe"))</f>
        <v>0.99990000000000001</v>
      </c>
      <c r="W525" s="28">
        <v>2.615E-2</v>
      </c>
      <c r="X525" s="28">
        <v>733.13</v>
      </c>
      <c r="Y525" s="28">
        <f>+X525/Modelo!$G$11</f>
        <v>7.3430488782051269</v>
      </c>
      <c r="Z525" s="26">
        <f t="shared" si="35"/>
        <v>0.68793281411278973</v>
      </c>
    </row>
    <row r="526" spans="3:26" s="26" customFormat="1" ht="14.4" x14ac:dyDescent="0.3">
      <c r="C526" s="38">
        <f t="shared" si="32"/>
        <v>2.7776000000000072E-3</v>
      </c>
      <c r="D526" s="26">
        <f t="shared" si="33"/>
        <v>0.99993600000000005</v>
      </c>
      <c r="E526" s="26">
        <f t="shared" si="34"/>
        <v>0.99999730559844879</v>
      </c>
      <c r="F526" s="26">
        <f>+IF(Modelo!$C$8=Calculos!$A$7,Calculos!E526,IF(Modelo!$C$8=Calculos!$A$8,D526,"No Existe"))</f>
        <v>0.99993600000000005</v>
      </c>
      <c r="W526" s="28">
        <v>2.6200000000000001E-2</v>
      </c>
      <c r="X526" s="28">
        <v>732.77</v>
      </c>
      <c r="Y526" s="28">
        <f>+X526/Modelo!$G$11</f>
        <v>7.3394431089743577</v>
      </c>
      <c r="Z526" s="26">
        <f t="shared" si="35"/>
        <v>0.68759500797597828</v>
      </c>
    </row>
    <row r="527" spans="3:26" s="26" customFormat="1" ht="14.4" x14ac:dyDescent="0.3">
      <c r="C527" s="38">
        <f t="shared" si="32"/>
        <v>2.7832000000000074E-3</v>
      </c>
      <c r="D527" s="26">
        <f t="shared" si="33"/>
        <v>0.99996400000000008</v>
      </c>
      <c r="E527" s="26">
        <f t="shared" si="34"/>
        <v>0.99999848837514771</v>
      </c>
      <c r="F527" s="26">
        <f>+IF(Modelo!$C$8=Calculos!$A$7,Calculos!E527,IF(Modelo!$C$8=Calculos!$A$8,D527,"No Existe"))</f>
        <v>0.99996400000000008</v>
      </c>
      <c r="W527" s="28">
        <v>2.6249999999999999E-2</v>
      </c>
      <c r="X527" s="28">
        <v>731.3</v>
      </c>
      <c r="Y527" s="28">
        <f>+X527/Modelo!$G$11</f>
        <v>7.3247195512820493</v>
      </c>
      <c r="Z527" s="26">
        <f t="shared" si="35"/>
        <v>0.68621563291733123</v>
      </c>
    </row>
    <row r="528" spans="3:26" s="26" customFormat="1" ht="14.4" x14ac:dyDescent="0.3">
      <c r="C528" s="38">
        <f t="shared" si="32"/>
        <v>2.7888000000000075E-3</v>
      </c>
      <c r="D528" s="26">
        <f t="shared" si="33"/>
        <v>0.99998399999999998</v>
      </c>
      <c r="E528" s="26">
        <f t="shared" si="34"/>
        <v>0.99999932992619323</v>
      </c>
      <c r="F528" s="26">
        <f>+IF(Modelo!$C$8=Calculos!$A$7,Calculos!E528,IF(Modelo!$C$8=Calculos!$A$8,D528,"No Existe"))</f>
        <v>0.99998399999999998</v>
      </c>
      <c r="W528" s="28">
        <v>2.63E-2</v>
      </c>
      <c r="X528" s="28">
        <v>731.08</v>
      </c>
      <c r="Y528" s="28">
        <f>+X528/Modelo!$G$11</f>
        <v>7.3225160256410247</v>
      </c>
      <c r="Z528" s="26">
        <f t="shared" si="35"/>
        <v>0.68600919583372433</v>
      </c>
    </row>
    <row r="529" spans="3:26" s="26" customFormat="1" ht="14.4" x14ac:dyDescent="0.3">
      <c r="C529" s="38">
        <f t="shared" si="32"/>
        <v>2.7944000000000076E-3</v>
      </c>
      <c r="D529" s="26">
        <f t="shared" si="33"/>
        <v>0.999996</v>
      </c>
      <c r="E529" s="26">
        <f t="shared" si="34"/>
        <v>0.99999983291951022</v>
      </c>
      <c r="F529" s="26">
        <f>+IF(Modelo!$C$8=Calculos!$A$7,Calculos!E529,IF(Modelo!$C$8=Calculos!$A$8,D529,"No Existe"))</f>
        <v>0.999996</v>
      </c>
      <c r="W529" s="28">
        <v>2.6349999999999998E-2</v>
      </c>
      <c r="X529" s="28">
        <v>731.03</v>
      </c>
      <c r="Y529" s="28">
        <f>+X529/Modelo!$G$11</f>
        <v>7.3220152243589727</v>
      </c>
      <c r="Z529" s="26">
        <f t="shared" si="35"/>
        <v>0.68596227831472267</v>
      </c>
    </row>
    <row r="530" spans="3:26" s="26" customFormat="1" ht="14.4" x14ac:dyDescent="0.3">
      <c r="C530" s="38">
        <f t="shared" si="32"/>
        <v>2.8000000000000078E-3</v>
      </c>
      <c r="D530" s="26">
        <f t="shared" si="33"/>
        <v>1</v>
      </c>
      <c r="E530" s="26">
        <f t="shared" si="34"/>
        <v>1</v>
      </c>
      <c r="F530" s="26">
        <f>+IF(Modelo!$C$8=Calculos!$A$7,Calculos!E530,IF(Modelo!$C$8=Calculos!$A$8,D530,"No Existe"))</f>
        <v>1</v>
      </c>
      <c r="W530" s="28">
        <v>2.64E-2</v>
      </c>
      <c r="X530" s="28">
        <v>730.97</v>
      </c>
      <c r="Y530" s="28">
        <f>+X530/Modelo!$G$11</f>
        <v>7.3214142628205119</v>
      </c>
      <c r="Z530" s="26">
        <f t="shared" si="35"/>
        <v>0.68590597729192082</v>
      </c>
    </row>
    <row r="531" spans="3:26" s="26" customFormat="1" ht="14.4" x14ac:dyDescent="0.3">
      <c r="C531" s="38"/>
      <c r="W531" s="28">
        <v>2.6450000000000001E-2</v>
      </c>
      <c r="X531" s="28">
        <v>730.92</v>
      </c>
      <c r="Y531" s="28">
        <f>+X531/Modelo!$G$11</f>
        <v>7.3209134615384599</v>
      </c>
      <c r="Z531" s="26">
        <f t="shared" si="35"/>
        <v>0.68585905977291917</v>
      </c>
    </row>
    <row r="532" spans="3:26" s="26" customFormat="1" ht="14.4" x14ac:dyDescent="0.3">
      <c r="C532" s="38"/>
      <c r="W532" s="28">
        <v>2.6499999999999999E-2</v>
      </c>
      <c r="X532" s="28">
        <v>729.7</v>
      </c>
      <c r="Y532" s="28">
        <f>+X532/Modelo!$G$11</f>
        <v>7.3086939102564097</v>
      </c>
      <c r="Z532" s="26">
        <f t="shared" si="35"/>
        <v>0.68471427230928039</v>
      </c>
    </row>
    <row r="533" spans="3:26" s="26" customFormat="1" ht="14.4" x14ac:dyDescent="0.3">
      <c r="C533" s="38"/>
      <c r="W533" s="28">
        <v>2.6550000000000001E-2</v>
      </c>
      <c r="X533" s="28">
        <v>728.92</v>
      </c>
      <c r="Y533" s="28">
        <f>+X533/Modelo!$G$11</f>
        <v>7.3008814102564088</v>
      </c>
      <c r="Z533" s="26">
        <f t="shared" si="35"/>
        <v>0.68398235901285542</v>
      </c>
    </row>
    <row r="534" spans="3:26" s="26" customFormat="1" ht="14.4" x14ac:dyDescent="0.3">
      <c r="C534" s="38"/>
      <c r="W534" s="28">
        <v>2.6599999999999999E-2</v>
      </c>
      <c r="X534" s="28">
        <v>728.87</v>
      </c>
      <c r="Y534" s="28">
        <f>+X534/Modelo!$G$11</f>
        <v>7.3003806089743577</v>
      </c>
      <c r="Z534" s="26">
        <f t="shared" si="35"/>
        <v>0.68393544149385377</v>
      </c>
    </row>
    <row r="535" spans="3:26" s="26" customFormat="1" ht="14.4" x14ac:dyDescent="0.3">
      <c r="C535" s="38"/>
      <c r="W535" s="28">
        <v>2.665E-2</v>
      </c>
      <c r="X535" s="28">
        <v>728.81</v>
      </c>
      <c r="Y535" s="28">
        <f>+X535/Modelo!$G$11</f>
        <v>7.299779647435896</v>
      </c>
      <c r="Z535" s="26">
        <f t="shared" si="35"/>
        <v>0.68387914047105192</v>
      </c>
    </row>
    <row r="536" spans="3:26" s="26" customFormat="1" ht="14.4" x14ac:dyDescent="0.3">
      <c r="C536" s="38"/>
      <c r="W536" s="28">
        <v>2.6700000000000002E-2</v>
      </c>
      <c r="X536" s="28">
        <v>728.76</v>
      </c>
      <c r="Y536" s="28">
        <f>+X536/Modelo!$G$11</f>
        <v>7.2992788461538449</v>
      </c>
      <c r="Z536" s="26">
        <f t="shared" si="35"/>
        <v>0.68383222295205026</v>
      </c>
    </row>
    <row r="537" spans="3:26" s="26" customFormat="1" ht="14.4" x14ac:dyDescent="0.3">
      <c r="C537" s="38"/>
      <c r="W537" s="28">
        <v>2.6749999999999999E-2</v>
      </c>
      <c r="X537" s="28">
        <v>728.71</v>
      </c>
      <c r="Y537" s="28">
        <f>+X537/Modelo!$G$11</f>
        <v>7.2987780448717938</v>
      </c>
      <c r="Z537" s="26">
        <f t="shared" si="35"/>
        <v>0.68378530543304872</v>
      </c>
    </row>
    <row r="538" spans="3:26" s="26" customFormat="1" ht="14.4" x14ac:dyDescent="0.3">
      <c r="C538" s="38"/>
      <c r="W538" s="28">
        <v>2.6800000000000001E-2</v>
      </c>
      <c r="X538" s="28">
        <v>728.66</v>
      </c>
      <c r="Y538" s="28">
        <f>+X538/Modelo!$G$11</f>
        <v>7.2982772435897418</v>
      </c>
      <c r="Z538" s="26">
        <f t="shared" si="35"/>
        <v>0.68373838791404706</v>
      </c>
    </row>
    <row r="539" spans="3:26" s="26" customFormat="1" ht="14.4" x14ac:dyDescent="0.3">
      <c r="C539" s="38"/>
      <c r="W539" s="28">
        <v>2.6849999999999999E-2</v>
      </c>
      <c r="X539" s="28">
        <v>728.61</v>
      </c>
      <c r="Y539" s="28">
        <f>+X539/Modelo!$G$11</f>
        <v>7.2977764423076907</v>
      </c>
      <c r="Z539" s="26">
        <f t="shared" si="35"/>
        <v>0.68369147039504552</v>
      </c>
    </row>
    <row r="540" spans="3:26" s="26" customFormat="1" ht="14.4" x14ac:dyDescent="0.3">
      <c r="C540" s="38"/>
      <c r="W540" s="28">
        <v>2.69E-2</v>
      </c>
      <c r="X540" s="28">
        <v>728.55</v>
      </c>
      <c r="Y540" s="28">
        <f>+X540/Modelo!$G$11</f>
        <v>7.2971754807692291</v>
      </c>
      <c r="Z540" s="26">
        <f t="shared" si="35"/>
        <v>0.68363516937224356</v>
      </c>
    </row>
    <row r="541" spans="3:26" s="26" customFormat="1" ht="14.4" x14ac:dyDescent="0.3">
      <c r="C541" s="38"/>
      <c r="W541" s="28">
        <v>2.6950000000000002E-2</v>
      </c>
      <c r="X541" s="28">
        <v>728.5</v>
      </c>
      <c r="Y541" s="28">
        <f>+X541/Modelo!$G$11</f>
        <v>7.296674679487178</v>
      </c>
      <c r="Z541" s="26">
        <f t="shared" si="35"/>
        <v>0.68358825185324201</v>
      </c>
    </row>
    <row r="542" spans="3:26" s="26" customFormat="1" ht="14.4" x14ac:dyDescent="0.3">
      <c r="C542" s="38"/>
      <c r="W542" s="28">
        <v>2.7E-2</v>
      </c>
      <c r="X542" s="28">
        <v>728.37</v>
      </c>
      <c r="Y542" s="28">
        <f>+X542/Modelo!$G$11</f>
        <v>7.2953725961538449</v>
      </c>
      <c r="Z542" s="26">
        <f t="shared" si="35"/>
        <v>0.68346626630383789</v>
      </c>
    </row>
    <row r="543" spans="3:26" s="26" customFormat="1" ht="14.4" x14ac:dyDescent="0.3">
      <c r="C543" s="38"/>
      <c r="W543" s="28">
        <v>2.7050000000000001E-2</v>
      </c>
      <c r="X543" s="28">
        <v>725.45</v>
      </c>
      <c r="Y543" s="28">
        <f>+X543/Modelo!$G$11</f>
        <v>7.2661258012820502</v>
      </c>
      <c r="Z543" s="26">
        <f t="shared" si="35"/>
        <v>0.68072628319414474</v>
      </c>
    </row>
    <row r="544" spans="3:26" s="26" customFormat="1" ht="14.4" x14ac:dyDescent="0.3">
      <c r="C544" s="38"/>
      <c r="W544" s="28">
        <v>2.7099999999999999E-2</v>
      </c>
      <c r="X544" s="28">
        <v>724.55</v>
      </c>
      <c r="Y544" s="28">
        <f>+X544/Modelo!$G$11</f>
        <v>7.2571113782051269</v>
      </c>
      <c r="Z544" s="26">
        <f t="shared" si="35"/>
        <v>0.67988176785211596</v>
      </c>
    </row>
    <row r="545" spans="3:26" s="26" customFormat="1" ht="14.4" x14ac:dyDescent="0.3">
      <c r="C545" s="38"/>
      <c r="W545" s="28">
        <v>2.7150000000000001E-2</v>
      </c>
      <c r="X545" s="28">
        <v>724.5</v>
      </c>
      <c r="Y545" s="28">
        <f>+X545/Modelo!$G$11</f>
        <v>7.2566105769230758</v>
      </c>
      <c r="Z545" s="26">
        <f t="shared" si="35"/>
        <v>0.67983485033311442</v>
      </c>
    </row>
    <row r="546" spans="3:26" s="26" customFormat="1" ht="14.4" x14ac:dyDescent="0.3">
      <c r="C546" s="38"/>
      <c r="W546" s="28">
        <v>2.7199999999999998E-2</v>
      </c>
      <c r="X546" s="28">
        <v>724.44</v>
      </c>
      <c r="Y546" s="28">
        <f>+X546/Modelo!$G$11</f>
        <v>7.256009615384615</v>
      </c>
      <c r="Z546" s="26">
        <f t="shared" si="35"/>
        <v>0.67977854931031256</v>
      </c>
    </row>
    <row r="547" spans="3:26" s="26" customFormat="1" ht="14.4" x14ac:dyDescent="0.3">
      <c r="C547" s="38"/>
      <c r="W547" s="28">
        <v>2.725E-2</v>
      </c>
      <c r="X547" s="28">
        <v>724.39</v>
      </c>
      <c r="Y547" s="28">
        <f>+X547/Modelo!$G$11</f>
        <v>7.255508814102563</v>
      </c>
      <c r="Z547" s="26">
        <f t="shared" si="35"/>
        <v>0.67973163179131091</v>
      </c>
    </row>
    <row r="548" spans="3:26" s="26" customFormat="1" ht="14.4" x14ac:dyDescent="0.3">
      <c r="C548" s="38"/>
      <c r="W548" s="28">
        <v>2.7300000000000001E-2</v>
      </c>
      <c r="X548" s="28">
        <v>724.34</v>
      </c>
      <c r="Y548" s="28">
        <f>+X548/Modelo!$G$11</f>
        <v>7.2550080128205119</v>
      </c>
      <c r="Z548" s="26">
        <f t="shared" si="35"/>
        <v>0.67968471427230936</v>
      </c>
    </row>
    <row r="549" spans="3:26" s="26" customFormat="1" ht="14.4" x14ac:dyDescent="0.3">
      <c r="C549" s="38"/>
      <c r="W549" s="28">
        <v>2.7349999999999999E-2</v>
      </c>
      <c r="X549" s="28">
        <v>724.29</v>
      </c>
      <c r="Y549" s="28">
        <f>+X549/Modelo!$G$11</f>
        <v>7.2545072115384599</v>
      </c>
      <c r="Z549" s="26">
        <f t="shared" si="35"/>
        <v>0.6796377967533076</v>
      </c>
    </row>
    <row r="550" spans="3:26" s="26" customFormat="1" ht="14.4" x14ac:dyDescent="0.3">
      <c r="C550" s="38"/>
      <c r="W550" s="28">
        <v>2.7400000000000001E-2</v>
      </c>
      <c r="X550" s="28">
        <v>724.23</v>
      </c>
      <c r="Y550" s="28">
        <f>+X550/Modelo!$G$11</f>
        <v>7.2539062499999991</v>
      </c>
      <c r="Z550" s="26">
        <f t="shared" si="35"/>
        <v>0.67958149573050586</v>
      </c>
    </row>
    <row r="551" spans="3:26" s="26" customFormat="1" ht="14.4" x14ac:dyDescent="0.3">
      <c r="C551" s="38"/>
      <c r="W551" s="28">
        <v>2.7449999999999999E-2</v>
      </c>
      <c r="X551" s="28">
        <v>724.18</v>
      </c>
      <c r="Y551" s="28">
        <f>+X551/Modelo!$G$11</f>
        <v>7.2534054487179471</v>
      </c>
      <c r="Z551" s="26">
        <f t="shared" ref="Z551:Z614" si="36">+Y551/$AA$1</f>
        <v>0.67953457821150409</v>
      </c>
    </row>
    <row r="552" spans="3:26" s="26" customFormat="1" ht="14.4" x14ac:dyDescent="0.3">
      <c r="C552" s="38"/>
      <c r="W552" s="28">
        <v>2.75E-2</v>
      </c>
      <c r="X552" s="28">
        <v>724.13</v>
      </c>
      <c r="Y552" s="28">
        <f>+X552/Modelo!$G$11</f>
        <v>7.252904647435896</v>
      </c>
      <c r="Z552" s="26">
        <f t="shared" si="36"/>
        <v>0.67948766069250255</v>
      </c>
    </row>
    <row r="553" spans="3:26" s="26" customFormat="1" ht="14.4" x14ac:dyDescent="0.3">
      <c r="C553" s="38"/>
      <c r="W553" s="28">
        <v>2.7550000000000002E-2</v>
      </c>
      <c r="X553" s="28">
        <v>724.08</v>
      </c>
      <c r="Y553" s="28">
        <f>+X553/Modelo!$G$11</f>
        <v>7.2524038461538449</v>
      </c>
      <c r="Z553" s="26">
        <f t="shared" si="36"/>
        <v>0.67944074317350101</v>
      </c>
    </row>
    <row r="554" spans="3:26" s="26" customFormat="1" ht="14.4" x14ac:dyDescent="0.3">
      <c r="C554" s="38"/>
      <c r="W554" s="28">
        <v>2.76E-2</v>
      </c>
      <c r="X554" s="28">
        <v>724.03</v>
      </c>
      <c r="Y554" s="28">
        <f>+X554/Modelo!$G$11</f>
        <v>7.2519030448717929</v>
      </c>
      <c r="Z554" s="26">
        <f t="shared" si="36"/>
        <v>0.67939382565449935</v>
      </c>
    </row>
    <row r="555" spans="3:26" s="26" customFormat="1" ht="14.4" x14ac:dyDescent="0.3">
      <c r="C555" s="38"/>
      <c r="W555" s="28">
        <v>2.7650000000000001E-2</v>
      </c>
      <c r="X555" s="28">
        <v>722.71</v>
      </c>
      <c r="Y555" s="28">
        <f>+X555/Modelo!$G$11</f>
        <v>7.2386818910256405</v>
      </c>
      <c r="Z555" s="26">
        <f t="shared" si="36"/>
        <v>0.67815520315285738</v>
      </c>
    </row>
    <row r="556" spans="3:26" s="26" customFormat="1" ht="14.4" x14ac:dyDescent="0.3">
      <c r="C556" s="38"/>
      <c r="W556" s="28">
        <v>2.7699999999999999E-2</v>
      </c>
      <c r="X556" s="28">
        <v>722.02</v>
      </c>
      <c r="Y556" s="28">
        <f>+X556/Modelo!$G$11</f>
        <v>7.2317708333333321</v>
      </c>
      <c r="Z556" s="26">
        <f t="shared" si="36"/>
        <v>0.6775077413906353</v>
      </c>
    </row>
    <row r="557" spans="3:26" s="26" customFormat="1" ht="14.4" x14ac:dyDescent="0.3">
      <c r="C557" s="38"/>
      <c r="W557" s="28">
        <v>2.775E-2</v>
      </c>
      <c r="X557" s="28">
        <v>721.89</v>
      </c>
      <c r="Y557" s="28">
        <f>+X557/Modelo!$G$11</f>
        <v>7.2304687499999982</v>
      </c>
      <c r="Z557" s="26">
        <f t="shared" si="36"/>
        <v>0.67738575584123106</v>
      </c>
    </row>
    <row r="558" spans="3:26" s="26" customFormat="1" ht="14.4" x14ac:dyDescent="0.3">
      <c r="C558" s="38"/>
      <c r="W558" s="28">
        <v>2.7799999999999998E-2</v>
      </c>
      <c r="X558" s="28">
        <v>721.44</v>
      </c>
      <c r="Y558" s="28">
        <f>+X558/Modelo!$G$11</f>
        <v>7.2259615384615374</v>
      </c>
      <c r="Z558" s="26">
        <f t="shared" si="36"/>
        <v>0.67696349817021673</v>
      </c>
    </row>
    <row r="559" spans="3:26" s="26" customFormat="1" ht="14.4" x14ac:dyDescent="0.3">
      <c r="C559" s="38"/>
      <c r="W559" s="28">
        <v>2.785E-2</v>
      </c>
      <c r="X559" s="28">
        <v>720.52</v>
      </c>
      <c r="Y559" s="28">
        <f>+X559/Modelo!$G$11</f>
        <v>7.2167467948717938</v>
      </c>
      <c r="Z559" s="26">
        <f t="shared" si="36"/>
        <v>0.67610021582058744</v>
      </c>
    </row>
    <row r="560" spans="3:26" s="26" customFormat="1" ht="14.4" x14ac:dyDescent="0.3">
      <c r="C560" s="38"/>
      <c r="W560" s="28">
        <v>2.7900000000000001E-2</v>
      </c>
      <c r="X560" s="28">
        <v>719.92</v>
      </c>
      <c r="Y560" s="28">
        <f>+X560/Modelo!$G$11</f>
        <v>7.210737179487178</v>
      </c>
      <c r="Z560" s="26">
        <f t="shared" si="36"/>
        <v>0.67553720559256825</v>
      </c>
    </row>
    <row r="561" spans="3:26" s="26" customFormat="1" ht="14.4" x14ac:dyDescent="0.3">
      <c r="C561" s="38"/>
      <c r="W561" s="28">
        <v>2.7949999999999999E-2</v>
      </c>
      <c r="X561" s="28">
        <v>719.86</v>
      </c>
      <c r="Y561" s="28">
        <f>+X561/Modelo!$G$11</f>
        <v>7.2101362179487172</v>
      </c>
      <c r="Z561" s="26">
        <f t="shared" si="36"/>
        <v>0.67548090456976639</v>
      </c>
    </row>
    <row r="562" spans="3:26" s="26" customFormat="1" ht="14.4" x14ac:dyDescent="0.3">
      <c r="C562" s="38"/>
      <c r="W562" s="28">
        <v>2.8000000000000001E-2</v>
      </c>
      <c r="X562" s="28">
        <v>719.81</v>
      </c>
      <c r="Y562" s="28">
        <f>+X562/Modelo!$G$11</f>
        <v>7.2096354166666652</v>
      </c>
      <c r="Z562" s="26">
        <f t="shared" si="36"/>
        <v>0.67543398705076474</v>
      </c>
    </row>
    <row r="563" spans="3:26" s="26" customFormat="1" ht="14.4" x14ac:dyDescent="0.3">
      <c r="C563" s="38"/>
      <c r="W563" s="28">
        <v>2.8049999999999999E-2</v>
      </c>
      <c r="X563" s="28">
        <v>719.76</v>
      </c>
      <c r="Y563" s="28">
        <f>+X563/Modelo!$G$11</f>
        <v>7.2091346153846141</v>
      </c>
      <c r="Z563" s="26">
        <f t="shared" si="36"/>
        <v>0.6753870695317632</v>
      </c>
    </row>
    <row r="564" spans="3:26" s="26" customFormat="1" ht="14.4" x14ac:dyDescent="0.3">
      <c r="C564" s="38"/>
      <c r="W564" s="28">
        <v>2.81E-2</v>
      </c>
      <c r="X564" s="28">
        <v>719.71</v>
      </c>
      <c r="Y564" s="28">
        <f>+X564/Modelo!$G$11</f>
        <v>7.208633814102563</v>
      </c>
      <c r="Z564" s="26">
        <f t="shared" si="36"/>
        <v>0.67534015201276154</v>
      </c>
    </row>
    <row r="565" spans="3:26" s="26" customFormat="1" ht="14.4" x14ac:dyDescent="0.3">
      <c r="C565" s="38"/>
      <c r="W565" s="28">
        <v>2.8150000000000001E-2</v>
      </c>
      <c r="X565" s="28">
        <v>719.66</v>
      </c>
      <c r="Y565" s="28">
        <f>+X565/Modelo!$G$11</f>
        <v>7.208133012820511</v>
      </c>
      <c r="Z565" s="26">
        <f t="shared" si="36"/>
        <v>0.67529323449375989</v>
      </c>
    </row>
    <row r="566" spans="3:26" s="26" customFormat="1" ht="14.4" x14ac:dyDescent="0.3">
      <c r="C566" s="38"/>
      <c r="W566" s="28">
        <v>2.8199999999999999E-2</v>
      </c>
      <c r="X566" s="28">
        <v>719.6</v>
      </c>
      <c r="Y566" s="28">
        <f>+X566/Modelo!$G$11</f>
        <v>7.2075320512820502</v>
      </c>
      <c r="Z566" s="26">
        <f t="shared" si="36"/>
        <v>0.67523693347095803</v>
      </c>
    </row>
    <row r="567" spans="3:26" s="26" customFormat="1" ht="14.4" x14ac:dyDescent="0.3">
      <c r="C567" s="38"/>
      <c r="W567" s="28">
        <v>2.8250000000000001E-2</v>
      </c>
      <c r="X567" s="28">
        <v>719.55</v>
      </c>
      <c r="Y567" s="28">
        <f>+X567/Modelo!$G$11</f>
        <v>7.2070312499999982</v>
      </c>
      <c r="Z567" s="26">
        <f t="shared" si="36"/>
        <v>0.67519001595195638</v>
      </c>
    </row>
    <row r="568" spans="3:26" s="26" customFormat="1" ht="14.4" x14ac:dyDescent="0.3">
      <c r="C568" s="38"/>
      <c r="W568" s="28">
        <v>2.8299999999999999E-2</v>
      </c>
      <c r="X568" s="28">
        <v>719.5</v>
      </c>
      <c r="Y568" s="28">
        <f>+X568/Modelo!$G$11</f>
        <v>7.2065304487179471</v>
      </c>
      <c r="Z568" s="26">
        <f t="shared" si="36"/>
        <v>0.67514309843295484</v>
      </c>
    </row>
    <row r="569" spans="3:26" s="26" customFormat="1" ht="14.4" x14ac:dyDescent="0.3">
      <c r="C569" s="38"/>
      <c r="W569" s="28">
        <v>2.835E-2</v>
      </c>
      <c r="X569" s="28">
        <v>719.37</v>
      </c>
      <c r="Y569" s="28">
        <f>+X569/Modelo!$G$11</f>
        <v>7.2052283653846141</v>
      </c>
      <c r="Z569" s="26">
        <f t="shared" si="36"/>
        <v>0.67502111288355071</v>
      </c>
    </row>
    <row r="570" spans="3:26" s="26" customFormat="1" ht="14.4" x14ac:dyDescent="0.3">
      <c r="C570" s="38"/>
      <c r="W570" s="28">
        <v>2.8400000000000002E-2</v>
      </c>
      <c r="X570" s="28">
        <v>717.9</v>
      </c>
      <c r="Y570" s="28">
        <f>+X570/Modelo!$G$11</f>
        <v>7.1905048076923066</v>
      </c>
      <c r="Z570" s="26">
        <f t="shared" si="36"/>
        <v>0.67364173782490389</v>
      </c>
    </row>
    <row r="571" spans="3:26" s="26" customFormat="1" ht="14.4" x14ac:dyDescent="0.3">
      <c r="C571" s="38"/>
      <c r="W571" s="28">
        <v>2.845E-2</v>
      </c>
      <c r="X571" s="28">
        <v>716.43</v>
      </c>
      <c r="Y571" s="28">
        <f>+X571/Modelo!$G$11</f>
        <v>7.1757812499999982</v>
      </c>
      <c r="Z571" s="26">
        <f t="shared" si="36"/>
        <v>0.67226236276625684</v>
      </c>
    </row>
    <row r="572" spans="3:26" s="26" customFormat="1" ht="14.4" x14ac:dyDescent="0.3">
      <c r="C572" s="38"/>
      <c r="W572" s="28">
        <v>2.8500000000000001E-2</v>
      </c>
      <c r="X572" s="28">
        <v>715.49</v>
      </c>
      <c r="Y572" s="28">
        <f>+X572/Modelo!$G$11</f>
        <v>7.1663661858974343</v>
      </c>
      <c r="Z572" s="26">
        <f t="shared" si="36"/>
        <v>0.67138031340902693</v>
      </c>
    </row>
    <row r="573" spans="3:26" s="26" customFormat="1" ht="14.4" x14ac:dyDescent="0.3">
      <c r="C573" s="38"/>
      <c r="W573" s="28">
        <v>2.8549999999999999E-2</v>
      </c>
      <c r="X573" s="28">
        <v>715.44</v>
      </c>
      <c r="Y573" s="28">
        <f>+X573/Modelo!$G$11</f>
        <v>7.1658653846153841</v>
      </c>
      <c r="Z573" s="26">
        <f t="shared" si="36"/>
        <v>0.67133339589002539</v>
      </c>
    </row>
    <row r="574" spans="3:26" s="26" customFormat="1" ht="14.4" x14ac:dyDescent="0.3">
      <c r="C574" s="38"/>
      <c r="W574" s="28">
        <v>2.86E-2</v>
      </c>
      <c r="X574" s="28">
        <v>715.39</v>
      </c>
      <c r="Y574" s="28">
        <f>+X574/Modelo!$G$11</f>
        <v>7.1653645833333321</v>
      </c>
      <c r="Z574" s="26">
        <f t="shared" si="36"/>
        <v>0.67128647837102373</v>
      </c>
    </row>
    <row r="575" spans="3:26" s="26" customFormat="1" ht="14.4" x14ac:dyDescent="0.3">
      <c r="C575" s="38"/>
      <c r="W575" s="28">
        <v>2.8649999999999998E-2</v>
      </c>
      <c r="X575" s="28">
        <v>715.34</v>
      </c>
      <c r="Y575" s="28">
        <f>+X575/Modelo!$G$11</f>
        <v>7.164863782051281</v>
      </c>
      <c r="Z575" s="26">
        <f t="shared" si="36"/>
        <v>0.67123956085202219</v>
      </c>
    </row>
    <row r="576" spans="3:26" s="26" customFormat="1" ht="14.4" x14ac:dyDescent="0.3">
      <c r="C576" s="38"/>
      <c r="W576" s="28">
        <v>2.87E-2</v>
      </c>
      <c r="X576" s="28">
        <v>715.28</v>
      </c>
      <c r="Y576" s="28">
        <f>+X576/Modelo!$G$11</f>
        <v>7.1642628205128194</v>
      </c>
      <c r="Z576" s="26">
        <f t="shared" si="36"/>
        <v>0.67118325982922022</v>
      </c>
    </row>
    <row r="577" spans="3:26" s="26" customFormat="1" ht="14.4" x14ac:dyDescent="0.3">
      <c r="C577" s="38"/>
      <c r="W577" s="28">
        <v>2.8750000000000001E-2</v>
      </c>
      <c r="X577" s="28">
        <v>715.23</v>
      </c>
      <c r="Y577" s="28">
        <f>+X577/Modelo!$G$11</f>
        <v>7.1637620192307683</v>
      </c>
      <c r="Z577" s="26">
        <f t="shared" si="36"/>
        <v>0.67113634231021868</v>
      </c>
    </row>
    <row r="578" spans="3:26" s="26" customFormat="1" ht="14.4" x14ac:dyDescent="0.3">
      <c r="C578" s="38"/>
      <c r="W578" s="28">
        <v>2.8799999999999999E-2</v>
      </c>
      <c r="X578" s="28">
        <v>715.18</v>
      </c>
      <c r="Y578" s="28">
        <f>+X578/Modelo!$G$11</f>
        <v>7.1632612179487163</v>
      </c>
      <c r="Z578" s="26">
        <f t="shared" si="36"/>
        <v>0.67108942479121703</v>
      </c>
    </row>
    <row r="579" spans="3:26" s="26" customFormat="1" ht="14.4" x14ac:dyDescent="0.3">
      <c r="C579" s="38"/>
      <c r="W579" s="28">
        <v>2.8850000000000001E-2</v>
      </c>
      <c r="X579" s="28">
        <v>715.13</v>
      </c>
      <c r="Y579" s="28">
        <f>+X579/Modelo!$G$11</f>
        <v>7.1627604166666652</v>
      </c>
      <c r="Z579" s="26">
        <f t="shared" si="36"/>
        <v>0.67104250727221537</v>
      </c>
    </row>
    <row r="580" spans="3:26" s="26" customFormat="1" ht="14.4" x14ac:dyDescent="0.3">
      <c r="C580" s="38"/>
      <c r="W580" s="28">
        <v>2.8899999999999999E-2</v>
      </c>
      <c r="X580" s="28">
        <v>715.08</v>
      </c>
      <c r="Y580" s="28">
        <f>+X580/Modelo!$G$11</f>
        <v>7.162259615384615</v>
      </c>
      <c r="Z580" s="26">
        <f t="shared" si="36"/>
        <v>0.67099558975321394</v>
      </c>
    </row>
    <row r="581" spans="3:26" s="26" customFormat="1" ht="14.4" x14ac:dyDescent="0.3">
      <c r="C581" s="38"/>
      <c r="W581" s="28">
        <v>2.895E-2</v>
      </c>
      <c r="X581" s="28">
        <v>715.02</v>
      </c>
      <c r="Y581" s="28">
        <f>+X581/Modelo!$G$11</f>
        <v>7.1616586538461524</v>
      </c>
      <c r="Z581" s="26">
        <f t="shared" si="36"/>
        <v>0.67093928873041186</v>
      </c>
    </row>
    <row r="582" spans="3:26" s="26" customFormat="1" ht="14.4" x14ac:dyDescent="0.3">
      <c r="C582" s="38"/>
      <c r="W582" s="28">
        <v>2.9000000000000001E-2</v>
      </c>
      <c r="X582" s="28">
        <v>714.97</v>
      </c>
      <c r="Y582" s="28">
        <f>+X582/Modelo!$G$11</f>
        <v>7.1611578525641013</v>
      </c>
      <c r="Z582" s="26">
        <f t="shared" si="36"/>
        <v>0.67089237121141032</v>
      </c>
    </row>
    <row r="583" spans="3:26" s="26" customFormat="1" ht="14.4" x14ac:dyDescent="0.3">
      <c r="C583" s="38"/>
      <c r="W583" s="28">
        <v>2.9049999999999999E-2</v>
      </c>
      <c r="X583" s="28">
        <v>714.12</v>
      </c>
      <c r="Y583" s="28">
        <f>+X583/Modelo!$G$11</f>
        <v>7.1526442307692299</v>
      </c>
      <c r="Z583" s="26">
        <f t="shared" si="36"/>
        <v>0.6700947733883833</v>
      </c>
    </row>
    <row r="584" spans="3:26" s="26" customFormat="1" ht="14.4" x14ac:dyDescent="0.3">
      <c r="C584" s="38"/>
      <c r="W584" s="28">
        <v>2.9100000000000001E-2</v>
      </c>
      <c r="X584" s="28">
        <v>712.97</v>
      </c>
      <c r="Y584" s="28">
        <f>+X584/Modelo!$G$11</f>
        <v>7.1411258012820502</v>
      </c>
      <c r="Z584" s="26">
        <f t="shared" si="36"/>
        <v>0.66901567045134658</v>
      </c>
    </row>
    <row r="585" spans="3:26" s="26" customFormat="1" ht="14.4" x14ac:dyDescent="0.3">
      <c r="C585" s="38"/>
      <c r="W585" s="28">
        <v>2.9149999999999999E-2</v>
      </c>
      <c r="X585" s="28">
        <v>712.92</v>
      </c>
      <c r="Y585" s="28">
        <f>+X585/Modelo!$G$11</f>
        <v>7.1406249999999982</v>
      </c>
      <c r="Z585" s="26">
        <f t="shared" si="36"/>
        <v>0.66896875293234492</v>
      </c>
    </row>
    <row r="586" spans="3:26" s="26" customFormat="1" ht="14.4" x14ac:dyDescent="0.3">
      <c r="C586" s="38"/>
      <c r="W586" s="28">
        <v>2.92E-2</v>
      </c>
      <c r="X586" s="28">
        <v>712.51</v>
      </c>
      <c r="Y586" s="28">
        <f>+X586/Modelo!$G$11</f>
        <v>7.136518429487178</v>
      </c>
      <c r="Z586" s="26">
        <f t="shared" si="36"/>
        <v>0.66858402927653182</v>
      </c>
    </row>
    <row r="587" spans="3:26" s="26" customFormat="1" ht="14.4" x14ac:dyDescent="0.3">
      <c r="C587" s="38"/>
      <c r="W587" s="28">
        <v>2.9250000000000002E-2</v>
      </c>
      <c r="X587" s="28">
        <v>711.84</v>
      </c>
      <c r="Y587" s="28">
        <f>+X587/Modelo!$G$11</f>
        <v>7.1298076923076916</v>
      </c>
      <c r="Z587" s="26">
        <f t="shared" si="36"/>
        <v>0.66795533452191058</v>
      </c>
    </row>
    <row r="588" spans="3:26" s="26" customFormat="1" ht="14.4" x14ac:dyDescent="0.3">
      <c r="C588" s="38"/>
      <c r="W588" s="28">
        <v>2.93E-2</v>
      </c>
      <c r="X588" s="28">
        <v>710.86</v>
      </c>
      <c r="Y588" s="28">
        <f>+X588/Modelo!$G$11</f>
        <v>7.1199919871794863</v>
      </c>
      <c r="Z588" s="26">
        <f t="shared" si="36"/>
        <v>0.66703575114947922</v>
      </c>
    </row>
    <row r="589" spans="3:26" s="26" customFormat="1" ht="14.4" x14ac:dyDescent="0.3">
      <c r="C589" s="38"/>
      <c r="W589" s="28">
        <v>2.9350000000000001E-2</v>
      </c>
      <c r="X589" s="28">
        <v>710.81</v>
      </c>
      <c r="Y589" s="28">
        <f>+X589/Modelo!$G$11</f>
        <v>7.1194911858974343</v>
      </c>
      <c r="Z589" s="26">
        <f t="shared" si="36"/>
        <v>0.66698883363047756</v>
      </c>
    </row>
    <row r="590" spans="3:26" s="26" customFormat="1" ht="14.4" x14ac:dyDescent="0.3">
      <c r="C590" s="38"/>
      <c r="W590" s="28">
        <v>2.9399999999999999E-2</v>
      </c>
      <c r="X590" s="28">
        <v>710.76</v>
      </c>
      <c r="Y590" s="28">
        <f>+X590/Modelo!$G$11</f>
        <v>7.1189903846153832</v>
      </c>
      <c r="Z590" s="26">
        <f t="shared" si="36"/>
        <v>0.66694191611147602</v>
      </c>
    </row>
    <row r="591" spans="3:26" s="26" customFormat="1" ht="14.4" x14ac:dyDescent="0.3">
      <c r="C591" s="38"/>
      <c r="W591" s="28">
        <v>2.945E-2</v>
      </c>
      <c r="X591" s="28">
        <v>710.7</v>
      </c>
      <c r="Y591" s="28">
        <f>+X591/Modelo!$G$11</f>
        <v>7.1183894230769225</v>
      </c>
      <c r="Z591" s="26">
        <f t="shared" si="36"/>
        <v>0.66688561508867417</v>
      </c>
    </row>
    <row r="592" spans="3:26" s="26" customFormat="1" ht="14.4" x14ac:dyDescent="0.3">
      <c r="C592" s="38"/>
      <c r="W592" s="28">
        <v>2.9499999999999998E-2</v>
      </c>
      <c r="X592" s="28">
        <v>710.65</v>
      </c>
      <c r="Y592" s="28">
        <f>+X592/Modelo!$G$11</f>
        <v>7.1178886217948705</v>
      </c>
      <c r="Z592" s="26">
        <f t="shared" si="36"/>
        <v>0.66683869756967251</v>
      </c>
    </row>
    <row r="593" spans="3:26" s="26" customFormat="1" ht="14.4" x14ac:dyDescent="0.3">
      <c r="C593" s="38"/>
      <c r="W593" s="28">
        <v>2.955E-2</v>
      </c>
      <c r="X593" s="28">
        <v>710.6</v>
      </c>
      <c r="Y593" s="28">
        <f>+X593/Modelo!$G$11</f>
        <v>7.1173878205128194</v>
      </c>
      <c r="Z593" s="26">
        <f t="shared" si="36"/>
        <v>0.66679178005067097</v>
      </c>
    </row>
    <row r="594" spans="3:26" s="26" customFormat="1" ht="14.4" x14ac:dyDescent="0.3">
      <c r="C594" s="38"/>
      <c r="W594" s="28">
        <v>2.9600000000000001E-2</v>
      </c>
      <c r="X594" s="28">
        <v>710.55</v>
      </c>
      <c r="Y594" s="28">
        <f>+X594/Modelo!$G$11</f>
        <v>7.1168870192307674</v>
      </c>
      <c r="Z594" s="26">
        <f t="shared" si="36"/>
        <v>0.66674486253166931</v>
      </c>
    </row>
    <row r="595" spans="3:26" s="26" customFormat="1" ht="14.4" x14ac:dyDescent="0.3">
      <c r="C595" s="38"/>
      <c r="W595" s="28">
        <v>2.9649999999999999E-2</v>
      </c>
      <c r="X595" s="28">
        <v>710.5</v>
      </c>
      <c r="Y595" s="28">
        <f>+X595/Modelo!$G$11</f>
        <v>7.1163862179487163</v>
      </c>
      <c r="Z595" s="26">
        <f t="shared" si="36"/>
        <v>0.66669794501266766</v>
      </c>
    </row>
    <row r="596" spans="3:26" s="26" customFormat="1" ht="14.4" x14ac:dyDescent="0.3">
      <c r="C596" s="38"/>
      <c r="W596" s="28">
        <v>2.9700000000000001E-2</v>
      </c>
      <c r="X596" s="28">
        <v>710.44</v>
      </c>
      <c r="Y596" s="28">
        <f>+X596/Modelo!$G$11</f>
        <v>7.1157852564102555</v>
      </c>
      <c r="Z596" s="26">
        <f t="shared" si="36"/>
        <v>0.66664164398986581</v>
      </c>
    </row>
    <row r="597" spans="3:26" s="26" customFormat="1" ht="14.4" x14ac:dyDescent="0.3">
      <c r="C597" s="38"/>
      <c r="W597" s="28">
        <v>2.9749999999999999E-2</v>
      </c>
      <c r="X597" s="28">
        <v>710.39</v>
      </c>
      <c r="Y597" s="28">
        <f>+X597/Modelo!$G$11</f>
        <v>7.1152844551282035</v>
      </c>
      <c r="Z597" s="26">
        <f t="shared" si="36"/>
        <v>0.66659472647086415</v>
      </c>
    </row>
    <row r="598" spans="3:26" s="26" customFormat="1" ht="14.4" x14ac:dyDescent="0.3">
      <c r="C598" s="38"/>
      <c r="W598" s="28">
        <v>2.98E-2</v>
      </c>
      <c r="X598" s="28">
        <v>709.31</v>
      </c>
      <c r="Y598" s="28">
        <f>+X598/Modelo!$G$11</f>
        <v>7.104467147435896</v>
      </c>
      <c r="Z598" s="26">
        <f t="shared" si="36"/>
        <v>0.6655813080604297</v>
      </c>
    </row>
    <row r="599" spans="3:26" s="26" customFormat="1" ht="14.4" x14ac:dyDescent="0.3">
      <c r="C599" s="38"/>
      <c r="W599" s="28">
        <v>2.9850000000000002E-2</v>
      </c>
      <c r="X599" s="28">
        <v>708.39</v>
      </c>
      <c r="Y599" s="28">
        <f>+X599/Modelo!$G$11</f>
        <v>7.0952524038461524</v>
      </c>
      <c r="Z599" s="26">
        <f t="shared" si="36"/>
        <v>0.66471802571080041</v>
      </c>
    </row>
    <row r="600" spans="3:26" s="26" customFormat="1" ht="14.4" x14ac:dyDescent="0.3">
      <c r="C600" s="38"/>
      <c r="W600" s="28">
        <v>2.9899999999999999E-2</v>
      </c>
      <c r="X600" s="28">
        <v>708.34</v>
      </c>
      <c r="Y600" s="28">
        <f>+X600/Modelo!$G$11</f>
        <v>7.0947516025641013</v>
      </c>
      <c r="Z600" s="26">
        <f t="shared" si="36"/>
        <v>0.66467110819179887</v>
      </c>
    </row>
    <row r="601" spans="3:26" s="26" customFormat="1" ht="14.4" x14ac:dyDescent="0.3">
      <c r="C601" s="38"/>
      <c r="W601" s="28">
        <v>2.9950000000000001E-2</v>
      </c>
      <c r="X601" s="28">
        <v>708.28</v>
      </c>
      <c r="Y601" s="28">
        <f>+X601/Modelo!$G$11</f>
        <v>7.0941506410256396</v>
      </c>
      <c r="Z601" s="26">
        <f t="shared" si="36"/>
        <v>0.6646148071689969</v>
      </c>
    </row>
    <row r="602" spans="3:26" s="26" customFormat="1" ht="14.4" x14ac:dyDescent="0.3">
      <c r="C602" s="38"/>
      <c r="W602" s="28">
        <v>0.03</v>
      </c>
      <c r="X602" s="28">
        <v>708.23</v>
      </c>
      <c r="Y602" s="28">
        <f>+X602/Modelo!$G$11</f>
        <v>7.0936498397435885</v>
      </c>
      <c r="Z602" s="26">
        <f t="shared" si="36"/>
        <v>0.66456788964999536</v>
      </c>
    </row>
    <row r="603" spans="3:26" s="26" customFormat="1" ht="14.4" x14ac:dyDescent="0.3">
      <c r="C603" s="38"/>
      <c r="W603" s="28">
        <v>3.005E-2</v>
      </c>
      <c r="X603" s="28">
        <v>708.18</v>
      </c>
      <c r="Y603" s="28">
        <f>+X603/Modelo!$G$11</f>
        <v>7.0931490384615365</v>
      </c>
      <c r="Z603" s="26">
        <f t="shared" si="36"/>
        <v>0.6645209721309937</v>
      </c>
    </row>
    <row r="604" spans="3:26" s="26" customFormat="1" ht="14.4" x14ac:dyDescent="0.3">
      <c r="C604" s="38"/>
      <c r="W604" s="28">
        <v>3.0099999999999998E-2</v>
      </c>
      <c r="X604" s="28">
        <v>708.13</v>
      </c>
      <c r="Y604" s="28">
        <f>+X604/Modelo!$G$11</f>
        <v>7.0926482371794854</v>
      </c>
      <c r="Z604" s="26">
        <f t="shared" si="36"/>
        <v>0.66447405461199205</v>
      </c>
    </row>
    <row r="605" spans="3:26" s="26" customFormat="1" ht="14.4" x14ac:dyDescent="0.3">
      <c r="C605" s="38"/>
      <c r="W605" s="28">
        <v>3.015E-2</v>
      </c>
      <c r="X605" s="28">
        <v>708.07</v>
      </c>
      <c r="Y605" s="28">
        <f>+X605/Modelo!$G$11</f>
        <v>7.0920472756410247</v>
      </c>
      <c r="Z605" s="26">
        <f t="shared" si="36"/>
        <v>0.6644177535891902</v>
      </c>
    </row>
    <row r="606" spans="3:26" s="26" customFormat="1" ht="14.4" x14ac:dyDescent="0.3">
      <c r="C606" s="38"/>
      <c r="W606" s="28">
        <v>3.0200000000000001E-2</v>
      </c>
      <c r="X606" s="28">
        <v>708.02</v>
      </c>
      <c r="Y606" s="28">
        <f>+X606/Modelo!$G$11</f>
        <v>7.0915464743589727</v>
      </c>
      <c r="Z606" s="26">
        <f t="shared" si="36"/>
        <v>0.66437083607018854</v>
      </c>
    </row>
    <row r="607" spans="3:26" s="26" customFormat="1" ht="14.4" x14ac:dyDescent="0.3">
      <c r="C607" s="38"/>
      <c r="W607" s="28">
        <v>3.0249999999999999E-2</v>
      </c>
      <c r="X607" s="28">
        <v>707.97</v>
      </c>
      <c r="Y607" s="28">
        <f>+X607/Modelo!$G$11</f>
        <v>7.0910456730769225</v>
      </c>
      <c r="Z607" s="26">
        <f t="shared" si="36"/>
        <v>0.66432391855118711</v>
      </c>
    </row>
    <row r="608" spans="3:26" s="26" customFormat="1" ht="14.4" x14ac:dyDescent="0.3">
      <c r="C608" s="38"/>
      <c r="W608" s="28">
        <v>3.0300000000000001E-2</v>
      </c>
      <c r="X608" s="28">
        <v>707.92</v>
      </c>
      <c r="Y608" s="28">
        <f>+X608/Modelo!$G$11</f>
        <v>7.0905448717948705</v>
      </c>
      <c r="Z608" s="26">
        <f t="shared" si="36"/>
        <v>0.66427700103218545</v>
      </c>
    </row>
    <row r="609" spans="3:26" s="26" customFormat="1" ht="14.4" x14ac:dyDescent="0.3">
      <c r="C609" s="38"/>
      <c r="W609" s="28">
        <v>3.0349999999999999E-2</v>
      </c>
      <c r="X609" s="28">
        <v>706.55</v>
      </c>
      <c r="Y609" s="28">
        <f>+X609/Modelo!$G$11</f>
        <v>7.0768229166666652</v>
      </c>
      <c r="Z609" s="26">
        <f t="shared" si="36"/>
        <v>0.66299146101154172</v>
      </c>
    </row>
    <row r="610" spans="3:26" s="26" customFormat="1" ht="14.4" x14ac:dyDescent="0.3">
      <c r="C610" s="38"/>
      <c r="W610" s="28">
        <v>3.04E-2</v>
      </c>
      <c r="X610" s="28">
        <v>705.92</v>
      </c>
      <c r="Y610" s="28">
        <f>+X610/Modelo!$G$11</f>
        <v>7.0705128205128185</v>
      </c>
      <c r="Z610" s="26">
        <f t="shared" si="36"/>
        <v>0.66240030027212149</v>
      </c>
    </row>
    <row r="611" spans="3:26" s="26" customFormat="1" ht="14.4" x14ac:dyDescent="0.3">
      <c r="C611" s="38"/>
      <c r="W611" s="28">
        <v>3.0450000000000001E-2</v>
      </c>
      <c r="X611" s="28">
        <v>705.53</v>
      </c>
      <c r="Y611" s="28">
        <f>+X611/Modelo!$G$11</f>
        <v>7.0666065705128194</v>
      </c>
      <c r="Z611" s="26">
        <f t="shared" si="36"/>
        <v>0.66203434362390923</v>
      </c>
    </row>
    <row r="612" spans="3:26" s="26" customFormat="1" ht="14.4" x14ac:dyDescent="0.3">
      <c r="C612" s="38"/>
      <c r="W612" s="28">
        <v>3.0499999999999999E-2</v>
      </c>
      <c r="X612" s="28">
        <v>704.05</v>
      </c>
      <c r="Y612" s="28">
        <f>+X612/Modelo!$G$11</f>
        <v>7.0517828525641004</v>
      </c>
      <c r="Z612" s="26">
        <f t="shared" si="36"/>
        <v>0.66064558506146187</v>
      </c>
    </row>
    <row r="613" spans="3:26" s="26" customFormat="1" ht="14.4" x14ac:dyDescent="0.3">
      <c r="C613" s="38"/>
      <c r="W613" s="28">
        <v>3.0550000000000001E-2</v>
      </c>
      <c r="X613" s="28">
        <v>703.86</v>
      </c>
      <c r="Y613" s="28">
        <f>+X613/Modelo!$G$11</f>
        <v>7.0498798076923066</v>
      </c>
      <c r="Z613" s="26">
        <f t="shared" si="36"/>
        <v>0.66046729848925589</v>
      </c>
    </row>
    <row r="614" spans="3:26" s="26" customFormat="1" ht="14.4" x14ac:dyDescent="0.3">
      <c r="C614" s="38"/>
      <c r="W614" s="28">
        <v>3.0599999999999999E-2</v>
      </c>
      <c r="X614" s="28">
        <v>703.81</v>
      </c>
      <c r="Y614" s="28">
        <f>+X614/Modelo!$G$11</f>
        <v>7.0493790064102546</v>
      </c>
      <c r="Z614" s="26">
        <f t="shared" si="36"/>
        <v>0.66042038097025424</v>
      </c>
    </row>
    <row r="615" spans="3:26" s="26" customFormat="1" ht="14.4" x14ac:dyDescent="0.3">
      <c r="C615" s="38"/>
      <c r="W615" s="28">
        <v>3.065E-2</v>
      </c>
      <c r="X615" s="28">
        <v>703.76</v>
      </c>
      <c r="Y615" s="28">
        <f>+X615/Modelo!$G$11</f>
        <v>7.0488782051282035</v>
      </c>
      <c r="Z615" s="26">
        <f t="shared" ref="Z615:Z678" si="37">+Y615/$AA$1</f>
        <v>0.6603734634512527</v>
      </c>
    </row>
    <row r="616" spans="3:26" s="26" customFormat="1" ht="14.4" x14ac:dyDescent="0.3">
      <c r="C616" s="38"/>
      <c r="W616" s="28">
        <v>3.0700000000000002E-2</v>
      </c>
      <c r="X616" s="28">
        <v>703.7</v>
      </c>
      <c r="Y616" s="28">
        <f>+X616/Modelo!$G$11</f>
        <v>7.0482772435897427</v>
      </c>
      <c r="Z616" s="26">
        <f t="shared" si="37"/>
        <v>0.66031716242845084</v>
      </c>
    </row>
    <row r="617" spans="3:26" s="26" customFormat="1" ht="14.4" x14ac:dyDescent="0.3">
      <c r="C617" s="38"/>
      <c r="W617" s="28">
        <v>3.075E-2</v>
      </c>
      <c r="X617" s="28">
        <v>703.65</v>
      </c>
      <c r="Y617" s="28">
        <f>+X617/Modelo!$G$11</f>
        <v>7.0477764423076907</v>
      </c>
      <c r="Z617" s="26">
        <f t="shared" si="37"/>
        <v>0.66027024490944919</v>
      </c>
    </row>
    <row r="618" spans="3:26" s="26" customFormat="1" ht="14.4" x14ac:dyDescent="0.3">
      <c r="C618" s="38"/>
      <c r="W618" s="28">
        <v>3.0800000000000001E-2</v>
      </c>
      <c r="X618" s="28">
        <v>702.9</v>
      </c>
      <c r="Y618" s="28">
        <f>+X618/Modelo!$G$11</f>
        <v>7.0402644230769216</v>
      </c>
      <c r="Z618" s="26">
        <f t="shared" si="37"/>
        <v>0.65956648212442526</v>
      </c>
    </row>
    <row r="619" spans="3:26" s="26" customFormat="1" ht="14.4" x14ac:dyDescent="0.3">
      <c r="C619" s="38"/>
      <c r="W619" s="28">
        <v>3.0849999999999999E-2</v>
      </c>
      <c r="X619" s="28">
        <v>701.65</v>
      </c>
      <c r="Y619" s="28">
        <f>+X619/Modelo!$G$11</f>
        <v>7.0277443910256396</v>
      </c>
      <c r="Z619" s="26">
        <f t="shared" si="37"/>
        <v>0.65839354414938533</v>
      </c>
    </row>
    <row r="620" spans="3:26" s="26" customFormat="1" ht="14.4" x14ac:dyDescent="0.3">
      <c r="C620" s="38"/>
      <c r="W620" s="28">
        <v>3.09E-2</v>
      </c>
      <c r="X620" s="28">
        <v>701.6</v>
      </c>
      <c r="Y620" s="28">
        <f>+X620/Modelo!$G$11</f>
        <v>7.0272435897435885</v>
      </c>
      <c r="Z620" s="26">
        <f t="shared" si="37"/>
        <v>0.65834662663038379</v>
      </c>
    </row>
    <row r="621" spans="3:26" s="26" customFormat="1" ht="14.4" x14ac:dyDescent="0.3">
      <c r="C621" s="38"/>
      <c r="W621" s="28">
        <v>3.0949999999999998E-2</v>
      </c>
      <c r="X621" s="28">
        <v>701.54</v>
      </c>
      <c r="Y621" s="28">
        <f>+X621/Modelo!$G$11</f>
        <v>7.0266426282051269</v>
      </c>
      <c r="Z621" s="26">
        <f t="shared" si="37"/>
        <v>0.65829032560758183</v>
      </c>
    </row>
    <row r="622" spans="3:26" s="26" customFormat="1" ht="14.4" x14ac:dyDescent="0.3">
      <c r="C622" s="38"/>
      <c r="W622" s="28">
        <v>3.1E-2</v>
      </c>
      <c r="X622" s="28">
        <v>701.49</v>
      </c>
      <c r="Y622" s="28">
        <f>+X622/Modelo!$G$11</f>
        <v>7.0261418269230758</v>
      </c>
      <c r="Z622" s="26">
        <f t="shared" si="37"/>
        <v>0.65824340808858028</v>
      </c>
    </row>
    <row r="623" spans="3:26" s="26" customFormat="1" ht="14.4" x14ac:dyDescent="0.3">
      <c r="C623" s="38"/>
      <c r="W623" s="28">
        <v>3.1050000000000001E-2</v>
      </c>
      <c r="X623" s="28">
        <v>701.44</v>
      </c>
      <c r="Y623" s="28">
        <f>+X623/Modelo!$G$11</f>
        <v>7.0256410256410247</v>
      </c>
      <c r="Z623" s="26">
        <f t="shared" si="37"/>
        <v>0.65819649056957874</v>
      </c>
    </row>
    <row r="624" spans="3:26" s="26" customFormat="1" ht="14.4" x14ac:dyDescent="0.3">
      <c r="C624" s="38"/>
      <c r="W624" s="28">
        <v>3.1099999999999999E-2</v>
      </c>
      <c r="X624" s="28">
        <v>701.39</v>
      </c>
      <c r="Y624" s="28">
        <f>+X624/Modelo!$G$11</f>
        <v>7.0251402243589727</v>
      </c>
      <c r="Z624" s="26">
        <f t="shared" si="37"/>
        <v>0.65814957305057709</v>
      </c>
    </row>
    <row r="625" spans="3:26" s="26" customFormat="1" ht="14.4" x14ac:dyDescent="0.3">
      <c r="C625" s="38"/>
      <c r="W625" s="28">
        <v>3.1150000000000001E-2</v>
      </c>
      <c r="X625" s="28">
        <v>701.34</v>
      </c>
      <c r="Y625" s="28">
        <f>+X625/Modelo!$G$11</f>
        <v>7.0246394230769225</v>
      </c>
      <c r="Z625" s="26">
        <f t="shared" si="37"/>
        <v>0.65810265553157554</v>
      </c>
    </row>
    <row r="626" spans="3:26" s="26" customFormat="1" ht="14.4" x14ac:dyDescent="0.3">
      <c r="C626" s="38"/>
      <c r="W626" s="28">
        <v>3.1199999999999999E-2</v>
      </c>
      <c r="X626" s="28">
        <v>700.72</v>
      </c>
      <c r="Y626" s="28">
        <f>+X626/Modelo!$G$11</f>
        <v>7.0184294871794863</v>
      </c>
      <c r="Z626" s="26">
        <f t="shared" si="37"/>
        <v>0.65752087829595574</v>
      </c>
    </row>
    <row r="627" spans="3:26" s="26" customFormat="1" ht="14.4" x14ac:dyDescent="0.3">
      <c r="C627" s="38"/>
      <c r="W627" s="28">
        <v>3.125E-2</v>
      </c>
      <c r="X627" s="28">
        <v>699.33</v>
      </c>
      <c r="Y627" s="28">
        <f>+X627/Modelo!$G$11</f>
        <v>7.0045072115384608</v>
      </c>
      <c r="Z627" s="26">
        <f t="shared" si="37"/>
        <v>0.65621657126771138</v>
      </c>
    </row>
    <row r="628" spans="3:26" s="26" customFormat="1" ht="14.4" x14ac:dyDescent="0.3">
      <c r="C628" s="38"/>
      <c r="W628" s="28">
        <v>3.1300000000000001E-2</v>
      </c>
      <c r="X628" s="28">
        <v>699.28</v>
      </c>
      <c r="Y628" s="28">
        <f>+X628/Modelo!$G$11</f>
        <v>7.0040064102564088</v>
      </c>
      <c r="Z628" s="26">
        <f t="shared" si="37"/>
        <v>0.65616965374870972</v>
      </c>
    </row>
    <row r="629" spans="3:26" s="26" customFormat="1" ht="14.4" x14ac:dyDescent="0.3">
      <c r="C629" s="38"/>
      <c r="W629" s="28">
        <v>3.1350000000000003E-2</v>
      </c>
      <c r="X629" s="28">
        <v>699.23</v>
      </c>
      <c r="Y629" s="28">
        <f>+X629/Modelo!$G$11</f>
        <v>7.0035056089743577</v>
      </c>
      <c r="Z629" s="26">
        <f t="shared" si="37"/>
        <v>0.65612273622970818</v>
      </c>
    </row>
    <row r="630" spans="3:26" s="26" customFormat="1" ht="14.4" x14ac:dyDescent="0.3">
      <c r="C630" s="38"/>
      <c r="W630" s="28">
        <v>3.1399999999999997E-2</v>
      </c>
      <c r="X630" s="28">
        <v>699.18</v>
      </c>
      <c r="Y630" s="28">
        <f>+X630/Modelo!$G$11</f>
        <v>7.0030048076923057</v>
      </c>
      <c r="Z630" s="26">
        <f t="shared" si="37"/>
        <v>0.65607581871070653</v>
      </c>
    </row>
    <row r="631" spans="3:26" s="26" customFormat="1" ht="14.4" x14ac:dyDescent="0.3">
      <c r="C631" s="38"/>
      <c r="W631" s="28">
        <v>3.1449999999999999E-2</v>
      </c>
      <c r="X631" s="28">
        <v>699.12</v>
      </c>
      <c r="Y631" s="28">
        <f>+X631/Modelo!$G$11</f>
        <v>7.0024038461538449</v>
      </c>
      <c r="Z631" s="26">
        <f t="shared" si="37"/>
        <v>0.65601951768790467</v>
      </c>
    </row>
    <row r="632" spans="3:26" s="26" customFormat="1" ht="14.4" x14ac:dyDescent="0.3">
      <c r="C632" s="38"/>
      <c r="W632" s="28">
        <v>3.15E-2</v>
      </c>
      <c r="X632" s="28">
        <v>699.07</v>
      </c>
      <c r="Y632" s="28">
        <f>+X632/Modelo!$G$11</f>
        <v>7.0019030448717938</v>
      </c>
      <c r="Z632" s="26">
        <f t="shared" si="37"/>
        <v>0.65597260016890313</v>
      </c>
    </row>
    <row r="633" spans="3:26" s="26" customFormat="1" ht="14.4" x14ac:dyDescent="0.3">
      <c r="C633" s="38"/>
      <c r="W633" s="28">
        <v>3.1550000000000002E-2</v>
      </c>
      <c r="X633" s="28">
        <v>698.09</v>
      </c>
      <c r="Y633" s="28">
        <f>+X633/Modelo!$G$11</f>
        <v>6.9920873397435885</v>
      </c>
      <c r="Z633" s="26">
        <f t="shared" si="37"/>
        <v>0.65505301679647177</v>
      </c>
    </row>
    <row r="634" spans="3:26" s="26" customFormat="1" ht="14.4" x14ac:dyDescent="0.3">
      <c r="C634" s="38"/>
      <c r="W634" s="28">
        <v>3.1600000000000003E-2</v>
      </c>
      <c r="X634" s="28">
        <v>697.07</v>
      </c>
      <c r="Y634" s="28">
        <f>+X634/Modelo!$G$11</f>
        <v>6.9818709935897427</v>
      </c>
      <c r="Z634" s="26">
        <f t="shared" si="37"/>
        <v>0.65409589940883928</v>
      </c>
    </row>
    <row r="635" spans="3:26" s="26" customFormat="1" ht="14.4" x14ac:dyDescent="0.3">
      <c r="C635" s="38"/>
      <c r="W635" s="28">
        <v>3.1649999999999998E-2</v>
      </c>
      <c r="X635" s="28">
        <v>697.02</v>
      </c>
      <c r="Y635" s="28">
        <f>+X635/Modelo!$G$11</f>
        <v>6.9813701923076907</v>
      </c>
      <c r="Z635" s="26">
        <f t="shared" si="37"/>
        <v>0.65404898188983762</v>
      </c>
    </row>
    <row r="636" spans="3:26" s="26" customFormat="1" ht="14.4" x14ac:dyDescent="0.3">
      <c r="C636" s="38"/>
      <c r="W636" s="28">
        <v>3.1699999999999999E-2</v>
      </c>
      <c r="X636" s="28">
        <v>696.96</v>
      </c>
      <c r="Y636" s="28">
        <f>+X636/Modelo!$G$11</f>
        <v>6.9807692307692299</v>
      </c>
      <c r="Z636" s="26">
        <f t="shared" si="37"/>
        <v>0.65399268086703577</v>
      </c>
    </row>
    <row r="637" spans="3:26" s="26" customFormat="1" ht="14.4" x14ac:dyDescent="0.3">
      <c r="C637" s="38"/>
      <c r="W637" s="28">
        <v>3.175E-2</v>
      </c>
      <c r="X637" s="28">
        <v>696.91</v>
      </c>
      <c r="Y637" s="28">
        <f>+X637/Modelo!$G$11</f>
        <v>6.980268429487178</v>
      </c>
      <c r="Z637" s="26">
        <f t="shared" si="37"/>
        <v>0.65394576334803411</v>
      </c>
    </row>
    <row r="638" spans="3:26" s="26" customFormat="1" ht="14.4" x14ac:dyDescent="0.3">
      <c r="C638" s="38"/>
      <c r="W638" s="28">
        <v>3.1800000000000002E-2</v>
      </c>
      <c r="X638" s="28">
        <v>696.86</v>
      </c>
      <c r="Y638" s="28">
        <f>+X638/Modelo!$G$11</f>
        <v>6.9797676282051269</v>
      </c>
      <c r="Z638" s="26">
        <f t="shared" si="37"/>
        <v>0.65389884582903257</v>
      </c>
    </row>
    <row r="639" spans="3:26" s="26" customFormat="1" ht="14.4" x14ac:dyDescent="0.3">
      <c r="C639" s="38"/>
      <c r="W639" s="28">
        <v>3.1850000000000003E-2</v>
      </c>
      <c r="X639" s="28">
        <v>696.81</v>
      </c>
      <c r="Y639" s="28">
        <f>+X639/Modelo!$G$11</f>
        <v>6.9792668269230749</v>
      </c>
      <c r="Z639" s="26">
        <f t="shared" si="37"/>
        <v>0.65385192831003092</v>
      </c>
    </row>
    <row r="640" spans="3:26" s="26" customFormat="1" ht="14.4" x14ac:dyDescent="0.3">
      <c r="C640" s="38"/>
      <c r="W640" s="28">
        <v>3.1899999999999998E-2</v>
      </c>
      <c r="X640" s="28">
        <v>696.76</v>
      </c>
      <c r="Y640" s="28">
        <f>+X640/Modelo!$G$11</f>
        <v>6.9787660256410247</v>
      </c>
      <c r="Z640" s="26">
        <f t="shared" si="37"/>
        <v>0.65380501079102937</v>
      </c>
    </row>
    <row r="641" spans="3:26" s="26" customFormat="1" ht="14.4" x14ac:dyDescent="0.3">
      <c r="C641" s="38"/>
      <c r="W641" s="28">
        <v>3.1949999999999999E-2</v>
      </c>
      <c r="X641" s="28">
        <v>696.7</v>
      </c>
      <c r="Y641" s="28">
        <f>+X641/Modelo!$G$11</f>
        <v>6.978165064102563</v>
      </c>
      <c r="Z641" s="26">
        <f t="shared" si="37"/>
        <v>0.65374870976822752</v>
      </c>
    </row>
    <row r="642" spans="3:26" s="26" customFormat="1" ht="14.4" x14ac:dyDescent="0.3">
      <c r="C642" s="38"/>
      <c r="W642" s="28">
        <v>3.2000000000000001E-2</v>
      </c>
      <c r="X642" s="28">
        <v>696.36</v>
      </c>
      <c r="Y642" s="28">
        <f>+X642/Modelo!$G$11</f>
        <v>6.9747596153846141</v>
      </c>
      <c r="Z642" s="26">
        <f t="shared" si="37"/>
        <v>0.65342967063901658</v>
      </c>
    </row>
    <row r="643" spans="3:26" s="26" customFormat="1" ht="14.4" x14ac:dyDescent="0.3">
      <c r="C643" s="38"/>
      <c r="W643" s="28">
        <v>3.2050000000000002E-2</v>
      </c>
      <c r="X643" s="28">
        <v>694.89</v>
      </c>
      <c r="Y643" s="28">
        <f>+X643/Modelo!$G$11</f>
        <v>6.9600360576923066</v>
      </c>
      <c r="Z643" s="26">
        <f t="shared" si="37"/>
        <v>0.65205029558036975</v>
      </c>
    </row>
    <row r="644" spans="3:26" s="26" customFormat="1" ht="14.4" x14ac:dyDescent="0.3">
      <c r="C644" s="38"/>
      <c r="W644" s="28">
        <v>3.2099999999999997E-2</v>
      </c>
      <c r="X644" s="28">
        <v>694.65</v>
      </c>
      <c r="Y644" s="28">
        <f>+X644/Modelo!$G$11</f>
        <v>6.9576322115384599</v>
      </c>
      <c r="Z644" s="26">
        <f t="shared" si="37"/>
        <v>0.65182509148916201</v>
      </c>
    </row>
    <row r="645" spans="3:26" s="26" customFormat="1" ht="14.4" x14ac:dyDescent="0.3">
      <c r="C645" s="38"/>
      <c r="W645" s="28">
        <v>3.2149999999999998E-2</v>
      </c>
      <c r="X645" s="28">
        <v>694.6</v>
      </c>
      <c r="Y645" s="28">
        <f>+X645/Modelo!$G$11</f>
        <v>6.9571314102564097</v>
      </c>
      <c r="Z645" s="26">
        <f t="shared" si="37"/>
        <v>0.65177817397016047</v>
      </c>
    </row>
    <row r="646" spans="3:26" s="26" customFormat="1" ht="14.4" x14ac:dyDescent="0.3">
      <c r="C646" s="38"/>
      <c r="W646" s="28">
        <v>3.2199999999999999E-2</v>
      </c>
      <c r="X646" s="28">
        <v>694.54</v>
      </c>
      <c r="Y646" s="28">
        <f>+X646/Modelo!$G$11</f>
        <v>6.9565304487179471</v>
      </c>
      <c r="Z646" s="26">
        <f t="shared" si="37"/>
        <v>0.6517218729473585</v>
      </c>
    </row>
    <row r="647" spans="3:26" s="26" customFormat="1" ht="14.4" x14ac:dyDescent="0.3">
      <c r="C647" s="38"/>
      <c r="W647" s="28">
        <v>3.2250000000000001E-2</v>
      </c>
      <c r="X647" s="28">
        <v>694.49</v>
      </c>
      <c r="Y647" s="28">
        <f>+X647/Modelo!$G$11</f>
        <v>6.956029647435896</v>
      </c>
      <c r="Z647" s="26">
        <f t="shared" si="37"/>
        <v>0.65167495542835696</v>
      </c>
    </row>
    <row r="648" spans="3:26" s="26" customFormat="1" ht="14.4" x14ac:dyDescent="0.3">
      <c r="C648" s="38"/>
      <c r="W648" s="28">
        <v>3.2300000000000002E-2</v>
      </c>
      <c r="X648" s="28">
        <v>694.44</v>
      </c>
      <c r="Y648" s="28">
        <f>+X648/Modelo!$G$11</f>
        <v>6.9555288461538458</v>
      </c>
      <c r="Z648" s="26">
        <f t="shared" si="37"/>
        <v>0.65162803790935542</v>
      </c>
    </row>
    <row r="649" spans="3:26" s="26" customFormat="1" ht="14.4" x14ac:dyDescent="0.3">
      <c r="C649" s="38"/>
      <c r="W649" s="28">
        <v>3.2349999999999997E-2</v>
      </c>
      <c r="X649" s="28">
        <v>694.39</v>
      </c>
      <c r="Y649" s="28">
        <f>+X649/Modelo!$G$11</f>
        <v>6.9550280448717938</v>
      </c>
      <c r="Z649" s="26">
        <f t="shared" si="37"/>
        <v>0.65158112039035376</v>
      </c>
    </row>
    <row r="650" spans="3:26" s="26" customFormat="1" ht="14.4" x14ac:dyDescent="0.3">
      <c r="C650" s="38"/>
      <c r="W650" s="28">
        <v>3.2399999999999998E-2</v>
      </c>
      <c r="X650" s="28">
        <v>694.18</v>
      </c>
      <c r="Y650" s="28">
        <f>+X650/Modelo!$G$11</f>
        <v>6.952924679487178</v>
      </c>
      <c r="Z650" s="26">
        <f t="shared" si="37"/>
        <v>0.65138406681054706</v>
      </c>
    </row>
    <row r="651" spans="3:26" s="26" customFormat="1" ht="14.4" x14ac:dyDescent="0.3">
      <c r="C651" s="38"/>
      <c r="W651" s="28">
        <v>3.245E-2</v>
      </c>
      <c r="X651" s="28">
        <v>692.71</v>
      </c>
      <c r="Y651" s="28">
        <f>+X651/Modelo!$G$11</f>
        <v>6.9382011217948714</v>
      </c>
      <c r="Z651" s="26">
        <f t="shared" si="37"/>
        <v>0.65000469175190023</v>
      </c>
    </row>
    <row r="652" spans="3:26" s="26" customFormat="1" ht="14.4" x14ac:dyDescent="0.3">
      <c r="C652" s="38"/>
      <c r="W652" s="28">
        <v>3.2500000000000001E-2</v>
      </c>
      <c r="X652" s="28">
        <v>692.33</v>
      </c>
      <c r="Y652" s="28">
        <f>+X652/Modelo!$G$11</f>
        <v>6.934395032051281</v>
      </c>
      <c r="Z652" s="26">
        <f t="shared" si="37"/>
        <v>0.64964811860748806</v>
      </c>
    </row>
    <row r="653" spans="3:26" s="26" customFormat="1" ht="14.4" x14ac:dyDescent="0.3">
      <c r="C653" s="38"/>
      <c r="W653" s="28">
        <v>3.2550000000000003E-2</v>
      </c>
      <c r="X653" s="28">
        <v>692.28</v>
      </c>
      <c r="Y653" s="28">
        <f>+X653/Modelo!$G$11</f>
        <v>6.9338942307692291</v>
      </c>
      <c r="Z653" s="26">
        <f t="shared" si="37"/>
        <v>0.6496012010884864</v>
      </c>
    </row>
    <row r="654" spans="3:26" s="26" customFormat="1" ht="14.4" x14ac:dyDescent="0.3">
      <c r="C654" s="38"/>
      <c r="W654" s="28">
        <v>3.2599999999999997E-2</v>
      </c>
      <c r="X654" s="28">
        <v>692.23</v>
      </c>
      <c r="Y654" s="28">
        <f>+X654/Modelo!$G$11</f>
        <v>6.9333934294871788</v>
      </c>
      <c r="Z654" s="26">
        <f t="shared" si="37"/>
        <v>0.64955428356948486</v>
      </c>
    </row>
    <row r="655" spans="3:26" s="26" customFormat="1" ht="14.4" x14ac:dyDescent="0.3">
      <c r="C655" s="38"/>
      <c r="W655" s="28">
        <v>3.2649999999999998E-2</v>
      </c>
      <c r="X655" s="28">
        <v>692.18</v>
      </c>
      <c r="Y655" s="28">
        <f>+X655/Modelo!$G$11</f>
        <v>6.9328926282051269</v>
      </c>
      <c r="Z655" s="26">
        <f t="shared" si="37"/>
        <v>0.6495073660504832</v>
      </c>
    </row>
    <row r="656" spans="3:26" s="26" customFormat="1" ht="14.4" x14ac:dyDescent="0.3">
      <c r="C656" s="38"/>
      <c r="W656" s="28">
        <v>3.27E-2</v>
      </c>
      <c r="X656" s="28">
        <v>692.12</v>
      </c>
      <c r="Y656" s="28">
        <f>+X656/Modelo!$G$11</f>
        <v>6.9322916666666652</v>
      </c>
      <c r="Z656" s="26">
        <f t="shared" si="37"/>
        <v>0.64945106502768135</v>
      </c>
    </row>
    <row r="657" spans="3:26" s="26" customFormat="1" ht="14.4" x14ac:dyDescent="0.3">
      <c r="C657" s="38"/>
      <c r="W657" s="28">
        <v>3.2750000000000001E-2</v>
      </c>
      <c r="X657" s="28">
        <v>692.07</v>
      </c>
      <c r="Y657" s="28">
        <f>+X657/Modelo!$G$11</f>
        <v>6.931790865384615</v>
      </c>
      <c r="Z657" s="26">
        <f t="shared" si="37"/>
        <v>0.64940414750867981</v>
      </c>
    </row>
    <row r="658" spans="3:26" s="26" customFormat="1" ht="14.4" x14ac:dyDescent="0.3">
      <c r="C658" s="38"/>
      <c r="W658" s="28">
        <v>3.2800000000000003E-2</v>
      </c>
      <c r="X658" s="28">
        <v>692.02</v>
      </c>
      <c r="Y658" s="28">
        <f>+X658/Modelo!$G$11</f>
        <v>6.931290064102563</v>
      </c>
      <c r="Z658" s="26">
        <f t="shared" si="37"/>
        <v>0.64935722998967815</v>
      </c>
    </row>
    <row r="659" spans="3:26" s="26" customFormat="1" ht="14.4" x14ac:dyDescent="0.3">
      <c r="C659" s="38"/>
      <c r="W659" s="28">
        <v>3.2849999999999997E-2</v>
      </c>
      <c r="X659" s="28">
        <v>691.97</v>
      </c>
      <c r="Y659" s="28">
        <f>+X659/Modelo!$G$11</f>
        <v>6.9307892628205119</v>
      </c>
      <c r="Z659" s="26">
        <f t="shared" si="37"/>
        <v>0.64931031247067661</v>
      </c>
    </row>
    <row r="660" spans="3:26" s="26" customFormat="1" ht="14.4" x14ac:dyDescent="0.3">
      <c r="C660" s="38"/>
      <c r="W660" s="28">
        <v>3.2899999999999999E-2</v>
      </c>
      <c r="X660" s="28">
        <v>691.91</v>
      </c>
      <c r="Y660" s="28">
        <f>+X660/Modelo!$G$11</f>
        <v>6.9301883012820493</v>
      </c>
      <c r="Z660" s="26">
        <f t="shared" si="37"/>
        <v>0.64925401144787454</v>
      </c>
    </row>
    <row r="661" spans="3:26" s="26" customFormat="1" ht="14.4" x14ac:dyDescent="0.3">
      <c r="C661" s="38"/>
      <c r="W661" s="28">
        <v>3.295E-2</v>
      </c>
      <c r="X661" s="28">
        <v>691.86</v>
      </c>
      <c r="Y661" s="28">
        <f>+X661/Modelo!$G$11</f>
        <v>6.9296874999999991</v>
      </c>
      <c r="Z661" s="26">
        <f t="shared" si="37"/>
        <v>0.6492070939288731</v>
      </c>
    </row>
    <row r="662" spans="3:26" s="26" customFormat="1" ht="14.4" x14ac:dyDescent="0.3">
      <c r="C662" s="38"/>
      <c r="W662" s="28">
        <v>3.3000000000000002E-2</v>
      </c>
      <c r="X662" s="28">
        <v>691.81</v>
      </c>
      <c r="Y662" s="28">
        <f>+X662/Modelo!$G$11</f>
        <v>6.9291866987179471</v>
      </c>
      <c r="Z662" s="26">
        <f t="shared" si="37"/>
        <v>0.64916017640987145</v>
      </c>
    </row>
    <row r="663" spans="3:26" s="26" customFormat="1" ht="14.4" x14ac:dyDescent="0.3">
      <c r="C663" s="38"/>
      <c r="W663" s="28">
        <v>3.3050000000000003E-2</v>
      </c>
      <c r="X663" s="28">
        <v>691.76</v>
      </c>
      <c r="Y663" s="28">
        <f>+X663/Modelo!$G$11</f>
        <v>6.928685897435896</v>
      </c>
      <c r="Z663" s="26">
        <f t="shared" si="37"/>
        <v>0.64911325889086979</v>
      </c>
    </row>
    <row r="664" spans="3:26" s="26" customFormat="1" ht="14.4" x14ac:dyDescent="0.3">
      <c r="C664" s="38"/>
      <c r="W664" s="28">
        <v>3.3099999999999997E-2</v>
      </c>
      <c r="X664" s="28">
        <v>691.7</v>
      </c>
      <c r="Y664" s="28">
        <f>+X664/Modelo!$G$11</f>
        <v>6.9280849358974352</v>
      </c>
      <c r="Z664" s="26">
        <f t="shared" si="37"/>
        <v>0.64905695786806794</v>
      </c>
    </row>
    <row r="665" spans="3:26" s="26" customFormat="1" ht="14.4" x14ac:dyDescent="0.3">
      <c r="C665" s="38"/>
      <c r="W665" s="28">
        <v>3.3149999999999999E-2</v>
      </c>
      <c r="X665" s="28">
        <v>691.65</v>
      </c>
      <c r="Y665" s="28">
        <f>+X665/Modelo!$G$11</f>
        <v>6.9275841346153832</v>
      </c>
      <c r="Z665" s="26">
        <f t="shared" si="37"/>
        <v>0.64901004034906629</v>
      </c>
    </row>
    <row r="666" spans="3:26" s="26" customFormat="1" ht="14.4" x14ac:dyDescent="0.3">
      <c r="C666" s="38"/>
      <c r="W666" s="28">
        <v>3.32E-2</v>
      </c>
      <c r="X666" s="28">
        <v>691.6</v>
      </c>
      <c r="Y666" s="28">
        <f>+X666/Modelo!$G$11</f>
        <v>6.9270833333333321</v>
      </c>
      <c r="Z666" s="26">
        <f t="shared" si="37"/>
        <v>0.64896312283006474</v>
      </c>
    </row>
    <row r="667" spans="3:26" s="26" customFormat="1" ht="14.4" x14ac:dyDescent="0.3">
      <c r="C667" s="38"/>
      <c r="W667" s="28">
        <v>3.3250000000000002E-2</v>
      </c>
      <c r="X667" s="28">
        <v>691.55</v>
      </c>
      <c r="Y667" s="28">
        <f>+X667/Modelo!$G$11</f>
        <v>6.9265825320512802</v>
      </c>
      <c r="Z667" s="26">
        <f t="shared" si="37"/>
        <v>0.64891620531106309</v>
      </c>
    </row>
    <row r="668" spans="3:26" s="26" customFormat="1" ht="14.4" x14ac:dyDescent="0.3">
      <c r="C668" s="38"/>
      <c r="W668" s="28">
        <v>3.3300000000000003E-2</v>
      </c>
      <c r="X668" s="28">
        <v>691.5</v>
      </c>
      <c r="Y668" s="28">
        <f>+X668/Modelo!$G$11</f>
        <v>6.9260817307692299</v>
      </c>
      <c r="Z668" s="26">
        <f t="shared" si="37"/>
        <v>0.64886928779206154</v>
      </c>
    </row>
    <row r="669" spans="3:26" s="26" customFormat="1" ht="14.4" x14ac:dyDescent="0.3">
      <c r="C669" s="38"/>
      <c r="W669" s="28">
        <v>3.3349999999999998E-2</v>
      </c>
      <c r="X669" s="28">
        <v>691.44</v>
      </c>
      <c r="Y669" s="28">
        <f>+X669/Modelo!$G$11</f>
        <v>6.9254807692307683</v>
      </c>
      <c r="Z669" s="26">
        <f t="shared" si="37"/>
        <v>0.64881298676925969</v>
      </c>
    </row>
    <row r="670" spans="3:26" s="26" customFormat="1" ht="14.4" x14ac:dyDescent="0.3">
      <c r="C670" s="38"/>
      <c r="W670" s="28">
        <v>3.3399999999999999E-2</v>
      </c>
      <c r="X670" s="28">
        <v>691.39</v>
      </c>
      <c r="Y670" s="28">
        <f>+X670/Modelo!$G$11</f>
        <v>6.9249799679487163</v>
      </c>
      <c r="Z670" s="26">
        <f t="shared" si="37"/>
        <v>0.64876606925025804</v>
      </c>
    </row>
    <row r="671" spans="3:26" s="26" customFormat="1" ht="14.4" x14ac:dyDescent="0.3">
      <c r="C671" s="38"/>
      <c r="W671" s="28">
        <v>3.3450000000000001E-2</v>
      </c>
      <c r="X671" s="28">
        <v>691.34</v>
      </c>
      <c r="Y671" s="28">
        <f>+X671/Modelo!$G$11</f>
        <v>6.9244791666666661</v>
      </c>
      <c r="Z671" s="26">
        <f t="shared" si="37"/>
        <v>0.64871915173125649</v>
      </c>
    </row>
    <row r="672" spans="3:26" s="26" customFormat="1" ht="14.4" x14ac:dyDescent="0.3">
      <c r="C672" s="38"/>
      <c r="W672" s="28">
        <v>3.3500000000000002E-2</v>
      </c>
      <c r="X672" s="28">
        <v>691.29</v>
      </c>
      <c r="Y672" s="28">
        <f>+X672/Modelo!$G$11</f>
        <v>6.9239783653846141</v>
      </c>
      <c r="Z672" s="26">
        <f t="shared" si="37"/>
        <v>0.64867223421225484</v>
      </c>
    </row>
    <row r="673" spans="3:26" s="26" customFormat="1" ht="14.4" x14ac:dyDescent="0.3">
      <c r="C673" s="38"/>
      <c r="W673" s="28">
        <v>3.3550000000000003E-2</v>
      </c>
      <c r="X673" s="28">
        <v>691.23</v>
      </c>
      <c r="Y673" s="28">
        <f>+X673/Modelo!$G$11</f>
        <v>6.9233774038461524</v>
      </c>
      <c r="Z673" s="26">
        <f t="shared" si="37"/>
        <v>0.64861593318945288</v>
      </c>
    </row>
    <row r="674" spans="3:26" s="26" customFormat="1" ht="14.4" x14ac:dyDescent="0.3">
      <c r="C674" s="38"/>
      <c r="W674" s="28">
        <v>3.3599999999999998E-2</v>
      </c>
      <c r="X674" s="28">
        <v>691.18</v>
      </c>
      <c r="Y674" s="28">
        <f>+X674/Modelo!$G$11</f>
        <v>6.9228766025641004</v>
      </c>
      <c r="Z674" s="26">
        <f t="shared" si="37"/>
        <v>0.64856901567045122</v>
      </c>
    </row>
    <row r="675" spans="3:26" s="26" customFormat="1" ht="14.4" x14ac:dyDescent="0.3">
      <c r="C675" s="38"/>
      <c r="W675" s="28">
        <v>3.3649999999999999E-2</v>
      </c>
      <c r="X675" s="28">
        <v>691.13</v>
      </c>
      <c r="Y675" s="28">
        <f>+X675/Modelo!$G$11</f>
        <v>6.9223758012820502</v>
      </c>
      <c r="Z675" s="26">
        <f t="shared" si="37"/>
        <v>0.64852209815144979</v>
      </c>
    </row>
    <row r="676" spans="3:26" s="26" customFormat="1" ht="14.4" x14ac:dyDescent="0.3">
      <c r="C676" s="38"/>
      <c r="W676" s="28">
        <v>3.3700000000000001E-2</v>
      </c>
      <c r="X676" s="28">
        <v>690.45</v>
      </c>
      <c r="Y676" s="28">
        <f>+X676/Modelo!$G$11</f>
        <v>6.9155649038461533</v>
      </c>
      <c r="Z676" s="26">
        <f t="shared" si="37"/>
        <v>0.64788401989302813</v>
      </c>
    </row>
    <row r="677" spans="3:26" s="26" customFormat="1" ht="14.4" x14ac:dyDescent="0.3">
      <c r="C677" s="38"/>
      <c r="W677" s="28">
        <v>3.3750000000000002E-2</v>
      </c>
      <c r="X677" s="28">
        <v>689.13</v>
      </c>
      <c r="Y677" s="28">
        <f>+X677/Modelo!$G$11</f>
        <v>6.9023437499999991</v>
      </c>
      <c r="Z677" s="26">
        <f t="shared" si="37"/>
        <v>0.64664539739138593</v>
      </c>
    </row>
    <row r="678" spans="3:26" s="26" customFormat="1" ht="14.4" x14ac:dyDescent="0.3">
      <c r="C678" s="38"/>
      <c r="W678" s="28">
        <v>3.3799999999999997E-2</v>
      </c>
      <c r="X678" s="28">
        <v>689.07</v>
      </c>
      <c r="Y678" s="28">
        <f>+X678/Modelo!$G$11</f>
        <v>6.9017427884615374</v>
      </c>
      <c r="Z678" s="26">
        <f t="shared" si="37"/>
        <v>0.64658909636858408</v>
      </c>
    </row>
    <row r="679" spans="3:26" s="26" customFormat="1" ht="14.4" x14ac:dyDescent="0.3">
      <c r="C679" s="38"/>
      <c r="W679" s="28">
        <v>3.3849999999999998E-2</v>
      </c>
      <c r="X679" s="28">
        <v>689.02</v>
      </c>
      <c r="Y679" s="28">
        <f>+X679/Modelo!$G$11</f>
        <v>6.9012419871794854</v>
      </c>
      <c r="Z679" s="26">
        <f t="shared" ref="Z679:Z742" si="38">+Y679/$AA$1</f>
        <v>0.64654217884958243</v>
      </c>
    </row>
    <row r="680" spans="3:26" s="26" customFormat="1" ht="14.4" x14ac:dyDescent="0.3">
      <c r="C680" s="38"/>
      <c r="W680" s="28">
        <v>3.39E-2</v>
      </c>
      <c r="X680" s="28">
        <v>688.97</v>
      </c>
      <c r="Y680" s="28">
        <f>+X680/Modelo!$G$11</f>
        <v>6.9007411858974352</v>
      </c>
      <c r="Z680" s="26">
        <f t="shared" si="38"/>
        <v>0.64649526133058088</v>
      </c>
    </row>
    <row r="681" spans="3:26" s="26" customFormat="1" ht="14.4" x14ac:dyDescent="0.3">
      <c r="C681" s="38"/>
      <c r="W681" s="28">
        <v>3.3950000000000001E-2</v>
      </c>
      <c r="X681" s="28">
        <v>688.85</v>
      </c>
      <c r="Y681" s="28">
        <f>+X681/Modelo!$G$11</f>
        <v>6.8995392628205119</v>
      </c>
      <c r="Z681" s="26">
        <f t="shared" si="38"/>
        <v>0.64638265928497707</v>
      </c>
    </row>
    <row r="682" spans="3:26" s="26" customFormat="1" ht="14.4" x14ac:dyDescent="0.3">
      <c r="C682" s="38"/>
      <c r="W682" s="28">
        <v>3.4000000000000002E-2</v>
      </c>
      <c r="X682" s="28">
        <v>687.37</v>
      </c>
      <c r="Y682" s="28">
        <f>+X682/Modelo!$G$11</f>
        <v>6.8847155448717938</v>
      </c>
      <c r="Z682" s="26">
        <f t="shared" si="38"/>
        <v>0.64499390072252982</v>
      </c>
    </row>
    <row r="683" spans="3:26" s="26" customFormat="1" ht="14.4" x14ac:dyDescent="0.3">
      <c r="C683" s="38"/>
      <c r="W683" s="28">
        <v>3.4049999999999997E-2</v>
      </c>
      <c r="X683" s="28">
        <v>686.92</v>
      </c>
      <c r="Y683" s="28">
        <f>+X683/Modelo!$G$11</f>
        <v>6.8802083333333321</v>
      </c>
      <c r="Z683" s="26">
        <f t="shared" si="38"/>
        <v>0.64457164305151549</v>
      </c>
    </row>
    <row r="684" spans="3:26" s="26" customFormat="1" ht="14.4" x14ac:dyDescent="0.3">
      <c r="C684" s="38"/>
      <c r="W684" s="28">
        <v>3.4099999999999998E-2</v>
      </c>
      <c r="X684" s="28">
        <v>686.86</v>
      </c>
      <c r="Y684" s="28">
        <f>+X684/Modelo!$G$11</f>
        <v>6.8796073717948705</v>
      </c>
      <c r="Z684" s="26">
        <f t="shared" si="38"/>
        <v>0.64451534202871352</v>
      </c>
    </row>
    <row r="685" spans="3:26" s="26" customFormat="1" ht="14.4" x14ac:dyDescent="0.3">
      <c r="C685" s="38"/>
      <c r="W685" s="28">
        <v>3.415E-2</v>
      </c>
      <c r="X685" s="28">
        <v>686.81</v>
      </c>
      <c r="Y685" s="28">
        <f>+X685/Modelo!$G$11</f>
        <v>6.8791065705128185</v>
      </c>
      <c r="Z685" s="26">
        <f t="shared" si="38"/>
        <v>0.64446842450971187</v>
      </c>
    </row>
    <row r="686" spans="3:26" s="26" customFormat="1" ht="14.4" x14ac:dyDescent="0.3">
      <c r="C686" s="38"/>
      <c r="W686" s="28">
        <v>3.4200000000000001E-2</v>
      </c>
      <c r="X686" s="28">
        <v>686.76</v>
      </c>
      <c r="Y686" s="28">
        <f>+X686/Modelo!$G$11</f>
        <v>6.8786057692307683</v>
      </c>
      <c r="Z686" s="26">
        <f t="shared" si="38"/>
        <v>0.64442150699071032</v>
      </c>
    </row>
    <row r="687" spans="3:26" s="26" customFormat="1" ht="14.4" x14ac:dyDescent="0.3">
      <c r="C687" s="38"/>
      <c r="W687" s="28">
        <v>3.4250000000000003E-2</v>
      </c>
      <c r="X687" s="28">
        <v>686.71</v>
      </c>
      <c r="Y687" s="28">
        <f>+X687/Modelo!$G$11</f>
        <v>6.8781049679487172</v>
      </c>
      <c r="Z687" s="26">
        <f t="shared" si="38"/>
        <v>0.64437458947170878</v>
      </c>
    </row>
    <row r="688" spans="3:26" s="26" customFormat="1" ht="14.4" x14ac:dyDescent="0.3">
      <c r="C688" s="38"/>
      <c r="W688" s="28">
        <v>3.4299999999999997E-2</v>
      </c>
      <c r="X688" s="28">
        <v>686.65</v>
      </c>
      <c r="Y688" s="28">
        <f>+X688/Modelo!$G$11</f>
        <v>6.8775040064102546</v>
      </c>
      <c r="Z688" s="26">
        <f t="shared" si="38"/>
        <v>0.64431828844890682</v>
      </c>
    </row>
    <row r="689" spans="3:26" s="26" customFormat="1" ht="14.4" x14ac:dyDescent="0.3">
      <c r="C689" s="38"/>
      <c r="W689" s="28">
        <v>3.4349999999999999E-2</v>
      </c>
      <c r="X689" s="28">
        <v>686.6</v>
      </c>
      <c r="Y689" s="28">
        <f>+X689/Modelo!$G$11</f>
        <v>6.8770032051282044</v>
      </c>
      <c r="Z689" s="26">
        <f t="shared" si="38"/>
        <v>0.64427137092990527</v>
      </c>
    </row>
    <row r="690" spans="3:26" s="26" customFormat="1" ht="14.4" x14ac:dyDescent="0.3">
      <c r="C690" s="38"/>
      <c r="W690" s="28">
        <v>3.44E-2</v>
      </c>
      <c r="X690" s="28">
        <v>686.55</v>
      </c>
      <c r="Y690" s="28">
        <f>+X690/Modelo!$G$11</f>
        <v>6.8765024038461524</v>
      </c>
      <c r="Z690" s="26">
        <f t="shared" si="38"/>
        <v>0.64422445341090362</v>
      </c>
    </row>
    <row r="691" spans="3:26" s="26" customFormat="1" ht="14.4" x14ac:dyDescent="0.3">
      <c r="C691" s="38"/>
      <c r="W691" s="28">
        <v>3.4450000000000001E-2</v>
      </c>
      <c r="X691" s="28">
        <v>686.5</v>
      </c>
      <c r="Y691" s="28">
        <f>+X691/Modelo!$G$11</f>
        <v>6.8760016025641013</v>
      </c>
      <c r="Z691" s="26">
        <f t="shared" si="38"/>
        <v>0.64417753589190208</v>
      </c>
    </row>
    <row r="692" spans="3:26" s="26" customFormat="1" ht="14.4" x14ac:dyDescent="0.3">
      <c r="C692" s="38"/>
      <c r="W692" s="28">
        <v>3.4500000000000003E-2</v>
      </c>
      <c r="X692" s="28">
        <v>686.09</v>
      </c>
      <c r="Y692" s="28">
        <f>+X692/Modelo!$G$11</f>
        <v>6.871895032051281</v>
      </c>
      <c r="Z692" s="26">
        <f t="shared" si="38"/>
        <v>0.64379281223608897</v>
      </c>
    </row>
    <row r="693" spans="3:26" s="26" customFormat="1" ht="14.4" x14ac:dyDescent="0.3">
      <c r="C693" s="38"/>
      <c r="W693" s="28">
        <v>3.4549999999999997E-2</v>
      </c>
      <c r="X693" s="28">
        <v>684.62</v>
      </c>
      <c r="Y693" s="28">
        <f>+X693/Modelo!$G$11</f>
        <v>6.8571714743589736</v>
      </c>
      <c r="Z693" s="26">
        <f t="shared" si="38"/>
        <v>0.64241343717744215</v>
      </c>
    </row>
    <row r="694" spans="3:26" s="26" customFormat="1" ht="14.4" x14ac:dyDescent="0.3">
      <c r="C694" s="38"/>
      <c r="W694" s="28">
        <v>3.4599999999999999E-2</v>
      </c>
      <c r="X694" s="28">
        <v>683.14</v>
      </c>
      <c r="Y694" s="28">
        <f>+X694/Modelo!$G$11</f>
        <v>6.8423477564102555</v>
      </c>
      <c r="Z694" s="26">
        <f t="shared" si="38"/>
        <v>0.6410246786149949</v>
      </c>
    </row>
    <row r="695" spans="3:26" s="26" customFormat="1" ht="14.4" x14ac:dyDescent="0.3">
      <c r="C695" s="38"/>
      <c r="W695" s="28">
        <v>3.465E-2</v>
      </c>
      <c r="X695" s="28">
        <v>682.49</v>
      </c>
      <c r="Y695" s="28">
        <f>+X695/Modelo!$G$11</f>
        <v>6.8358373397435885</v>
      </c>
      <c r="Z695" s="26">
        <f t="shared" si="38"/>
        <v>0.64041475086797406</v>
      </c>
    </row>
    <row r="696" spans="3:26" s="26" customFormat="1" ht="14.4" x14ac:dyDescent="0.3">
      <c r="C696" s="38"/>
      <c r="W696" s="28">
        <v>3.4700000000000002E-2</v>
      </c>
      <c r="X696" s="28">
        <v>682.44</v>
      </c>
      <c r="Y696" s="28">
        <f>+X696/Modelo!$G$11</f>
        <v>6.8353365384615374</v>
      </c>
      <c r="Z696" s="26">
        <f t="shared" si="38"/>
        <v>0.64036783334897251</v>
      </c>
    </row>
    <row r="697" spans="3:26" s="26" customFormat="1" ht="14.4" x14ac:dyDescent="0.3">
      <c r="C697" s="38"/>
      <c r="W697" s="28">
        <v>3.4750000000000003E-2</v>
      </c>
      <c r="X697" s="28">
        <v>682.39</v>
      </c>
      <c r="Y697" s="28">
        <f>+X697/Modelo!$G$11</f>
        <v>6.8348357371794854</v>
      </c>
      <c r="Z697" s="26">
        <f t="shared" si="38"/>
        <v>0.64032091582997086</v>
      </c>
    </row>
    <row r="698" spans="3:26" s="26" customFormat="1" ht="14.4" x14ac:dyDescent="0.3">
      <c r="C698" s="38"/>
      <c r="W698" s="28">
        <v>3.4799999999999998E-2</v>
      </c>
      <c r="X698" s="28">
        <v>682.34</v>
      </c>
      <c r="Y698" s="28">
        <f>+X698/Modelo!$G$11</f>
        <v>6.8343349358974352</v>
      </c>
      <c r="Z698" s="26">
        <f t="shared" si="38"/>
        <v>0.64027399831096932</v>
      </c>
    </row>
    <row r="699" spans="3:26" s="26" customFormat="1" ht="14.4" x14ac:dyDescent="0.3">
      <c r="C699" s="38"/>
      <c r="W699" s="28">
        <v>3.4849999999999999E-2</v>
      </c>
      <c r="X699" s="28">
        <v>682.28</v>
      </c>
      <c r="Y699" s="28">
        <f>+X699/Modelo!$G$11</f>
        <v>6.8337339743589727</v>
      </c>
      <c r="Z699" s="26">
        <f t="shared" si="38"/>
        <v>0.64021769728816735</v>
      </c>
    </row>
    <row r="700" spans="3:26" s="26" customFormat="1" ht="14.4" x14ac:dyDescent="0.3">
      <c r="C700" s="38"/>
      <c r="W700" s="28">
        <v>3.49E-2</v>
      </c>
      <c r="X700" s="28">
        <v>682.23</v>
      </c>
      <c r="Y700" s="28">
        <f>+X700/Modelo!$G$11</f>
        <v>6.8332331730769225</v>
      </c>
      <c r="Z700" s="26">
        <f t="shared" si="38"/>
        <v>0.64017077976916581</v>
      </c>
    </row>
    <row r="701" spans="3:26" s="26" customFormat="1" ht="14.4" x14ac:dyDescent="0.3">
      <c r="C701" s="38"/>
      <c r="W701" s="28">
        <v>3.4950000000000002E-2</v>
      </c>
      <c r="X701" s="28">
        <v>682.18</v>
      </c>
      <c r="Y701" s="28">
        <f>+X701/Modelo!$G$11</f>
        <v>6.8327323717948705</v>
      </c>
      <c r="Z701" s="26">
        <f t="shared" si="38"/>
        <v>0.64012386225016416</v>
      </c>
    </row>
    <row r="702" spans="3:26" s="26" customFormat="1" ht="14.4" x14ac:dyDescent="0.3">
      <c r="C702" s="38"/>
      <c r="W702" s="28">
        <v>3.5000000000000003E-2</v>
      </c>
      <c r="X702" s="28">
        <v>682.13</v>
      </c>
      <c r="Y702" s="28">
        <f>+X702/Modelo!$G$11</f>
        <v>6.8322315705128194</v>
      </c>
      <c r="Z702" s="26">
        <f t="shared" si="38"/>
        <v>0.64007694473116261</v>
      </c>
    </row>
    <row r="703" spans="3:26" s="26" customFormat="1" ht="14.4" x14ac:dyDescent="0.3">
      <c r="C703" s="38"/>
      <c r="W703" s="28">
        <v>3.5049999999999998E-2</v>
      </c>
      <c r="X703" s="28">
        <v>682.07</v>
      </c>
      <c r="Y703" s="28">
        <f>+X703/Modelo!$G$11</f>
        <v>6.8316306089743586</v>
      </c>
      <c r="Z703" s="26">
        <f t="shared" si="38"/>
        <v>0.64002064370836076</v>
      </c>
    </row>
    <row r="704" spans="3:26" s="26" customFormat="1" ht="14.4" x14ac:dyDescent="0.3">
      <c r="C704" s="38"/>
      <c r="W704" s="28">
        <v>3.5099999999999999E-2</v>
      </c>
      <c r="X704" s="28">
        <v>682.02</v>
      </c>
      <c r="Y704" s="28">
        <f>+X704/Modelo!$G$11</f>
        <v>6.8311298076923066</v>
      </c>
      <c r="Z704" s="26">
        <f t="shared" si="38"/>
        <v>0.6399737261893591</v>
      </c>
    </row>
    <row r="705" spans="3:26" s="26" customFormat="1" ht="14.4" x14ac:dyDescent="0.3">
      <c r="C705" s="38"/>
      <c r="W705" s="28">
        <v>3.5150000000000001E-2</v>
      </c>
      <c r="X705" s="28">
        <v>681.97</v>
      </c>
      <c r="Y705" s="28">
        <f>+X705/Modelo!$G$11</f>
        <v>6.8306290064102555</v>
      </c>
      <c r="Z705" s="26">
        <f t="shared" si="38"/>
        <v>0.63992680867035756</v>
      </c>
    </row>
    <row r="706" spans="3:26" s="26" customFormat="1" ht="14.4" x14ac:dyDescent="0.3">
      <c r="C706" s="38"/>
      <c r="W706" s="28">
        <v>3.5200000000000002E-2</v>
      </c>
      <c r="X706" s="28">
        <v>680.83</v>
      </c>
      <c r="Y706" s="28">
        <f>+X706/Modelo!$G$11</f>
        <v>6.8192107371794863</v>
      </c>
      <c r="Z706" s="26">
        <f t="shared" si="38"/>
        <v>0.63885708923712115</v>
      </c>
    </row>
    <row r="707" spans="3:26" s="26" customFormat="1" ht="14.4" x14ac:dyDescent="0.3">
      <c r="C707" s="38"/>
      <c r="W707" s="28">
        <v>3.5249999999999997E-2</v>
      </c>
      <c r="X707" s="28">
        <v>679.97</v>
      </c>
      <c r="Y707" s="28">
        <f>+X707/Modelo!$G$11</f>
        <v>6.8105969551282044</v>
      </c>
      <c r="Z707" s="26">
        <f t="shared" si="38"/>
        <v>0.63805010791029371</v>
      </c>
    </row>
    <row r="708" spans="3:26" s="26" customFormat="1" ht="14.4" x14ac:dyDescent="0.3">
      <c r="C708" s="38"/>
      <c r="W708" s="28">
        <v>3.5299999999999998E-2</v>
      </c>
      <c r="X708" s="28">
        <v>679.91</v>
      </c>
      <c r="Y708" s="28">
        <f>+X708/Modelo!$G$11</f>
        <v>6.8099959935897418</v>
      </c>
      <c r="Z708" s="26">
        <f t="shared" si="38"/>
        <v>0.63799380688749174</v>
      </c>
    </row>
    <row r="709" spans="3:26" s="26" customFormat="1" ht="14.4" x14ac:dyDescent="0.3">
      <c r="C709" s="38"/>
      <c r="W709" s="28">
        <v>3.5349999999999999E-2</v>
      </c>
      <c r="X709" s="28">
        <v>679.86</v>
      </c>
      <c r="Y709" s="28">
        <f>+X709/Modelo!$G$11</f>
        <v>6.8094951923076916</v>
      </c>
      <c r="Z709" s="26">
        <f t="shared" si="38"/>
        <v>0.6379468893684902</v>
      </c>
    </row>
    <row r="710" spans="3:26" s="26" customFormat="1" ht="14.4" x14ac:dyDescent="0.3">
      <c r="C710" s="38"/>
      <c r="W710" s="28">
        <v>3.5400000000000001E-2</v>
      </c>
      <c r="X710" s="28">
        <v>678.78</v>
      </c>
      <c r="Y710" s="28">
        <f>+X710/Modelo!$G$11</f>
        <v>6.7986778846153832</v>
      </c>
      <c r="Z710" s="26">
        <f t="shared" si="38"/>
        <v>0.63693347095805575</v>
      </c>
    </row>
    <row r="711" spans="3:26" s="26" customFormat="1" ht="14.4" x14ac:dyDescent="0.3">
      <c r="C711" s="38"/>
      <c r="W711" s="28">
        <v>3.5450000000000002E-2</v>
      </c>
      <c r="X711" s="28">
        <v>677.86</v>
      </c>
      <c r="Y711" s="28">
        <f>+X711/Modelo!$G$11</f>
        <v>6.7894631410256396</v>
      </c>
      <c r="Z711" s="26">
        <f t="shared" si="38"/>
        <v>0.63607018860842635</v>
      </c>
    </row>
    <row r="712" spans="3:26" s="26" customFormat="1" ht="14.4" x14ac:dyDescent="0.3">
      <c r="C712" s="38"/>
      <c r="W712" s="28">
        <v>3.5499999999999997E-2</v>
      </c>
      <c r="X712" s="28">
        <v>677.81</v>
      </c>
      <c r="Y712" s="28">
        <f>+X712/Modelo!$G$11</f>
        <v>6.7889623397435876</v>
      </c>
      <c r="Z712" s="26">
        <f t="shared" si="38"/>
        <v>0.63602327108942469</v>
      </c>
    </row>
    <row r="713" spans="3:26" s="26" customFormat="1" ht="14.4" x14ac:dyDescent="0.3">
      <c r="C713" s="38"/>
      <c r="W713" s="28">
        <v>3.5549999999999998E-2</v>
      </c>
      <c r="X713" s="28">
        <v>677.76</v>
      </c>
      <c r="Y713" s="28">
        <f>+X713/Modelo!$G$11</f>
        <v>6.7884615384615374</v>
      </c>
      <c r="Z713" s="26">
        <f t="shared" si="38"/>
        <v>0.63597635357042326</v>
      </c>
    </row>
    <row r="714" spans="3:26" s="26" customFormat="1" ht="14.4" x14ac:dyDescent="0.3">
      <c r="C714" s="38"/>
      <c r="W714" s="28">
        <v>3.56E-2</v>
      </c>
      <c r="X714" s="28">
        <v>677.7</v>
      </c>
      <c r="Y714" s="28">
        <f>+X714/Modelo!$G$11</f>
        <v>6.7878605769230758</v>
      </c>
      <c r="Z714" s="26">
        <f t="shared" si="38"/>
        <v>0.6359200525476213</v>
      </c>
    </row>
    <row r="715" spans="3:26" s="26" customFormat="1" ht="14.4" x14ac:dyDescent="0.3">
      <c r="C715" s="38"/>
      <c r="W715" s="28">
        <v>3.5650000000000001E-2</v>
      </c>
      <c r="X715" s="28">
        <v>677.65</v>
      </c>
      <c r="Y715" s="28">
        <f>+X715/Modelo!$G$11</f>
        <v>6.7873597756410238</v>
      </c>
      <c r="Z715" s="26">
        <f t="shared" si="38"/>
        <v>0.63587313502861964</v>
      </c>
    </row>
    <row r="716" spans="3:26" s="26" customFormat="1" ht="14.4" x14ac:dyDescent="0.3">
      <c r="C716" s="38"/>
      <c r="W716" s="28">
        <v>3.5700000000000003E-2</v>
      </c>
      <c r="X716" s="28">
        <v>677.6</v>
      </c>
      <c r="Y716" s="28">
        <f>+X716/Modelo!$G$11</f>
        <v>6.7868589743589736</v>
      </c>
      <c r="Z716" s="26">
        <f t="shared" si="38"/>
        <v>0.6358262175096181</v>
      </c>
    </row>
    <row r="717" spans="3:26" s="26" customFormat="1" ht="14.4" x14ac:dyDescent="0.3">
      <c r="C717" s="38"/>
      <c r="W717" s="28">
        <v>3.5749999999999997E-2</v>
      </c>
      <c r="X717" s="28">
        <v>677.55</v>
      </c>
      <c r="Y717" s="28">
        <f>+X717/Modelo!$G$11</f>
        <v>6.7863581730769216</v>
      </c>
      <c r="Z717" s="26">
        <f t="shared" si="38"/>
        <v>0.63577929999061644</v>
      </c>
    </row>
    <row r="718" spans="3:26" s="26" customFormat="1" ht="14.4" x14ac:dyDescent="0.3">
      <c r="C718" s="38"/>
      <c r="W718" s="28">
        <v>3.5799999999999998E-2</v>
      </c>
      <c r="X718" s="28">
        <v>677.49</v>
      </c>
      <c r="Y718" s="28">
        <f>+X718/Modelo!$G$11</f>
        <v>6.7857572115384608</v>
      </c>
      <c r="Z718" s="26">
        <f t="shared" si="38"/>
        <v>0.63572299896781459</v>
      </c>
    </row>
    <row r="719" spans="3:26" s="26" customFormat="1" ht="14.4" x14ac:dyDescent="0.3">
      <c r="C719" s="38"/>
      <c r="W719" s="28">
        <v>3.585E-2</v>
      </c>
      <c r="X719" s="28">
        <v>677.44</v>
      </c>
      <c r="Y719" s="28">
        <f>+X719/Modelo!$G$11</f>
        <v>6.7852564102564097</v>
      </c>
      <c r="Z719" s="26">
        <f t="shared" si="38"/>
        <v>0.63567608144881305</v>
      </c>
    </row>
    <row r="720" spans="3:26" s="26" customFormat="1" ht="14.4" x14ac:dyDescent="0.3">
      <c r="C720" s="38"/>
      <c r="W720" s="28">
        <v>3.5900000000000001E-2</v>
      </c>
      <c r="X720" s="28">
        <v>677.39</v>
      </c>
      <c r="Y720" s="28">
        <f>+X720/Modelo!$G$11</f>
        <v>6.7847556089743577</v>
      </c>
      <c r="Z720" s="26">
        <f t="shared" si="38"/>
        <v>0.63562916392981139</v>
      </c>
    </row>
    <row r="721" spans="3:26" s="26" customFormat="1" ht="14.4" x14ac:dyDescent="0.3">
      <c r="C721" s="38"/>
      <c r="W721" s="28">
        <v>3.5950000000000003E-2</v>
      </c>
      <c r="X721" s="28">
        <v>677.34</v>
      </c>
      <c r="Y721" s="28">
        <f>+X721/Modelo!$G$11</f>
        <v>6.7842548076923066</v>
      </c>
      <c r="Z721" s="26">
        <f t="shared" si="38"/>
        <v>0.63558224641080985</v>
      </c>
    </row>
    <row r="722" spans="3:26" s="26" customFormat="1" ht="14.4" x14ac:dyDescent="0.3">
      <c r="C722" s="38"/>
      <c r="W722" s="28">
        <v>3.5999999999999997E-2</v>
      </c>
      <c r="X722" s="28">
        <v>677.28</v>
      </c>
      <c r="Y722" s="28">
        <f>+X722/Modelo!$G$11</f>
        <v>6.7836538461538449</v>
      </c>
      <c r="Z722" s="26">
        <f t="shared" si="38"/>
        <v>0.63552594538800788</v>
      </c>
    </row>
    <row r="723" spans="3:26" s="26" customFormat="1" ht="14.4" x14ac:dyDescent="0.3">
      <c r="C723" s="38"/>
      <c r="W723" s="28">
        <v>3.6049999999999999E-2</v>
      </c>
      <c r="X723" s="28">
        <v>677.23</v>
      </c>
      <c r="Y723" s="28">
        <f>+X723/Modelo!$G$11</f>
        <v>6.7831530448717938</v>
      </c>
      <c r="Z723" s="26">
        <f t="shared" si="38"/>
        <v>0.63547902786900634</v>
      </c>
    </row>
    <row r="724" spans="3:26" s="26" customFormat="1" ht="14.4" x14ac:dyDescent="0.3">
      <c r="C724" s="38"/>
      <c r="W724" s="28">
        <v>3.61E-2</v>
      </c>
      <c r="X724" s="28">
        <v>677.18</v>
      </c>
      <c r="Y724" s="28">
        <f>+X724/Modelo!$G$11</f>
        <v>6.7826522435897418</v>
      </c>
      <c r="Z724" s="26">
        <f t="shared" si="38"/>
        <v>0.63543211035000469</v>
      </c>
    </row>
    <row r="725" spans="3:26" s="26" customFormat="1" ht="14.4" x14ac:dyDescent="0.3">
      <c r="C725" s="38"/>
      <c r="W725" s="28">
        <v>3.6150000000000002E-2</v>
      </c>
      <c r="X725" s="28">
        <v>677.13</v>
      </c>
      <c r="Y725" s="28">
        <f>+X725/Modelo!$G$11</f>
        <v>6.7821514423076907</v>
      </c>
      <c r="Z725" s="26">
        <f t="shared" si="38"/>
        <v>0.63538519283100303</v>
      </c>
    </row>
    <row r="726" spans="3:26" s="26" customFormat="1" ht="14.4" x14ac:dyDescent="0.3">
      <c r="C726" s="38"/>
      <c r="W726" s="28">
        <v>3.6200000000000003E-2</v>
      </c>
      <c r="X726" s="28">
        <v>677.08</v>
      </c>
      <c r="Y726" s="28">
        <f>+X726/Modelo!$G$11</f>
        <v>6.7816506410256405</v>
      </c>
      <c r="Z726" s="26">
        <f t="shared" si="38"/>
        <v>0.6353382753120016</v>
      </c>
    </row>
    <row r="727" spans="3:26" s="26" customFormat="1" ht="14.4" x14ac:dyDescent="0.3">
      <c r="C727" s="38"/>
      <c r="W727" s="28">
        <v>3.6249999999999998E-2</v>
      </c>
      <c r="X727" s="28">
        <v>677.02</v>
      </c>
      <c r="Y727" s="28">
        <f>+X727/Modelo!$G$11</f>
        <v>6.781049679487178</v>
      </c>
      <c r="Z727" s="26">
        <f t="shared" si="38"/>
        <v>0.63528197428919952</v>
      </c>
    </row>
    <row r="728" spans="3:26" s="26" customFormat="1" ht="14.4" x14ac:dyDescent="0.3">
      <c r="C728" s="38"/>
      <c r="W728" s="28">
        <v>3.6299999999999999E-2</v>
      </c>
      <c r="X728" s="28">
        <v>676.97</v>
      </c>
      <c r="Y728" s="28">
        <f>+X728/Modelo!$G$11</f>
        <v>6.7805488782051269</v>
      </c>
      <c r="Z728" s="26">
        <f t="shared" si="38"/>
        <v>0.63523505677019798</v>
      </c>
    </row>
    <row r="729" spans="3:26" s="26" customFormat="1" ht="14.4" x14ac:dyDescent="0.3">
      <c r="C729" s="38"/>
      <c r="W729" s="28">
        <v>3.635E-2</v>
      </c>
      <c r="X729" s="28">
        <v>676.92</v>
      </c>
      <c r="Y729" s="28">
        <f>+X729/Modelo!$G$11</f>
        <v>6.7800480769230749</v>
      </c>
      <c r="Z729" s="26">
        <f t="shared" si="38"/>
        <v>0.63518813925119633</v>
      </c>
    </row>
    <row r="730" spans="3:26" s="26" customFormat="1" ht="14.4" x14ac:dyDescent="0.3">
      <c r="C730" s="38"/>
      <c r="W730" s="28">
        <v>3.6400000000000002E-2</v>
      </c>
      <c r="X730" s="28">
        <v>676.21</v>
      </c>
      <c r="Y730" s="28">
        <f>+X730/Modelo!$G$11</f>
        <v>6.772936698717948</v>
      </c>
      <c r="Z730" s="26">
        <f t="shared" si="38"/>
        <v>0.63452191048137374</v>
      </c>
    </row>
    <row r="731" spans="3:26" s="26" customFormat="1" ht="14.4" x14ac:dyDescent="0.3">
      <c r="C731" s="38"/>
      <c r="W731" s="28">
        <v>3.6450000000000003E-2</v>
      </c>
      <c r="X731" s="28">
        <v>674.92</v>
      </c>
      <c r="Y731" s="28">
        <f>+X731/Modelo!$G$11</f>
        <v>6.7600160256410238</v>
      </c>
      <c r="Z731" s="26">
        <f t="shared" si="38"/>
        <v>0.63331143849113247</v>
      </c>
    </row>
    <row r="732" spans="3:26" s="26" customFormat="1" ht="14.4" x14ac:dyDescent="0.3">
      <c r="C732" s="38"/>
      <c r="W732" s="28">
        <v>3.6499999999999998E-2</v>
      </c>
      <c r="X732" s="28">
        <v>674.86</v>
      </c>
      <c r="Y732" s="28">
        <f>+X732/Modelo!$G$11</f>
        <v>6.759415064102563</v>
      </c>
      <c r="Z732" s="26">
        <f t="shared" si="38"/>
        <v>0.63325513746833073</v>
      </c>
    </row>
    <row r="733" spans="3:26" s="26" customFormat="1" ht="14.4" x14ac:dyDescent="0.3">
      <c r="C733" s="38"/>
      <c r="W733" s="28">
        <v>3.6549999999999999E-2</v>
      </c>
      <c r="X733" s="28">
        <v>673.71</v>
      </c>
      <c r="Y733" s="28">
        <f>+X733/Modelo!$G$11</f>
        <v>6.7478966346153841</v>
      </c>
      <c r="Z733" s="26">
        <f t="shared" si="38"/>
        <v>0.63217603453129401</v>
      </c>
    </row>
    <row r="734" spans="3:26" s="26" customFormat="1" ht="14.4" x14ac:dyDescent="0.3">
      <c r="C734" s="38"/>
      <c r="W734" s="28">
        <v>3.6600000000000001E-2</v>
      </c>
      <c r="X734" s="28">
        <v>672.86</v>
      </c>
      <c r="Y734" s="28">
        <f>+X734/Modelo!$G$11</f>
        <v>6.7393830128205119</v>
      </c>
      <c r="Z734" s="26">
        <f t="shared" si="38"/>
        <v>0.63137843670826688</v>
      </c>
    </row>
    <row r="735" spans="3:26" s="26" customFormat="1" ht="14.4" x14ac:dyDescent="0.3">
      <c r="C735" s="38"/>
      <c r="W735" s="28">
        <v>3.6650000000000002E-2</v>
      </c>
      <c r="X735" s="28">
        <v>672.85</v>
      </c>
      <c r="Y735" s="28">
        <f>+X735/Modelo!$G$11</f>
        <v>6.7392828525641013</v>
      </c>
      <c r="Z735" s="26">
        <f t="shared" si="38"/>
        <v>0.63136905320446657</v>
      </c>
    </row>
    <row r="736" spans="3:26" s="26" customFormat="1" ht="14.4" x14ac:dyDescent="0.3">
      <c r="C736" s="38"/>
      <c r="W736" s="28">
        <v>3.6700000000000003E-2</v>
      </c>
      <c r="X736" s="28">
        <v>673.33</v>
      </c>
      <c r="Y736" s="28">
        <f>+X736/Modelo!$G$11</f>
        <v>6.7440905448717938</v>
      </c>
      <c r="Z736" s="26">
        <f t="shared" si="38"/>
        <v>0.63181946138688183</v>
      </c>
    </row>
    <row r="737" spans="3:26" s="26" customFormat="1" ht="14.4" x14ac:dyDescent="0.3">
      <c r="C737" s="38"/>
      <c r="W737" s="28">
        <v>3.6749999999999998E-2</v>
      </c>
      <c r="X737" s="28">
        <v>673.8</v>
      </c>
      <c r="Y737" s="28">
        <f>+X737/Modelo!$G$11</f>
        <v>6.7487980769230749</v>
      </c>
      <c r="Z737" s="26">
        <f t="shared" si="38"/>
        <v>0.63226048606549679</v>
      </c>
    </row>
    <row r="738" spans="3:26" s="26" customFormat="1" ht="14.4" x14ac:dyDescent="0.3">
      <c r="C738" s="38"/>
      <c r="W738" s="28">
        <v>3.6799999999999999E-2</v>
      </c>
      <c r="X738" s="28">
        <v>673.24</v>
      </c>
      <c r="Y738" s="28">
        <f>+X738/Modelo!$G$11</f>
        <v>6.7431891025641013</v>
      </c>
      <c r="Z738" s="26">
        <f t="shared" si="38"/>
        <v>0.63173500985267894</v>
      </c>
    </row>
    <row r="739" spans="3:26" s="26" customFormat="1" ht="14.4" x14ac:dyDescent="0.3">
      <c r="C739" s="38"/>
      <c r="W739" s="28">
        <v>3.6850000000000001E-2</v>
      </c>
      <c r="X739" s="28">
        <v>672.6</v>
      </c>
      <c r="Y739" s="28">
        <f>+X739/Modelo!$G$11</f>
        <v>6.7367788461538449</v>
      </c>
      <c r="Z739" s="26">
        <f t="shared" si="38"/>
        <v>0.63113446560945852</v>
      </c>
    </row>
    <row r="740" spans="3:26" s="26" customFormat="1" ht="14.4" x14ac:dyDescent="0.3">
      <c r="C740" s="38"/>
      <c r="W740" s="28">
        <v>3.6900000000000002E-2</v>
      </c>
      <c r="X740" s="28">
        <v>672.55</v>
      </c>
      <c r="Y740" s="28">
        <f>+X740/Modelo!$G$11</f>
        <v>6.7362780448717929</v>
      </c>
      <c r="Z740" s="26">
        <f t="shared" si="38"/>
        <v>0.63108754809045686</v>
      </c>
    </row>
    <row r="741" spans="3:26" s="26" customFormat="1" ht="14.4" x14ac:dyDescent="0.3">
      <c r="C741" s="38"/>
      <c r="W741" s="28">
        <v>3.6949999999999997E-2</v>
      </c>
      <c r="X741" s="28">
        <v>672.5</v>
      </c>
      <c r="Y741" s="28">
        <f>+X741/Modelo!$G$11</f>
        <v>6.7357772435897427</v>
      </c>
      <c r="Z741" s="26">
        <f t="shared" si="38"/>
        <v>0.63104063057145543</v>
      </c>
    </row>
    <row r="742" spans="3:26" s="26" customFormat="1" ht="14.4" x14ac:dyDescent="0.3">
      <c r="C742" s="38"/>
      <c r="W742" s="28">
        <v>3.6999999999999998E-2</v>
      </c>
      <c r="X742" s="28">
        <v>672.44</v>
      </c>
      <c r="Y742" s="28">
        <f>+X742/Modelo!$G$11</f>
        <v>6.735176282051281</v>
      </c>
      <c r="Z742" s="26">
        <f t="shared" si="38"/>
        <v>0.63098432954865347</v>
      </c>
    </row>
    <row r="743" spans="3:26" s="26" customFormat="1" ht="14.4" x14ac:dyDescent="0.3">
      <c r="C743" s="38"/>
      <c r="W743" s="28">
        <v>3.705E-2</v>
      </c>
      <c r="X743" s="28">
        <v>672.39</v>
      </c>
      <c r="Y743" s="28">
        <f>+X743/Modelo!$G$11</f>
        <v>6.7346754807692291</v>
      </c>
      <c r="Z743" s="26">
        <f t="shared" ref="Z743:Z806" si="39">+Y743/$AA$1</f>
        <v>0.63093741202965181</v>
      </c>
    </row>
    <row r="744" spans="3:26" s="26" customFormat="1" ht="14.4" x14ac:dyDescent="0.3">
      <c r="C744" s="38"/>
      <c r="W744" s="28">
        <v>3.7100000000000001E-2</v>
      </c>
      <c r="X744" s="28">
        <v>672.34</v>
      </c>
      <c r="Y744" s="28">
        <f>+X744/Modelo!$G$11</f>
        <v>6.7341746794871788</v>
      </c>
      <c r="Z744" s="26">
        <f t="shared" si="39"/>
        <v>0.63089049451065038</v>
      </c>
    </row>
    <row r="745" spans="3:26" s="26" customFormat="1" ht="14.4" x14ac:dyDescent="0.3">
      <c r="C745" s="38"/>
      <c r="W745" s="28">
        <v>3.7150000000000002E-2</v>
      </c>
      <c r="X745" s="28">
        <v>672.29</v>
      </c>
      <c r="Y745" s="28">
        <f>+X745/Modelo!$G$11</f>
        <v>6.7336738782051269</v>
      </c>
      <c r="Z745" s="26">
        <f t="shared" si="39"/>
        <v>0.63084357699164861</v>
      </c>
    </row>
    <row r="746" spans="3:26" s="26" customFormat="1" ht="14.4" x14ac:dyDescent="0.3">
      <c r="C746" s="38"/>
      <c r="W746" s="28">
        <v>3.7199999999999997E-2</v>
      </c>
      <c r="X746" s="28">
        <v>672.23</v>
      </c>
      <c r="Y746" s="28">
        <f>+X746/Modelo!$G$11</f>
        <v>6.7330729166666661</v>
      </c>
      <c r="Z746" s="26">
        <f t="shared" si="39"/>
        <v>0.63078727596884687</v>
      </c>
    </row>
    <row r="747" spans="3:26" s="26" customFormat="1" ht="14.4" x14ac:dyDescent="0.3">
      <c r="C747" s="38"/>
      <c r="W747" s="28">
        <v>3.7249999999999998E-2</v>
      </c>
      <c r="X747" s="28">
        <v>672.18</v>
      </c>
      <c r="Y747" s="28">
        <f>+X747/Modelo!$G$11</f>
        <v>6.7325721153846141</v>
      </c>
      <c r="Z747" s="26">
        <f t="shared" si="39"/>
        <v>0.63074035844984511</v>
      </c>
    </row>
    <row r="748" spans="3:26" s="26" customFormat="1" ht="14.4" x14ac:dyDescent="0.3">
      <c r="C748" s="38"/>
      <c r="W748" s="28">
        <v>3.73E-2</v>
      </c>
      <c r="X748" s="28">
        <v>672.13</v>
      </c>
      <c r="Y748" s="28">
        <f>+X748/Modelo!$G$11</f>
        <v>6.732071314102563</v>
      </c>
      <c r="Z748" s="26">
        <f t="shared" si="39"/>
        <v>0.63069344093084356</v>
      </c>
    </row>
    <row r="749" spans="3:26" s="26" customFormat="1" ht="14.4" x14ac:dyDescent="0.3">
      <c r="C749" s="38"/>
      <c r="W749" s="28">
        <v>3.7350000000000001E-2</v>
      </c>
      <c r="X749" s="28">
        <v>672.08</v>
      </c>
      <c r="Y749" s="28">
        <f>+X749/Modelo!$G$11</f>
        <v>6.7315705128205119</v>
      </c>
      <c r="Z749" s="26">
        <f t="shared" si="39"/>
        <v>0.63064652341184202</v>
      </c>
    </row>
    <row r="750" spans="3:26" s="26" customFormat="1" ht="14.4" x14ac:dyDescent="0.3">
      <c r="C750" s="38"/>
      <c r="W750" s="28">
        <v>3.7400000000000003E-2</v>
      </c>
      <c r="X750" s="28">
        <v>672.02</v>
      </c>
      <c r="Y750" s="28">
        <f>+X750/Modelo!$G$11</f>
        <v>6.7309695512820502</v>
      </c>
      <c r="Z750" s="26">
        <f t="shared" si="39"/>
        <v>0.63059022238904006</v>
      </c>
    </row>
    <row r="751" spans="3:26" s="26" customFormat="1" ht="14.4" x14ac:dyDescent="0.3">
      <c r="C751" s="38"/>
      <c r="W751" s="28">
        <v>3.7449999999999997E-2</v>
      </c>
      <c r="X751" s="28">
        <v>671.97</v>
      </c>
      <c r="Y751" s="28">
        <f>+X751/Modelo!$G$11</f>
        <v>6.7304687499999991</v>
      </c>
      <c r="Z751" s="26">
        <f t="shared" si="39"/>
        <v>0.63054330487003851</v>
      </c>
    </row>
    <row r="752" spans="3:26" s="26" customFormat="1" ht="14.4" x14ac:dyDescent="0.3">
      <c r="C752" s="38"/>
      <c r="W752" s="28">
        <v>3.7499999999999999E-2</v>
      </c>
      <c r="X752" s="28">
        <v>671.92</v>
      </c>
      <c r="Y752" s="28">
        <f>+X752/Modelo!$G$11</f>
        <v>6.7299679487179471</v>
      </c>
      <c r="Z752" s="26">
        <f t="shared" si="39"/>
        <v>0.63049638735103686</v>
      </c>
    </row>
    <row r="753" spans="3:26" s="26" customFormat="1" ht="14.4" x14ac:dyDescent="0.3">
      <c r="C753" s="38"/>
      <c r="W753" s="28">
        <v>3.755E-2</v>
      </c>
      <c r="X753" s="28">
        <v>671.87</v>
      </c>
      <c r="Y753" s="28">
        <f>+X753/Modelo!$G$11</f>
        <v>6.729467147435896</v>
      </c>
      <c r="Z753" s="26">
        <f t="shared" si="39"/>
        <v>0.63044946983203531</v>
      </c>
    </row>
    <row r="754" spans="3:26" s="26" customFormat="1" ht="14.4" x14ac:dyDescent="0.3">
      <c r="C754" s="38"/>
      <c r="W754" s="28">
        <v>3.7600000000000001E-2</v>
      </c>
      <c r="X754" s="28">
        <v>671.82</v>
      </c>
      <c r="Y754" s="28">
        <f>+X754/Modelo!$G$11</f>
        <v>6.7289663461538458</v>
      </c>
      <c r="Z754" s="26">
        <f t="shared" si="39"/>
        <v>0.63040255231303377</v>
      </c>
    </row>
    <row r="755" spans="3:26" s="26" customFormat="1" ht="14.4" x14ac:dyDescent="0.3">
      <c r="C755" s="38"/>
      <c r="W755" s="28">
        <v>3.7650000000000003E-2</v>
      </c>
      <c r="X755" s="28">
        <v>671.76</v>
      </c>
      <c r="Y755" s="28">
        <f>+X755/Modelo!$G$11</f>
        <v>6.7283653846153832</v>
      </c>
      <c r="Z755" s="26">
        <f t="shared" si="39"/>
        <v>0.63034625129023181</v>
      </c>
    </row>
    <row r="756" spans="3:26" s="26" customFormat="1" ht="14.4" x14ac:dyDescent="0.3">
      <c r="C756" s="38"/>
      <c r="W756" s="28">
        <v>3.7699999999999997E-2</v>
      </c>
      <c r="X756" s="28">
        <v>671.71</v>
      </c>
      <c r="Y756" s="28">
        <f>+X756/Modelo!$G$11</f>
        <v>6.7278645833333321</v>
      </c>
      <c r="Z756" s="26">
        <f t="shared" si="39"/>
        <v>0.63029933377123015</v>
      </c>
    </row>
    <row r="757" spans="3:26" s="26" customFormat="1" ht="14.4" x14ac:dyDescent="0.3">
      <c r="C757" s="38"/>
      <c r="W757" s="28">
        <v>3.7749999999999999E-2</v>
      </c>
      <c r="X757" s="28">
        <v>671.66</v>
      </c>
      <c r="Y757" s="28">
        <f>+X757/Modelo!$G$11</f>
        <v>6.7273637820512802</v>
      </c>
      <c r="Z757" s="26">
        <f t="shared" si="39"/>
        <v>0.6302524162522285</v>
      </c>
    </row>
    <row r="758" spans="3:26" s="26" customFormat="1" ht="14.4" x14ac:dyDescent="0.3">
      <c r="C758" s="38"/>
      <c r="W758" s="28">
        <v>3.78E-2</v>
      </c>
      <c r="X758" s="28">
        <v>671.46</v>
      </c>
      <c r="Y758" s="28">
        <f>+X758/Modelo!$G$11</f>
        <v>6.7253605769230758</v>
      </c>
      <c r="Z758" s="26">
        <f t="shared" si="39"/>
        <v>0.63006474617622221</v>
      </c>
    </row>
    <row r="759" spans="3:26" s="26" customFormat="1" ht="14.4" x14ac:dyDescent="0.3">
      <c r="C759" s="38"/>
      <c r="W759" s="28">
        <v>3.7850000000000002E-2</v>
      </c>
      <c r="X759" s="28">
        <v>669.99</v>
      </c>
      <c r="Y759" s="28">
        <f>+X759/Modelo!$G$11</f>
        <v>6.7106370192307683</v>
      </c>
      <c r="Z759" s="26">
        <f t="shared" si="39"/>
        <v>0.62868537111757528</v>
      </c>
    </row>
    <row r="760" spans="3:26" s="26" customFormat="1" ht="14.4" x14ac:dyDescent="0.3">
      <c r="C760" s="38"/>
      <c r="W760" s="28">
        <v>3.7900000000000003E-2</v>
      </c>
      <c r="X760" s="28">
        <v>669.6</v>
      </c>
      <c r="Y760" s="28">
        <f>+X760/Modelo!$G$11</f>
        <v>6.7067307692307683</v>
      </c>
      <c r="Z760" s="26">
        <f t="shared" si="39"/>
        <v>0.6283194144693629</v>
      </c>
    </row>
    <row r="761" spans="3:26" s="26" customFormat="1" ht="14.4" x14ac:dyDescent="0.3">
      <c r="C761" s="38"/>
      <c r="W761" s="28">
        <v>3.7949999999999998E-2</v>
      </c>
      <c r="X761" s="28">
        <v>669.55</v>
      </c>
      <c r="Y761" s="28">
        <f>+X761/Modelo!$G$11</f>
        <v>6.7062299679487163</v>
      </c>
      <c r="Z761" s="26">
        <f t="shared" si="39"/>
        <v>0.62827249695036125</v>
      </c>
    </row>
    <row r="762" spans="3:26" s="26" customFormat="1" ht="14.4" x14ac:dyDescent="0.3">
      <c r="C762" s="38"/>
      <c r="W762" s="28">
        <v>3.7999999999999999E-2</v>
      </c>
      <c r="X762" s="28">
        <v>669.5</v>
      </c>
      <c r="Y762" s="28">
        <f>+X762/Modelo!$G$11</f>
        <v>6.7057291666666652</v>
      </c>
      <c r="Z762" s="26">
        <f t="shared" si="39"/>
        <v>0.62822557943135959</v>
      </c>
    </row>
    <row r="763" spans="3:26" s="26" customFormat="1" ht="14.4" x14ac:dyDescent="0.3">
      <c r="C763" s="38"/>
      <c r="W763" s="28">
        <v>3.805E-2</v>
      </c>
      <c r="X763" s="28">
        <v>669.45</v>
      </c>
      <c r="Y763" s="28">
        <f>+X763/Modelo!$G$11</f>
        <v>6.705228365384615</v>
      </c>
      <c r="Z763" s="26">
        <f t="shared" si="39"/>
        <v>0.62817866191235816</v>
      </c>
    </row>
    <row r="764" spans="3:26" s="26" customFormat="1" ht="14.4" x14ac:dyDescent="0.3">
      <c r="C764" s="38"/>
      <c r="W764" s="28">
        <v>3.8100000000000002E-2</v>
      </c>
      <c r="X764" s="28">
        <v>669.39</v>
      </c>
      <c r="Y764" s="28">
        <f>+X764/Modelo!$G$11</f>
        <v>6.7046274038461524</v>
      </c>
      <c r="Z764" s="26">
        <f t="shared" si="39"/>
        <v>0.62812236088955609</v>
      </c>
    </row>
    <row r="765" spans="3:26" s="26" customFormat="1" ht="14.4" x14ac:dyDescent="0.3">
      <c r="C765" s="38"/>
      <c r="W765" s="28">
        <v>3.8150000000000003E-2</v>
      </c>
      <c r="X765" s="28">
        <v>669.34</v>
      </c>
      <c r="Y765" s="28">
        <f>+X765/Modelo!$G$11</f>
        <v>6.7041266025641013</v>
      </c>
      <c r="Z765" s="26">
        <f t="shared" si="39"/>
        <v>0.62807544337055454</v>
      </c>
    </row>
    <row r="766" spans="3:26" s="26" customFormat="1" ht="14.4" x14ac:dyDescent="0.3">
      <c r="C766" s="38"/>
      <c r="W766" s="28">
        <v>3.8199999999999998E-2</v>
      </c>
      <c r="X766" s="28">
        <v>669.29</v>
      </c>
      <c r="Y766" s="28">
        <f>+X766/Modelo!$G$11</f>
        <v>6.7036258012820493</v>
      </c>
      <c r="Z766" s="26">
        <f t="shared" si="39"/>
        <v>0.62802852585155289</v>
      </c>
    </row>
    <row r="767" spans="3:26" s="26" customFormat="1" ht="14.4" x14ac:dyDescent="0.3">
      <c r="C767" s="38"/>
      <c r="W767" s="28">
        <v>3.8249999999999999E-2</v>
      </c>
      <c r="X767" s="28">
        <v>669.24</v>
      </c>
      <c r="Y767" s="28">
        <f>+X767/Modelo!$G$11</f>
        <v>6.7031249999999991</v>
      </c>
      <c r="Z767" s="26">
        <f t="shared" si="39"/>
        <v>0.62798160833255146</v>
      </c>
    </row>
    <row r="768" spans="3:26" s="26" customFormat="1" ht="14.4" x14ac:dyDescent="0.3">
      <c r="C768" s="38"/>
      <c r="W768" s="28">
        <v>3.8300000000000001E-2</v>
      </c>
      <c r="X768" s="28">
        <v>668.25</v>
      </c>
      <c r="Y768" s="28">
        <f>+X768/Modelo!$G$11</f>
        <v>6.6932091346153832</v>
      </c>
      <c r="Z768" s="26">
        <f t="shared" si="39"/>
        <v>0.62705264145631978</v>
      </c>
    </row>
    <row r="769" spans="3:26" s="26" customFormat="1" ht="14.4" x14ac:dyDescent="0.3">
      <c r="C769" s="38"/>
      <c r="W769" s="28">
        <v>3.8350000000000002E-2</v>
      </c>
      <c r="X769" s="28">
        <v>667.24</v>
      </c>
      <c r="Y769" s="28">
        <f>+X769/Modelo!$G$11</f>
        <v>6.683092948717948</v>
      </c>
      <c r="Z769" s="26">
        <f t="shared" si="39"/>
        <v>0.6261049075724876</v>
      </c>
    </row>
    <row r="770" spans="3:26" s="26" customFormat="1" ht="14.4" x14ac:dyDescent="0.3">
      <c r="C770" s="38"/>
      <c r="W770" s="28">
        <v>3.8399999999999997E-2</v>
      </c>
      <c r="X770" s="28">
        <v>667.18</v>
      </c>
      <c r="Y770" s="28">
        <f>+X770/Modelo!$G$11</f>
        <v>6.6824919871794854</v>
      </c>
      <c r="Z770" s="26">
        <f t="shared" si="39"/>
        <v>0.62604860654968564</v>
      </c>
    </row>
    <row r="771" spans="3:26" s="26" customFormat="1" ht="14.4" x14ac:dyDescent="0.3">
      <c r="C771" s="38"/>
      <c r="W771" s="28">
        <v>3.8449999999999998E-2</v>
      </c>
      <c r="X771" s="28">
        <v>667.13</v>
      </c>
      <c r="Y771" s="28">
        <f>+X771/Modelo!$G$11</f>
        <v>6.6819911858974343</v>
      </c>
      <c r="Z771" s="26">
        <f t="shared" si="39"/>
        <v>0.62600168903068398</v>
      </c>
    </row>
    <row r="772" spans="3:26" s="26" customFormat="1" ht="14.4" x14ac:dyDescent="0.3">
      <c r="C772" s="38"/>
      <c r="W772" s="28">
        <v>3.85E-2</v>
      </c>
      <c r="X772" s="28">
        <v>667.08</v>
      </c>
      <c r="Y772" s="28">
        <f>+X772/Modelo!$G$11</f>
        <v>6.6814903846153841</v>
      </c>
      <c r="Z772" s="26">
        <f t="shared" si="39"/>
        <v>0.62595477151168255</v>
      </c>
    </row>
    <row r="773" spans="3:26" s="26" customFormat="1" ht="14.4" x14ac:dyDescent="0.3">
      <c r="C773" s="38"/>
      <c r="W773" s="28">
        <v>3.8550000000000001E-2</v>
      </c>
      <c r="X773" s="28">
        <v>667.03</v>
      </c>
      <c r="Y773" s="28">
        <f>+X773/Modelo!$G$11</f>
        <v>6.6809895833333321</v>
      </c>
      <c r="Z773" s="26">
        <f t="shared" si="39"/>
        <v>0.6259078539926809</v>
      </c>
    </row>
    <row r="774" spans="3:26" s="26" customFormat="1" ht="14.4" x14ac:dyDescent="0.3">
      <c r="C774" s="38"/>
      <c r="W774" s="28">
        <v>3.8600000000000002E-2</v>
      </c>
      <c r="X774" s="28">
        <v>666.97</v>
      </c>
      <c r="Y774" s="28">
        <f>+X774/Modelo!$G$11</f>
        <v>6.6803886217948705</v>
      </c>
      <c r="Z774" s="26">
        <f t="shared" si="39"/>
        <v>0.62585155296987893</v>
      </c>
    </row>
    <row r="775" spans="3:26" s="26" customFormat="1" ht="14.4" x14ac:dyDescent="0.3">
      <c r="C775" s="38"/>
      <c r="W775" s="28">
        <v>3.8649999999999997E-2</v>
      </c>
      <c r="X775" s="28">
        <v>666.92</v>
      </c>
      <c r="Y775" s="28">
        <f>+X775/Modelo!$G$11</f>
        <v>6.6798878205128185</v>
      </c>
      <c r="Z775" s="26">
        <f t="shared" si="39"/>
        <v>0.62580463545087728</v>
      </c>
    </row>
    <row r="776" spans="3:26" s="26" customFormat="1" ht="14.4" x14ac:dyDescent="0.3">
      <c r="C776" s="38"/>
      <c r="W776" s="28">
        <v>3.8699999999999998E-2</v>
      </c>
      <c r="X776" s="28">
        <v>666.87</v>
      </c>
      <c r="Y776" s="28">
        <f>+X776/Modelo!$G$11</f>
        <v>6.6793870192307683</v>
      </c>
      <c r="Z776" s="26">
        <f t="shared" si="39"/>
        <v>0.62575771793187573</v>
      </c>
    </row>
    <row r="777" spans="3:26" s="26" customFormat="1" ht="14.4" x14ac:dyDescent="0.3">
      <c r="C777" s="38"/>
      <c r="W777" s="28">
        <v>3.875E-2</v>
      </c>
      <c r="X777" s="28">
        <v>666.82</v>
      </c>
      <c r="Y777" s="28">
        <f>+X777/Modelo!$G$11</f>
        <v>6.6788862179487172</v>
      </c>
      <c r="Z777" s="26">
        <f t="shared" si="39"/>
        <v>0.62571080041287419</v>
      </c>
    </row>
    <row r="778" spans="3:26" s="26" customFormat="1" ht="14.4" x14ac:dyDescent="0.3">
      <c r="C778" s="38"/>
      <c r="W778" s="28">
        <v>3.8800000000000001E-2</v>
      </c>
      <c r="X778" s="28">
        <v>666.76</v>
      </c>
      <c r="Y778" s="28">
        <f>+X778/Modelo!$G$11</f>
        <v>6.6782852564102555</v>
      </c>
      <c r="Z778" s="26">
        <f t="shared" si="39"/>
        <v>0.62565449939007223</v>
      </c>
    </row>
    <row r="779" spans="3:26" s="26" customFormat="1" ht="14.4" x14ac:dyDescent="0.3">
      <c r="C779" s="38"/>
      <c r="W779" s="28">
        <v>3.8850000000000003E-2</v>
      </c>
      <c r="X779" s="28">
        <v>666.71</v>
      </c>
      <c r="Y779" s="28">
        <f>+X779/Modelo!$G$11</f>
        <v>6.6777844551282044</v>
      </c>
      <c r="Z779" s="26">
        <f t="shared" si="39"/>
        <v>0.62560758187107068</v>
      </c>
    </row>
    <row r="780" spans="3:26" s="26" customFormat="1" ht="14.4" x14ac:dyDescent="0.3">
      <c r="C780" s="38"/>
      <c r="W780" s="28">
        <v>3.8899999999999997E-2</v>
      </c>
      <c r="X780" s="28">
        <v>666.66</v>
      </c>
      <c r="Y780" s="28">
        <f>+X780/Modelo!$G$11</f>
        <v>6.6772836538461524</v>
      </c>
      <c r="Z780" s="26">
        <f t="shared" si="39"/>
        <v>0.62556066435206903</v>
      </c>
    </row>
    <row r="781" spans="3:26" s="26" customFormat="1" ht="14.4" x14ac:dyDescent="0.3">
      <c r="C781" s="38"/>
      <c r="W781" s="28">
        <v>3.8949999999999999E-2</v>
      </c>
      <c r="X781" s="28">
        <v>666.61</v>
      </c>
      <c r="Y781" s="28">
        <f>+X781/Modelo!$G$11</f>
        <v>6.6767828525641013</v>
      </c>
      <c r="Z781" s="26">
        <f t="shared" si="39"/>
        <v>0.62551374683306749</v>
      </c>
    </row>
    <row r="782" spans="3:26" s="26" customFormat="1" ht="14.4" x14ac:dyDescent="0.3">
      <c r="C782" s="38"/>
      <c r="W782" s="28">
        <v>3.9E-2</v>
      </c>
      <c r="X782" s="28">
        <v>666.55</v>
      </c>
      <c r="Y782" s="28">
        <f>+X782/Modelo!$G$11</f>
        <v>6.6761818910256396</v>
      </c>
      <c r="Z782" s="26">
        <f t="shared" si="39"/>
        <v>0.62545744581026552</v>
      </c>
    </row>
    <row r="783" spans="3:26" s="26" customFormat="1" ht="14.4" x14ac:dyDescent="0.3">
      <c r="C783" s="38"/>
      <c r="W783" s="28">
        <v>3.9050000000000001E-2</v>
      </c>
      <c r="X783" s="28">
        <v>666.5</v>
      </c>
      <c r="Y783" s="28">
        <f>+X783/Modelo!$G$11</f>
        <v>6.6756810897435885</v>
      </c>
      <c r="Z783" s="26">
        <f t="shared" si="39"/>
        <v>0.62541052829126398</v>
      </c>
    </row>
    <row r="784" spans="3:26" s="26" customFormat="1" ht="14.4" x14ac:dyDescent="0.3">
      <c r="C784" s="38"/>
      <c r="W784" s="28">
        <v>3.9100000000000003E-2</v>
      </c>
      <c r="X784" s="28">
        <v>666.45</v>
      </c>
      <c r="Y784" s="28">
        <f>+X784/Modelo!$G$11</f>
        <v>6.6751802884615374</v>
      </c>
      <c r="Z784" s="26">
        <f t="shared" si="39"/>
        <v>0.62536361077226232</v>
      </c>
    </row>
    <row r="785" spans="3:26" s="26" customFormat="1" ht="14.4" x14ac:dyDescent="0.3">
      <c r="C785" s="38"/>
      <c r="W785" s="28">
        <v>3.9149999999999997E-2</v>
      </c>
      <c r="X785" s="28">
        <v>666.4</v>
      </c>
      <c r="Y785" s="28">
        <f>+X785/Modelo!$G$11</f>
        <v>6.6746794871794854</v>
      </c>
      <c r="Z785" s="26">
        <f t="shared" si="39"/>
        <v>0.62531669325326067</v>
      </c>
    </row>
    <row r="786" spans="3:26" s="26" customFormat="1" ht="14.4" x14ac:dyDescent="0.3">
      <c r="C786" s="38"/>
      <c r="W786" s="28">
        <v>3.9199999999999999E-2</v>
      </c>
      <c r="X786" s="28">
        <v>666.35</v>
      </c>
      <c r="Y786" s="28">
        <f>+X786/Modelo!$G$11</f>
        <v>6.6741786858974352</v>
      </c>
      <c r="Z786" s="26">
        <f t="shared" si="39"/>
        <v>0.62526977573425924</v>
      </c>
    </row>
    <row r="787" spans="3:26" s="26" customFormat="1" ht="14.4" x14ac:dyDescent="0.3">
      <c r="C787" s="38"/>
      <c r="W787" s="28">
        <v>3.925E-2</v>
      </c>
      <c r="X787" s="28">
        <v>666.29</v>
      </c>
      <c r="Y787" s="28">
        <f>+X787/Modelo!$G$11</f>
        <v>6.6735777243589727</v>
      </c>
      <c r="Z787" s="26">
        <f t="shared" si="39"/>
        <v>0.62521347471145716</v>
      </c>
    </row>
    <row r="788" spans="3:26" s="26" customFormat="1" ht="14.4" x14ac:dyDescent="0.3">
      <c r="C788" s="38"/>
      <c r="W788" s="28">
        <v>3.9300000000000002E-2</v>
      </c>
      <c r="X788" s="28">
        <v>666.24</v>
      </c>
      <c r="Y788" s="28">
        <f>+X788/Modelo!$G$11</f>
        <v>6.6730769230769216</v>
      </c>
      <c r="Z788" s="26">
        <f t="shared" si="39"/>
        <v>0.62516655719245562</v>
      </c>
    </row>
    <row r="789" spans="3:26" s="26" customFormat="1" ht="14.4" x14ac:dyDescent="0.3">
      <c r="C789" s="38"/>
      <c r="W789" s="28">
        <v>3.9350000000000003E-2</v>
      </c>
      <c r="X789" s="28">
        <v>666.19</v>
      </c>
      <c r="Y789" s="28">
        <f>+X789/Modelo!$G$11</f>
        <v>6.6725761217948714</v>
      </c>
      <c r="Z789" s="26">
        <f t="shared" si="39"/>
        <v>0.62511963967345419</v>
      </c>
    </row>
    <row r="790" spans="3:26" s="26" customFormat="1" ht="14.4" x14ac:dyDescent="0.3">
      <c r="C790" s="38"/>
      <c r="W790" s="28">
        <v>3.9399999999999998E-2</v>
      </c>
      <c r="X790" s="28">
        <v>666.14</v>
      </c>
      <c r="Y790" s="28">
        <f>+X790/Modelo!$G$11</f>
        <v>6.6720753205128194</v>
      </c>
      <c r="Z790" s="26">
        <f t="shared" si="39"/>
        <v>0.62507272215445242</v>
      </c>
    </row>
    <row r="791" spans="3:26" s="26" customFormat="1" ht="14.4" x14ac:dyDescent="0.3">
      <c r="C791" s="38"/>
      <c r="W791" s="28">
        <v>3.9449999999999999E-2</v>
      </c>
      <c r="X791" s="28">
        <v>665.1</v>
      </c>
      <c r="Y791" s="28">
        <f>+X791/Modelo!$G$11</f>
        <v>6.6616586538461533</v>
      </c>
      <c r="Z791" s="26">
        <f t="shared" si="39"/>
        <v>0.62409683775921931</v>
      </c>
    </row>
    <row r="792" spans="3:26" s="26" customFormat="1" ht="14.4" x14ac:dyDescent="0.3">
      <c r="C792" s="38"/>
      <c r="W792" s="28">
        <v>3.95E-2</v>
      </c>
      <c r="X792" s="28">
        <v>664.13</v>
      </c>
      <c r="Y792" s="28">
        <f>+X792/Modelo!$G$11</f>
        <v>6.6519431089743577</v>
      </c>
      <c r="Z792" s="26">
        <f t="shared" si="39"/>
        <v>0.62318663789058837</v>
      </c>
    </row>
    <row r="793" spans="3:26" s="26" customFormat="1" ht="14.4" x14ac:dyDescent="0.3">
      <c r="C793" s="38"/>
      <c r="W793" s="28">
        <v>3.9550000000000002E-2</v>
      </c>
      <c r="X793" s="28">
        <v>664.08</v>
      </c>
      <c r="Y793" s="28">
        <f>+X793/Modelo!$G$11</f>
        <v>6.6514423076923066</v>
      </c>
      <c r="Z793" s="26">
        <f t="shared" si="39"/>
        <v>0.62313972037158671</v>
      </c>
    </row>
    <row r="794" spans="3:26" s="26" customFormat="1" ht="14.4" x14ac:dyDescent="0.3">
      <c r="C794" s="38"/>
      <c r="W794" s="28">
        <v>3.9600000000000003E-2</v>
      </c>
      <c r="X794" s="28">
        <v>662.61</v>
      </c>
      <c r="Y794" s="28">
        <f>+X794/Modelo!$G$11</f>
        <v>6.6367187499999991</v>
      </c>
      <c r="Z794" s="26">
        <f t="shared" si="39"/>
        <v>0.62176034531293989</v>
      </c>
    </row>
    <row r="795" spans="3:26" s="26" customFormat="1" ht="14.4" x14ac:dyDescent="0.3">
      <c r="C795" s="38"/>
      <c r="W795" s="28">
        <v>3.9649999999999998E-2</v>
      </c>
      <c r="X795" s="28">
        <v>662.08</v>
      </c>
      <c r="Y795" s="28">
        <f>+X795/Modelo!$G$11</f>
        <v>6.6314102564102555</v>
      </c>
      <c r="Z795" s="26">
        <f t="shared" si="39"/>
        <v>0.62126301961152297</v>
      </c>
    </row>
    <row r="796" spans="3:26" s="26" customFormat="1" ht="14.4" x14ac:dyDescent="0.3">
      <c r="C796" s="38"/>
      <c r="W796" s="28">
        <v>3.9699999999999999E-2</v>
      </c>
      <c r="X796" s="28">
        <v>662.46</v>
      </c>
      <c r="Y796" s="28">
        <f>+X796/Modelo!$G$11</f>
        <v>6.6352163461538449</v>
      </c>
      <c r="Z796" s="26">
        <f t="shared" si="39"/>
        <v>0.62161959275593504</v>
      </c>
    </row>
    <row r="797" spans="3:26" s="26" customFormat="1" ht="14.4" x14ac:dyDescent="0.3">
      <c r="C797" s="38"/>
      <c r="W797" s="28">
        <v>3.9750000000000001E-2</v>
      </c>
      <c r="X797" s="28">
        <v>663.8</v>
      </c>
      <c r="Y797" s="28">
        <f>+X797/Modelo!$G$11</f>
        <v>6.6486378205128185</v>
      </c>
      <c r="Z797" s="26">
        <f t="shared" si="39"/>
        <v>0.62287698226517774</v>
      </c>
    </row>
    <row r="798" spans="3:26" s="26" customFormat="1" ht="14.4" x14ac:dyDescent="0.3">
      <c r="C798" s="38"/>
      <c r="W798" s="28">
        <v>3.9800000000000002E-2</v>
      </c>
      <c r="X798" s="28">
        <v>663.82</v>
      </c>
      <c r="Y798" s="28">
        <f>+X798/Modelo!$G$11</f>
        <v>6.6488381410256405</v>
      </c>
      <c r="Z798" s="26">
        <f t="shared" si="39"/>
        <v>0.62289574927277847</v>
      </c>
    </row>
    <row r="799" spans="3:26" s="26" customFormat="1" ht="14.4" x14ac:dyDescent="0.3">
      <c r="C799" s="38"/>
      <c r="W799" s="28">
        <v>3.9849999999999997E-2</v>
      </c>
      <c r="X799" s="28">
        <v>663.77</v>
      </c>
      <c r="Y799" s="28">
        <f>+X799/Modelo!$G$11</f>
        <v>6.6483373397435885</v>
      </c>
      <c r="Z799" s="26">
        <f t="shared" si="39"/>
        <v>0.62284883175377681</v>
      </c>
    </row>
    <row r="800" spans="3:26" s="26" customFormat="1" ht="14.4" x14ac:dyDescent="0.3">
      <c r="C800" s="38"/>
      <c r="W800" s="28">
        <v>3.9899999999999998E-2</v>
      </c>
      <c r="X800" s="28">
        <v>663.72</v>
      </c>
      <c r="Y800" s="28">
        <f>+X800/Modelo!$G$11</f>
        <v>6.6478365384615374</v>
      </c>
      <c r="Z800" s="26">
        <f t="shared" si="39"/>
        <v>0.62280191423477527</v>
      </c>
    </row>
    <row r="801" spans="3:26" s="26" customFormat="1" ht="14.4" x14ac:dyDescent="0.3">
      <c r="C801" s="38"/>
      <c r="W801" s="28">
        <v>3.9949999999999999E-2</v>
      </c>
      <c r="X801" s="28">
        <v>663.66</v>
      </c>
      <c r="Y801" s="28">
        <f>+X801/Modelo!$G$11</f>
        <v>6.6472355769230758</v>
      </c>
      <c r="Z801" s="26">
        <f t="shared" si="39"/>
        <v>0.6227456132119733</v>
      </c>
    </row>
    <row r="802" spans="3:26" s="26" customFormat="1" ht="14.4" x14ac:dyDescent="0.3">
      <c r="C802" s="38"/>
      <c r="W802" s="28">
        <v>0.04</v>
      </c>
      <c r="X802" s="28">
        <v>663.61</v>
      </c>
      <c r="Y802" s="28">
        <f>+X802/Modelo!$G$11</f>
        <v>6.6467347756410247</v>
      </c>
      <c r="Z802" s="26">
        <f t="shared" si="39"/>
        <v>0.62269869569297176</v>
      </c>
    </row>
    <row r="803" spans="3:26" s="26" customFormat="1" ht="14.4" x14ac:dyDescent="0.3">
      <c r="C803" s="38"/>
      <c r="W803" s="28">
        <v>4.0050000000000002E-2</v>
      </c>
      <c r="X803" s="28">
        <v>662.79</v>
      </c>
      <c r="Y803" s="28">
        <f>+X803/Modelo!$G$11</f>
        <v>6.6385216346153832</v>
      </c>
      <c r="Z803" s="26">
        <f t="shared" si="39"/>
        <v>0.62192924838134556</v>
      </c>
    </row>
    <row r="804" spans="3:26" s="26" customFormat="1" ht="14.4" x14ac:dyDescent="0.3">
      <c r="C804" s="38"/>
      <c r="W804" s="28">
        <v>4.0099999999999997E-2</v>
      </c>
      <c r="X804" s="28">
        <v>661.61</v>
      </c>
      <c r="Y804" s="28">
        <f>+X804/Modelo!$G$11</f>
        <v>6.6267027243589736</v>
      </c>
      <c r="Z804" s="26">
        <f t="shared" si="39"/>
        <v>0.62082199493290802</v>
      </c>
    </row>
    <row r="805" spans="3:26" s="26" customFormat="1" ht="14.4" x14ac:dyDescent="0.3">
      <c r="C805" s="38"/>
      <c r="W805" s="28">
        <v>4.0149999999999998E-2</v>
      </c>
      <c r="X805" s="28">
        <v>661.56</v>
      </c>
      <c r="Y805" s="28">
        <f>+X805/Modelo!$G$11</f>
        <v>6.6262019230769216</v>
      </c>
      <c r="Z805" s="26">
        <f t="shared" si="39"/>
        <v>0.62077507741390636</v>
      </c>
    </row>
    <row r="806" spans="3:26" s="26" customFormat="1" ht="14.4" x14ac:dyDescent="0.3">
      <c r="C806" s="38"/>
      <c r="W806" s="28">
        <v>4.02E-2</v>
      </c>
      <c r="X806" s="28">
        <v>661.5</v>
      </c>
      <c r="Y806" s="28">
        <f>+X806/Modelo!$G$11</f>
        <v>6.6256009615384608</v>
      </c>
      <c r="Z806" s="26">
        <f t="shared" si="39"/>
        <v>0.62071877639110451</v>
      </c>
    </row>
    <row r="807" spans="3:26" s="26" customFormat="1" ht="14.4" x14ac:dyDescent="0.3">
      <c r="C807" s="38"/>
      <c r="W807" s="28">
        <v>4.0250000000000001E-2</v>
      </c>
      <c r="X807" s="28">
        <v>661.45</v>
      </c>
      <c r="Y807" s="28">
        <f>+X807/Modelo!$G$11</f>
        <v>6.6251001602564097</v>
      </c>
      <c r="Z807" s="26">
        <f t="shared" ref="Z807:Z870" si="40">+Y807/$AA$1</f>
        <v>0.62067185887210286</v>
      </c>
    </row>
    <row r="808" spans="3:26" s="26" customFormat="1" ht="14.4" x14ac:dyDescent="0.3">
      <c r="C808" s="38"/>
      <c r="W808" s="28">
        <v>4.0300000000000002E-2</v>
      </c>
      <c r="X808" s="28">
        <v>661.4</v>
      </c>
      <c r="Y808" s="28">
        <f>+X808/Modelo!$G$11</f>
        <v>6.6245993589743577</v>
      </c>
      <c r="Z808" s="26">
        <f t="shared" si="40"/>
        <v>0.6206249413531012</v>
      </c>
    </row>
    <row r="809" spans="3:26" s="26" customFormat="1" ht="14.4" x14ac:dyDescent="0.3">
      <c r="C809" s="38"/>
      <c r="W809" s="28">
        <v>4.0349999999999997E-2</v>
      </c>
      <c r="X809" s="28">
        <v>661.35</v>
      </c>
      <c r="Y809" s="28">
        <f>+X809/Modelo!$G$11</f>
        <v>6.6240985576923066</v>
      </c>
      <c r="Z809" s="26">
        <f t="shared" si="40"/>
        <v>0.62057802383409966</v>
      </c>
    </row>
    <row r="810" spans="3:26" s="26" customFormat="1" ht="14.4" x14ac:dyDescent="0.3">
      <c r="C810" s="38"/>
      <c r="W810" s="28">
        <v>4.0399999999999998E-2</v>
      </c>
      <c r="X810" s="28">
        <v>661.29</v>
      </c>
      <c r="Y810" s="28">
        <f>+X810/Modelo!$G$11</f>
        <v>6.6234975961538449</v>
      </c>
      <c r="Z810" s="26">
        <f t="shared" si="40"/>
        <v>0.62052172281129769</v>
      </c>
    </row>
    <row r="811" spans="3:26" s="26" customFormat="1" ht="14.4" x14ac:dyDescent="0.3">
      <c r="C811" s="38"/>
      <c r="W811" s="28">
        <v>4.045E-2</v>
      </c>
      <c r="X811" s="28">
        <v>661.24</v>
      </c>
      <c r="Y811" s="28">
        <f>+X811/Modelo!$G$11</f>
        <v>6.6229967948717938</v>
      </c>
      <c r="Z811" s="26">
        <f t="shared" si="40"/>
        <v>0.62047480529229615</v>
      </c>
    </row>
    <row r="812" spans="3:26" s="26" customFormat="1" ht="14.4" x14ac:dyDescent="0.3">
      <c r="C812" s="38"/>
      <c r="W812" s="28">
        <v>4.0500000000000001E-2</v>
      </c>
      <c r="X812" s="28">
        <v>661.19</v>
      </c>
      <c r="Y812" s="28">
        <f>+X812/Modelo!$G$11</f>
        <v>6.6224959935897427</v>
      </c>
      <c r="Z812" s="26">
        <f t="shared" si="40"/>
        <v>0.62042788777329461</v>
      </c>
    </row>
    <row r="813" spans="3:26" s="26" customFormat="1" ht="14.4" x14ac:dyDescent="0.3">
      <c r="C813" s="38"/>
      <c r="W813" s="28">
        <v>4.0550000000000003E-2</v>
      </c>
      <c r="X813" s="28">
        <v>661.14</v>
      </c>
      <c r="Y813" s="28">
        <f>+X813/Modelo!$G$11</f>
        <v>6.6219951923076907</v>
      </c>
      <c r="Z813" s="26">
        <f t="shared" si="40"/>
        <v>0.62038097025429295</v>
      </c>
    </row>
    <row r="814" spans="3:26" s="26" customFormat="1" ht="14.4" x14ac:dyDescent="0.3">
      <c r="C814" s="38"/>
      <c r="W814" s="28">
        <v>4.0599999999999997E-2</v>
      </c>
      <c r="X814" s="28">
        <v>661.09</v>
      </c>
      <c r="Y814" s="28">
        <f>+X814/Modelo!$G$11</f>
        <v>6.6214943910256405</v>
      </c>
      <c r="Z814" s="26">
        <f t="shared" si="40"/>
        <v>0.62033405273529141</v>
      </c>
    </row>
    <row r="815" spans="3:26" s="26" customFormat="1" ht="14.4" x14ac:dyDescent="0.3">
      <c r="C815" s="38"/>
      <c r="W815" s="28">
        <v>4.0649999999999999E-2</v>
      </c>
      <c r="X815" s="28">
        <v>661.03</v>
      </c>
      <c r="Y815" s="28">
        <f>+X815/Modelo!$G$11</f>
        <v>6.620893429487178</v>
      </c>
      <c r="Z815" s="26">
        <f t="shared" si="40"/>
        <v>0.62027775171248944</v>
      </c>
    </row>
    <row r="816" spans="3:26" s="26" customFormat="1" ht="14.4" x14ac:dyDescent="0.3">
      <c r="C816" s="38"/>
      <c r="W816" s="28">
        <v>4.07E-2</v>
      </c>
      <c r="X816" s="28">
        <v>660.98</v>
      </c>
      <c r="Y816" s="28">
        <f>+X816/Modelo!$G$11</f>
        <v>6.6203926282051269</v>
      </c>
      <c r="Z816" s="26">
        <f t="shared" si="40"/>
        <v>0.62023083419348779</v>
      </c>
    </row>
    <row r="817" spans="3:26" s="26" customFormat="1" ht="14.4" x14ac:dyDescent="0.3">
      <c r="C817" s="38"/>
      <c r="W817" s="28">
        <v>4.0750000000000001E-2</v>
      </c>
      <c r="X817" s="28">
        <v>660.93</v>
      </c>
      <c r="Y817" s="28">
        <f>+X817/Modelo!$G$11</f>
        <v>6.6198918269230749</v>
      </c>
      <c r="Z817" s="26">
        <f t="shared" si="40"/>
        <v>0.62018391667448614</v>
      </c>
    </row>
    <row r="818" spans="3:26" s="26" customFormat="1" ht="14.4" x14ac:dyDescent="0.3">
      <c r="C818" s="38"/>
      <c r="W818" s="28">
        <v>4.0800000000000003E-2</v>
      </c>
      <c r="X818" s="28">
        <v>660.88</v>
      </c>
      <c r="Y818" s="28">
        <f>+X818/Modelo!$G$11</f>
        <v>6.6193910256410247</v>
      </c>
      <c r="Z818" s="26">
        <f t="shared" si="40"/>
        <v>0.6201369991554847</v>
      </c>
    </row>
    <row r="819" spans="3:26" s="26" customFormat="1" ht="14.4" x14ac:dyDescent="0.3">
      <c r="C819" s="38"/>
      <c r="W819" s="28">
        <v>4.0849999999999997E-2</v>
      </c>
      <c r="X819" s="28">
        <v>660.82</v>
      </c>
      <c r="Y819" s="28">
        <f>+X819/Modelo!$G$11</f>
        <v>6.6187900641025639</v>
      </c>
      <c r="Z819" s="26">
        <f t="shared" si="40"/>
        <v>0.62008069813268285</v>
      </c>
    </row>
    <row r="820" spans="3:26" s="26" customFormat="1" ht="14.4" x14ac:dyDescent="0.3">
      <c r="C820" s="38"/>
      <c r="W820" s="28">
        <v>4.0899999999999999E-2</v>
      </c>
      <c r="X820" s="28">
        <v>660.77</v>
      </c>
      <c r="Y820" s="28">
        <f>+X820/Modelo!$G$11</f>
        <v>6.6182892628205119</v>
      </c>
      <c r="Z820" s="26">
        <f t="shared" si="40"/>
        <v>0.6200337806136812</v>
      </c>
    </row>
    <row r="821" spans="3:26" s="26" customFormat="1" ht="14.4" x14ac:dyDescent="0.3">
      <c r="C821" s="38"/>
      <c r="W821" s="28">
        <v>4.095E-2</v>
      </c>
      <c r="X821" s="28">
        <v>660.72</v>
      </c>
      <c r="Y821" s="28">
        <f>+X821/Modelo!$G$11</f>
        <v>6.6177884615384608</v>
      </c>
      <c r="Z821" s="26">
        <f t="shared" si="40"/>
        <v>0.61998686309467954</v>
      </c>
    </row>
    <row r="822" spans="3:26" s="26" customFormat="1" ht="14.4" x14ac:dyDescent="0.3">
      <c r="C822" s="38"/>
      <c r="W822" s="28">
        <v>4.1000000000000002E-2</v>
      </c>
      <c r="X822" s="28">
        <v>660.67</v>
      </c>
      <c r="Y822" s="28">
        <f>+X822/Modelo!$G$11</f>
        <v>6.6172876602564088</v>
      </c>
      <c r="Z822" s="26">
        <f t="shared" si="40"/>
        <v>0.61993994557567789</v>
      </c>
    </row>
    <row r="823" spans="3:26" s="26" customFormat="1" ht="14.4" x14ac:dyDescent="0.3">
      <c r="C823" s="38"/>
      <c r="W823" s="28">
        <v>4.1050000000000003E-2</v>
      </c>
      <c r="X823" s="28">
        <v>660.61</v>
      </c>
      <c r="Y823" s="28">
        <f>+X823/Modelo!$G$11</f>
        <v>6.616686698717948</v>
      </c>
      <c r="Z823" s="26">
        <f t="shared" si="40"/>
        <v>0.61988364455287603</v>
      </c>
    </row>
    <row r="824" spans="3:26" s="26" customFormat="1" ht="14.4" x14ac:dyDescent="0.3">
      <c r="C824" s="38"/>
      <c r="W824" s="28">
        <v>4.1099999999999998E-2</v>
      </c>
      <c r="X824" s="28">
        <v>660.56</v>
      </c>
      <c r="Y824" s="28">
        <f>+X824/Modelo!$G$11</f>
        <v>6.616185897435896</v>
      </c>
      <c r="Z824" s="26">
        <f t="shared" si="40"/>
        <v>0.61983672703387438</v>
      </c>
    </row>
    <row r="825" spans="3:26" s="26" customFormat="1" ht="14.4" x14ac:dyDescent="0.3">
      <c r="C825" s="38"/>
      <c r="W825" s="28">
        <v>4.1149999999999999E-2</v>
      </c>
      <c r="X825" s="28">
        <v>660.51</v>
      </c>
      <c r="Y825" s="28">
        <f>+X825/Modelo!$G$11</f>
        <v>6.6156850961538449</v>
      </c>
      <c r="Z825" s="26">
        <f t="shared" si="40"/>
        <v>0.61978980951487284</v>
      </c>
    </row>
    <row r="826" spans="3:26" s="26" customFormat="1" ht="14.4" x14ac:dyDescent="0.3">
      <c r="C826" s="38"/>
      <c r="W826" s="28">
        <v>4.1200000000000001E-2</v>
      </c>
      <c r="X826" s="28">
        <v>660.46</v>
      </c>
      <c r="Y826" s="28">
        <f>+X826/Modelo!$G$11</f>
        <v>6.6151842948717938</v>
      </c>
      <c r="Z826" s="26">
        <f t="shared" si="40"/>
        <v>0.61974289199587129</v>
      </c>
    </row>
    <row r="827" spans="3:26" s="26" customFormat="1" ht="14.4" x14ac:dyDescent="0.3">
      <c r="C827" s="38"/>
      <c r="W827" s="28">
        <v>4.1250000000000002E-2</v>
      </c>
      <c r="X827" s="28">
        <v>660.4</v>
      </c>
      <c r="Y827" s="28">
        <f>+X827/Modelo!$G$11</f>
        <v>6.6145833333333321</v>
      </c>
      <c r="Z827" s="26">
        <f t="shared" si="40"/>
        <v>0.61968659097306933</v>
      </c>
    </row>
    <row r="828" spans="3:26" s="26" customFormat="1" ht="14.4" x14ac:dyDescent="0.3">
      <c r="C828" s="38"/>
      <c r="W828" s="28">
        <v>4.1300000000000003E-2</v>
      </c>
      <c r="X828" s="28">
        <v>660.35</v>
      </c>
      <c r="Y828" s="28">
        <f>+X828/Modelo!$G$11</f>
        <v>6.614082532051281</v>
      </c>
      <c r="Z828" s="26">
        <f t="shared" si="40"/>
        <v>0.61963967345406779</v>
      </c>
    </row>
    <row r="829" spans="3:26" s="26" customFormat="1" ht="14.4" x14ac:dyDescent="0.3">
      <c r="C829" s="38"/>
      <c r="W829" s="28">
        <v>4.1349999999999998E-2</v>
      </c>
      <c r="X829" s="28">
        <v>660.3</v>
      </c>
      <c r="Y829" s="28">
        <f>+X829/Modelo!$G$11</f>
        <v>6.6135817307692291</v>
      </c>
      <c r="Z829" s="26">
        <f t="shared" si="40"/>
        <v>0.61959275593506613</v>
      </c>
    </row>
    <row r="830" spans="3:26" s="26" customFormat="1" ht="14.4" x14ac:dyDescent="0.3">
      <c r="C830" s="38"/>
      <c r="W830" s="28">
        <v>4.1399999999999999E-2</v>
      </c>
      <c r="X830" s="28">
        <v>660.25</v>
      </c>
      <c r="Y830" s="28">
        <f>+X830/Modelo!$G$11</f>
        <v>6.613080929487178</v>
      </c>
      <c r="Z830" s="26">
        <f t="shared" si="40"/>
        <v>0.61954583841606448</v>
      </c>
    </row>
    <row r="831" spans="3:26" s="26" customFormat="1" ht="14.4" x14ac:dyDescent="0.3">
      <c r="C831" s="38"/>
      <c r="W831" s="28">
        <v>4.1450000000000001E-2</v>
      </c>
      <c r="X831" s="28">
        <v>659.96</v>
      </c>
      <c r="Y831" s="28">
        <f>+X831/Modelo!$G$11</f>
        <v>6.610176282051281</v>
      </c>
      <c r="Z831" s="26">
        <f t="shared" si="40"/>
        <v>0.6192737168058553</v>
      </c>
    </row>
    <row r="832" spans="3:26" s="26" customFormat="1" ht="14.4" x14ac:dyDescent="0.3">
      <c r="C832" s="38"/>
      <c r="W832" s="28">
        <v>4.1500000000000002E-2</v>
      </c>
      <c r="X832" s="28">
        <v>658.49</v>
      </c>
      <c r="Y832" s="28">
        <f>+X832/Modelo!$G$11</f>
        <v>6.5954527243589736</v>
      </c>
      <c r="Z832" s="26">
        <f t="shared" si="40"/>
        <v>0.61789434174720848</v>
      </c>
    </row>
    <row r="833" spans="3:26" s="26" customFormat="1" ht="14.4" x14ac:dyDescent="0.3">
      <c r="C833" s="38"/>
      <c r="W833" s="28">
        <v>4.1549999999999997E-2</v>
      </c>
      <c r="X833" s="28">
        <v>658.19</v>
      </c>
      <c r="Y833" s="28">
        <f>+X833/Modelo!$G$11</f>
        <v>6.5924479166666661</v>
      </c>
      <c r="Z833" s="26">
        <f t="shared" si="40"/>
        <v>0.61761283663319888</v>
      </c>
    </row>
    <row r="834" spans="3:26" s="26" customFormat="1" ht="14.4" x14ac:dyDescent="0.3">
      <c r="C834" s="38"/>
      <c r="W834" s="28">
        <v>4.1599999999999998E-2</v>
      </c>
      <c r="X834" s="28">
        <v>658.14</v>
      </c>
      <c r="Y834" s="28">
        <f>+X834/Modelo!$G$11</f>
        <v>6.5919471153846141</v>
      </c>
      <c r="Z834" s="26">
        <f t="shared" si="40"/>
        <v>0.61756591911419723</v>
      </c>
    </row>
    <row r="835" spans="3:26" s="26" customFormat="1" ht="14.4" x14ac:dyDescent="0.3">
      <c r="C835" s="38"/>
      <c r="W835" s="28">
        <v>4.165E-2</v>
      </c>
      <c r="X835" s="28">
        <v>658.09</v>
      </c>
      <c r="Y835" s="28">
        <f>+X835/Modelo!$G$11</f>
        <v>6.591446314102563</v>
      </c>
      <c r="Z835" s="26">
        <f t="shared" si="40"/>
        <v>0.61751900159519568</v>
      </c>
    </row>
    <row r="836" spans="3:26" s="26" customFormat="1" ht="14.4" x14ac:dyDescent="0.3">
      <c r="C836" s="38"/>
      <c r="W836" s="28">
        <v>4.1700000000000001E-2</v>
      </c>
      <c r="X836" s="28">
        <v>658.04</v>
      </c>
      <c r="Y836" s="28">
        <f>+X836/Modelo!$G$11</f>
        <v>6.590945512820511</v>
      </c>
      <c r="Z836" s="26">
        <f t="shared" si="40"/>
        <v>0.61747208407619403</v>
      </c>
    </row>
    <row r="837" spans="3:26" s="26" customFormat="1" ht="14.4" x14ac:dyDescent="0.3">
      <c r="C837" s="38"/>
      <c r="W837" s="28">
        <v>4.1750000000000002E-2</v>
      </c>
      <c r="X837" s="28">
        <v>656.89</v>
      </c>
      <c r="Y837" s="28">
        <f>+X837/Modelo!$G$11</f>
        <v>6.5794270833333321</v>
      </c>
      <c r="Z837" s="26">
        <f t="shared" si="40"/>
        <v>0.6163929811391573</v>
      </c>
    </row>
    <row r="838" spans="3:26" s="26" customFormat="1" ht="14.4" x14ac:dyDescent="0.3">
      <c r="C838" s="38"/>
      <c r="W838" s="28">
        <v>4.1799999999999997E-2</v>
      </c>
      <c r="X838" s="28">
        <v>656.03</v>
      </c>
      <c r="Y838" s="28">
        <f>+X838/Modelo!$G$11</f>
        <v>6.5708133012820502</v>
      </c>
      <c r="Z838" s="26">
        <f t="shared" si="40"/>
        <v>0.61558599981232998</v>
      </c>
    </row>
    <row r="839" spans="3:26" s="26" customFormat="1" ht="14.4" x14ac:dyDescent="0.3">
      <c r="C839" s="38"/>
      <c r="W839" s="28">
        <v>4.1849999999999998E-2</v>
      </c>
      <c r="X839" s="28">
        <v>655.98</v>
      </c>
      <c r="Y839" s="28">
        <f>+X839/Modelo!$G$11</f>
        <v>6.5703124999999991</v>
      </c>
      <c r="Z839" s="26">
        <f t="shared" si="40"/>
        <v>0.61553908229332832</v>
      </c>
    </row>
    <row r="840" spans="3:26" s="26" customFormat="1" ht="14.4" x14ac:dyDescent="0.3">
      <c r="C840" s="38"/>
      <c r="W840" s="26">
        <v>4.19E-2</v>
      </c>
      <c r="X840" s="26">
        <v>655.93</v>
      </c>
      <c r="Y840" s="28">
        <f>+X840/Modelo!$G$11</f>
        <v>6.5698116987179471</v>
      </c>
      <c r="Z840" s="26">
        <f t="shared" si="40"/>
        <v>0.61549216477432667</v>
      </c>
    </row>
    <row r="841" spans="3:26" s="26" customFormat="1" ht="14.4" x14ac:dyDescent="0.3">
      <c r="C841" s="38"/>
      <c r="W841" s="26">
        <v>4.1950000000000001E-2</v>
      </c>
      <c r="X841" s="26">
        <v>655.88</v>
      </c>
      <c r="Y841" s="28">
        <f>+X841/Modelo!$G$11</f>
        <v>6.569310897435896</v>
      </c>
      <c r="Z841" s="26">
        <f t="shared" si="40"/>
        <v>0.61544524725532512</v>
      </c>
    </row>
    <row r="842" spans="3:26" s="26" customFormat="1" ht="14.4" x14ac:dyDescent="0.3">
      <c r="C842" s="38"/>
      <c r="W842" s="26">
        <v>4.2000000000000003E-2</v>
      </c>
      <c r="X842" s="26">
        <v>655.83</v>
      </c>
      <c r="Y842" s="28">
        <f>+X842/Modelo!$G$11</f>
        <v>6.5688100961538458</v>
      </c>
      <c r="Z842" s="26">
        <f t="shared" si="40"/>
        <v>0.61539832973632358</v>
      </c>
    </row>
    <row r="843" spans="3:26" s="26" customFormat="1" ht="14.4" x14ac:dyDescent="0.3">
      <c r="C843" s="38"/>
      <c r="W843" s="26">
        <v>4.2049999999999997E-2</v>
      </c>
      <c r="X843" s="26">
        <v>655.77</v>
      </c>
      <c r="Y843" s="28">
        <f>+X843/Modelo!$G$11</f>
        <v>6.5682091346153832</v>
      </c>
      <c r="Z843" s="26">
        <f t="shared" si="40"/>
        <v>0.61534202871352162</v>
      </c>
    </row>
    <row r="844" spans="3:26" s="26" customFormat="1" ht="14.4" x14ac:dyDescent="0.3">
      <c r="C844" s="38"/>
      <c r="W844" s="26">
        <v>4.2099999999999999E-2</v>
      </c>
      <c r="X844" s="26">
        <v>655.72</v>
      </c>
      <c r="Y844" s="28">
        <f>+X844/Modelo!$G$11</f>
        <v>6.5677083333333321</v>
      </c>
      <c r="Z844" s="26">
        <f t="shared" si="40"/>
        <v>0.61529511119452007</v>
      </c>
    </row>
    <row r="845" spans="3:26" s="26" customFormat="1" ht="14.4" x14ac:dyDescent="0.3">
      <c r="C845" s="38"/>
      <c r="W845" s="26">
        <v>4.215E-2</v>
      </c>
      <c r="X845" s="26">
        <v>655.67</v>
      </c>
      <c r="Y845" s="28">
        <f>+X845/Modelo!$G$11</f>
        <v>6.5672075320512802</v>
      </c>
      <c r="Z845" s="26">
        <f t="shared" si="40"/>
        <v>0.61524819367551842</v>
      </c>
    </row>
    <row r="846" spans="3:26" s="26" customFormat="1" ht="14.4" x14ac:dyDescent="0.3">
      <c r="C846" s="38"/>
      <c r="W846" s="26">
        <v>4.2200000000000001E-2</v>
      </c>
      <c r="X846" s="26">
        <v>655.62</v>
      </c>
      <c r="Y846" s="28">
        <f>+X846/Modelo!$G$11</f>
        <v>6.5667067307692299</v>
      </c>
      <c r="Z846" s="26">
        <f t="shared" si="40"/>
        <v>0.61520127615651687</v>
      </c>
    </row>
    <row r="847" spans="3:26" s="26" customFormat="1" ht="14.4" x14ac:dyDescent="0.3">
      <c r="C847" s="38"/>
      <c r="W847" s="26">
        <v>4.2250000000000003E-2</v>
      </c>
      <c r="X847" s="26">
        <v>655.56</v>
      </c>
      <c r="Y847" s="28">
        <f>+X847/Modelo!$G$11</f>
        <v>6.5661057692307674</v>
      </c>
      <c r="Z847" s="26">
        <f t="shared" si="40"/>
        <v>0.61514497513371491</v>
      </c>
    </row>
    <row r="848" spans="3:26" s="26" customFormat="1" ht="14.4" x14ac:dyDescent="0.3">
      <c r="C848" s="38"/>
      <c r="W848" s="26">
        <v>4.2299999999999997E-2</v>
      </c>
      <c r="X848" s="26">
        <v>655.51</v>
      </c>
      <c r="Y848" s="28">
        <f>+X848/Modelo!$G$11</f>
        <v>6.5656049679487163</v>
      </c>
      <c r="Z848" s="26">
        <f t="shared" si="40"/>
        <v>0.61509805761471326</v>
      </c>
    </row>
    <row r="849" spans="3:26" s="26" customFormat="1" ht="14.4" x14ac:dyDescent="0.3">
      <c r="C849" s="38"/>
      <c r="W849" s="26">
        <v>4.2349999999999999E-2</v>
      </c>
      <c r="X849" s="26">
        <v>655.46</v>
      </c>
      <c r="Y849" s="28">
        <f>+X849/Modelo!$G$11</f>
        <v>6.5651041666666661</v>
      </c>
      <c r="Z849" s="26">
        <f t="shared" si="40"/>
        <v>0.61505114009571182</v>
      </c>
    </row>
    <row r="850" spans="3:26" s="26" customFormat="1" ht="14.4" x14ac:dyDescent="0.3">
      <c r="C850" s="38"/>
      <c r="W850" s="26">
        <v>4.24E-2</v>
      </c>
      <c r="X850" s="26">
        <v>655.41</v>
      </c>
      <c r="Y850" s="28">
        <f>+X850/Modelo!$G$11</f>
        <v>6.5646033653846141</v>
      </c>
      <c r="Z850" s="26">
        <f t="shared" si="40"/>
        <v>0.61500422257671017</v>
      </c>
    </row>
    <row r="851" spans="3:26" s="26" customFormat="1" ht="14.4" x14ac:dyDescent="0.3">
      <c r="C851" s="38"/>
      <c r="W851" s="26">
        <v>4.2450000000000002E-2</v>
      </c>
      <c r="X851" s="26">
        <v>655.35</v>
      </c>
      <c r="Y851" s="28">
        <f>+X851/Modelo!$G$11</f>
        <v>6.5640024038461533</v>
      </c>
      <c r="Z851" s="26">
        <f t="shared" si="40"/>
        <v>0.61494792155390832</v>
      </c>
    </row>
    <row r="852" spans="3:26" s="26" customFormat="1" ht="14.4" x14ac:dyDescent="0.3">
      <c r="C852" s="38"/>
      <c r="W852" s="26">
        <v>4.2500000000000003E-2</v>
      </c>
      <c r="X852" s="26">
        <v>655.29999999999995</v>
      </c>
      <c r="Y852" s="28">
        <f>+X852/Modelo!$G$11</f>
        <v>6.5635016025641013</v>
      </c>
      <c r="Z852" s="26">
        <f t="shared" si="40"/>
        <v>0.61490100403490666</v>
      </c>
    </row>
    <row r="853" spans="3:26" s="26" customFormat="1" ht="14.4" x14ac:dyDescent="0.3">
      <c r="C853" s="38"/>
      <c r="W853" s="26">
        <v>4.2549999999999998E-2</v>
      </c>
      <c r="X853" s="26">
        <v>655.25</v>
      </c>
      <c r="Y853" s="28">
        <f>+X853/Modelo!$G$11</f>
        <v>6.5630008012820502</v>
      </c>
      <c r="Z853" s="26">
        <f t="shared" si="40"/>
        <v>0.61485408651590501</v>
      </c>
    </row>
    <row r="854" spans="3:26" s="26" customFormat="1" ht="14.4" x14ac:dyDescent="0.3">
      <c r="C854" s="38"/>
      <c r="W854" s="26">
        <v>4.2599999999999999E-2</v>
      </c>
      <c r="X854" s="26">
        <v>655.20000000000005</v>
      </c>
      <c r="Y854" s="28">
        <f>+X854/Modelo!$G$11</f>
        <v>6.5624999999999991</v>
      </c>
      <c r="Z854" s="26">
        <f t="shared" si="40"/>
        <v>0.61480716899690346</v>
      </c>
    </row>
    <row r="855" spans="3:26" s="26" customFormat="1" ht="14.4" x14ac:dyDescent="0.3">
      <c r="C855" s="38"/>
      <c r="W855" s="26">
        <v>4.265E-2</v>
      </c>
      <c r="X855" s="26">
        <v>655.14</v>
      </c>
      <c r="Y855" s="28">
        <f>+X855/Modelo!$G$11</f>
        <v>6.5618990384615374</v>
      </c>
      <c r="Z855" s="26">
        <f t="shared" si="40"/>
        <v>0.6147508679741015</v>
      </c>
    </row>
    <row r="856" spans="3:26" s="26" customFormat="1" ht="14.4" x14ac:dyDescent="0.3">
      <c r="C856" s="38"/>
      <c r="W856" s="26">
        <v>4.2700000000000002E-2</v>
      </c>
      <c r="X856" s="26">
        <v>655.09</v>
      </c>
      <c r="Y856" s="28">
        <f>+X856/Modelo!$G$11</f>
        <v>6.5613982371794863</v>
      </c>
      <c r="Z856" s="26">
        <f t="shared" si="40"/>
        <v>0.61470395045509996</v>
      </c>
    </row>
    <row r="857" spans="3:26" s="26" customFormat="1" ht="14.4" x14ac:dyDescent="0.3">
      <c r="C857" s="38"/>
      <c r="W857" s="26">
        <v>4.2750000000000003E-2</v>
      </c>
      <c r="X857" s="26">
        <v>655.04</v>
      </c>
      <c r="Y857" s="28">
        <f>+X857/Modelo!$G$11</f>
        <v>6.5608974358974343</v>
      </c>
      <c r="Z857" s="26">
        <f t="shared" si="40"/>
        <v>0.6146570329360983</v>
      </c>
    </row>
    <row r="858" spans="3:26" s="26" customFormat="1" ht="14.4" x14ac:dyDescent="0.3">
      <c r="C858" s="38"/>
      <c r="W858" s="26">
        <v>4.2799999999999998E-2</v>
      </c>
      <c r="X858" s="26">
        <v>654.99</v>
      </c>
      <c r="Y858" s="28">
        <f>+X858/Modelo!$G$11</f>
        <v>6.5603966346153832</v>
      </c>
      <c r="Z858" s="26">
        <f t="shared" si="40"/>
        <v>0.61461011541709676</v>
      </c>
    </row>
    <row r="859" spans="3:26" s="26" customFormat="1" ht="14.4" x14ac:dyDescent="0.3">
      <c r="C859" s="38"/>
      <c r="W859" s="26">
        <v>4.2849999999999999E-2</v>
      </c>
      <c r="X859" s="26">
        <v>654.94000000000005</v>
      </c>
      <c r="Y859" s="28">
        <f>+X859/Modelo!$G$11</f>
        <v>6.559895833333333</v>
      </c>
      <c r="Z859" s="26">
        <f t="shared" si="40"/>
        <v>0.61456319789809521</v>
      </c>
    </row>
    <row r="860" spans="3:26" s="26" customFormat="1" ht="14.4" x14ac:dyDescent="0.3">
      <c r="C860" s="38"/>
      <c r="W860" s="26">
        <v>4.2900000000000001E-2</v>
      </c>
      <c r="X860" s="26">
        <v>654.88</v>
      </c>
      <c r="Y860" s="28">
        <f>+X860/Modelo!$G$11</f>
        <v>6.5592948717948705</v>
      </c>
      <c r="Z860" s="26">
        <f t="shared" si="40"/>
        <v>0.61450689687529325</v>
      </c>
    </row>
    <row r="861" spans="3:26" s="26" customFormat="1" ht="14.4" x14ac:dyDescent="0.3">
      <c r="C861" s="38"/>
      <c r="W861" s="26">
        <v>4.2950000000000002E-2</v>
      </c>
      <c r="X861" s="26">
        <v>654.83000000000004</v>
      </c>
      <c r="Y861" s="28">
        <f>+X861/Modelo!$G$11</f>
        <v>6.5587940705128194</v>
      </c>
      <c r="Z861" s="26">
        <f t="shared" si="40"/>
        <v>0.6144599793562916</v>
      </c>
    </row>
    <row r="862" spans="3:26" s="26" customFormat="1" ht="14.4" x14ac:dyDescent="0.3">
      <c r="C862" s="38"/>
      <c r="W862" s="26">
        <v>4.2999999999999997E-2</v>
      </c>
      <c r="X862" s="26">
        <v>654.78</v>
      </c>
      <c r="Y862" s="28">
        <f>+X862/Modelo!$G$11</f>
        <v>6.5582932692307674</v>
      </c>
      <c r="Z862" s="26">
        <f t="shared" si="40"/>
        <v>0.61441306183728994</v>
      </c>
    </row>
    <row r="863" spans="3:26" s="26" customFormat="1" ht="14.4" x14ac:dyDescent="0.3">
      <c r="C863" s="38"/>
      <c r="W863" s="26">
        <v>4.3049999999999998E-2</v>
      </c>
      <c r="X863" s="26">
        <v>654.73</v>
      </c>
      <c r="Y863" s="28">
        <f>+X863/Modelo!$G$11</f>
        <v>6.5577924679487172</v>
      </c>
      <c r="Z863" s="26">
        <f t="shared" si="40"/>
        <v>0.61436614431828851</v>
      </c>
    </row>
    <row r="864" spans="3:26" s="26" customFormat="1" ht="14.4" x14ac:dyDescent="0.3">
      <c r="C864" s="38"/>
      <c r="W864" s="26">
        <v>4.3099999999999999E-2</v>
      </c>
      <c r="X864" s="26">
        <v>654.66999999999996</v>
      </c>
      <c r="Y864" s="28">
        <f>+X864/Modelo!$G$11</f>
        <v>6.5571915064102546</v>
      </c>
      <c r="Z864" s="26">
        <f t="shared" si="40"/>
        <v>0.61430984329548644</v>
      </c>
    </row>
    <row r="865" spans="3:26" s="26" customFormat="1" ht="14.4" x14ac:dyDescent="0.3">
      <c r="C865" s="38"/>
      <c r="W865" s="26">
        <v>4.3150000000000001E-2</v>
      </c>
      <c r="X865" s="26">
        <v>654.62</v>
      </c>
      <c r="Y865" s="28">
        <f>+X865/Modelo!$G$11</f>
        <v>6.5566907051282044</v>
      </c>
      <c r="Z865" s="26">
        <f t="shared" si="40"/>
        <v>0.614262925776485</v>
      </c>
    </row>
    <row r="866" spans="3:26" s="26" customFormat="1" ht="14.4" x14ac:dyDescent="0.3">
      <c r="C866" s="38"/>
      <c r="W866" s="26">
        <v>4.3200000000000002E-2</v>
      </c>
      <c r="X866" s="26">
        <v>654.57000000000005</v>
      </c>
      <c r="Y866" s="28">
        <f>+X866/Modelo!$G$11</f>
        <v>6.5561899038461533</v>
      </c>
      <c r="Z866" s="26">
        <f t="shared" si="40"/>
        <v>0.61421600825748335</v>
      </c>
    </row>
    <row r="867" spans="3:26" s="26" customFormat="1" ht="14.4" x14ac:dyDescent="0.3">
      <c r="C867" s="38"/>
      <c r="W867" s="26">
        <v>4.3249999999999997E-2</v>
      </c>
      <c r="X867" s="26">
        <v>654.52</v>
      </c>
      <c r="Y867" s="28">
        <f>+X867/Modelo!$G$11</f>
        <v>6.5556891025641013</v>
      </c>
      <c r="Z867" s="26">
        <f t="shared" si="40"/>
        <v>0.61416909073848169</v>
      </c>
    </row>
    <row r="868" spans="3:26" s="26" customFormat="1" ht="14.4" x14ac:dyDescent="0.3">
      <c r="C868" s="38"/>
      <c r="W868" s="26">
        <v>4.3299999999999998E-2</v>
      </c>
      <c r="X868" s="26">
        <v>654.46</v>
      </c>
      <c r="Y868" s="28">
        <f>+X868/Modelo!$G$11</f>
        <v>6.5550881410256405</v>
      </c>
      <c r="Z868" s="26">
        <f t="shared" si="40"/>
        <v>0.61411278971567984</v>
      </c>
    </row>
    <row r="869" spans="3:26" s="26" customFormat="1" ht="14.4" x14ac:dyDescent="0.3">
      <c r="C869" s="38"/>
      <c r="W869" s="26">
        <v>4.335E-2</v>
      </c>
      <c r="X869" s="26">
        <v>654.41</v>
      </c>
      <c r="Y869" s="28">
        <f>+X869/Modelo!$G$11</f>
        <v>6.5545873397435885</v>
      </c>
      <c r="Z869" s="26">
        <f t="shared" si="40"/>
        <v>0.61406587219667819</v>
      </c>
    </row>
    <row r="870" spans="3:26" s="26" customFormat="1" ht="14.4" x14ac:dyDescent="0.3">
      <c r="C870" s="38"/>
      <c r="W870" s="26">
        <v>4.3400000000000001E-2</v>
      </c>
      <c r="X870" s="26">
        <v>654.36</v>
      </c>
      <c r="Y870" s="28">
        <f>+X870/Modelo!$G$11</f>
        <v>6.5540865384615374</v>
      </c>
      <c r="Z870" s="26">
        <f t="shared" si="40"/>
        <v>0.61401895467767664</v>
      </c>
    </row>
    <row r="871" spans="3:26" s="26" customFormat="1" ht="14.4" x14ac:dyDescent="0.3">
      <c r="C871" s="38"/>
      <c r="W871" s="26">
        <v>4.3450000000000003E-2</v>
      </c>
      <c r="X871" s="26">
        <v>654.30999999999995</v>
      </c>
      <c r="Y871" s="28">
        <f>+X871/Modelo!$G$11</f>
        <v>6.5535857371794854</v>
      </c>
      <c r="Z871" s="26">
        <f t="shared" ref="Z871:Z934" si="41">+Y871/$AA$1</f>
        <v>0.61397203715867499</v>
      </c>
    </row>
    <row r="872" spans="3:26" s="26" customFormat="1" ht="14.4" x14ac:dyDescent="0.3">
      <c r="C872" s="38"/>
      <c r="W872" s="26">
        <v>4.3499999999999997E-2</v>
      </c>
      <c r="X872" s="26">
        <v>654.26</v>
      </c>
      <c r="Y872" s="28">
        <f>+X872/Modelo!$G$11</f>
        <v>6.5530849358974343</v>
      </c>
      <c r="Z872" s="26">
        <f t="shared" si="41"/>
        <v>0.61392511963967344</v>
      </c>
    </row>
    <row r="873" spans="3:26" s="26" customFormat="1" ht="14.4" x14ac:dyDescent="0.3">
      <c r="C873" s="38"/>
      <c r="W873" s="26">
        <v>4.3549999999999998E-2</v>
      </c>
      <c r="X873" s="26">
        <v>654.20000000000005</v>
      </c>
      <c r="Y873" s="28">
        <f>+X873/Modelo!$G$11</f>
        <v>6.5524839743589736</v>
      </c>
      <c r="Z873" s="26">
        <f t="shared" si="41"/>
        <v>0.61386881861687159</v>
      </c>
    </row>
    <row r="874" spans="3:26" s="26" customFormat="1" ht="14.4" x14ac:dyDescent="0.3">
      <c r="C874" s="38"/>
      <c r="W874" s="26">
        <v>4.36E-2</v>
      </c>
      <c r="X874" s="26">
        <v>654.15</v>
      </c>
      <c r="Y874" s="28">
        <f>+X874/Modelo!$G$11</f>
        <v>6.5519831730769216</v>
      </c>
      <c r="Z874" s="26">
        <f t="shared" si="41"/>
        <v>0.61382190109786994</v>
      </c>
    </row>
    <row r="875" spans="3:26" s="26" customFormat="1" ht="14.4" x14ac:dyDescent="0.3">
      <c r="C875" s="38"/>
      <c r="W875" s="26">
        <v>4.3650000000000001E-2</v>
      </c>
      <c r="X875" s="26">
        <v>654.1</v>
      </c>
      <c r="Y875" s="28">
        <f>+X875/Modelo!$G$11</f>
        <v>6.5514823717948705</v>
      </c>
      <c r="Z875" s="26">
        <f t="shared" si="41"/>
        <v>0.61377498357886828</v>
      </c>
    </row>
    <row r="876" spans="3:26" s="26" customFormat="1" ht="14.4" x14ac:dyDescent="0.3">
      <c r="C876" s="38"/>
      <c r="W876" s="26">
        <v>4.3700000000000003E-2</v>
      </c>
      <c r="X876" s="26">
        <v>654.04999999999995</v>
      </c>
      <c r="Y876" s="28">
        <f>+X876/Modelo!$G$11</f>
        <v>6.5509815705128185</v>
      </c>
      <c r="Z876" s="26">
        <f t="shared" si="41"/>
        <v>0.61372806605986663</v>
      </c>
    </row>
    <row r="877" spans="3:26" s="26" customFormat="1" ht="14.4" x14ac:dyDescent="0.3">
      <c r="C877" s="38"/>
      <c r="W877" s="26">
        <v>4.3749999999999997E-2</v>
      </c>
      <c r="X877" s="26">
        <v>653.99</v>
      </c>
      <c r="Y877" s="28">
        <f>+X877/Modelo!$G$11</f>
        <v>6.5503806089743577</v>
      </c>
      <c r="Z877" s="26">
        <f t="shared" si="41"/>
        <v>0.61367176503706478</v>
      </c>
    </row>
    <row r="878" spans="3:26" s="26" customFormat="1" ht="14.4" x14ac:dyDescent="0.3">
      <c r="C878" s="38"/>
      <c r="W878" s="26">
        <v>4.3799999999999999E-2</v>
      </c>
      <c r="X878" s="26">
        <v>653.94000000000005</v>
      </c>
      <c r="Y878" s="28">
        <f>+X878/Modelo!$G$11</f>
        <v>6.5498798076923075</v>
      </c>
      <c r="Z878" s="26">
        <f t="shared" si="41"/>
        <v>0.61362484751806334</v>
      </c>
    </row>
    <row r="879" spans="3:26" s="26" customFormat="1" ht="14.4" x14ac:dyDescent="0.3">
      <c r="C879" s="38"/>
      <c r="W879" s="26">
        <v>4.385E-2</v>
      </c>
      <c r="X879" s="26">
        <v>653.89</v>
      </c>
      <c r="Y879" s="28">
        <f>+X879/Modelo!$G$11</f>
        <v>6.5493790064102555</v>
      </c>
      <c r="Z879" s="26">
        <f t="shared" si="41"/>
        <v>0.61357792999906169</v>
      </c>
    </row>
    <row r="880" spans="3:26" s="26" customFormat="1" ht="14.4" x14ac:dyDescent="0.3">
      <c r="C880" s="38"/>
      <c r="W880" s="26">
        <v>4.3900000000000002E-2</v>
      </c>
      <c r="X880" s="26">
        <v>653.84</v>
      </c>
      <c r="Y880" s="28">
        <f>+X880/Modelo!$G$11</f>
        <v>6.5488782051282044</v>
      </c>
      <c r="Z880" s="26">
        <f t="shared" si="41"/>
        <v>0.61353101248006015</v>
      </c>
    </row>
    <row r="881" spans="3:26" s="26" customFormat="1" ht="14.4" x14ac:dyDescent="0.3">
      <c r="C881" s="38"/>
      <c r="W881" s="26">
        <v>4.3950000000000003E-2</v>
      </c>
      <c r="X881" s="26">
        <v>653.78</v>
      </c>
      <c r="Y881" s="28">
        <f>+X881/Modelo!$G$11</f>
        <v>6.5482772435897418</v>
      </c>
      <c r="Z881" s="26">
        <f t="shared" si="41"/>
        <v>0.61347471145725807</v>
      </c>
    </row>
    <row r="882" spans="3:26" s="26" customFormat="1" ht="14.4" x14ac:dyDescent="0.3">
      <c r="C882" s="38"/>
      <c r="W882" s="26">
        <v>4.3999999999999997E-2</v>
      </c>
      <c r="X882" s="26">
        <v>653.73</v>
      </c>
      <c r="Y882" s="28">
        <f>+X882/Modelo!$G$11</f>
        <v>6.5477764423076916</v>
      </c>
      <c r="Z882" s="26">
        <f t="shared" si="41"/>
        <v>0.61342779393825664</v>
      </c>
    </row>
    <row r="883" spans="3:26" s="26" customFormat="1" ht="14.4" x14ac:dyDescent="0.3">
      <c r="C883" s="38"/>
      <c r="W883" s="26">
        <v>4.4049999999999999E-2</v>
      </c>
      <c r="X883" s="26">
        <v>653.67999999999995</v>
      </c>
      <c r="Y883" s="28">
        <f>+X883/Modelo!$G$11</f>
        <v>6.5472756410256396</v>
      </c>
      <c r="Z883" s="26">
        <f t="shared" si="41"/>
        <v>0.61338087641925487</v>
      </c>
    </row>
    <row r="884" spans="3:26" s="26" customFormat="1" ht="14.4" x14ac:dyDescent="0.3">
      <c r="C884" s="38"/>
      <c r="W884" s="26">
        <v>4.41E-2</v>
      </c>
      <c r="X884" s="26">
        <v>653.63</v>
      </c>
      <c r="Y884" s="28">
        <f>+X884/Modelo!$G$11</f>
        <v>6.5467748397435885</v>
      </c>
      <c r="Z884" s="26">
        <f t="shared" si="41"/>
        <v>0.61333395890025333</v>
      </c>
    </row>
    <row r="885" spans="3:26" s="26" customFormat="1" ht="14.4" x14ac:dyDescent="0.3">
      <c r="C885" s="38"/>
      <c r="W885" s="26">
        <v>4.4150000000000002E-2</v>
      </c>
      <c r="X885" s="26">
        <v>653.57000000000005</v>
      </c>
      <c r="Y885" s="28">
        <f>+X885/Modelo!$G$11</f>
        <v>6.5461738782051277</v>
      </c>
      <c r="Z885" s="26">
        <f t="shared" si="41"/>
        <v>0.61327765787745148</v>
      </c>
    </row>
    <row r="886" spans="3:26" s="26" customFormat="1" ht="14.4" x14ac:dyDescent="0.3">
      <c r="C886" s="38"/>
      <c r="W886" s="26">
        <v>4.4200000000000003E-2</v>
      </c>
      <c r="X886" s="26">
        <v>653.52</v>
      </c>
      <c r="Y886" s="28">
        <f>+X886/Modelo!$G$11</f>
        <v>6.5456730769230758</v>
      </c>
      <c r="Z886" s="26">
        <f t="shared" si="41"/>
        <v>0.61323074035844982</v>
      </c>
    </row>
    <row r="887" spans="3:26" s="26" customFormat="1" ht="14.4" x14ac:dyDescent="0.3">
      <c r="C887" s="38"/>
      <c r="W887" s="26">
        <v>4.4249999999999998E-2</v>
      </c>
      <c r="X887" s="26">
        <v>653.47</v>
      </c>
      <c r="Y887" s="28">
        <f>+X887/Modelo!$G$11</f>
        <v>6.5451722756410247</v>
      </c>
      <c r="Z887" s="26">
        <f t="shared" si="41"/>
        <v>0.61318382283944828</v>
      </c>
    </row>
    <row r="888" spans="3:26" s="26" customFormat="1" ht="14.4" x14ac:dyDescent="0.3">
      <c r="C888" s="38"/>
      <c r="W888" s="26">
        <v>4.4299999999999999E-2</v>
      </c>
      <c r="X888" s="26">
        <v>653.41999999999996</v>
      </c>
      <c r="Y888" s="28">
        <f>+X888/Modelo!$G$11</f>
        <v>6.5446714743589727</v>
      </c>
      <c r="Z888" s="26">
        <f t="shared" si="41"/>
        <v>0.61313690532044662</v>
      </c>
    </row>
    <row r="889" spans="3:26" s="26" customFormat="1" ht="14.4" x14ac:dyDescent="0.3">
      <c r="C889" s="38"/>
      <c r="W889" s="26">
        <v>4.4350000000000001E-2</v>
      </c>
      <c r="X889" s="26">
        <v>653.37</v>
      </c>
      <c r="Y889" s="28">
        <f>+X889/Modelo!$G$11</f>
        <v>6.5441706730769216</v>
      </c>
      <c r="Z889" s="26">
        <f t="shared" si="41"/>
        <v>0.61308998780144508</v>
      </c>
    </row>
    <row r="890" spans="3:26" s="26" customFormat="1" ht="14.4" x14ac:dyDescent="0.3">
      <c r="C890" s="38"/>
      <c r="W890" s="26">
        <v>4.4400000000000002E-2</v>
      </c>
      <c r="X890" s="26">
        <v>653.30999999999995</v>
      </c>
      <c r="Y890" s="28">
        <f>+X890/Modelo!$G$11</f>
        <v>6.5435697115384599</v>
      </c>
      <c r="Z890" s="26">
        <f t="shared" si="41"/>
        <v>0.61303368677864312</v>
      </c>
    </row>
    <row r="891" spans="3:26" s="26" customFormat="1" ht="14.4" x14ac:dyDescent="0.3">
      <c r="C891" s="38"/>
      <c r="W891" s="26">
        <v>4.4450000000000003E-2</v>
      </c>
      <c r="X891" s="26">
        <v>653.26</v>
      </c>
      <c r="Y891" s="28">
        <f>+X891/Modelo!$G$11</f>
        <v>6.5430689102564088</v>
      </c>
      <c r="Z891" s="26">
        <f t="shared" si="41"/>
        <v>0.61298676925964157</v>
      </c>
    </row>
    <row r="892" spans="3:26" s="26" customFormat="1" ht="14.4" x14ac:dyDescent="0.3">
      <c r="C892" s="38"/>
      <c r="W892" s="26">
        <v>4.4499999999999998E-2</v>
      </c>
      <c r="X892" s="26">
        <v>653.21</v>
      </c>
      <c r="Y892" s="28">
        <f>+X892/Modelo!$G$11</f>
        <v>6.5425681089743586</v>
      </c>
      <c r="Z892" s="26">
        <f t="shared" si="41"/>
        <v>0.61293985174064003</v>
      </c>
    </row>
    <row r="893" spans="3:26" s="26" customFormat="1" ht="14.4" x14ac:dyDescent="0.3">
      <c r="C893" s="38"/>
      <c r="W893" s="26">
        <v>4.4549999999999999E-2</v>
      </c>
      <c r="X893" s="26">
        <v>653.16</v>
      </c>
      <c r="Y893" s="28">
        <f>+X893/Modelo!$G$11</f>
        <v>6.5420673076923066</v>
      </c>
      <c r="Z893" s="26">
        <f t="shared" si="41"/>
        <v>0.61289293422163837</v>
      </c>
    </row>
    <row r="894" spans="3:26" s="26" customFormat="1" ht="14.4" x14ac:dyDescent="0.3">
      <c r="C894" s="38"/>
      <c r="W894" s="26">
        <v>4.4600000000000001E-2</v>
      </c>
      <c r="X894" s="26">
        <v>653.1</v>
      </c>
      <c r="Y894" s="28">
        <f>+X894/Modelo!$G$11</f>
        <v>6.5414663461538449</v>
      </c>
      <c r="Z894" s="26">
        <f t="shared" si="41"/>
        <v>0.61283663319883641</v>
      </c>
    </row>
    <row r="895" spans="3:26" s="26" customFormat="1" ht="14.4" x14ac:dyDescent="0.3">
      <c r="C895" s="38"/>
      <c r="W895" s="26">
        <v>4.4650000000000002E-2</v>
      </c>
      <c r="X895" s="26">
        <v>653.04999999999995</v>
      </c>
      <c r="Y895" s="28">
        <f>+X895/Modelo!$G$11</f>
        <v>6.5409655448717929</v>
      </c>
      <c r="Z895" s="26">
        <f t="shared" si="41"/>
        <v>0.61278971567983476</v>
      </c>
    </row>
    <row r="896" spans="3:26" s="26" customFormat="1" ht="14.4" x14ac:dyDescent="0.3">
      <c r="C896" s="38"/>
      <c r="W896" s="26">
        <v>4.4699999999999997E-2</v>
      </c>
      <c r="X896" s="26">
        <v>653</v>
      </c>
      <c r="Y896" s="28">
        <f>+X896/Modelo!$G$11</f>
        <v>6.5404647435897427</v>
      </c>
      <c r="Z896" s="26">
        <f t="shared" si="41"/>
        <v>0.61274279816083332</v>
      </c>
    </row>
    <row r="897" spans="3:26" s="26" customFormat="1" ht="14.4" x14ac:dyDescent="0.3">
      <c r="C897" s="38"/>
      <c r="W897" s="26">
        <v>4.4749999999999998E-2</v>
      </c>
      <c r="X897" s="26">
        <v>652.95000000000005</v>
      </c>
      <c r="Y897" s="28">
        <f>+X897/Modelo!$G$11</f>
        <v>6.5399639423076916</v>
      </c>
      <c r="Z897" s="26">
        <f t="shared" si="41"/>
        <v>0.61269588064183167</v>
      </c>
    </row>
    <row r="898" spans="3:26" s="26" customFormat="1" ht="14.4" x14ac:dyDescent="0.3">
      <c r="C898" s="38"/>
      <c r="W898" s="26">
        <v>4.48E-2</v>
      </c>
      <c r="X898" s="26">
        <v>652.89</v>
      </c>
      <c r="Y898" s="28">
        <f>+X898/Modelo!$G$11</f>
        <v>6.5393629807692291</v>
      </c>
      <c r="Z898" s="26">
        <f t="shared" si="41"/>
        <v>0.61263957961902971</v>
      </c>
    </row>
    <row r="899" spans="3:26" s="26" customFormat="1" ht="14.4" x14ac:dyDescent="0.3">
      <c r="C899" s="38"/>
      <c r="W899" s="26">
        <v>4.4850000000000001E-2</v>
      </c>
      <c r="X899" s="26">
        <v>652.84</v>
      </c>
      <c r="Y899" s="28">
        <f>+X899/Modelo!$G$11</f>
        <v>6.5388621794871788</v>
      </c>
      <c r="Z899" s="26">
        <f t="shared" si="41"/>
        <v>0.61259266210002816</v>
      </c>
    </row>
    <row r="900" spans="3:26" s="26" customFormat="1" ht="14.4" x14ac:dyDescent="0.3">
      <c r="C900" s="38"/>
      <c r="W900" s="26">
        <v>4.4900000000000002E-2</v>
      </c>
      <c r="X900" s="26">
        <v>652.79</v>
      </c>
      <c r="Y900" s="28">
        <f>+X900/Modelo!$G$11</f>
        <v>6.5383613782051269</v>
      </c>
      <c r="Z900" s="26">
        <f t="shared" si="41"/>
        <v>0.61254574458102651</v>
      </c>
    </row>
    <row r="901" spans="3:26" s="26" customFormat="1" ht="14.4" x14ac:dyDescent="0.3">
      <c r="C901" s="38"/>
      <c r="W901" s="26">
        <v>4.4949999999999997E-2</v>
      </c>
      <c r="X901" s="26">
        <v>652.74</v>
      </c>
      <c r="Y901" s="28">
        <f>+X901/Modelo!$G$11</f>
        <v>6.5378605769230758</v>
      </c>
      <c r="Z901" s="26">
        <f t="shared" si="41"/>
        <v>0.61249882706202496</v>
      </c>
    </row>
    <row r="902" spans="3:26" s="26" customFormat="1" ht="14.4" x14ac:dyDescent="0.3">
      <c r="C902" s="38"/>
      <c r="W902" s="26">
        <v>4.4999999999999998E-2</v>
      </c>
      <c r="X902" s="26">
        <v>652.67999999999995</v>
      </c>
      <c r="Y902" s="28">
        <f>+X902/Modelo!$G$11</f>
        <v>6.5372596153846141</v>
      </c>
      <c r="Z902" s="26">
        <f t="shared" si="41"/>
        <v>0.612442526039223</v>
      </c>
    </row>
    <row r="903" spans="3:26" s="26" customFormat="1" ht="14.4" x14ac:dyDescent="0.3">
      <c r="C903" s="38"/>
      <c r="W903" s="26">
        <v>4.505E-2</v>
      </c>
      <c r="X903" s="26">
        <v>652.63</v>
      </c>
      <c r="Y903" s="28">
        <f>+X903/Modelo!$G$11</f>
        <v>6.536758814102563</v>
      </c>
      <c r="Z903" s="26">
        <f t="shared" si="41"/>
        <v>0.61239560852022146</v>
      </c>
    </row>
    <row r="904" spans="3:26" s="26" customFormat="1" ht="14.4" x14ac:dyDescent="0.3">
      <c r="C904" s="38"/>
      <c r="W904" s="26">
        <v>4.5100000000000001E-2</v>
      </c>
      <c r="X904" s="26">
        <v>652.58000000000004</v>
      </c>
      <c r="Y904" s="28">
        <f>+X904/Modelo!$G$11</f>
        <v>6.5362580128205119</v>
      </c>
      <c r="Z904" s="26">
        <f t="shared" si="41"/>
        <v>0.61234869100121991</v>
      </c>
    </row>
    <row r="905" spans="3:26" s="26" customFormat="1" ht="14.4" x14ac:dyDescent="0.3">
      <c r="C905" s="38"/>
      <c r="W905" s="26">
        <v>4.5150000000000003E-2</v>
      </c>
      <c r="X905" s="26">
        <v>652.53</v>
      </c>
      <c r="Y905" s="28">
        <f>+X905/Modelo!$G$11</f>
        <v>6.5357572115384599</v>
      </c>
      <c r="Z905" s="26">
        <f t="shared" si="41"/>
        <v>0.61230177348221826</v>
      </c>
    </row>
    <row r="906" spans="3:26" s="26" customFormat="1" ht="14.4" x14ac:dyDescent="0.3">
      <c r="C906" s="38"/>
      <c r="W906" s="26">
        <v>4.5199999999999997E-2</v>
      </c>
      <c r="X906" s="26">
        <v>652.48</v>
      </c>
      <c r="Y906" s="28">
        <f>+X906/Modelo!$G$11</f>
        <v>6.5352564102564097</v>
      </c>
      <c r="Z906" s="26">
        <f t="shared" si="41"/>
        <v>0.61225485596321672</v>
      </c>
    </row>
    <row r="907" spans="3:26" s="26" customFormat="1" ht="14.4" x14ac:dyDescent="0.3">
      <c r="C907" s="38"/>
      <c r="W907" s="26">
        <v>4.5249999999999999E-2</v>
      </c>
      <c r="X907" s="26">
        <v>652.41999999999996</v>
      </c>
      <c r="Y907" s="28">
        <f>+X907/Modelo!$G$11</f>
        <v>6.5346554487179471</v>
      </c>
      <c r="Z907" s="26">
        <f t="shared" si="41"/>
        <v>0.61219855494041475</v>
      </c>
    </row>
    <row r="908" spans="3:26" s="26" customFormat="1" ht="14.4" x14ac:dyDescent="0.3">
      <c r="C908" s="38"/>
      <c r="W908" s="26">
        <v>4.53E-2</v>
      </c>
      <c r="X908" s="26">
        <v>652.37</v>
      </c>
      <c r="Y908" s="28">
        <f>+X908/Modelo!$G$11</f>
        <v>6.534154647435896</v>
      </c>
      <c r="Z908" s="26">
        <f t="shared" si="41"/>
        <v>0.6121516374214131</v>
      </c>
    </row>
    <row r="909" spans="3:26" s="26" customFormat="1" ht="14.4" x14ac:dyDescent="0.3">
      <c r="C909" s="38"/>
      <c r="W909" s="26">
        <v>4.5350000000000001E-2</v>
      </c>
      <c r="X909" s="26">
        <v>652.32000000000005</v>
      </c>
      <c r="Y909" s="28">
        <f>+X909/Modelo!$G$11</f>
        <v>6.5336538461538458</v>
      </c>
      <c r="Z909" s="26">
        <f t="shared" si="41"/>
        <v>0.61210471990241166</v>
      </c>
    </row>
    <row r="910" spans="3:26" s="26" customFormat="1" ht="14.4" x14ac:dyDescent="0.3">
      <c r="C910" s="38"/>
      <c r="W910" s="26">
        <v>4.5400000000000003E-2</v>
      </c>
      <c r="X910" s="26">
        <v>652.27</v>
      </c>
      <c r="Y910" s="28">
        <f>+X910/Modelo!$G$11</f>
        <v>6.5331530448717938</v>
      </c>
      <c r="Z910" s="26">
        <f t="shared" si="41"/>
        <v>0.61205780238341001</v>
      </c>
    </row>
    <row r="911" spans="3:26" s="26" customFormat="1" ht="14.4" x14ac:dyDescent="0.3">
      <c r="C911" s="38"/>
      <c r="W911" s="26">
        <v>4.5449999999999997E-2</v>
      </c>
      <c r="X911" s="26">
        <v>652.21</v>
      </c>
      <c r="Y911" s="28">
        <f>+X911/Modelo!$G$11</f>
        <v>6.5325520833333321</v>
      </c>
      <c r="Z911" s="26">
        <f t="shared" si="41"/>
        <v>0.61200150136060805</v>
      </c>
    </row>
    <row r="912" spans="3:26" s="26" customFormat="1" ht="14.4" x14ac:dyDescent="0.3">
      <c r="C912" s="38"/>
      <c r="W912" s="26">
        <v>4.5499999999999999E-2</v>
      </c>
      <c r="X912" s="26">
        <v>652.16</v>
      </c>
      <c r="Y912" s="28">
        <f>+X912/Modelo!$G$11</f>
        <v>6.5320512820512802</v>
      </c>
      <c r="Z912" s="26">
        <f t="shared" si="41"/>
        <v>0.61195458384160639</v>
      </c>
    </row>
    <row r="913" spans="3:26" s="26" customFormat="1" ht="14.4" x14ac:dyDescent="0.3">
      <c r="C913" s="38"/>
      <c r="W913" s="26">
        <v>4.555E-2</v>
      </c>
      <c r="X913" s="26">
        <v>652.11</v>
      </c>
      <c r="Y913" s="28">
        <f>+X913/Modelo!$G$11</f>
        <v>6.5315504807692299</v>
      </c>
      <c r="Z913" s="26">
        <f t="shared" si="41"/>
        <v>0.61190766632260485</v>
      </c>
    </row>
    <row r="914" spans="3:26" s="26" customFormat="1" ht="14.4" x14ac:dyDescent="0.3">
      <c r="C914" s="38"/>
      <c r="W914" s="26">
        <v>4.5600000000000002E-2</v>
      </c>
      <c r="X914" s="26">
        <v>652.05999999999995</v>
      </c>
      <c r="Y914" s="28">
        <f>+X914/Modelo!$G$11</f>
        <v>6.531049679487178</v>
      </c>
      <c r="Z914" s="26">
        <f t="shared" si="41"/>
        <v>0.61186074880360319</v>
      </c>
    </row>
    <row r="915" spans="3:26" s="26" customFormat="1" ht="14.4" x14ac:dyDescent="0.3">
      <c r="C915" s="38"/>
      <c r="W915" s="26">
        <v>4.5650000000000003E-2</v>
      </c>
      <c r="X915" s="26">
        <v>652</v>
      </c>
      <c r="Y915" s="28">
        <f>+X915/Modelo!$G$11</f>
        <v>6.5304487179487172</v>
      </c>
      <c r="Z915" s="26">
        <f t="shared" si="41"/>
        <v>0.61180444778080134</v>
      </c>
    </row>
    <row r="916" spans="3:26" s="26" customFormat="1" ht="14.4" x14ac:dyDescent="0.3">
      <c r="C916" s="38"/>
      <c r="W916" s="26">
        <v>4.5699999999999998E-2</v>
      </c>
      <c r="X916" s="26">
        <v>651.95000000000005</v>
      </c>
      <c r="Y916" s="28">
        <f>+X916/Modelo!$G$11</f>
        <v>6.5299479166666661</v>
      </c>
      <c r="Z916" s="26">
        <f t="shared" si="41"/>
        <v>0.6117575302617998</v>
      </c>
    </row>
    <row r="917" spans="3:26" s="26" customFormat="1" ht="14.4" x14ac:dyDescent="0.3">
      <c r="C917" s="38"/>
      <c r="W917" s="26">
        <v>4.5749999999999999E-2</v>
      </c>
      <c r="X917" s="26">
        <v>651.9</v>
      </c>
      <c r="Y917" s="28">
        <f>+X917/Modelo!$G$11</f>
        <v>6.5294471153846141</v>
      </c>
      <c r="Z917" s="26">
        <f t="shared" si="41"/>
        <v>0.61171061274279814</v>
      </c>
    </row>
    <row r="918" spans="3:26" s="26" customFormat="1" ht="14.4" x14ac:dyDescent="0.3">
      <c r="C918" s="38"/>
      <c r="W918" s="26">
        <v>4.58E-2</v>
      </c>
      <c r="X918" s="26">
        <v>651.85</v>
      </c>
      <c r="Y918" s="28">
        <f>+X918/Modelo!$G$11</f>
        <v>6.528946314102563</v>
      </c>
      <c r="Z918" s="26">
        <f t="shared" si="41"/>
        <v>0.6116636952237966</v>
      </c>
    </row>
    <row r="919" spans="3:26" s="26" customFormat="1" ht="14.4" x14ac:dyDescent="0.3">
      <c r="C919" s="38"/>
      <c r="W919" s="26">
        <v>4.5850000000000002E-2</v>
      </c>
      <c r="X919" s="26">
        <v>651.79999999999995</v>
      </c>
      <c r="Y919" s="28">
        <f>+X919/Modelo!$G$11</f>
        <v>6.528445512820511</v>
      </c>
      <c r="Z919" s="26">
        <f t="shared" si="41"/>
        <v>0.61161677770479494</v>
      </c>
    </row>
    <row r="920" spans="3:26" s="26" customFormat="1" ht="14.4" x14ac:dyDescent="0.3">
      <c r="C920" s="38"/>
      <c r="W920" s="26">
        <v>4.5900000000000003E-2</v>
      </c>
      <c r="X920" s="26">
        <v>651.74</v>
      </c>
      <c r="Y920" s="28">
        <f>+X920/Modelo!$G$11</f>
        <v>6.5278445512820502</v>
      </c>
      <c r="Z920" s="26">
        <f t="shared" si="41"/>
        <v>0.61156047668199309</v>
      </c>
    </row>
    <row r="921" spans="3:26" s="26" customFormat="1" ht="14.4" x14ac:dyDescent="0.3">
      <c r="C921" s="38"/>
      <c r="W921" s="26">
        <v>4.5949999999999998E-2</v>
      </c>
      <c r="X921" s="26">
        <v>651.69000000000005</v>
      </c>
      <c r="Y921" s="28">
        <f>+X921/Modelo!$G$11</f>
        <v>6.5273437499999991</v>
      </c>
      <c r="Z921" s="26">
        <f t="shared" si="41"/>
        <v>0.61151355916299144</v>
      </c>
    </row>
    <row r="922" spans="3:26" s="26" customFormat="1" ht="14.4" x14ac:dyDescent="0.3">
      <c r="C922" s="38"/>
      <c r="W922" s="26">
        <v>4.5999999999999999E-2</v>
      </c>
      <c r="X922" s="26">
        <v>651.64</v>
      </c>
      <c r="Y922" s="28">
        <f>+X922/Modelo!$G$11</f>
        <v>6.5268429487179471</v>
      </c>
      <c r="Z922" s="26">
        <f t="shared" si="41"/>
        <v>0.61146664164398978</v>
      </c>
    </row>
    <row r="923" spans="3:26" s="26" customFormat="1" ht="14.4" x14ac:dyDescent="0.3">
      <c r="C923" s="38"/>
      <c r="W923" s="26">
        <v>4.6050000000000001E-2</v>
      </c>
      <c r="X923" s="26">
        <v>651.59</v>
      </c>
      <c r="Y923" s="28">
        <f>+X923/Modelo!$G$11</f>
        <v>6.5263421474358969</v>
      </c>
      <c r="Z923" s="26">
        <f t="shared" si="41"/>
        <v>0.61141972412498835</v>
      </c>
    </row>
    <row r="924" spans="3:26" s="26" customFormat="1" ht="14.4" x14ac:dyDescent="0.3">
      <c r="C924" s="38"/>
      <c r="W924" s="26">
        <v>4.6100000000000002E-2</v>
      </c>
      <c r="X924" s="26">
        <v>651.53</v>
      </c>
      <c r="Y924" s="28">
        <f>+X924/Modelo!$G$11</f>
        <v>6.5257411858974343</v>
      </c>
      <c r="Z924" s="26">
        <f t="shared" si="41"/>
        <v>0.61136342310218628</v>
      </c>
    </row>
    <row r="925" spans="3:26" s="26" customFormat="1" ht="14.4" x14ac:dyDescent="0.3">
      <c r="C925" s="38"/>
      <c r="W925" s="26">
        <v>4.6149999999999997E-2</v>
      </c>
      <c r="X925" s="26">
        <v>651.48</v>
      </c>
      <c r="Y925" s="28">
        <f>+X925/Modelo!$G$11</f>
        <v>6.5252403846153832</v>
      </c>
      <c r="Z925" s="26">
        <f t="shared" si="41"/>
        <v>0.61131650558318473</v>
      </c>
    </row>
    <row r="926" spans="3:26" s="26" customFormat="1" ht="14.4" x14ac:dyDescent="0.3">
      <c r="C926" s="38"/>
      <c r="W926" s="26">
        <v>4.6199999999999998E-2</v>
      </c>
      <c r="X926" s="26">
        <v>651.42999999999995</v>
      </c>
      <c r="Y926" s="28">
        <f>+X926/Modelo!$G$11</f>
        <v>6.5247395833333313</v>
      </c>
      <c r="Z926" s="26">
        <f t="shared" si="41"/>
        <v>0.61126958806418308</v>
      </c>
    </row>
    <row r="927" spans="3:26" s="26" customFormat="1" ht="14.4" x14ac:dyDescent="0.3">
      <c r="C927" s="38"/>
      <c r="W927" s="26">
        <v>4.6249999999999999E-2</v>
      </c>
      <c r="X927" s="26">
        <v>651.38</v>
      </c>
      <c r="Y927" s="28">
        <f>+X927/Modelo!$G$11</f>
        <v>6.524238782051281</v>
      </c>
      <c r="Z927" s="26">
        <f t="shared" si="41"/>
        <v>0.61122267054518153</v>
      </c>
    </row>
    <row r="928" spans="3:26" s="26" customFormat="1" ht="14.4" x14ac:dyDescent="0.3">
      <c r="C928" s="38"/>
      <c r="W928" s="26">
        <v>4.6300000000000001E-2</v>
      </c>
      <c r="X928" s="26">
        <v>651.32000000000005</v>
      </c>
      <c r="Y928" s="28">
        <f>+X928/Modelo!$G$11</f>
        <v>6.5236378205128203</v>
      </c>
      <c r="Z928" s="26">
        <f t="shared" si="41"/>
        <v>0.61116636952237979</v>
      </c>
    </row>
    <row r="929" spans="3:26" s="26" customFormat="1" ht="14.4" x14ac:dyDescent="0.3">
      <c r="C929" s="38"/>
      <c r="W929" s="26">
        <v>4.6350000000000002E-2</v>
      </c>
      <c r="X929" s="26">
        <v>651.27</v>
      </c>
      <c r="Y929" s="28">
        <f>+X929/Modelo!$G$11</f>
        <v>6.5231370192307683</v>
      </c>
      <c r="Z929" s="26">
        <f t="shared" si="41"/>
        <v>0.61111945200337803</v>
      </c>
    </row>
    <row r="930" spans="3:26" s="26" customFormat="1" ht="14.4" x14ac:dyDescent="0.3">
      <c r="C930" s="38"/>
      <c r="W930" s="26">
        <v>4.6399999999999997E-2</v>
      </c>
      <c r="X930" s="26">
        <v>651.22</v>
      </c>
      <c r="Y930" s="28">
        <f>+X930/Modelo!$G$11</f>
        <v>6.5226362179487172</v>
      </c>
      <c r="Z930" s="26">
        <f t="shared" si="41"/>
        <v>0.61107253448437648</v>
      </c>
    </row>
    <row r="931" spans="3:26" s="26" customFormat="1" ht="14.4" x14ac:dyDescent="0.3">
      <c r="C931" s="38"/>
      <c r="W931" s="26">
        <v>4.6449999999999998E-2</v>
      </c>
      <c r="X931" s="26">
        <v>651.16999999999996</v>
      </c>
      <c r="Y931" s="28">
        <f>+X931/Modelo!$G$11</f>
        <v>6.5221354166666652</v>
      </c>
      <c r="Z931" s="26">
        <f t="shared" si="41"/>
        <v>0.61102561696537483</v>
      </c>
    </row>
    <row r="932" spans="3:26" s="26" customFormat="1" ht="14.4" x14ac:dyDescent="0.3">
      <c r="C932" s="38"/>
      <c r="W932" s="26">
        <v>4.65E-2</v>
      </c>
      <c r="X932" s="26">
        <v>651.11</v>
      </c>
      <c r="Y932" s="28">
        <f>+X932/Modelo!$G$11</f>
        <v>6.5215344551282044</v>
      </c>
      <c r="Z932" s="26">
        <f t="shared" si="41"/>
        <v>0.61096931594257298</v>
      </c>
    </row>
    <row r="933" spans="3:26" s="26" customFormat="1" ht="14.4" x14ac:dyDescent="0.3">
      <c r="C933" s="38"/>
      <c r="W933" s="26">
        <v>4.6550000000000001E-2</v>
      </c>
      <c r="X933" s="26">
        <v>649.91</v>
      </c>
      <c r="Y933" s="28">
        <f>+X933/Modelo!$G$11</f>
        <v>6.5095152243589727</v>
      </c>
      <c r="Z933" s="26">
        <f t="shared" si="41"/>
        <v>0.6098432954865346</v>
      </c>
    </row>
    <row r="934" spans="3:26" s="26" customFormat="1" ht="14.4" x14ac:dyDescent="0.3">
      <c r="C934" s="38"/>
      <c r="W934" s="26">
        <v>4.6600000000000003E-2</v>
      </c>
      <c r="X934" s="26">
        <v>649.11</v>
      </c>
      <c r="Y934" s="28">
        <f>+X934/Modelo!$G$11</f>
        <v>6.5015024038461524</v>
      </c>
      <c r="Z934" s="26">
        <f t="shared" si="41"/>
        <v>0.60909261518250912</v>
      </c>
    </row>
    <row r="935" spans="3:26" s="26" customFormat="1" ht="14.4" x14ac:dyDescent="0.3">
      <c r="C935" s="38"/>
      <c r="W935" s="26">
        <v>4.6649999999999997E-2</v>
      </c>
      <c r="X935" s="26">
        <v>649.05999999999995</v>
      </c>
      <c r="Y935" s="28">
        <f>+X935/Modelo!$G$11</f>
        <v>6.5010016025641013</v>
      </c>
      <c r="Z935" s="26">
        <f t="shared" ref="Z935:Z998" si="42">+Y935/$AA$1</f>
        <v>0.60904569766350758</v>
      </c>
    </row>
    <row r="936" spans="3:26" s="26" customFormat="1" ht="14.4" x14ac:dyDescent="0.3">
      <c r="C936" s="38"/>
      <c r="W936" s="26">
        <v>4.6699999999999998E-2</v>
      </c>
      <c r="X936" s="26">
        <v>649.01</v>
      </c>
      <c r="Y936" s="28">
        <f>+X936/Modelo!$G$11</f>
        <v>6.5005008012820502</v>
      </c>
      <c r="Z936" s="26">
        <f t="shared" si="42"/>
        <v>0.60899878014450592</v>
      </c>
    </row>
    <row r="937" spans="3:26" s="26" customFormat="1" ht="14.4" x14ac:dyDescent="0.3">
      <c r="C937" s="38"/>
      <c r="W937" s="26">
        <v>4.675E-2</v>
      </c>
      <c r="X937" s="26">
        <v>648.96</v>
      </c>
      <c r="Y937" s="28">
        <f>+X937/Modelo!$G$11</f>
        <v>6.4999999999999991</v>
      </c>
      <c r="Z937" s="26">
        <f t="shared" si="42"/>
        <v>0.60895186262550438</v>
      </c>
    </row>
    <row r="938" spans="3:26" s="26" customFormat="1" ht="14.4" x14ac:dyDescent="0.3">
      <c r="C938" s="38"/>
      <c r="W938" s="26">
        <v>4.6800000000000001E-2</v>
      </c>
      <c r="X938" s="26">
        <v>648.9</v>
      </c>
      <c r="Y938" s="28">
        <f>+X938/Modelo!$G$11</f>
        <v>6.4993990384615374</v>
      </c>
      <c r="Z938" s="26">
        <f t="shared" si="42"/>
        <v>0.60889556160270242</v>
      </c>
    </row>
    <row r="939" spans="3:26" s="26" customFormat="1" ht="14.4" x14ac:dyDescent="0.3">
      <c r="C939" s="38"/>
      <c r="W939" s="26">
        <v>4.6850000000000003E-2</v>
      </c>
      <c r="X939" s="26">
        <v>648.85</v>
      </c>
      <c r="Y939" s="28">
        <f>+X939/Modelo!$G$11</f>
        <v>6.4988982371794863</v>
      </c>
      <c r="Z939" s="26">
        <f t="shared" si="42"/>
        <v>0.60884864408370087</v>
      </c>
    </row>
    <row r="940" spans="3:26" s="26" customFormat="1" ht="14.4" x14ac:dyDescent="0.3">
      <c r="C940" s="38"/>
      <c r="W940" s="26">
        <v>4.6899999999999997E-2</v>
      </c>
      <c r="X940" s="26">
        <v>648.79999999999995</v>
      </c>
      <c r="Y940" s="28">
        <f>+X940/Modelo!$G$11</f>
        <v>6.4983974358974343</v>
      </c>
      <c r="Z940" s="26">
        <f t="shared" si="42"/>
        <v>0.60880172656469922</v>
      </c>
    </row>
    <row r="941" spans="3:26" s="26" customFormat="1" ht="14.4" x14ac:dyDescent="0.3">
      <c r="C941" s="38"/>
      <c r="W941" s="26">
        <v>4.6949999999999999E-2</v>
      </c>
      <c r="X941" s="26">
        <v>648.75</v>
      </c>
      <c r="Y941" s="28">
        <f>+X941/Modelo!$G$11</f>
        <v>6.4978966346153832</v>
      </c>
      <c r="Z941" s="26">
        <f t="shared" si="42"/>
        <v>0.60875480904569768</v>
      </c>
    </row>
    <row r="942" spans="3:26" s="26" customFormat="1" ht="14.4" x14ac:dyDescent="0.3">
      <c r="C942" s="38"/>
      <c r="W942" s="26">
        <v>4.7E-2</v>
      </c>
      <c r="X942" s="26">
        <v>648.69000000000005</v>
      </c>
      <c r="Y942" s="28">
        <f>+X942/Modelo!$G$11</f>
        <v>6.4972956730769225</v>
      </c>
      <c r="Z942" s="26">
        <f t="shared" si="42"/>
        <v>0.60869850802289582</v>
      </c>
    </row>
    <row r="943" spans="3:26" s="26" customFormat="1" ht="14.4" x14ac:dyDescent="0.3">
      <c r="C943" s="38"/>
      <c r="W943" s="26">
        <v>4.7050000000000002E-2</v>
      </c>
      <c r="X943" s="26">
        <v>648.64</v>
      </c>
      <c r="Y943" s="28">
        <f>+X943/Modelo!$G$11</f>
        <v>6.4967948717948705</v>
      </c>
      <c r="Z943" s="26">
        <f t="shared" si="42"/>
        <v>0.60865159050389417</v>
      </c>
    </row>
    <row r="944" spans="3:26" s="26" customFormat="1" ht="14.4" x14ac:dyDescent="0.3">
      <c r="C944" s="38"/>
      <c r="W944" s="26">
        <v>4.7100000000000003E-2</v>
      </c>
      <c r="X944" s="26">
        <v>648.59</v>
      </c>
      <c r="Y944" s="28">
        <f>+X944/Modelo!$G$11</f>
        <v>6.4962940705128194</v>
      </c>
      <c r="Z944" s="26">
        <f t="shared" si="42"/>
        <v>0.60860467298489251</v>
      </c>
    </row>
    <row r="945" spans="3:26" s="26" customFormat="1" ht="14.4" x14ac:dyDescent="0.3">
      <c r="C945" s="38"/>
      <c r="W945" s="26">
        <v>4.7149999999999997E-2</v>
      </c>
      <c r="X945" s="26">
        <v>648.54</v>
      </c>
      <c r="Y945" s="28">
        <f>+X945/Modelo!$G$11</f>
        <v>6.4957932692307674</v>
      </c>
      <c r="Z945" s="26">
        <f t="shared" si="42"/>
        <v>0.60855775546589086</v>
      </c>
    </row>
    <row r="946" spans="3:26" s="26" customFormat="1" ht="14.4" x14ac:dyDescent="0.3">
      <c r="C946" s="38"/>
      <c r="W946" s="26">
        <v>4.7199999999999999E-2</v>
      </c>
      <c r="X946" s="26">
        <v>648.48</v>
      </c>
      <c r="Y946" s="28">
        <f>+X946/Modelo!$G$11</f>
        <v>6.4951923076923066</v>
      </c>
      <c r="Z946" s="26">
        <f t="shared" si="42"/>
        <v>0.60850145444308901</v>
      </c>
    </row>
    <row r="947" spans="3:26" s="26" customFormat="1" ht="14.4" x14ac:dyDescent="0.3">
      <c r="C947" s="38"/>
      <c r="W947" s="26">
        <v>4.725E-2</v>
      </c>
      <c r="X947" s="26">
        <v>648.42999999999995</v>
      </c>
      <c r="Y947" s="28">
        <f>+X947/Modelo!$G$11</f>
        <v>6.4946915064102546</v>
      </c>
      <c r="Z947" s="26">
        <f t="shared" si="42"/>
        <v>0.60845453692408735</v>
      </c>
    </row>
    <row r="948" spans="3:26" s="26" customFormat="1" ht="14.4" x14ac:dyDescent="0.3">
      <c r="C948" s="38"/>
      <c r="W948" s="26">
        <v>4.7300000000000002E-2</v>
      </c>
      <c r="X948" s="26">
        <v>648.38</v>
      </c>
      <c r="Y948" s="28">
        <f>+X948/Modelo!$G$11</f>
        <v>6.4941907051282035</v>
      </c>
      <c r="Z948" s="26">
        <f t="shared" si="42"/>
        <v>0.60840761940508581</v>
      </c>
    </row>
    <row r="949" spans="3:26" s="26" customFormat="1" ht="14.4" x14ac:dyDescent="0.3">
      <c r="C949" s="38"/>
      <c r="W949" s="26">
        <v>4.7350000000000003E-2</v>
      </c>
      <c r="X949" s="26">
        <v>648.33000000000004</v>
      </c>
      <c r="Y949" s="28">
        <f>+X949/Modelo!$G$11</f>
        <v>6.4936899038461533</v>
      </c>
      <c r="Z949" s="26">
        <f t="shared" si="42"/>
        <v>0.60836070188608427</v>
      </c>
    </row>
    <row r="950" spans="3:26" s="26" customFormat="1" ht="14.4" x14ac:dyDescent="0.3">
      <c r="C950" s="38"/>
      <c r="W950" s="26">
        <v>4.7399999999999998E-2</v>
      </c>
      <c r="X950" s="26">
        <v>648.28</v>
      </c>
      <c r="Y950" s="28">
        <f>+X950/Modelo!$G$11</f>
        <v>6.4931891025641013</v>
      </c>
      <c r="Z950" s="26">
        <f t="shared" si="42"/>
        <v>0.60831378436708261</v>
      </c>
    </row>
    <row r="951" spans="3:26" s="26" customFormat="1" ht="14.4" x14ac:dyDescent="0.3">
      <c r="C951" s="38"/>
      <c r="W951" s="26">
        <v>4.7449999999999999E-2</v>
      </c>
      <c r="X951" s="26">
        <v>648.22</v>
      </c>
      <c r="Y951" s="28">
        <f>+X951/Modelo!$G$11</f>
        <v>6.4925881410256405</v>
      </c>
      <c r="Z951" s="26">
        <f t="shared" si="42"/>
        <v>0.60825748334428087</v>
      </c>
    </row>
    <row r="952" spans="3:26" s="26" customFormat="1" ht="14.4" x14ac:dyDescent="0.3">
      <c r="C952" s="38"/>
      <c r="W952" s="26">
        <v>4.7500000000000001E-2</v>
      </c>
      <c r="X952" s="26">
        <v>648.16999999999996</v>
      </c>
      <c r="Y952" s="28">
        <f>+X952/Modelo!$G$11</f>
        <v>6.4920873397435885</v>
      </c>
      <c r="Z952" s="26">
        <f t="shared" si="42"/>
        <v>0.6082105658252791</v>
      </c>
    </row>
    <row r="953" spans="3:26" s="26" customFormat="1" ht="14.4" x14ac:dyDescent="0.3">
      <c r="C953" s="38"/>
      <c r="W953" s="26">
        <v>4.7550000000000002E-2</v>
      </c>
      <c r="X953" s="26">
        <v>648.12</v>
      </c>
      <c r="Y953" s="28">
        <f>+X953/Modelo!$G$11</f>
        <v>6.4915865384615374</v>
      </c>
      <c r="Z953" s="26">
        <f t="shared" si="42"/>
        <v>0.60816364830627756</v>
      </c>
    </row>
    <row r="954" spans="3:26" s="26" customFormat="1" ht="14.4" x14ac:dyDescent="0.3">
      <c r="C954" s="38"/>
      <c r="W954" s="26">
        <v>4.7600000000000003E-2</v>
      </c>
      <c r="X954" s="26">
        <v>648.07000000000005</v>
      </c>
      <c r="Y954" s="28">
        <f>+X954/Modelo!$G$11</f>
        <v>6.4910857371794863</v>
      </c>
      <c r="Z954" s="26">
        <f t="shared" si="42"/>
        <v>0.60811673078727602</v>
      </c>
    </row>
    <row r="955" spans="3:26" s="26" customFormat="1" ht="14.4" x14ac:dyDescent="0.3">
      <c r="C955" s="38"/>
      <c r="W955" s="26">
        <v>4.7649999999999998E-2</v>
      </c>
      <c r="X955" s="26">
        <v>648.01</v>
      </c>
      <c r="Y955" s="28">
        <f>+X955/Modelo!$G$11</f>
        <v>6.4904847756410247</v>
      </c>
      <c r="Z955" s="26">
        <f t="shared" si="42"/>
        <v>0.60806042976447405</v>
      </c>
    </row>
    <row r="956" spans="3:26" s="26" customFormat="1" ht="14.4" x14ac:dyDescent="0.3">
      <c r="C956" s="38"/>
      <c r="W956" s="26">
        <v>4.7699999999999999E-2</v>
      </c>
      <c r="X956" s="26">
        <v>646.76</v>
      </c>
      <c r="Y956" s="28">
        <f>+X956/Modelo!$G$11</f>
        <v>6.4779647435897427</v>
      </c>
      <c r="Z956" s="26">
        <f t="shared" si="42"/>
        <v>0.60688749178943424</v>
      </c>
    </row>
    <row r="957" spans="3:26" s="26" customFormat="1" ht="14.4" x14ac:dyDescent="0.3">
      <c r="C957" s="38"/>
      <c r="W957" s="26">
        <v>4.7750000000000001E-2</v>
      </c>
      <c r="X957" s="26">
        <v>646.01</v>
      </c>
      <c r="Y957" s="28">
        <f>+X957/Modelo!$G$11</f>
        <v>6.4704527243589736</v>
      </c>
      <c r="Z957" s="26">
        <f t="shared" si="42"/>
        <v>0.60618372900441031</v>
      </c>
    </row>
    <row r="958" spans="3:26" s="26" customFormat="1" ht="14.4" x14ac:dyDescent="0.3">
      <c r="C958" s="38"/>
      <c r="W958" s="26">
        <v>4.7800000000000002E-2</v>
      </c>
      <c r="X958" s="26">
        <v>645.96</v>
      </c>
      <c r="Y958" s="28">
        <f>+X958/Modelo!$G$11</f>
        <v>6.4699519230769225</v>
      </c>
      <c r="Z958" s="26">
        <f t="shared" si="42"/>
        <v>0.60613681148540866</v>
      </c>
    </row>
    <row r="959" spans="3:26" s="26" customFormat="1" ht="14.4" x14ac:dyDescent="0.3">
      <c r="C959" s="38"/>
      <c r="W959" s="26">
        <v>4.7849999999999997E-2</v>
      </c>
      <c r="X959" s="26">
        <v>645.91</v>
      </c>
      <c r="Y959" s="28">
        <f>+X959/Modelo!$G$11</f>
        <v>6.4694511217948705</v>
      </c>
      <c r="Z959" s="26">
        <f t="shared" si="42"/>
        <v>0.606089893966407</v>
      </c>
    </row>
    <row r="960" spans="3:26" s="26" customFormat="1" ht="14.4" x14ac:dyDescent="0.3">
      <c r="C960" s="38"/>
      <c r="W960" s="26">
        <v>4.7899999999999998E-2</v>
      </c>
      <c r="X960" s="26">
        <v>645.85</v>
      </c>
      <c r="Y960" s="28">
        <f>+X960/Modelo!$G$11</f>
        <v>6.4688501602564097</v>
      </c>
      <c r="Z960" s="26">
        <f t="shared" si="42"/>
        <v>0.60603359294360515</v>
      </c>
    </row>
    <row r="961" spans="3:26" s="26" customFormat="1" ht="14.4" x14ac:dyDescent="0.3">
      <c r="C961" s="38"/>
      <c r="W961" s="26">
        <v>4.795E-2</v>
      </c>
      <c r="X961" s="26">
        <v>645.79999999999995</v>
      </c>
      <c r="Y961" s="28">
        <f>+X961/Modelo!$G$11</f>
        <v>6.4683493589743577</v>
      </c>
      <c r="Z961" s="26">
        <f t="shared" si="42"/>
        <v>0.60598667542460349</v>
      </c>
    </row>
    <row r="962" spans="3:26" s="26" customFormat="1" ht="14.4" x14ac:dyDescent="0.3">
      <c r="C962" s="38"/>
      <c r="W962" s="26">
        <v>4.8000000000000001E-2</v>
      </c>
      <c r="X962" s="26">
        <v>645.75</v>
      </c>
      <c r="Y962" s="28">
        <f>+X962/Modelo!$G$11</f>
        <v>6.4678485576923066</v>
      </c>
      <c r="Z962" s="26">
        <f t="shared" si="42"/>
        <v>0.60593975790560195</v>
      </c>
    </row>
    <row r="963" spans="3:26" s="26" customFormat="1" ht="14.4" x14ac:dyDescent="0.3">
      <c r="C963" s="38"/>
      <c r="W963" s="26">
        <v>4.8050000000000002E-2</v>
      </c>
      <c r="X963" s="26">
        <v>645.70000000000005</v>
      </c>
      <c r="Y963" s="28">
        <f>+X963/Modelo!$G$11</f>
        <v>6.4673477564102555</v>
      </c>
      <c r="Z963" s="26">
        <f t="shared" si="42"/>
        <v>0.60589284038660041</v>
      </c>
    </row>
    <row r="964" spans="3:26" s="26" customFormat="1" ht="14.4" x14ac:dyDescent="0.3">
      <c r="C964" s="38"/>
      <c r="W964" s="26">
        <v>4.8099999999999997E-2</v>
      </c>
      <c r="X964" s="26">
        <v>645.65</v>
      </c>
      <c r="Y964" s="28">
        <f>+X964/Modelo!$G$11</f>
        <v>6.4668469551282035</v>
      </c>
      <c r="Z964" s="26">
        <f t="shared" si="42"/>
        <v>0.60584592286759875</v>
      </c>
    </row>
    <row r="965" spans="3:26" s="26" customFormat="1" ht="14.4" x14ac:dyDescent="0.3">
      <c r="C965" s="38"/>
      <c r="W965" s="26">
        <v>4.8149999999999998E-2</v>
      </c>
      <c r="X965" s="26">
        <v>646.14</v>
      </c>
      <c r="Y965" s="28">
        <f>+X965/Modelo!$G$11</f>
        <v>6.4717548076923066</v>
      </c>
      <c r="Z965" s="26">
        <f t="shared" si="42"/>
        <v>0.60630571455381443</v>
      </c>
    </row>
    <row r="966" spans="3:26" s="26" customFormat="1" ht="14.4" x14ac:dyDescent="0.3">
      <c r="C966" s="38"/>
      <c r="W966" s="26">
        <v>4.82E-2</v>
      </c>
      <c r="X966" s="26">
        <v>647.44000000000005</v>
      </c>
      <c r="Y966" s="28">
        <f>+X966/Modelo!$G$11</f>
        <v>6.4847756410256405</v>
      </c>
      <c r="Z966" s="26">
        <f t="shared" si="42"/>
        <v>0.6075255700478559</v>
      </c>
    </row>
    <row r="967" spans="3:26" s="26" customFormat="1" ht="14.4" x14ac:dyDescent="0.3">
      <c r="C967" s="38"/>
      <c r="W967" s="26">
        <v>4.8250000000000001E-2</v>
      </c>
      <c r="X967" s="26">
        <v>647.39</v>
      </c>
      <c r="Y967" s="28">
        <f>+X967/Modelo!$G$11</f>
        <v>6.4842748397435885</v>
      </c>
      <c r="Z967" s="26">
        <f t="shared" si="42"/>
        <v>0.60747865252885425</v>
      </c>
    </row>
    <row r="968" spans="3:26" s="26" customFormat="1" ht="14.4" x14ac:dyDescent="0.3">
      <c r="C968" s="38"/>
      <c r="W968" s="26">
        <v>4.8300000000000003E-2</v>
      </c>
      <c r="X968" s="26">
        <v>647.33000000000004</v>
      </c>
      <c r="Y968" s="28">
        <f>+X968/Modelo!$G$11</f>
        <v>6.4836738782051277</v>
      </c>
      <c r="Z968" s="26">
        <f t="shared" si="42"/>
        <v>0.60742235150605239</v>
      </c>
    </row>
    <row r="969" spans="3:26" s="26" customFormat="1" ht="14.4" x14ac:dyDescent="0.3">
      <c r="C969" s="38"/>
      <c r="W969" s="26">
        <v>4.8349999999999997E-2</v>
      </c>
      <c r="X969" s="26">
        <v>647.28</v>
      </c>
      <c r="Y969" s="28">
        <f>+X969/Modelo!$G$11</f>
        <v>6.4831730769230758</v>
      </c>
      <c r="Z969" s="26">
        <f t="shared" si="42"/>
        <v>0.60737543398705074</v>
      </c>
    </row>
    <row r="970" spans="3:26" s="26" customFormat="1" ht="14.4" x14ac:dyDescent="0.3">
      <c r="C970" s="38"/>
      <c r="W970" s="26">
        <v>4.8399999999999999E-2</v>
      </c>
      <c r="X970" s="26">
        <v>647.23</v>
      </c>
      <c r="Y970" s="28">
        <f>+X970/Modelo!$G$11</f>
        <v>6.4826722756410247</v>
      </c>
      <c r="Z970" s="26">
        <f t="shared" si="42"/>
        <v>0.6073285164680492</v>
      </c>
    </row>
    <row r="971" spans="3:26" s="26" customFormat="1" ht="14.4" x14ac:dyDescent="0.3">
      <c r="C971" s="38"/>
      <c r="W971" s="26">
        <v>4.845E-2</v>
      </c>
      <c r="X971" s="26">
        <v>647.17999999999995</v>
      </c>
      <c r="Y971" s="28">
        <f>+X971/Modelo!$G$11</f>
        <v>6.4821714743589727</v>
      </c>
      <c r="Z971" s="26">
        <f t="shared" si="42"/>
        <v>0.60728159894904754</v>
      </c>
    </row>
    <row r="972" spans="3:26" s="26" customFormat="1" ht="14.4" x14ac:dyDescent="0.3">
      <c r="C972" s="38"/>
      <c r="W972" s="26">
        <v>4.8500000000000001E-2</v>
      </c>
      <c r="X972" s="26">
        <v>647.12</v>
      </c>
      <c r="Y972" s="28">
        <f>+X972/Modelo!$G$11</f>
        <v>6.4815705128205119</v>
      </c>
      <c r="Z972" s="26">
        <f t="shared" si="42"/>
        <v>0.60722529792624569</v>
      </c>
    </row>
    <row r="973" spans="3:26" s="26" customFormat="1" ht="14.4" x14ac:dyDescent="0.3">
      <c r="C973" s="38"/>
      <c r="W973" s="26">
        <v>4.8550000000000003E-2</v>
      </c>
      <c r="X973" s="26">
        <v>647.07000000000005</v>
      </c>
      <c r="Y973" s="28">
        <f>+X973/Modelo!$G$11</f>
        <v>6.4810697115384608</v>
      </c>
      <c r="Z973" s="26">
        <f t="shared" si="42"/>
        <v>0.60717838040724414</v>
      </c>
    </row>
    <row r="974" spans="3:26" s="26" customFormat="1" ht="14.4" x14ac:dyDescent="0.3">
      <c r="C974" s="38"/>
      <c r="W974" s="26">
        <v>4.8599999999999997E-2</v>
      </c>
      <c r="X974" s="26">
        <v>647.02</v>
      </c>
      <c r="Y974" s="28">
        <f>+X974/Modelo!$G$11</f>
        <v>6.4805689102564088</v>
      </c>
      <c r="Z974" s="26">
        <f t="shared" si="42"/>
        <v>0.60713146288824249</v>
      </c>
    </row>
    <row r="975" spans="3:26" s="26" customFormat="1" ht="14.4" x14ac:dyDescent="0.3">
      <c r="C975" s="38"/>
      <c r="W975" s="26">
        <v>4.8649999999999999E-2</v>
      </c>
      <c r="X975" s="26">
        <v>646.97</v>
      </c>
      <c r="Y975" s="28">
        <f>+X975/Modelo!$G$11</f>
        <v>6.4800681089743577</v>
      </c>
      <c r="Z975" s="26">
        <f t="shared" si="42"/>
        <v>0.60708454536924084</v>
      </c>
    </row>
    <row r="976" spans="3:26" s="26" customFormat="1" ht="14.4" x14ac:dyDescent="0.3">
      <c r="C976" s="38"/>
      <c r="W976" s="26">
        <v>4.87E-2</v>
      </c>
      <c r="X976" s="26">
        <v>646.91</v>
      </c>
      <c r="Y976" s="28">
        <f>+X976/Modelo!$G$11</f>
        <v>6.479467147435896</v>
      </c>
      <c r="Z976" s="26">
        <f t="shared" si="42"/>
        <v>0.60702824434643898</v>
      </c>
    </row>
    <row r="977" spans="3:26" s="26" customFormat="1" ht="14.4" x14ac:dyDescent="0.3">
      <c r="C977" s="38"/>
      <c r="W977" s="26">
        <v>4.8750000000000002E-2</v>
      </c>
      <c r="X977" s="26">
        <v>646.86</v>
      </c>
      <c r="Y977" s="28">
        <f>+X977/Modelo!$G$11</f>
        <v>6.4789663461538449</v>
      </c>
      <c r="Z977" s="26">
        <f t="shared" si="42"/>
        <v>0.60698132682743733</v>
      </c>
    </row>
    <row r="978" spans="3:26" s="26" customFormat="1" ht="14.4" x14ac:dyDescent="0.3">
      <c r="C978" s="38"/>
      <c r="W978" s="26">
        <v>4.8800000000000003E-2</v>
      </c>
      <c r="X978" s="26">
        <v>646.80999999999995</v>
      </c>
      <c r="Y978" s="28">
        <f>+X978/Modelo!$G$11</f>
        <v>6.4784655448717929</v>
      </c>
      <c r="Z978" s="26">
        <f t="shared" si="42"/>
        <v>0.60693440930843567</v>
      </c>
    </row>
    <row r="979" spans="3:26" s="26" customFormat="1" ht="14.4" x14ac:dyDescent="0.3">
      <c r="C979" s="38"/>
      <c r="W979" s="26">
        <v>4.8849999999999998E-2</v>
      </c>
      <c r="X979" s="26">
        <v>645.53</v>
      </c>
      <c r="Y979" s="28">
        <f>+X979/Modelo!$G$11</f>
        <v>6.465645032051281</v>
      </c>
      <c r="Z979" s="26">
        <f t="shared" si="42"/>
        <v>0.60573332082199494</v>
      </c>
    </row>
    <row r="980" spans="3:26" s="26" customFormat="1" ht="14.4" x14ac:dyDescent="0.3">
      <c r="C980" s="38"/>
      <c r="W980" s="26">
        <v>4.8899999999999999E-2</v>
      </c>
      <c r="X980" s="26">
        <v>644.80999999999995</v>
      </c>
      <c r="Y980" s="28">
        <f>+X980/Modelo!$G$11</f>
        <v>6.4584334935897418</v>
      </c>
      <c r="Z980" s="26">
        <f t="shared" si="42"/>
        <v>0.60505770854837193</v>
      </c>
    </row>
    <row r="981" spans="3:26" s="26" customFormat="1" ht="14.4" x14ac:dyDescent="0.3">
      <c r="C981" s="38"/>
      <c r="W981" s="26">
        <v>4.895E-2</v>
      </c>
      <c r="X981" s="26">
        <v>644.76</v>
      </c>
      <c r="Y981" s="28">
        <f>+X981/Modelo!$G$11</f>
        <v>6.4579326923076907</v>
      </c>
      <c r="Z981" s="26">
        <f t="shared" si="42"/>
        <v>0.60501079102937028</v>
      </c>
    </row>
    <row r="982" spans="3:26" s="26" customFormat="1" ht="14.4" x14ac:dyDescent="0.3">
      <c r="C982" s="38"/>
      <c r="W982" s="26">
        <v>4.9000000000000002E-2</v>
      </c>
      <c r="X982" s="26">
        <v>644.70000000000005</v>
      </c>
      <c r="Y982" s="28">
        <f>+X982/Modelo!$G$11</f>
        <v>6.4573317307692299</v>
      </c>
      <c r="Z982" s="26">
        <f t="shared" si="42"/>
        <v>0.60495449000656853</v>
      </c>
    </row>
    <row r="983" spans="3:26" s="26" customFormat="1" ht="14.4" x14ac:dyDescent="0.3">
      <c r="C983" s="38"/>
      <c r="W983" s="26">
        <v>4.9050000000000003E-2</v>
      </c>
      <c r="X983" s="26">
        <v>644.65</v>
      </c>
      <c r="Y983" s="28">
        <f>+X983/Modelo!$G$11</f>
        <v>6.456830929487178</v>
      </c>
      <c r="Z983" s="26">
        <f t="shared" si="42"/>
        <v>0.60490757248756677</v>
      </c>
    </row>
    <row r="984" spans="3:26" s="26" customFormat="1" ht="14.4" x14ac:dyDescent="0.3">
      <c r="C984" s="38"/>
      <c r="W984" s="26">
        <v>4.9099999999999998E-2</v>
      </c>
      <c r="X984" s="26">
        <v>644.6</v>
      </c>
      <c r="Y984" s="28">
        <f>+X984/Modelo!$G$11</f>
        <v>6.4563301282051269</v>
      </c>
      <c r="Z984" s="26">
        <f t="shared" si="42"/>
        <v>0.60486065496856523</v>
      </c>
    </row>
    <row r="985" spans="3:26" s="26" customFormat="1" ht="14.4" x14ac:dyDescent="0.3">
      <c r="C985" s="38"/>
      <c r="W985" s="26">
        <v>4.9149999999999999E-2</v>
      </c>
      <c r="X985" s="26">
        <v>644.54999999999995</v>
      </c>
      <c r="Y985" s="28">
        <f>+X985/Modelo!$G$11</f>
        <v>6.4558293269230758</v>
      </c>
      <c r="Z985" s="26">
        <f t="shared" si="42"/>
        <v>0.60481373744956368</v>
      </c>
    </row>
    <row r="986" spans="3:26" s="26" customFormat="1" ht="14.4" x14ac:dyDescent="0.3">
      <c r="C986" s="38"/>
      <c r="W986" s="26">
        <v>4.9200000000000001E-2</v>
      </c>
      <c r="X986" s="26">
        <v>644.49</v>
      </c>
      <c r="Y986" s="28">
        <f>+X986/Modelo!$G$11</f>
        <v>6.4552283653846141</v>
      </c>
      <c r="Z986" s="26">
        <f t="shared" si="42"/>
        <v>0.60475743642676172</v>
      </c>
    </row>
    <row r="987" spans="3:26" s="26" customFormat="1" ht="14.4" x14ac:dyDescent="0.3">
      <c r="C987" s="38"/>
      <c r="W987" s="26">
        <v>4.9250000000000002E-2</v>
      </c>
      <c r="X987" s="26">
        <v>644.44000000000005</v>
      </c>
      <c r="Y987" s="28">
        <f>+X987/Modelo!$G$11</f>
        <v>6.4547275641025639</v>
      </c>
      <c r="Z987" s="26">
        <f t="shared" si="42"/>
        <v>0.60471051890776029</v>
      </c>
    </row>
    <row r="988" spans="3:26" s="26" customFormat="1" ht="14.4" x14ac:dyDescent="0.3">
      <c r="C988" s="38"/>
      <c r="W988" s="26">
        <v>4.9299999999999997E-2</v>
      </c>
      <c r="X988" s="26">
        <v>644.39</v>
      </c>
      <c r="Y988" s="28">
        <f>+X988/Modelo!$G$11</f>
        <v>6.4542267628205119</v>
      </c>
      <c r="Z988" s="26">
        <f t="shared" si="42"/>
        <v>0.60466360138875863</v>
      </c>
    </row>
    <row r="989" spans="3:26" s="26" customFormat="1" ht="14.4" x14ac:dyDescent="0.3">
      <c r="C989" s="38"/>
      <c r="W989" s="26">
        <v>4.9349999999999998E-2</v>
      </c>
      <c r="X989" s="26">
        <v>644.34</v>
      </c>
      <c r="Y989" s="28">
        <f>+X989/Modelo!$G$11</f>
        <v>6.4537259615384608</v>
      </c>
      <c r="Z989" s="26">
        <f t="shared" si="42"/>
        <v>0.60461668386975698</v>
      </c>
    </row>
    <row r="990" spans="3:26" s="26" customFormat="1" ht="14.4" x14ac:dyDescent="0.3">
      <c r="C990" s="38"/>
      <c r="W990" s="26">
        <v>4.9399999999999999E-2</v>
      </c>
      <c r="X990" s="26">
        <v>644.28</v>
      </c>
      <c r="Y990" s="28">
        <f>+X990/Modelo!$G$11</f>
        <v>6.4531249999999982</v>
      </c>
      <c r="Z990" s="26">
        <f t="shared" si="42"/>
        <v>0.60456038284695501</v>
      </c>
    </row>
    <row r="991" spans="3:26" s="26" customFormat="1" ht="14.4" x14ac:dyDescent="0.3">
      <c r="C991" s="38"/>
      <c r="W991" s="26">
        <v>4.9450000000000001E-2</v>
      </c>
      <c r="X991" s="26">
        <v>644.23</v>
      </c>
      <c r="Y991" s="28">
        <f>+X991/Modelo!$G$11</f>
        <v>6.452624198717948</v>
      </c>
      <c r="Z991" s="26">
        <f t="shared" si="42"/>
        <v>0.60451346532795347</v>
      </c>
    </row>
    <row r="992" spans="3:26" s="26" customFormat="1" ht="14.4" x14ac:dyDescent="0.3">
      <c r="C992" s="38"/>
      <c r="W992" s="26">
        <v>4.9500000000000002E-2</v>
      </c>
      <c r="X992" s="26">
        <v>644.17999999999995</v>
      </c>
      <c r="Y992" s="28">
        <f>+X992/Modelo!$G$11</f>
        <v>6.452123397435896</v>
      </c>
      <c r="Z992" s="26">
        <f t="shared" si="42"/>
        <v>0.60446654780895182</v>
      </c>
    </row>
    <row r="993" spans="3:26" s="26" customFormat="1" ht="14.4" x14ac:dyDescent="0.3">
      <c r="C993" s="38"/>
      <c r="W993" s="26">
        <v>4.9549999999999997E-2</v>
      </c>
      <c r="X993" s="26">
        <v>644.13</v>
      </c>
      <c r="Y993" s="28">
        <f>+X993/Modelo!$G$11</f>
        <v>6.4516225961538449</v>
      </c>
      <c r="Z993" s="26">
        <f t="shared" si="42"/>
        <v>0.60441963028995027</v>
      </c>
    </row>
    <row r="994" spans="3:26" s="26" customFormat="1" ht="14.4" x14ac:dyDescent="0.3">
      <c r="C994" s="38"/>
      <c r="W994" s="26">
        <v>4.9599999999999998E-2</v>
      </c>
      <c r="X994" s="26">
        <v>644.08000000000004</v>
      </c>
      <c r="Y994" s="28">
        <f>+X994/Modelo!$G$11</f>
        <v>6.4511217948717938</v>
      </c>
      <c r="Z994" s="26">
        <f t="shared" si="42"/>
        <v>0.60437271277094873</v>
      </c>
    </row>
    <row r="995" spans="3:26" s="26" customFormat="1" ht="14.4" x14ac:dyDescent="0.3">
      <c r="C995" s="38"/>
      <c r="W995" s="26">
        <v>4.965E-2</v>
      </c>
      <c r="X995" s="26">
        <v>644.02</v>
      </c>
      <c r="Y995" s="28">
        <f>+X995/Modelo!$G$11</f>
        <v>6.4505208333333321</v>
      </c>
      <c r="Z995" s="26">
        <f t="shared" si="42"/>
        <v>0.60431641174814676</v>
      </c>
    </row>
    <row r="996" spans="3:26" s="26" customFormat="1" ht="14.4" x14ac:dyDescent="0.3">
      <c r="C996" s="38"/>
      <c r="W996" s="26">
        <v>4.9700000000000001E-2</v>
      </c>
      <c r="X996" s="26">
        <v>643.97</v>
      </c>
      <c r="Y996" s="28">
        <f>+X996/Modelo!$G$11</f>
        <v>6.450020032051281</v>
      </c>
      <c r="Z996" s="26">
        <f t="shared" si="42"/>
        <v>0.60426949422914522</v>
      </c>
    </row>
    <row r="997" spans="3:26" s="26" customFormat="1" ht="14.4" x14ac:dyDescent="0.3">
      <c r="C997" s="38"/>
      <c r="W997" s="26">
        <v>4.9750000000000003E-2</v>
      </c>
      <c r="X997" s="26">
        <v>643.91999999999996</v>
      </c>
      <c r="Y997" s="28">
        <f>+X997/Modelo!$G$11</f>
        <v>6.4495192307692291</v>
      </c>
      <c r="Z997" s="26">
        <f t="shared" si="42"/>
        <v>0.60422257671014357</v>
      </c>
    </row>
    <row r="998" spans="3:26" s="26" customFormat="1" ht="14.4" x14ac:dyDescent="0.3">
      <c r="C998" s="38"/>
      <c r="W998" s="26">
        <v>4.9799999999999997E-2</v>
      </c>
      <c r="X998" s="26">
        <v>643.87</v>
      </c>
      <c r="Y998" s="28">
        <f>+X998/Modelo!$G$11</f>
        <v>6.449018429487178</v>
      </c>
      <c r="Z998" s="26">
        <f t="shared" si="42"/>
        <v>0.60417565919114191</v>
      </c>
    </row>
    <row r="999" spans="3:26" s="26" customFormat="1" ht="14.4" x14ac:dyDescent="0.3">
      <c r="C999" s="38"/>
      <c r="W999" s="26">
        <v>4.9849999999999998E-2</v>
      </c>
      <c r="X999" s="26">
        <v>643.80999999999995</v>
      </c>
      <c r="Y999" s="28">
        <f>+X999/Modelo!$G$11</f>
        <v>6.4484174679487163</v>
      </c>
      <c r="Z999" s="26">
        <f t="shared" ref="Z999:Z1062" si="43">+Y999/$AA$1</f>
        <v>0.60411935816834006</v>
      </c>
    </row>
    <row r="1000" spans="3:26" s="26" customFormat="1" ht="14.4" x14ac:dyDescent="0.3">
      <c r="C1000" s="38"/>
      <c r="W1000" s="26">
        <v>4.99E-2</v>
      </c>
      <c r="X1000" s="26">
        <v>643.76</v>
      </c>
      <c r="Y1000" s="28">
        <f>+X1000/Modelo!$G$11</f>
        <v>6.4479166666666652</v>
      </c>
      <c r="Z1000" s="26">
        <f t="shared" si="43"/>
        <v>0.6040724406493384</v>
      </c>
    </row>
    <row r="1001" spans="3:26" s="26" customFormat="1" ht="14.4" x14ac:dyDescent="0.3">
      <c r="C1001" s="38"/>
      <c r="W1001" s="26">
        <v>4.9950000000000001E-2</v>
      </c>
      <c r="X1001" s="26">
        <v>643.71</v>
      </c>
      <c r="Y1001" s="28">
        <f>+X1001/Modelo!$G$11</f>
        <v>6.447415865384615</v>
      </c>
      <c r="Z1001" s="26">
        <f t="shared" si="43"/>
        <v>0.60402552313033697</v>
      </c>
    </row>
    <row r="1002" spans="3:26" s="26" customFormat="1" ht="14.4" x14ac:dyDescent="0.3">
      <c r="C1002" s="38"/>
      <c r="W1002" s="26">
        <v>0.05</v>
      </c>
      <c r="X1002" s="26">
        <v>643.66</v>
      </c>
      <c r="Y1002" s="28">
        <f>+X1002/Modelo!$G$11</f>
        <v>6.446915064102563</v>
      </c>
      <c r="Z1002" s="26">
        <f t="shared" si="43"/>
        <v>0.60397860561133532</v>
      </c>
    </row>
    <row r="1003" spans="3:26" s="26" customFormat="1" ht="14.4" x14ac:dyDescent="0.3">
      <c r="C1003" s="38"/>
      <c r="W1003" s="26">
        <v>5.0049999999999997E-2</v>
      </c>
      <c r="X1003" s="26">
        <v>643.6</v>
      </c>
      <c r="Y1003" s="28">
        <f>+X1003/Modelo!$G$11</f>
        <v>6.4463141025641013</v>
      </c>
      <c r="Z1003" s="26">
        <f t="shared" si="43"/>
        <v>0.60392230458853335</v>
      </c>
    </row>
    <row r="1004" spans="3:26" s="26" customFormat="1" ht="14.4" x14ac:dyDescent="0.3">
      <c r="C1004" s="38"/>
      <c r="W1004" s="26">
        <v>5.0099999999999999E-2</v>
      </c>
      <c r="X1004" s="26">
        <v>643.54999999999995</v>
      </c>
      <c r="Y1004" s="28">
        <f>+X1004/Modelo!$G$11</f>
        <v>6.4458133012820493</v>
      </c>
      <c r="Z1004" s="26">
        <f t="shared" si="43"/>
        <v>0.6038753870695317</v>
      </c>
    </row>
    <row r="1005" spans="3:26" s="26" customFormat="1" ht="14.4" x14ac:dyDescent="0.3">
      <c r="C1005" s="38"/>
      <c r="W1005" s="26">
        <v>5.015E-2</v>
      </c>
      <c r="X1005" s="26">
        <v>643.5</v>
      </c>
      <c r="Y1005" s="28">
        <f>+X1005/Modelo!$G$11</f>
        <v>6.4453124999999991</v>
      </c>
      <c r="Z1005" s="26">
        <f t="shared" si="43"/>
        <v>0.60382846955053016</v>
      </c>
    </row>
    <row r="1006" spans="3:26" s="26" customFormat="1" ht="14.4" x14ac:dyDescent="0.3">
      <c r="C1006" s="38"/>
      <c r="W1006" s="26">
        <v>5.0200000000000002E-2</v>
      </c>
      <c r="X1006" s="26">
        <v>643.45000000000005</v>
      </c>
      <c r="Y1006" s="28">
        <f>+X1006/Modelo!$G$11</f>
        <v>6.444811698717948</v>
      </c>
      <c r="Z1006" s="26">
        <f t="shared" si="43"/>
        <v>0.60378155203152861</v>
      </c>
    </row>
    <row r="1007" spans="3:26" s="26" customFormat="1" ht="14.4" x14ac:dyDescent="0.3">
      <c r="C1007" s="38"/>
      <c r="W1007" s="26">
        <v>5.0250000000000003E-2</v>
      </c>
      <c r="X1007" s="26">
        <v>643.39</v>
      </c>
      <c r="Y1007" s="28">
        <f>+X1007/Modelo!$G$11</f>
        <v>6.4442107371794863</v>
      </c>
      <c r="Z1007" s="26">
        <f t="shared" si="43"/>
        <v>0.60372525100872665</v>
      </c>
    </row>
    <row r="1008" spans="3:26" s="26" customFormat="1" ht="14.4" x14ac:dyDescent="0.3">
      <c r="C1008" s="38"/>
      <c r="W1008" s="26">
        <v>5.0299999999999997E-2</v>
      </c>
      <c r="X1008" s="26">
        <v>643.34</v>
      </c>
      <c r="Y1008" s="28">
        <f>+X1008/Modelo!$G$11</f>
        <v>6.4437099358974352</v>
      </c>
      <c r="Z1008" s="26">
        <f t="shared" si="43"/>
        <v>0.60367833348972511</v>
      </c>
    </row>
    <row r="1009" spans="3:26" s="26" customFormat="1" ht="14.4" x14ac:dyDescent="0.3">
      <c r="C1009" s="38"/>
      <c r="W1009" s="26">
        <v>5.0349999999999999E-2</v>
      </c>
      <c r="X1009" s="26">
        <v>643.29</v>
      </c>
      <c r="Y1009" s="28">
        <f>+X1009/Modelo!$G$11</f>
        <v>6.4432091346153832</v>
      </c>
      <c r="Z1009" s="26">
        <f t="shared" si="43"/>
        <v>0.60363141597072345</v>
      </c>
    </row>
    <row r="1010" spans="3:26" s="26" customFormat="1" ht="14.4" x14ac:dyDescent="0.3">
      <c r="C1010" s="38"/>
      <c r="W1010" s="26">
        <v>5.04E-2</v>
      </c>
      <c r="X1010" s="26">
        <v>643.24</v>
      </c>
      <c r="Y1010" s="28">
        <f>+X1010/Modelo!$G$11</f>
        <v>6.4427083333333321</v>
      </c>
      <c r="Z1010" s="26">
        <f t="shared" si="43"/>
        <v>0.60358449845172191</v>
      </c>
    </row>
    <row r="1011" spans="3:26" s="26" customFormat="1" ht="14.4" x14ac:dyDescent="0.3">
      <c r="C1011" s="38"/>
      <c r="W1011" s="26">
        <v>5.0450000000000002E-2</v>
      </c>
      <c r="X1011" s="26">
        <v>643.19000000000005</v>
      </c>
      <c r="Y1011" s="28">
        <f>+X1011/Modelo!$G$11</f>
        <v>6.442207532051281</v>
      </c>
      <c r="Z1011" s="26">
        <f t="shared" si="43"/>
        <v>0.60353758093272025</v>
      </c>
    </row>
    <row r="1012" spans="3:26" s="26" customFormat="1" ht="14.4" x14ac:dyDescent="0.3">
      <c r="C1012" s="38"/>
      <c r="W1012" s="26">
        <v>5.0500000000000003E-2</v>
      </c>
      <c r="X1012" s="26">
        <v>643.13</v>
      </c>
      <c r="Y1012" s="28">
        <f>+X1012/Modelo!$G$11</f>
        <v>6.4416065705128194</v>
      </c>
      <c r="Z1012" s="26">
        <f t="shared" si="43"/>
        <v>0.6034812799099184</v>
      </c>
    </row>
    <row r="1013" spans="3:26" s="26" customFormat="1" ht="14.4" x14ac:dyDescent="0.3">
      <c r="C1013" s="38"/>
      <c r="W1013" s="26">
        <v>5.0549999999999998E-2</v>
      </c>
      <c r="X1013" s="26">
        <v>643.08000000000004</v>
      </c>
      <c r="Y1013" s="28">
        <f>+X1013/Modelo!$G$11</f>
        <v>6.4411057692307683</v>
      </c>
      <c r="Z1013" s="26">
        <f t="shared" si="43"/>
        <v>0.60343436239091675</v>
      </c>
    </row>
    <row r="1014" spans="3:26" s="26" customFormat="1" ht="14.4" x14ac:dyDescent="0.3">
      <c r="C1014" s="38"/>
      <c r="W1014" s="26">
        <v>5.0599999999999999E-2</v>
      </c>
      <c r="X1014" s="26">
        <v>643.03</v>
      </c>
      <c r="Y1014" s="28">
        <f>+X1014/Modelo!$G$11</f>
        <v>6.4406049679487163</v>
      </c>
      <c r="Z1014" s="26">
        <f t="shared" si="43"/>
        <v>0.60338744487191509</v>
      </c>
    </row>
    <row r="1015" spans="3:26" s="26" customFormat="1" ht="14.4" x14ac:dyDescent="0.3">
      <c r="C1015" s="38"/>
      <c r="W1015" s="26">
        <v>5.0650000000000001E-2</v>
      </c>
      <c r="X1015" s="26">
        <v>642.98</v>
      </c>
      <c r="Y1015" s="28">
        <f>+X1015/Modelo!$G$11</f>
        <v>6.4401041666666661</v>
      </c>
      <c r="Z1015" s="26">
        <f t="shared" si="43"/>
        <v>0.60334052735291366</v>
      </c>
    </row>
    <row r="1016" spans="3:26" s="26" customFormat="1" ht="14.4" x14ac:dyDescent="0.3">
      <c r="C1016" s="38"/>
      <c r="W1016" s="26">
        <v>5.0700000000000002E-2</v>
      </c>
      <c r="X1016" s="26">
        <v>642.91999999999996</v>
      </c>
      <c r="Y1016" s="28">
        <f>+X1016/Modelo!$G$11</f>
        <v>6.4395032051282035</v>
      </c>
      <c r="Z1016" s="26">
        <f t="shared" si="43"/>
        <v>0.60328422633011158</v>
      </c>
    </row>
    <row r="1017" spans="3:26" s="26" customFormat="1" ht="14.4" x14ac:dyDescent="0.3">
      <c r="C1017" s="38"/>
      <c r="W1017" s="26">
        <v>5.0750000000000003E-2</v>
      </c>
      <c r="X1017" s="26">
        <v>642.87</v>
      </c>
      <c r="Y1017" s="28">
        <f>+X1017/Modelo!$G$11</f>
        <v>6.4390024038461524</v>
      </c>
      <c r="Z1017" s="26">
        <f t="shared" si="43"/>
        <v>0.60323730881111004</v>
      </c>
    </row>
    <row r="1018" spans="3:26" s="26" customFormat="1" ht="14.4" x14ac:dyDescent="0.3">
      <c r="C1018" s="38"/>
      <c r="W1018" s="26">
        <v>5.0799999999999998E-2</v>
      </c>
      <c r="X1018" s="26">
        <v>642.82000000000005</v>
      </c>
      <c r="Y1018" s="28">
        <f>+X1018/Modelo!$G$11</f>
        <v>6.4385016025641022</v>
      </c>
      <c r="Z1018" s="26">
        <f t="shared" si="43"/>
        <v>0.6031903912921085</v>
      </c>
    </row>
    <row r="1019" spans="3:26" s="26" customFormat="1" ht="14.4" x14ac:dyDescent="0.3">
      <c r="C1019" s="38"/>
      <c r="W1019" s="26">
        <v>5.0849999999999999E-2</v>
      </c>
      <c r="X1019" s="26">
        <v>642.77</v>
      </c>
      <c r="Y1019" s="28">
        <f>+X1019/Modelo!$G$11</f>
        <v>6.4380008012820502</v>
      </c>
      <c r="Z1019" s="26">
        <f t="shared" si="43"/>
        <v>0.60314347377310684</v>
      </c>
    </row>
    <row r="1020" spans="3:26" s="26" customFormat="1" ht="14.4" x14ac:dyDescent="0.3">
      <c r="C1020" s="38"/>
      <c r="W1020" s="26">
        <v>5.0900000000000001E-2</v>
      </c>
      <c r="X1020" s="26">
        <v>642.71</v>
      </c>
      <c r="Y1020" s="28">
        <f>+X1020/Modelo!$G$11</f>
        <v>6.4373998397435885</v>
      </c>
      <c r="Z1020" s="26">
        <f t="shared" si="43"/>
        <v>0.60308717275030499</v>
      </c>
    </row>
    <row r="1021" spans="3:26" s="26" customFormat="1" ht="14.4" x14ac:dyDescent="0.3">
      <c r="C1021" s="38"/>
      <c r="W1021" s="26">
        <v>5.0950000000000002E-2</v>
      </c>
      <c r="X1021" s="26">
        <v>642.66</v>
      </c>
      <c r="Y1021" s="28">
        <f>+X1021/Modelo!$G$11</f>
        <v>6.4368990384615374</v>
      </c>
      <c r="Z1021" s="26">
        <f t="shared" si="43"/>
        <v>0.60304025523130333</v>
      </c>
    </row>
    <row r="1022" spans="3:26" s="26" customFormat="1" ht="14.4" x14ac:dyDescent="0.3">
      <c r="C1022" s="38"/>
      <c r="W1022" s="26">
        <v>5.0999999999999997E-2</v>
      </c>
      <c r="X1022" s="26">
        <v>642.61</v>
      </c>
      <c r="Y1022" s="28">
        <f>+X1022/Modelo!$G$11</f>
        <v>6.4363982371794863</v>
      </c>
      <c r="Z1022" s="26">
        <f t="shared" si="43"/>
        <v>0.60299333771230179</v>
      </c>
    </row>
    <row r="1023" spans="3:26" s="26" customFormat="1" ht="14.4" x14ac:dyDescent="0.3">
      <c r="C1023" s="38"/>
      <c r="W1023" s="26">
        <v>5.1049999999999998E-2</v>
      </c>
      <c r="X1023" s="26">
        <v>642.55999999999995</v>
      </c>
      <c r="Y1023" s="28">
        <f>+X1023/Modelo!$G$11</f>
        <v>6.4358974358974343</v>
      </c>
      <c r="Z1023" s="26">
        <f t="shared" si="43"/>
        <v>0.60294642019330014</v>
      </c>
    </row>
    <row r="1024" spans="3:26" s="26" customFormat="1" ht="14.4" x14ac:dyDescent="0.3">
      <c r="C1024" s="38"/>
      <c r="W1024" s="26">
        <v>5.11E-2</v>
      </c>
      <c r="X1024" s="26">
        <v>642.51</v>
      </c>
      <c r="Y1024" s="28">
        <f>+X1024/Modelo!$G$11</f>
        <v>6.4353966346153832</v>
      </c>
      <c r="Z1024" s="26">
        <f t="shared" si="43"/>
        <v>0.60289950267429859</v>
      </c>
    </row>
    <row r="1025" spans="3:26" s="26" customFormat="1" ht="14.4" x14ac:dyDescent="0.3">
      <c r="C1025" s="38"/>
      <c r="W1025" s="26">
        <v>5.1150000000000001E-2</v>
      </c>
      <c r="X1025" s="26">
        <v>642.45000000000005</v>
      </c>
      <c r="Y1025" s="28">
        <f>+X1025/Modelo!$G$11</f>
        <v>6.4347956730769225</v>
      </c>
      <c r="Z1025" s="26">
        <f t="shared" si="43"/>
        <v>0.60284320165149674</v>
      </c>
    </row>
    <row r="1026" spans="3:26" s="26" customFormat="1" ht="14.4" x14ac:dyDescent="0.3">
      <c r="C1026" s="38"/>
      <c r="W1026" s="26">
        <v>5.1200000000000002E-2</v>
      </c>
      <c r="X1026" s="26">
        <v>642.4</v>
      </c>
      <c r="Y1026" s="28">
        <f>+X1026/Modelo!$G$11</f>
        <v>6.4342948717948705</v>
      </c>
      <c r="Z1026" s="26">
        <f t="shared" si="43"/>
        <v>0.60279628413249509</v>
      </c>
    </row>
    <row r="1027" spans="3:26" s="26" customFormat="1" ht="14.4" x14ac:dyDescent="0.3">
      <c r="C1027" s="38"/>
      <c r="W1027" s="26">
        <v>5.1249999999999997E-2</v>
      </c>
      <c r="X1027" s="26">
        <v>642.35</v>
      </c>
      <c r="Y1027" s="28">
        <f>+X1027/Modelo!$G$11</f>
        <v>6.4337940705128194</v>
      </c>
      <c r="Z1027" s="26">
        <f t="shared" si="43"/>
        <v>0.60274936661349343</v>
      </c>
    </row>
    <row r="1028" spans="3:26" s="26" customFormat="1" ht="14.4" x14ac:dyDescent="0.3">
      <c r="C1028" s="38"/>
      <c r="W1028" s="26">
        <v>5.1299999999999998E-2</v>
      </c>
      <c r="X1028" s="26">
        <v>642.29999999999995</v>
      </c>
      <c r="Y1028" s="28">
        <f>+X1028/Modelo!$G$11</f>
        <v>6.4332932692307674</v>
      </c>
      <c r="Z1028" s="26">
        <f t="shared" si="43"/>
        <v>0.60270244909449178</v>
      </c>
    </row>
    <row r="1029" spans="3:26" s="26" customFormat="1" ht="14.4" x14ac:dyDescent="0.3">
      <c r="C1029" s="38"/>
      <c r="W1029" s="26">
        <v>5.135E-2</v>
      </c>
      <c r="X1029" s="26">
        <v>642.24</v>
      </c>
      <c r="Y1029" s="28">
        <f>+X1029/Modelo!$G$11</f>
        <v>6.4326923076923066</v>
      </c>
      <c r="Z1029" s="26">
        <f t="shared" si="43"/>
        <v>0.60264614807168992</v>
      </c>
    </row>
    <row r="1030" spans="3:26" s="26" customFormat="1" ht="14.4" x14ac:dyDescent="0.3">
      <c r="C1030" s="38"/>
      <c r="W1030" s="26">
        <v>5.1400000000000001E-2</v>
      </c>
      <c r="X1030" s="26">
        <v>642.19000000000005</v>
      </c>
      <c r="Y1030" s="28">
        <f>+X1030/Modelo!$G$11</f>
        <v>6.4321915064102555</v>
      </c>
      <c r="Z1030" s="26">
        <f t="shared" si="43"/>
        <v>0.60259923055268838</v>
      </c>
    </row>
    <row r="1031" spans="3:26" s="26" customFormat="1" ht="14.4" x14ac:dyDescent="0.3">
      <c r="C1031" s="38"/>
      <c r="W1031" s="26">
        <v>5.1450000000000003E-2</v>
      </c>
      <c r="X1031" s="26">
        <v>642.14</v>
      </c>
      <c r="Y1031" s="28">
        <f>+X1031/Modelo!$G$11</f>
        <v>6.4316907051282035</v>
      </c>
      <c r="Z1031" s="26">
        <f t="shared" si="43"/>
        <v>0.60255231303368673</v>
      </c>
    </row>
    <row r="1032" spans="3:26" s="26" customFormat="1" ht="14.4" x14ac:dyDescent="0.3">
      <c r="C1032" s="38"/>
      <c r="W1032" s="26">
        <v>5.1499999999999997E-2</v>
      </c>
      <c r="X1032" s="26">
        <v>642.09</v>
      </c>
      <c r="Y1032" s="28">
        <f>+X1032/Modelo!$G$11</f>
        <v>6.4311899038461533</v>
      </c>
      <c r="Z1032" s="26">
        <f t="shared" si="43"/>
        <v>0.60250539551468518</v>
      </c>
    </row>
    <row r="1033" spans="3:26" s="26" customFormat="1" ht="14.4" x14ac:dyDescent="0.3">
      <c r="C1033" s="38"/>
      <c r="W1033" s="26">
        <v>5.1549999999999999E-2</v>
      </c>
      <c r="X1033" s="26">
        <v>642.03</v>
      </c>
      <c r="Y1033" s="28">
        <f>+X1033/Modelo!$G$11</f>
        <v>6.4305889423076907</v>
      </c>
      <c r="Z1033" s="26">
        <f t="shared" si="43"/>
        <v>0.60244909449188322</v>
      </c>
    </row>
    <row r="1034" spans="3:26" s="26" customFormat="1" ht="14.4" x14ac:dyDescent="0.3">
      <c r="C1034" s="38"/>
      <c r="W1034" s="26">
        <v>5.16E-2</v>
      </c>
      <c r="X1034" s="26">
        <v>641.98</v>
      </c>
      <c r="Y1034" s="28">
        <f>+X1034/Modelo!$G$11</f>
        <v>6.4300881410256396</v>
      </c>
      <c r="Z1034" s="26">
        <f t="shared" si="43"/>
        <v>0.60240217697288168</v>
      </c>
    </row>
    <row r="1035" spans="3:26" s="26" customFormat="1" ht="14.4" x14ac:dyDescent="0.3">
      <c r="C1035" s="38"/>
      <c r="W1035" s="26">
        <v>5.1650000000000001E-2</v>
      </c>
      <c r="X1035" s="26">
        <v>641.92999999999995</v>
      </c>
      <c r="Y1035" s="28">
        <f>+X1035/Modelo!$G$11</f>
        <v>6.4295873397435885</v>
      </c>
      <c r="Z1035" s="26">
        <f t="shared" si="43"/>
        <v>0.60235525945388002</v>
      </c>
    </row>
    <row r="1036" spans="3:26" s="26" customFormat="1" ht="14.4" x14ac:dyDescent="0.3">
      <c r="C1036" s="38"/>
      <c r="W1036" s="26">
        <v>5.1700000000000003E-2</v>
      </c>
      <c r="X1036" s="26">
        <v>641.88</v>
      </c>
      <c r="Y1036" s="28">
        <f>+X1036/Modelo!$G$11</f>
        <v>6.4290865384615374</v>
      </c>
      <c r="Z1036" s="26">
        <f t="shared" si="43"/>
        <v>0.60230834193487848</v>
      </c>
    </row>
    <row r="1037" spans="3:26" s="26" customFormat="1" ht="14.4" x14ac:dyDescent="0.3">
      <c r="C1037" s="38"/>
      <c r="W1037" s="26">
        <v>5.1749999999999997E-2</v>
      </c>
      <c r="X1037" s="26">
        <v>641.82000000000005</v>
      </c>
      <c r="Y1037" s="28">
        <f>+X1037/Modelo!$G$11</f>
        <v>6.4284855769230766</v>
      </c>
      <c r="Z1037" s="26">
        <f t="shared" si="43"/>
        <v>0.60225204091207662</v>
      </c>
    </row>
    <row r="1038" spans="3:26" s="26" customFormat="1" ht="14.4" x14ac:dyDescent="0.3">
      <c r="C1038" s="38"/>
      <c r="W1038" s="26">
        <v>5.1799999999999999E-2</v>
      </c>
      <c r="X1038" s="26">
        <v>641.77</v>
      </c>
      <c r="Y1038" s="28">
        <f>+X1038/Modelo!$G$11</f>
        <v>6.4279847756410247</v>
      </c>
      <c r="Z1038" s="26">
        <f t="shared" si="43"/>
        <v>0.60220512339307497</v>
      </c>
    </row>
    <row r="1039" spans="3:26" s="26" customFormat="1" ht="14.4" x14ac:dyDescent="0.3">
      <c r="C1039" s="38"/>
      <c r="W1039" s="26">
        <v>5.185E-2</v>
      </c>
      <c r="X1039" s="26">
        <v>641.72</v>
      </c>
      <c r="Y1039" s="28">
        <f>+X1039/Modelo!$G$11</f>
        <v>6.4274839743589736</v>
      </c>
      <c r="Z1039" s="26">
        <f t="shared" si="43"/>
        <v>0.60215820587407343</v>
      </c>
    </row>
    <row r="1040" spans="3:26" s="26" customFormat="1" ht="14.4" x14ac:dyDescent="0.3">
      <c r="C1040" s="38"/>
      <c r="W1040" s="26">
        <v>5.1900000000000002E-2</v>
      </c>
      <c r="X1040" s="26">
        <v>641.66999999999996</v>
      </c>
      <c r="Y1040" s="28">
        <f>+X1040/Modelo!$G$11</f>
        <v>6.4269831730769216</v>
      </c>
      <c r="Z1040" s="26">
        <f t="shared" si="43"/>
        <v>0.60211128835507177</v>
      </c>
    </row>
    <row r="1041" spans="3:26" s="26" customFormat="1" ht="14.4" x14ac:dyDescent="0.3">
      <c r="C1041" s="38"/>
      <c r="W1041" s="26">
        <v>5.1950000000000003E-2</v>
      </c>
      <c r="X1041" s="26">
        <v>641.62</v>
      </c>
      <c r="Y1041" s="28">
        <f>+X1041/Modelo!$G$11</f>
        <v>6.4264823717948705</v>
      </c>
      <c r="Z1041" s="26">
        <f t="shared" si="43"/>
        <v>0.60206437083607012</v>
      </c>
    </row>
    <row r="1042" spans="3:26" s="26" customFormat="1" ht="14.4" x14ac:dyDescent="0.3">
      <c r="C1042" s="38"/>
      <c r="W1042" s="26">
        <v>5.1999999999999998E-2</v>
      </c>
      <c r="X1042" s="26">
        <v>641.55999999999995</v>
      </c>
      <c r="Y1042" s="28">
        <f>+X1042/Modelo!$G$11</f>
        <v>6.4258814102564088</v>
      </c>
      <c r="Z1042" s="26">
        <f t="shared" si="43"/>
        <v>0.60200806981326827</v>
      </c>
    </row>
    <row r="1043" spans="3:26" s="26" customFormat="1" ht="14.4" x14ac:dyDescent="0.3">
      <c r="C1043" s="38"/>
      <c r="W1043" s="26">
        <v>5.2049999999999999E-2</v>
      </c>
      <c r="X1043" s="26">
        <v>641.51</v>
      </c>
      <c r="Y1043" s="28">
        <f>+X1043/Modelo!$G$11</f>
        <v>6.4253806089743577</v>
      </c>
      <c r="Z1043" s="26">
        <f t="shared" si="43"/>
        <v>0.60196115229426661</v>
      </c>
    </row>
    <row r="1044" spans="3:26" s="26" customFormat="1" ht="14.4" x14ac:dyDescent="0.3">
      <c r="C1044" s="38"/>
      <c r="W1044" s="26">
        <v>5.21E-2</v>
      </c>
      <c r="X1044" s="26">
        <v>641.46</v>
      </c>
      <c r="Y1044" s="28">
        <f>+X1044/Modelo!$G$11</f>
        <v>6.4248798076923066</v>
      </c>
      <c r="Z1044" s="26">
        <f t="shared" si="43"/>
        <v>0.60191423477526507</v>
      </c>
    </row>
    <row r="1045" spans="3:26" s="26" customFormat="1" ht="14.4" x14ac:dyDescent="0.3">
      <c r="C1045" s="38"/>
      <c r="W1045" s="26">
        <v>5.2150000000000002E-2</v>
      </c>
      <c r="X1045" s="26">
        <v>641.41</v>
      </c>
      <c r="Y1045" s="28">
        <f>+X1045/Modelo!$G$11</f>
        <v>6.4243790064102546</v>
      </c>
      <c r="Z1045" s="26">
        <f t="shared" si="43"/>
        <v>0.60186731725626341</v>
      </c>
    </row>
    <row r="1046" spans="3:26" s="26" customFormat="1" ht="14.4" x14ac:dyDescent="0.3">
      <c r="C1046" s="38"/>
      <c r="W1046" s="26">
        <v>5.2200000000000003E-2</v>
      </c>
      <c r="X1046" s="26">
        <v>641.35</v>
      </c>
      <c r="Y1046" s="28">
        <f>+X1046/Modelo!$G$11</f>
        <v>6.4237780448717938</v>
      </c>
      <c r="Z1046" s="26">
        <f t="shared" si="43"/>
        <v>0.60181101623346156</v>
      </c>
    </row>
    <row r="1047" spans="3:26" s="26" customFormat="1" ht="14.4" x14ac:dyDescent="0.3">
      <c r="C1047" s="38"/>
      <c r="W1047" s="26">
        <v>5.2249999999999998E-2</v>
      </c>
      <c r="X1047" s="26">
        <v>641.29999999999995</v>
      </c>
      <c r="Y1047" s="28">
        <f>+X1047/Modelo!$G$11</f>
        <v>6.4232772435897418</v>
      </c>
      <c r="Z1047" s="26">
        <f t="shared" si="43"/>
        <v>0.60176409871445991</v>
      </c>
    </row>
    <row r="1048" spans="3:26" s="26" customFormat="1" ht="14.4" x14ac:dyDescent="0.3">
      <c r="C1048" s="38"/>
      <c r="W1048" s="26">
        <v>5.2299999999999999E-2</v>
      </c>
      <c r="X1048" s="26">
        <v>641.25</v>
      </c>
      <c r="Y1048" s="28">
        <f>+X1048/Modelo!$G$11</f>
        <v>6.4227764423076907</v>
      </c>
      <c r="Z1048" s="26">
        <f t="shared" si="43"/>
        <v>0.60171718119545836</v>
      </c>
    </row>
    <row r="1049" spans="3:26" s="26" customFormat="1" ht="14.4" x14ac:dyDescent="0.3">
      <c r="C1049" s="38"/>
      <c r="W1049" s="26">
        <v>5.2350000000000001E-2</v>
      </c>
      <c r="X1049" s="26">
        <v>640.37</v>
      </c>
      <c r="Y1049" s="28">
        <f>+X1049/Modelo!$G$11</f>
        <v>6.4139623397435885</v>
      </c>
      <c r="Z1049" s="26">
        <f t="shared" si="43"/>
        <v>0.60089143286103031</v>
      </c>
    </row>
    <row r="1050" spans="3:26" s="26" customFormat="1" ht="14.4" x14ac:dyDescent="0.3">
      <c r="C1050" s="38"/>
      <c r="W1050" s="26">
        <v>5.2400000000000002E-2</v>
      </c>
      <c r="X1050" s="26">
        <v>639.25</v>
      </c>
      <c r="Y1050" s="28">
        <f>+X1050/Modelo!$G$11</f>
        <v>6.4027443910256396</v>
      </c>
      <c r="Z1050" s="26">
        <f t="shared" si="43"/>
        <v>0.59984048043539451</v>
      </c>
    </row>
    <row r="1051" spans="3:26" s="26" customFormat="1" ht="14.4" x14ac:dyDescent="0.3">
      <c r="C1051" s="38"/>
      <c r="W1051" s="26">
        <v>5.2449999999999997E-2</v>
      </c>
      <c r="X1051" s="26">
        <v>639.19000000000005</v>
      </c>
      <c r="Y1051" s="28">
        <f>+X1051/Modelo!$G$11</f>
        <v>6.4021434294871788</v>
      </c>
      <c r="Z1051" s="26">
        <f t="shared" si="43"/>
        <v>0.59978417941259266</v>
      </c>
    </row>
    <row r="1052" spans="3:26" s="26" customFormat="1" ht="14.4" x14ac:dyDescent="0.3">
      <c r="C1052" s="38"/>
      <c r="W1052" s="26">
        <v>5.2499999999999998E-2</v>
      </c>
      <c r="X1052" s="26">
        <v>639.14</v>
      </c>
      <c r="Y1052" s="28">
        <f>+X1052/Modelo!$G$11</f>
        <v>6.4016426282051269</v>
      </c>
      <c r="Z1052" s="26">
        <f t="shared" si="43"/>
        <v>0.599737261893591</v>
      </c>
    </row>
    <row r="1053" spans="3:26" s="26" customFormat="1" ht="14.4" x14ac:dyDescent="0.3">
      <c r="C1053" s="38"/>
      <c r="W1053" s="26">
        <v>5.2549999999999999E-2</v>
      </c>
      <c r="X1053" s="26">
        <v>639.59</v>
      </c>
      <c r="Y1053" s="28">
        <f>+X1053/Modelo!$G$11</f>
        <v>6.4061498397435885</v>
      </c>
      <c r="Z1053" s="26">
        <f t="shared" si="43"/>
        <v>0.60015951956460545</v>
      </c>
    </row>
    <row r="1054" spans="3:26" s="26" customFormat="1" ht="14.4" x14ac:dyDescent="0.3">
      <c r="C1054" s="38"/>
      <c r="W1054" s="26">
        <v>5.2600000000000001E-2</v>
      </c>
      <c r="X1054" s="26">
        <v>640.47</v>
      </c>
      <c r="Y1054" s="28">
        <f>+X1054/Modelo!$G$11</f>
        <v>6.4149639423076916</v>
      </c>
      <c r="Z1054" s="26">
        <f t="shared" si="43"/>
        <v>0.6009852678990335</v>
      </c>
    </row>
    <row r="1055" spans="3:26" s="26" customFormat="1" ht="14.4" x14ac:dyDescent="0.3">
      <c r="C1055" s="38"/>
      <c r="W1055" s="26">
        <v>5.2650000000000002E-2</v>
      </c>
      <c r="X1055" s="26">
        <v>640.41</v>
      </c>
      <c r="Y1055" s="28">
        <f>+X1055/Modelo!$G$11</f>
        <v>6.4143629807692291</v>
      </c>
      <c r="Z1055" s="26">
        <f t="shared" si="43"/>
        <v>0.60092896687623154</v>
      </c>
    </row>
    <row r="1056" spans="3:26" s="26" customFormat="1" ht="14.4" x14ac:dyDescent="0.3">
      <c r="C1056" s="38"/>
      <c r="W1056" s="26">
        <v>5.2699999999999997E-2</v>
      </c>
      <c r="X1056" s="26">
        <v>639.41999999999996</v>
      </c>
      <c r="Y1056" s="28">
        <f>+X1056/Modelo!$G$11</f>
        <v>6.4044471153846141</v>
      </c>
      <c r="Z1056" s="26">
        <f t="shared" si="43"/>
        <v>0.6</v>
      </c>
    </row>
    <row r="1057" spans="3:26" s="26" customFormat="1" ht="14.4" x14ac:dyDescent="0.3">
      <c r="C1057" s="38"/>
      <c r="W1057" s="26">
        <v>5.2749999999999998E-2</v>
      </c>
      <c r="X1057" s="26">
        <v>638.88</v>
      </c>
      <c r="Y1057" s="28">
        <f>+X1057/Modelo!$G$11</f>
        <v>6.3990384615384608</v>
      </c>
      <c r="Z1057" s="26">
        <f t="shared" si="43"/>
        <v>0.59949329079478275</v>
      </c>
    </row>
    <row r="1058" spans="3:26" s="26" customFormat="1" ht="14.4" x14ac:dyDescent="0.3">
      <c r="C1058" s="38"/>
      <c r="W1058" s="26">
        <v>5.28E-2</v>
      </c>
      <c r="X1058" s="26">
        <v>638.83000000000004</v>
      </c>
      <c r="Y1058" s="28">
        <f>+X1058/Modelo!$G$11</f>
        <v>6.3985376602564097</v>
      </c>
      <c r="Z1058" s="26">
        <f t="shared" si="43"/>
        <v>0.59944637327578121</v>
      </c>
    </row>
    <row r="1059" spans="3:26" s="26" customFormat="1" ht="14.4" x14ac:dyDescent="0.3">
      <c r="C1059" s="38"/>
      <c r="W1059" s="26">
        <v>5.2850000000000001E-2</v>
      </c>
      <c r="X1059" s="26">
        <v>638.78</v>
      </c>
      <c r="Y1059" s="28">
        <f>+X1059/Modelo!$G$11</f>
        <v>6.3980368589743577</v>
      </c>
      <c r="Z1059" s="26">
        <f t="shared" si="43"/>
        <v>0.59939945575677955</v>
      </c>
    </row>
    <row r="1060" spans="3:26" s="26" customFormat="1" ht="14.4" x14ac:dyDescent="0.3">
      <c r="C1060" s="38"/>
      <c r="W1060" s="26">
        <v>5.2900000000000003E-2</v>
      </c>
      <c r="X1060" s="26">
        <v>638.72</v>
      </c>
      <c r="Y1060" s="28">
        <f>+X1060/Modelo!$G$11</f>
        <v>6.3974358974358969</v>
      </c>
      <c r="Z1060" s="26">
        <f t="shared" si="43"/>
        <v>0.5993431547339777</v>
      </c>
    </row>
    <row r="1061" spans="3:26" s="26" customFormat="1" ht="14.4" x14ac:dyDescent="0.3">
      <c r="C1061" s="38"/>
      <c r="W1061" s="26">
        <v>5.2949999999999997E-2</v>
      </c>
      <c r="X1061" s="26">
        <v>638.66999999999996</v>
      </c>
      <c r="Y1061" s="28">
        <f>+X1061/Modelo!$G$11</f>
        <v>6.3969350961538449</v>
      </c>
      <c r="Z1061" s="26">
        <f t="shared" si="43"/>
        <v>0.59929623721497605</v>
      </c>
    </row>
    <row r="1062" spans="3:26" s="26" customFormat="1" ht="14.4" x14ac:dyDescent="0.3">
      <c r="C1062" s="38"/>
      <c r="W1062" s="26">
        <v>5.2999999999999999E-2</v>
      </c>
      <c r="X1062" s="26">
        <v>638.62</v>
      </c>
      <c r="Y1062" s="28">
        <f>+X1062/Modelo!$G$11</f>
        <v>6.3964342948717938</v>
      </c>
      <c r="Z1062" s="26">
        <f t="shared" si="43"/>
        <v>0.5992493196959745</v>
      </c>
    </row>
    <row r="1063" spans="3:26" s="26" customFormat="1" ht="14.4" x14ac:dyDescent="0.3">
      <c r="C1063" s="38"/>
      <c r="W1063" s="26">
        <v>5.305E-2</v>
      </c>
      <c r="X1063" s="26">
        <v>638.57000000000005</v>
      </c>
      <c r="Y1063" s="28">
        <f>+X1063/Modelo!$G$11</f>
        <v>6.3959334935897427</v>
      </c>
      <c r="Z1063" s="26">
        <f t="shared" ref="Z1063:Z1126" si="44">+Y1063/$AA$1</f>
        <v>0.59920240217697296</v>
      </c>
    </row>
    <row r="1064" spans="3:26" s="26" customFormat="1" ht="14.4" x14ac:dyDescent="0.3">
      <c r="C1064" s="38"/>
      <c r="W1064" s="26">
        <v>5.3100000000000001E-2</v>
      </c>
      <c r="X1064" s="26">
        <v>638.51</v>
      </c>
      <c r="Y1064" s="28">
        <f>+X1064/Modelo!$G$11</f>
        <v>6.395332532051281</v>
      </c>
      <c r="Z1064" s="26">
        <f t="shared" si="44"/>
        <v>0.599146101154171</v>
      </c>
    </row>
    <row r="1065" spans="3:26" s="26" customFormat="1" ht="14.4" x14ac:dyDescent="0.3">
      <c r="C1065" s="38"/>
      <c r="W1065" s="26">
        <v>5.3150000000000003E-2</v>
      </c>
      <c r="X1065" s="26">
        <v>637.92999999999995</v>
      </c>
      <c r="Y1065" s="28">
        <f>+X1065/Modelo!$G$11</f>
        <v>6.3895232371794854</v>
      </c>
      <c r="Z1065" s="26">
        <f t="shared" si="44"/>
        <v>0.59860185793375242</v>
      </c>
    </row>
    <row r="1066" spans="3:26" s="26" customFormat="1" ht="14.4" x14ac:dyDescent="0.3">
      <c r="C1066" s="38"/>
      <c r="W1066" s="26">
        <v>5.3199999999999997E-2</v>
      </c>
      <c r="X1066" s="26">
        <v>636.51</v>
      </c>
      <c r="Y1066" s="28">
        <f>+X1066/Modelo!$G$11</f>
        <v>6.3753004807692299</v>
      </c>
      <c r="Z1066" s="26">
        <f t="shared" si="44"/>
        <v>0.59726940039410714</v>
      </c>
    </row>
    <row r="1067" spans="3:26" s="26" customFormat="1" ht="14.4" x14ac:dyDescent="0.3">
      <c r="C1067" s="38"/>
      <c r="W1067" s="26">
        <v>5.3249999999999999E-2</v>
      </c>
      <c r="X1067" s="26">
        <v>636.46</v>
      </c>
      <c r="Y1067" s="28">
        <f>+X1067/Modelo!$G$11</f>
        <v>6.3747996794871788</v>
      </c>
      <c r="Z1067" s="26">
        <f t="shared" si="44"/>
        <v>0.5972224828751056</v>
      </c>
    </row>
    <row r="1068" spans="3:26" s="26" customFormat="1" ht="14.4" x14ac:dyDescent="0.3">
      <c r="C1068" s="38"/>
      <c r="W1068" s="26">
        <v>5.33E-2</v>
      </c>
      <c r="X1068" s="26">
        <v>636.41</v>
      </c>
      <c r="Y1068" s="28">
        <f>+X1068/Modelo!$G$11</f>
        <v>6.3742988782051269</v>
      </c>
      <c r="Z1068" s="26">
        <f t="shared" si="44"/>
        <v>0.59717556535610394</v>
      </c>
    </row>
    <row r="1069" spans="3:26" s="26" customFormat="1" ht="14.4" x14ac:dyDescent="0.3">
      <c r="C1069" s="38"/>
      <c r="W1069" s="26">
        <v>5.3350000000000002E-2</v>
      </c>
      <c r="X1069" s="26">
        <v>636.36</v>
      </c>
      <c r="Y1069" s="28">
        <f>+X1069/Modelo!$G$11</f>
        <v>6.3737980769230758</v>
      </c>
      <c r="Z1069" s="26">
        <f t="shared" si="44"/>
        <v>0.5971286478371024</v>
      </c>
    </row>
    <row r="1070" spans="3:26" s="26" customFormat="1" ht="14.4" x14ac:dyDescent="0.3">
      <c r="C1070" s="38"/>
      <c r="W1070" s="26">
        <v>5.3400000000000003E-2</v>
      </c>
      <c r="X1070" s="26">
        <v>636.29999999999995</v>
      </c>
      <c r="Y1070" s="28">
        <f>+X1070/Modelo!$G$11</f>
        <v>6.3731971153846141</v>
      </c>
      <c r="Z1070" s="26">
        <f t="shared" si="44"/>
        <v>0.59707234681430044</v>
      </c>
    </row>
    <row r="1071" spans="3:26" s="26" customFormat="1" ht="14.4" x14ac:dyDescent="0.3">
      <c r="C1071" s="38"/>
      <c r="W1071" s="26">
        <v>5.3449999999999998E-2</v>
      </c>
      <c r="X1071" s="26">
        <v>636.25</v>
      </c>
      <c r="Y1071" s="28">
        <f>+X1071/Modelo!$G$11</f>
        <v>6.372696314102563</v>
      </c>
      <c r="Z1071" s="26">
        <f t="shared" si="44"/>
        <v>0.59702542929529889</v>
      </c>
    </row>
    <row r="1072" spans="3:26" s="26" customFormat="1" ht="14.4" x14ac:dyDescent="0.3">
      <c r="C1072" s="38"/>
      <c r="W1072" s="26">
        <v>5.3499999999999999E-2</v>
      </c>
      <c r="X1072" s="26">
        <v>636.20000000000005</v>
      </c>
      <c r="Y1072" s="28">
        <f>+X1072/Modelo!$G$11</f>
        <v>6.3721955128205119</v>
      </c>
      <c r="Z1072" s="26">
        <f t="shared" si="44"/>
        <v>0.59697851177629724</v>
      </c>
    </row>
    <row r="1073" spans="3:26" s="26" customFormat="1" ht="14.4" x14ac:dyDescent="0.3">
      <c r="C1073" s="38"/>
      <c r="W1073" s="26">
        <v>5.355E-2</v>
      </c>
      <c r="X1073" s="26">
        <v>636.15</v>
      </c>
      <c r="Y1073" s="28">
        <f>+X1073/Modelo!$G$11</f>
        <v>6.3716947115384599</v>
      </c>
      <c r="Z1073" s="26">
        <f t="shared" si="44"/>
        <v>0.59693159425729558</v>
      </c>
    </row>
    <row r="1074" spans="3:26" s="26" customFormat="1" ht="14.4" x14ac:dyDescent="0.3">
      <c r="C1074" s="38"/>
      <c r="W1074" s="26">
        <v>5.3600000000000002E-2</v>
      </c>
      <c r="X1074" s="26">
        <v>636.09</v>
      </c>
      <c r="Y1074" s="28">
        <f>+X1074/Modelo!$G$11</f>
        <v>6.3710937499999991</v>
      </c>
      <c r="Z1074" s="26">
        <f t="shared" si="44"/>
        <v>0.59687529323449373</v>
      </c>
    </row>
    <row r="1075" spans="3:26" s="26" customFormat="1" ht="14.4" x14ac:dyDescent="0.3">
      <c r="C1075" s="38"/>
      <c r="W1075" s="26">
        <v>5.3650000000000003E-2</v>
      </c>
      <c r="X1075" s="26">
        <v>636.04</v>
      </c>
      <c r="Y1075" s="28">
        <f>+X1075/Modelo!$G$11</f>
        <v>6.3705929487179471</v>
      </c>
      <c r="Z1075" s="26">
        <f t="shared" si="44"/>
        <v>0.59682837571549208</v>
      </c>
    </row>
    <row r="1076" spans="3:26" s="26" customFormat="1" ht="14.4" x14ac:dyDescent="0.3">
      <c r="C1076" s="38"/>
      <c r="W1076" s="26">
        <v>5.3699999999999998E-2</v>
      </c>
      <c r="X1076" s="26">
        <v>635.16999999999996</v>
      </c>
      <c r="Y1076" s="28">
        <f>+X1076/Modelo!$G$11</f>
        <v>6.3618790064102546</v>
      </c>
      <c r="Z1076" s="26">
        <f t="shared" si="44"/>
        <v>0.59601201088486433</v>
      </c>
    </row>
    <row r="1077" spans="3:26" s="26" customFormat="1" ht="14.4" x14ac:dyDescent="0.3">
      <c r="C1077" s="38"/>
      <c r="W1077" s="26">
        <v>5.3749999999999999E-2</v>
      </c>
      <c r="X1077" s="26">
        <v>634.04</v>
      </c>
      <c r="Y1077" s="28">
        <f>+X1077/Modelo!$G$11</f>
        <v>6.350560897435896</v>
      </c>
      <c r="Z1077" s="26">
        <f t="shared" si="44"/>
        <v>0.59495167495542833</v>
      </c>
    </row>
    <row r="1078" spans="3:26" s="26" customFormat="1" ht="14.4" x14ac:dyDescent="0.3">
      <c r="C1078" s="38"/>
      <c r="W1078" s="26">
        <v>5.3800000000000001E-2</v>
      </c>
      <c r="X1078" s="26">
        <v>633.99</v>
      </c>
      <c r="Y1078" s="28">
        <f>+X1078/Modelo!$G$11</f>
        <v>6.3500600961538449</v>
      </c>
      <c r="Z1078" s="26">
        <f t="shared" si="44"/>
        <v>0.59490475743642679</v>
      </c>
    </row>
    <row r="1079" spans="3:26" s="26" customFormat="1" ht="14.4" x14ac:dyDescent="0.3">
      <c r="C1079" s="38"/>
      <c r="W1079" s="26">
        <v>5.3850000000000002E-2</v>
      </c>
      <c r="X1079" s="26">
        <v>633.92999999999995</v>
      </c>
      <c r="Y1079" s="28">
        <f>+X1079/Modelo!$G$11</f>
        <v>6.3494591346153832</v>
      </c>
      <c r="Z1079" s="26">
        <f t="shared" si="44"/>
        <v>0.59484845641362483</v>
      </c>
    </row>
    <row r="1080" spans="3:26" s="26" customFormat="1" ht="14.4" x14ac:dyDescent="0.3">
      <c r="C1080" s="38"/>
      <c r="W1080" s="26">
        <v>5.3900000000000003E-2</v>
      </c>
      <c r="X1080" s="26">
        <v>633.88</v>
      </c>
      <c r="Y1080" s="28">
        <f>+X1080/Modelo!$G$11</f>
        <v>6.3489583333333321</v>
      </c>
      <c r="Z1080" s="26">
        <f t="shared" si="44"/>
        <v>0.59480153889462328</v>
      </c>
    </row>
    <row r="1081" spans="3:26" s="26" customFormat="1" ht="14.4" x14ac:dyDescent="0.3">
      <c r="C1081" s="38"/>
      <c r="W1081" s="26">
        <v>5.3949999999999998E-2</v>
      </c>
      <c r="X1081" s="26">
        <v>633.83000000000004</v>
      </c>
      <c r="Y1081" s="28">
        <f>+X1081/Modelo!$G$11</f>
        <v>6.348457532051281</v>
      </c>
      <c r="Z1081" s="26">
        <f t="shared" si="44"/>
        <v>0.59475462137562163</v>
      </c>
    </row>
    <row r="1082" spans="3:26" s="26" customFormat="1" ht="14.4" x14ac:dyDescent="0.3">
      <c r="C1082" s="38"/>
      <c r="W1082" s="26">
        <v>5.3999999999999999E-2</v>
      </c>
      <c r="X1082" s="26">
        <v>633.78</v>
      </c>
      <c r="Y1082" s="28">
        <f>+X1082/Modelo!$G$11</f>
        <v>6.3479567307692291</v>
      </c>
      <c r="Z1082" s="26">
        <f t="shared" si="44"/>
        <v>0.59470770385661997</v>
      </c>
    </row>
    <row r="1083" spans="3:26" s="26" customFormat="1" ht="14.4" x14ac:dyDescent="0.3">
      <c r="C1083" s="38"/>
      <c r="W1083" s="26">
        <v>5.4050000000000001E-2</v>
      </c>
      <c r="X1083" s="26">
        <v>632.54</v>
      </c>
      <c r="Y1083" s="28">
        <f>+X1083/Modelo!$G$11</f>
        <v>6.3355368589743577</v>
      </c>
      <c r="Z1083" s="26">
        <f t="shared" si="44"/>
        <v>0.59354414938538047</v>
      </c>
    </row>
    <row r="1084" spans="3:26" s="26" customFormat="1" ht="14.4" x14ac:dyDescent="0.3">
      <c r="C1084" s="38"/>
      <c r="W1084" s="26">
        <v>5.4100000000000002E-2</v>
      </c>
      <c r="X1084" s="26">
        <v>631.78</v>
      </c>
      <c r="Y1084" s="28">
        <f>+X1084/Modelo!$G$11</f>
        <v>6.327924679487178</v>
      </c>
      <c r="Z1084" s="26">
        <f t="shared" si="44"/>
        <v>0.59283100309655623</v>
      </c>
    </row>
    <row r="1085" spans="3:26" s="26" customFormat="1" ht="14.4" x14ac:dyDescent="0.3">
      <c r="C1085" s="38"/>
      <c r="W1085" s="26">
        <v>5.4149999999999997E-2</v>
      </c>
      <c r="X1085" s="26">
        <v>631.72</v>
      </c>
      <c r="Y1085" s="28">
        <f>+X1085/Modelo!$G$11</f>
        <v>6.3273237179487172</v>
      </c>
      <c r="Z1085" s="26">
        <f t="shared" si="44"/>
        <v>0.59277470207375438</v>
      </c>
    </row>
    <row r="1086" spans="3:26" s="26" customFormat="1" ht="14.4" x14ac:dyDescent="0.3">
      <c r="C1086" s="38"/>
      <c r="W1086" s="26">
        <v>5.4199999999999998E-2</v>
      </c>
      <c r="X1086" s="26">
        <v>631.66999999999996</v>
      </c>
      <c r="Y1086" s="28">
        <f>+X1086/Modelo!$G$11</f>
        <v>6.3268229166666652</v>
      </c>
      <c r="Z1086" s="26">
        <f t="shared" si="44"/>
        <v>0.59272778455475272</v>
      </c>
    </row>
    <row r="1087" spans="3:26" s="26" customFormat="1" ht="14.4" x14ac:dyDescent="0.3">
      <c r="C1087" s="38"/>
      <c r="W1087" s="26">
        <v>5.425E-2</v>
      </c>
      <c r="X1087" s="26">
        <v>531.42999999999995</v>
      </c>
      <c r="Y1087" s="28">
        <f>+X1087/Modelo!$G$11</f>
        <v>5.3228165064102546</v>
      </c>
      <c r="Z1087" s="26">
        <f t="shared" si="44"/>
        <v>0.49866754246035461</v>
      </c>
    </row>
    <row r="1088" spans="3:26" s="26" customFormat="1" ht="14.4" x14ac:dyDescent="0.3">
      <c r="C1088" s="38"/>
      <c r="W1088" s="26">
        <v>5.4300000000000001E-2</v>
      </c>
      <c r="X1088" s="26">
        <v>531.39</v>
      </c>
      <c r="Y1088" s="28">
        <f>+X1088/Modelo!$G$11</f>
        <v>5.3224158653846141</v>
      </c>
      <c r="Z1088" s="26">
        <f t="shared" si="44"/>
        <v>0.49863000844515337</v>
      </c>
    </row>
    <row r="1089" spans="3:26" s="26" customFormat="1" ht="14.4" x14ac:dyDescent="0.3">
      <c r="C1089" s="38"/>
      <c r="W1089" s="26">
        <v>5.4350000000000002E-2</v>
      </c>
      <c r="X1089" s="26">
        <v>531.36</v>
      </c>
      <c r="Y1089" s="28">
        <f>+X1089/Modelo!$G$11</f>
        <v>5.3221153846153841</v>
      </c>
      <c r="Z1089" s="26">
        <f t="shared" si="44"/>
        <v>0.4986018579337525</v>
      </c>
    </row>
    <row r="1090" spans="3:26" s="26" customFormat="1" ht="14.4" x14ac:dyDescent="0.3">
      <c r="C1090" s="38"/>
      <c r="W1090" s="26">
        <v>5.4399999999999997E-2</v>
      </c>
      <c r="X1090" s="26">
        <v>531.32000000000005</v>
      </c>
      <c r="Y1090" s="28">
        <f>+X1090/Modelo!$G$11</f>
        <v>5.3217147435897427</v>
      </c>
      <c r="Z1090" s="26">
        <f t="shared" si="44"/>
        <v>0.49856432391855121</v>
      </c>
    </row>
    <row r="1091" spans="3:26" s="26" customFormat="1" ht="14.4" x14ac:dyDescent="0.3">
      <c r="C1091" s="38"/>
      <c r="W1091" s="26">
        <v>5.4449999999999998E-2</v>
      </c>
      <c r="X1091" s="26">
        <v>531.28</v>
      </c>
      <c r="Y1091" s="28">
        <f>+X1091/Modelo!$G$11</f>
        <v>5.3213141025641013</v>
      </c>
      <c r="Z1091" s="26">
        <f t="shared" si="44"/>
        <v>0.49852678990334987</v>
      </c>
    </row>
    <row r="1092" spans="3:26" s="26" customFormat="1" ht="14.4" x14ac:dyDescent="0.3">
      <c r="C1092" s="38"/>
      <c r="W1092" s="26">
        <v>5.45E-2</v>
      </c>
      <c r="X1092" s="26">
        <v>531.24</v>
      </c>
      <c r="Y1092" s="28">
        <f>+X1092/Modelo!$G$11</f>
        <v>5.3209134615384608</v>
      </c>
      <c r="Z1092" s="26">
        <f t="shared" si="44"/>
        <v>0.49848925588814863</v>
      </c>
    </row>
    <row r="1093" spans="3:26" s="26" customFormat="1" ht="14.4" x14ac:dyDescent="0.3">
      <c r="C1093" s="38"/>
      <c r="W1093" s="26">
        <v>5.4550000000000001E-2</v>
      </c>
      <c r="X1093" s="26">
        <v>531.20000000000005</v>
      </c>
      <c r="Y1093" s="28">
        <f>+X1093/Modelo!$G$11</f>
        <v>5.3205128205128203</v>
      </c>
      <c r="Z1093" s="26">
        <f t="shared" si="44"/>
        <v>0.4984517218729474</v>
      </c>
    </row>
    <row r="1094" spans="3:26" s="26" customFormat="1" ht="14.4" x14ac:dyDescent="0.3">
      <c r="C1094" s="38"/>
      <c r="W1094" s="26">
        <v>5.4600000000000003E-2</v>
      </c>
      <c r="X1094" s="26">
        <v>531.14</v>
      </c>
      <c r="Y1094" s="28">
        <f>+X1094/Modelo!$G$11</f>
        <v>5.3199118589743577</v>
      </c>
      <c r="Z1094" s="26">
        <f t="shared" si="44"/>
        <v>0.49839542085014543</v>
      </c>
    </row>
    <row r="1095" spans="3:26" s="26" customFormat="1" ht="14.4" x14ac:dyDescent="0.3">
      <c r="C1095" s="38"/>
      <c r="W1095" s="26">
        <v>5.4649999999999997E-2</v>
      </c>
      <c r="X1095" s="26">
        <v>531.09</v>
      </c>
      <c r="Y1095" s="28">
        <f>+X1095/Modelo!$G$11</f>
        <v>5.3194110576923075</v>
      </c>
      <c r="Z1095" s="26">
        <f t="shared" si="44"/>
        <v>0.49834850333114394</v>
      </c>
    </row>
    <row r="1096" spans="3:26" s="26" customFormat="1" ht="14.4" x14ac:dyDescent="0.3">
      <c r="C1096" s="38"/>
      <c r="W1096" s="26">
        <v>5.4699999999999999E-2</v>
      </c>
      <c r="X1096" s="26">
        <v>531.03</v>
      </c>
      <c r="Y1096" s="28">
        <f>+X1096/Modelo!$G$11</f>
        <v>5.3188100961538449</v>
      </c>
      <c r="Z1096" s="26">
        <f t="shared" si="44"/>
        <v>0.49829220230834192</v>
      </c>
    </row>
    <row r="1097" spans="3:26" s="26" customFormat="1" ht="14.4" x14ac:dyDescent="0.3">
      <c r="C1097" s="38"/>
      <c r="W1097" s="26">
        <v>5.475E-2</v>
      </c>
      <c r="X1097" s="26">
        <v>530.97</v>
      </c>
      <c r="Y1097" s="28">
        <f>+X1097/Modelo!$G$11</f>
        <v>5.3182091346153841</v>
      </c>
      <c r="Z1097" s="26">
        <f t="shared" si="44"/>
        <v>0.49823590128554007</v>
      </c>
    </row>
    <row r="1098" spans="3:26" s="26" customFormat="1" ht="14.4" x14ac:dyDescent="0.3">
      <c r="C1098" s="38"/>
      <c r="W1098" s="26">
        <v>5.4800000000000001E-2</v>
      </c>
      <c r="X1098" s="26">
        <v>530.91999999999996</v>
      </c>
      <c r="Y1098" s="28">
        <f>+X1098/Modelo!$G$11</f>
        <v>5.3177083333333321</v>
      </c>
      <c r="Z1098" s="26">
        <f t="shared" si="44"/>
        <v>0.49818898376653842</v>
      </c>
    </row>
    <row r="1099" spans="3:26" s="26" customFormat="1" ht="14.4" x14ac:dyDescent="0.3">
      <c r="C1099" s="38"/>
      <c r="W1099" s="26">
        <v>5.4850000000000003E-2</v>
      </c>
      <c r="X1099" s="26">
        <v>530.86</v>
      </c>
      <c r="Y1099" s="28">
        <f>+X1099/Modelo!$G$11</f>
        <v>5.3171073717948714</v>
      </c>
      <c r="Z1099" s="26">
        <f t="shared" si="44"/>
        <v>0.49813268274373657</v>
      </c>
    </row>
    <row r="1100" spans="3:26" s="26" customFormat="1" ht="14.4" x14ac:dyDescent="0.3">
      <c r="C1100" s="38"/>
      <c r="W1100" s="26">
        <v>5.4899999999999997E-2</v>
      </c>
      <c r="X1100" s="26">
        <v>530.78</v>
      </c>
      <c r="Y1100" s="28">
        <f>+X1100/Modelo!$G$11</f>
        <v>5.3163060897435885</v>
      </c>
      <c r="Z1100" s="26">
        <f t="shared" si="44"/>
        <v>0.49805761471333393</v>
      </c>
    </row>
    <row r="1101" spans="3:26" s="26" customFormat="1" ht="14.4" x14ac:dyDescent="0.3">
      <c r="C1101" s="38"/>
      <c r="W1101" s="26">
        <v>5.4949999999999999E-2</v>
      </c>
      <c r="X1101" s="26">
        <v>530.70000000000005</v>
      </c>
      <c r="Y1101" s="28">
        <f>+X1101/Modelo!$G$11</f>
        <v>5.3155048076923075</v>
      </c>
      <c r="Z1101" s="26">
        <f t="shared" si="44"/>
        <v>0.49798254668293146</v>
      </c>
    </row>
    <row r="1102" spans="3:26" s="26" customFormat="1" ht="14.4" x14ac:dyDescent="0.3">
      <c r="C1102" s="38"/>
      <c r="W1102" s="26">
        <v>5.5E-2</v>
      </c>
      <c r="X1102" s="26">
        <v>530.61</v>
      </c>
      <c r="Y1102" s="28">
        <f>+X1102/Modelo!$G$11</f>
        <v>5.314603365384615</v>
      </c>
      <c r="Z1102" s="26">
        <f t="shared" si="44"/>
        <v>0.49789809514872857</v>
      </c>
    </row>
    <row r="1103" spans="3:26" s="26" customFormat="1" ht="14.4" x14ac:dyDescent="0.3">
      <c r="C1103" s="38"/>
      <c r="W1103" s="26">
        <v>5.5050000000000002E-2</v>
      </c>
      <c r="X1103" s="26">
        <v>530.53</v>
      </c>
      <c r="Y1103" s="28">
        <f>+X1103/Modelo!$G$11</f>
        <v>5.3138020833333321</v>
      </c>
      <c r="Z1103" s="26">
        <f t="shared" si="44"/>
        <v>0.49782302711832593</v>
      </c>
    </row>
    <row r="1104" spans="3:26" s="26" customFormat="1" ht="14.4" x14ac:dyDescent="0.3">
      <c r="C1104" s="38"/>
      <c r="W1104" s="26">
        <v>5.5100000000000003E-2</v>
      </c>
      <c r="X1104" s="26">
        <v>530.45000000000005</v>
      </c>
      <c r="Y1104" s="28">
        <f>+X1104/Modelo!$G$11</f>
        <v>5.3130008012820511</v>
      </c>
      <c r="Z1104" s="26">
        <f t="shared" si="44"/>
        <v>0.49774795908792352</v>
      </c>
    </row>
    <row r="1105" spans="3:26" s="26" customFormat="1" ht="14.4" x14ac:dyDescent="0.3">
      <c r="C1105" s="38"/>
      <c r="W1105" s="26">
        <v>5.5149999999999998E-2</v>
      </c>
      <c r="X1105" s="26">
        <v>530.37</v>
      </c>
      <c r="Y1105" s="28">
        <f>+X1105/Modelo!$G$11</f>
        <v>5.3121995192307683</v>
      </c>
      <c r="Z1105" s="26">
        <f t="shared" si="44"/>
        <v>0.49767289105752088</v>
      </c>
    </row>
    <row r="1106" spans="3:26" s="26" customFormat="1" ht="14.4" x14ac:dyDescent="0.3">
      <c r="C1106" s="38"/>
      <c r="W1106" s="26">
        <v>5.5199999999999999E-2</v>
      </c>
      <c r="X1106" s="26">
        <v>530.32000000000005</v>
      </c>
      <c r="Y1106" s="28">
        <f>+X1106/Modelo!$G$11</f>
        <v>5.3116987179487172</v>
      </c>
      <c r="Z1106" s="26">
        <f t="shared" si="44"/>
        <v>0.49762597353851928</v>
      </c>
    </row>
    <row r="1107" spans="3:26" s="26" customFormat="1" ht="14.4" x14ac:dyDescent="0.3">
      <c r="C1107" s="38"/>
      <c r="W1107" s="26">
        <v>5.525E-2</v>
      </c>
      <c r="X1107" s="26">
        <v>530.33000000000004</v>
      </c>
      <c r="Y1107" s="28">
        <f>+X1107/Modelo!$G$11</f>
        <v>5.3117988782051277</v>
      </c>
      <c r="Z1107" s="26">
        <f t="shared" si="44"/>
        <v>0.49763535704231965</v>
      </c>
    </row>
    <row r="1108" spans="3:26" s="26" customFormat="1" ht="14.4" x14ac:dyDescent="0.3">
      <c r="C1108" s="38"/>
      <c r="W1108" s="26">
        <v>5.5300000000000002E-2</v>
      </c>
      <c r="X1108" s="26">
        <v>530.34</v>
      </c>
      <c r="Y1108" s="28">
        <f>+X1108/Modelo!$G$11</f>
        <v>5.3118990384615374</v>
      </c>
      <c r="Z1108" s="26">
        <f t="shared" si="44"/>
        <v>0.4976447405461199</v>
      </c>
    </row>
    <row r="1109" spans="3:26" s="26" customFormat="1" ht="14.4" x14ac:dyDescent="0.3">
      <c r="C1109" s="38"/>
      <c r="W1109" s="26">
        <v>5.5350000000000003E-2</v>
      </c>
      <c r="X1109" s="26">
        <v>530.35</v>
      </c>
      <c r="Y1109" s="28">
        <f>+X1109/Modelo!$G$11</f>
        <v>5.311999198717948</v>
      </c>
      <c r="Z1109" s="26">
        <f t="shared" si="44"/>
        <v>0.49765412404992027</v>
      </c>
    </row>
    <row r="1110" spans="3:26" s="26" customFormat="1" ht="14.4" x14ac:dyDescent="0.3">
      <c r="C1110" s="38"/>
      <c r="W1110" s="26">
        <v>5.5399999999999998E-2</v>
      </c>
      <c r="X1110" s="26">
        <v>530.37</v>
      </c>
      <c r="Y1110" s="28">
        <f>+X1110/Modelo!$G$11</f>
        <v>5.3121995192307683</v>
      </c>
      <c r="Z1110" s="26">
        <f t="shared" si="44"/>
        <v>0.49767289105752088</v>
      </c>
    </row>
    <row r="1111" spans="3:26" s="26" customFormat="1" ht="14.4" x14ac:dyDescent="0.3">
      <c r="C1111" s="38"/>
      <c r="W1111" s="26">
        <v>5.5449999999999999E-2</v>
      </c>
      <c r="X1111" s="26">
        <v>530.38</v>
      </c>
      <c r="Y1111" s="28">
        <f>+X1111/Modelo!$G$11</f>
        <v>5.3122996794871788</v>
      </c>
      <c r="Z1111" s="26">
        <f t="shared" si="44"/>
        <v>0.49768227456132125</v>
      </c>
    </row>
    <row r="1112" spans="3:26" s="26" customFormat="1" ht="14.4" x14ac:dyDescent="0.3">
      <c r="C1112" s="38"/>
      <c r="W1112" s="26">
        <v>5.5500000000000001E-2</v>
      </c>
      <c r="X1112" s="26">
        <v>530.4</v>
      </c>
      <c r="Y1112" s="28">
        <f>+X1112/Modelo!$G$11</f>
        <v>5.3124999999999991</v>
      </c>
      <c r="Z1112" s="26">
        <f t="shared" si="44"/>
        <v>0.49770104156892186</v>
      </c>
    </row>
    <row r="1113" spans="3:26" s="26" customFormat="1" ht="14.4" x14ac:dyDescent="0.3">
      <c r="C1113" s="38"/>
      <c r="W1113" s="26">
        <v>5.5550000000000002E-2</v>
      </c>
      <c r="X1113" s="26">
        <v>530.08000000000004</v>
      </c>
      <c r="Y1113" s="28">
        <f>+X1113/Modelo!$G$11</f>
        <v>5.3092948717948714</v>
      </c>
      <c r="Z1113" s="26">
        <f t="shared" si="44"/>
        <v>0.49740076944731165</v>
      </c>
    </row>
    <row r="1114" spans="3:26" s="26" customFormat="1" ht="14.4" x14ac:dyDescent="0.3">
      <c r="C1114" s="38"/>
      <c r="W1114" s="26">
        <v>5.5599999999999997E-2</v>
      </c>
      <c r="X1114" s="26">
        <v>529.66</v>
      </c>
      <c r="Y1114" s="28">
        <f>+X1114/Modelo!$G$11</f>
        <v>5.3050881410256396</v>
      </c>
      <c r="Z1114" s="26">
        <f t="shared" si="44"/>
        <v>0.49700666228769819</v>
      </c>
    </row>
    <row r="1115" spans="3:26" s="26" customFormat="1" ht="14.4" x14ac:dyDescent="0.3">
      <c r="C1115" s="38"/>
      <c r="W1115" s="26">
        <v>5.5649999999999998E-2</v>
      </c>
      <c r="X1115" s="26">
        <v>529.23</v>
      </c>
      <c r="Y1115" s="28">
        <f>+X1115/Modelo!$G$11</f>
        <v>5.3007812499999991</v>
      </c>
      <c r="Z1115" s="26">
        <f t="shared" si="44"/>
        <v>0.49660317162428452</v>
      </c>
    </row>
    <row r="1116" spans="3:26" s="26" customFormat="1" ht="14.4" x14ac:dyDescent="0.3">
      <c r="C1116" s="38"/>
      <c r="W1116" s="26">
        <v>5.57E-2</v>
      </c>
      <c r="X1116" s="26">
        <v>528.80999999999995</v>
      </c>
      <c r="Y1116" s="28">
        <f>+X1116/Modelo!$G$11</f>
        <v>5.2965745192307674</v>
      </c>
      <c r="Z1116" s="26">
        <f t="shared" si="44"/>
        <v>0.496209064464671</v>
      </c>
    </row>
    <row r="1117" spans="3:26" s="26" customFormat="1" ht="14.4" x14ac:dyDescent="0.3">
      <c r="C1117" s="38"/>
      <c r="W1117" s="26">
        <v>5.5750000000000001E-2</v>
      </c>
      <c r="X1117" s="26">
        <v>528.4</v>
      </c>
      <c r="Y1117" s="28">
        <f>+X1117/Modelo!$G$11</f>
        <v>5.2924679487179471</v>
      </c>
      <c r="Z1117" s="26">
        <f t="shared" si="44"/>
        <v>0.49582434080885796</v>
      </c>
    </row>
    <row r="1118" spans="3:26" s="26" customFormat="1" ht="14.4" x14ac:dyDescent="0.3">
      <c r="C1118" s="38"/>
      <c r="W1118" s="26">
        <v>5.5800000000000002E-2</v>
      </c>
      <c r="X1118" s="26">
        <v>527.98</v>
      </c>
      <c r="Y1118" s="28">
        <f>+X1118/Modelo!$G$11</f>
        <v>5.2882612179487172</v>
      </c>
      <c r="Z1118" s="26">
        <f t="shared" si="44"/>
        <v>0.49543023364924466</v>
      </c>
    </row>
    <row r="1119" spans="3:26" s="26" customFormat="1" ht="14.4" x14ac:dyDescent="0.3">
      <c r="C1119" s="38"/>
      <c r="W1119" s="26">
        <v>5.5849999999999997E-2</v>
      </c>
      <c r="X1119" s="26">
        <v>527.55999999999995</v>
      </c>
      <c r="Y1119" s="28">
        <f>+X1119/Modelo!$G$11</f>
        <v>5.2840544871794854</v>
      </c>
      <c r="Z1119" s="26">
        <f t="shared" si="44"/>
        <v>0.49503612648963113</v>
      </c>
    </row>
    <row r="1120" spans="3:26" s="26" customFormat="1" ht="14.4" x14ac:dyDescent="0.3">
      <c r="C1120" s="38"/>
      <c r="W1120" s="26">
        <v>5.5899999999999998E-2</v>
      </c>
      <c r="X1120" s="26">
        <v>527.14</v>
      </c>
      <c r="Y1120" s="28">
        <f>+X1120/Modelo!$G$11</f>
        <v>5.2798477564102555</v>
      </c>
      <c r="Z1120" s="26">
        <f t="shared" si="44"/>
        <v>0.49464201933001783</v>
      </c>
    </row>
    <row r="1121" spans="3:26" s="26" customFormat="1" ht="14.4" x14ac:dyDescent="0.3">
      <c r="C1121" s="38"/>
      <c r="W1121" s="26">
        <v>5.595E-2</v>
      </c>
      <c r="X1121" s="26">
        <v>526.71</v>
      </c>
      <c r="Y1121" s="28">
        <f>+X1121/Modelo!$G$11</f>
        <v>5.275540865384615</v>
      </c>
      <c r="Z1121" s="26">
        <f t="shared" si="44"/>
        <v>0.49423852866660417</v>
      </c>
    </row>
    <row r="1122" spans="3:26" s="26" customFormat="1" ht="14.4" x14ac:dyDescent="0.3">
      <c r="C1122" s="38"/>
      <c r="W1122" s="26">
        <v>5.6000000000000001E-2</v>
      </c>
      <c r="X1122" s="26">
        <v>526.29</v>
      </c>
      <c r="Y1122" s="28">
        <f>+X1122/Modelo!$G$11</f>
        <v>5.2713341346153832</v>
      </c>
      <c r="Z1122" s="26">
        <f t="shared" si="44"/>
        <v>0.49384442150699065</v>
      </c>
    </row>
    <row r="1123" spans="3:26" s="26" customFormat="1" ht="14.4" x14ac:dyDescent="0.3">
      <c r="C1123" s="38"/>
      <c r="W1123" s="26">
        <v>5.6050000000000003E-2</v>
      </c>
      <c r="X1123" s="26">
        <v>526.09</v>
      </c>
      <c r="Y1123" s="28">
        <f>+X1123/Modelo!$G$11</f>
        <v>5.2693309294871788</v>
      </c>
      <c r="Z1123" s="26">
        <f t="shared" si="44"/>
        <v>0.49365675143098436</v>
      </c>
    </row>
    <row r="1124" spans="3:26" s="26" customFormat="1" ht="14.4" x14ac:dyDescent="0.3">
      <c r="C1124" s="38"/>
      <c r="W1124" s="26">
        <v>5.6099999999999997E-2</v>
      </c>
      <c r="X1124" s="26">
        <v>525.96</v>
      </c>
      <c r="Y1124" s="28">
        <f>+X1124/Modelo!$G$11</f>
        <v>5.2680288461538458</v>
      </c>
      <c r="Z1124" s="26">
        <f t="shared" si="44"/>
        <v>0.49353476588158024</v>
      </c>
    </row>
    <row r="1125" spans="3:26" s="26" customFormat="1" ht="14.4" x14ac:dyDescent="0.3">
      <c r="C1125" s="38"/>
      <c r="W1125" s="26">
        <v>5.6149999999999999E-2</v>
      </c>
      <c r="X1125" s="26">
        <v>525.83000000000004</v>
      </c>
      <c r="Y1125" s="28">
        <f>+X1125/Modelo!$G$11</f>
        <v>5.2667267628205119</v>
      </c>
      <c r="Z1125" s="26">
        <f t="shared" si="44"/>
        <v>0.49341278033217606</v>
      </c>
    </row>
    <row r="1126" spans="3:26" s="26" customFormat="1" ht="14.4" x14ac:dyDescent="0.3">
      <c r="C1126" s="38"/>
      <c r="W1126" s="26">
        <v>5.62E-2</v>
      </c>
      <c r="X1126" s="26">
        <v>525.72</v>
      </c>
      <c r="Y1126" s="28">
        <f>+X1126/Modelo!$G$11</f>
        <v>5.2656249999999991</v>
      </c>
      <c r="Z1126" s="26">
        <f t="shared" si="44"/>
        <v>0.49330956179037255</v>
      </c>
    </row>
    <row r="1127" spans="3:26" s="26" customFormat="1" ht="14.4" x14ac:dyDescent="0.3">
      <c r="C1127" s="38"/>
      <c r="W1127" s="26">
        <v>5.6250000000000001E-2</v>
      </c>
      <c r="X1127" s="26">
        <v>525.62</v>
      </c>
      <c r="Y1127" s="28">
        <f>+X1127/Modelo!$G$11</f>
        <v>5.2646233974358969</v>
      </c>
      <c r="Z1127" s="26">
        <f t="shared" ref="Z1127:Z1190" si="45">+Y1127/$AA$1</f>
        <v>0.49321572675236935</v>
      </c>
    </row>
    <row r="1128" spans="3:26" s="26" customFormat="1" ht="14.4" x14ac:dyDescent="0.3">
      <c r="C1128" s="38"/>
      <c r="W1128" s="26">
        <v>5.6300000000000003E-2</v>
      </c>
      <c r="X1128" s="26">
        <v>525.53</v>
      </c>
      <c r="Y1128" s="28">
        <f>+X1128/Modelo!$G$11</f>
        <v>5.2637219551282035</v>
      </c>
      <c r="Z1128" s="26">
        <f t="shared" si="45"/>
        <v>0.49313127521816641</v>
      </c>
    </row>
    <row r="1129" spans="3:26" s="26" customFormat="1" ht="14.4" x14ac:dyDescent="0.3">
      <c r="C1129" s="38"/>
      <c r="W1129" s="26">
        <v>5.6349999999999997E-2</v>
      </c>
      <c r="X1129" s="26">
        <v>525.42999999999995</v>
      </c>
      <c r="Y1129" s="28">
        <f>+X1129/Modelo!$G$11</f>
        <v>5.2627203525641013</v>
      </c>
      <c r="Z1129" s="26">
        <f t="shared" si="45"/>
        <v>0.49303744018016327</v>
      </c>
    </row>
    <row r="1130" spans="3:26" s="26" customFormat="1" ht="14.4" x14ac:dyDescent="0.3">
      <c r="C1130" s="38"/>
      <c r="W1130" s="26">
        <v>5.6399999999999999E-2</v>
      </c>
      <c r="X1130" s="26">
        <v>525.37</v>
      </c>
      <c r="Y1130" s="28">
        <f>+X1130/Modelo!$G$11</f>
        <v>5.2621193910256405</v>
      </c>
      <c r="Z1130" s="26">
        <f t="shared" si="45"/>
        <v>0.49298113915736141</v>
      </c>
    </row>
    <row r="1131" spans="3:26" s="26" customFormat="1" ht="14.4" x14ac:dyDescent="0.3">
      <c r="C1131" s="38"/>
      <c r="W1131" s="26">
        <v>5.645E-2</v>
      </c>
      <c r="X1131" s="26">
        <v>525.30999999999995</v>
      </c>
      <c r="Y1131" s="28">
        <f>+X1131/Modelo!$G$11</f>
        <v>5.261518429487178</v>
      </c>
      <c r="Z1131" s="26">
        <f t="shared" si="45"/>
        <v>0.4929248381345594</v>
      </c>
    </row>
    <row r="1132" spans="3:26" s="26" customFormat="1" ht="14.4" x14ac:dyDescent="0.3">
      <c r="C1132" s="38"/>
      <c r="W1132" s="26">
        <v>5.6500000000000002E-2</v>
      </c>
      <c r="X1132" s="26">
        <v>525.25</v>
      </c>
      <c r="Y1132" s="28">
        <f>+X1132/Modelo!$G$11</f>
        <v>5.2609174679487172</v>
      </c>
      <c r="Z1132" s="26">
        <f t="shared" si="45"/>
        <v>0.49286853711175754</v>
      </c>
    </row>
    <row r="1133" spans="3:26" s="26" customFormat="1" ht="14.4" x14ac:dyDescent="0.3">
      <c r="C1133" s="38"/>
      <c r="W1133" s="26">
        <v>5.6550000000000003E-2</v>
      </c>
      <c r="X1133" s="26">
        <v>525.20000000000005</v>
      </c>
      <c r="Y1133" s="28">
        <f>+X1133/Modelo!$G$11</f>
        <v>5.2604166666666661</v>
      </c>
      <c r="Z1133" s="26">
        <f t="shared" si="45"/>
        <v>0.49282161959275594</v>
      </c>
    </row>
    <row r="1134" spans="3:26" s="26" customFormat="1" ht="14.4" x14ac:dyDescent="0.3">
      <c r="C1134" s="38"/>
      <c r="W1134" s="26">
        <v>5.6599999999999998E-2</v>
      </c>
      <c r="X1134" s="26">
        <v>525.15</v>
      </c>
      <c r="Y1134" s="28">
        <f>+X1134/Modelo!$G$11</f>
        <v>5.2599158653846141</v>
      </c>
      <c r="Z1134" s="26">
        <f t="shared" si="45"/>
        <v>0.49277470207375429</v>
      </c>
    </row>
    <row r="1135" spans="3:26" s="26" customFormat="1" ht="14.4" x14ac:dyDescent="0.3">
      <c r="C1135" s="38"/>
      <c r="W1135" s="26">
        <v>5.6649999999999999E-2</v>
      </c>
      <c r="X1135" s="26">
        <v>525.1</v>
      </c>
      <c r="Y1135" s="28">
        <f>+X1135/Modelo!$G$11</f>
        <v>5.259415064102563</v>
      </c>
      <c r="Z1135" s="26">
        <f t="shared" si="45"/>
        <v>0.49272778455475275</v>
      </c>
    </row>
    <row r="1136" spans="3:26" s="26" customFormat="1" ht="14.4" x14ac:dyDescent="0.3">
      <c r="C1136" s="38"/>
      <c r="W1136" s="26">
        <v>5.67E-2</v>
      </c>
      <c r="X1136" s="26">
        <v>525.05999999999995</v>
      </c>
      <c r="Y1136" s="28">
        <f>+X1136/Modelo!$G$11</f>
        <v>5.2590144230769216</v>
      </c>
      <c r="Z1136" s="26">
        <f t="shared" si="45"/>
        <v>0.4926902505395514</v>
      </c>
    </row>
    <row r="1137" spans="3:26" s="26" customFormat="1" ht="14.4" x14ac:dyDescent="0.3">
      <c r="C1137" s="38"/>
      <c r="W1137" s="26">
        <v>5.6750000000000002E-2</v>
      </c>
      <c r="X1137" s="26">
        <v>525.03</v>
      </c>
      <c r="Y1137" s="28">
        <f>+X1137/Modelo!$G$11</f>
        <v>5.2587139423076907</v>
      </c>
      <c r="Z1137" s="26">
        <f t="shared" si="45"/>
        <v>0.49266210002815047</v>
      </c>
    </row>
    <row r="1138" spans="3:26" s="26" customFormat="1" ht="14.4" x14ac:dyDescent="0.3">
      <c r="C1138" s="38"/>
      <c r="W1138" s="26">
        <v>5.6800000000000003E-2</v>
      </c>
      <c r="X1138" s="26">
        <v>525</v>
      </c>
      <c r="Y1138" s="28">
        <f>+X1138/Modelo!$G$11</f>
        <v>5.2584134615384608</v>
      </c>
      <c r="Z1138" s="26">
        <f t="shared" si="45"/>
        <v>0.49263394951674955</v>
      </c>
    </row>
    <row r="1139" spans="3:26" s="26" customFormat="1" ht="14.4" x14ac:dyDescent="0.3">
      <c r="C1139" s="38"/>
      <c r="W1139" s="26">
        <v>5.6849999999999998E-2</v>
      </c>
      <c r="X1139" s="26">
        <v>524.97</v>
      </c>
      <c r="Y1139" s="28">
        <f>+X1139/Modelo!$G$11</f>
        <v>5.2581129807692299</v>
      </c>
      <c r="Z1139" s="26">
        <f t="shared" si="45"/>
        <v>0.49260579900534862</v>
      </c>
    </row>
    <row r="1140" spans="3:26" s="26" customFormat="1" ht="14.4" x14ac:dyDescent="0.3">
      <c r="C1140" s="38"/>
      <c r="W1140" s="26">
        <v>5.6899999999999999E-2</v>
      </c>
      <c r="X1140" s="26">
        <v>524.92999999999995</v>
      </c>
      <c r="Y1140" s="28">
        <f>+X1140/Modelo!$G$11</f>
        <v>5.2577123397435885</v>
      </c>
      <c r="Z1140" s="26">
        <f t="shared" si="45"/>
        <v>0.49256826499014728</v>
      </c>
    </row>
    <row r="1141" spans="3:26" s="26" customFormat="1" ht="14.4" x14ac:dyDescent="0.3">
      <c r="C1141" s="38"/>
      <c r="W1141" s="26">
        <v>5.6950000000000001E-2</v>
      </c>
      <c r="X1141" s="26">
        <v>524.89</v>
      </c>
      <c r="Y1141" s="28">
        <f>+X1141/Modelo!$G$11</f>
        <v>5.257311698717948</v>
      </c>
      <c r="Z1141" s="26">
        <f t="shared" si="45"/>
        <v>0.49253073097494604</v>
      </c>
    </row>
    <row r="1142" spans="3:26" s="26" customFormat="1" ht="14.4" x14ac:dyDescent="0.3">
      <c r="C1142" s="38"/>
      <c r="W1142" s="26">
        <v>5.7000000000000002E-2</v>
      </c>
      <c r="X1142" s="26">
        <v>524.85</v>
      </c>
      <c r="Y1142" s="28">
        <f>+X1142/Modelo!$G$11</f>
        <v>5.2569110576923066</v>
      </c>
      <c r="Z1142" s="26">
        <f t="shared" si="45"/>
        <v>0.49249319695974475</v>
      </c>
    </row>
    <row r="1143" spans="3:26" s="26" customFormat="1" ht="14.4" x14ac:dyDescent="0.3">
      <c r="C1143" s="38"/>
      <c r="W1143" s="26">
        <v>5.7049999999999997E-2</v>
      </c>
      <c r="X1143" s="26">
        <v>524.72</v>
      </c>
      <c r="Y1143" s="28">
        <f>+X1143/Modelo!$G$11</f>
        <v>5.2556089743589736</v>
      </c>
      <c r="Z1143" s="26">
        <f t="shared" si="45"/>
        <v>0.49237121141034063</v>
      </c>
    </row>
    <row r="1144" spans="3:26" s="26" customFormat="1" ht="14.4" x14ac:dyDescent="0.3">
      <c r="C1144" s="38"/>
      <c r="W1144" s="26">
        <v>5.7099999999999998E-2</v>
      </c>
      <c r="X1144" s="26">
        <v>524.57000000000005</v>
      </c>
      <c r="Y1144" s="28">
        <f>+X1144/Modelo!$G$11</f>
        <v>5.2541065705128203</v>
      </c>
      <c r="Z1144" s="26">
        <f t="shared" si="45"/>
        <v>0.49223045885333588</v>
      </c>
    </row>
    <row r="1145" spans="3:26" s="26" customFormat="1" ht="14.4" x14ac:dyDescent="0.3">
      <c r="C1145" s="38"/>
      <c r="W1145" s="26">
        <v>5.7149999999999999E-2</v>
      </c>
      <c r="X1145" s="26">
        <v>524.41999999999996</v>
      </c>
      <c r="Y1145" s="28">
        <f>+X1145/Modelo!$G$11</f>
        <v>5.2526041666666652</v>
      </c>
      <c r="Z1145" s="26">
        <f t="shared" si="45"/>
        <v>0.49208970629633098</v>
      </c>
    </row>
    <row r="1146" spans="3:26" s="26" customFormat="1" ht="14.4" x14ac:dyDescent="0.3">
      <c r="C1146" s="38"/>
      <c r="W1146" s="26">
        <v>5.7200000000000001E-2</v>
      </c>
      <c r="X1146" s="26">
        <v>524.27</v>
      </c>
      <c r="Y1146" s="28">
        <f>+X1146/Modelo!$G$11</f>
        <v>5.2511017628205119</v>
      </c>
      <c r="Z1146" s="26">
        <f t="shared" si="45"/>
        <v>0.49194895373932629</v>
      </c>
    </row>
    <row r="1147" spans="3:26" s="26" customFormat="1" ht="14.4" x14ac:dyDescent="0.3">
      <c r="C1147" s="38"/>
      <c r="W1147" s="26">
        <v>5.7250000000000002E-2</v>
      </c>
      <c r="X1147" s="26">
        <v>524.13</v>
      </c>
      <c r="Y1147" s="28">
        <f>+X1147/Modelo!$G$11</f>
        <v>5.2496995192307683</v>
      </c>
      <c r="Z1147" s="26">
        <f t="shared" si="45"/>
        <v>0.4918175846861218</v>
      </c>
    </row>
    <row r="1148" spans="3:26" s="26" customFormat="1" ht="14.4" x14ac:dyDescent="0.3">
      <c r="C1148" s="38"/>
      <c r="W1148" s="26">
        <v>5.7299999999999997E-2</v>
      </c>
      <c r="X1148" s="26">
        <v>523.98</v>
      </c>
      <c r="Y1148" s="28">
        <f>+X1148/Modelo!$G$11</f>
        <v>5.248197115384615</v>
      </c>
      <c r="Z1148" s="26">
        <f t="shared" si="45"/>
        <v>0.49167683212911706</v>
      </c>
    </row>
    <row r="1149" spans="3:26" s="26" customFormat="1" ht="14.4" x14ac:dyDescent="0.3">
      <c r="C1149" s="38"/>
      <c r="W1149" s="26">
        <v>5.7349999999999998E-2</v>
      </c>
      <c r="X1149" s="26">
        <v>523.83000000000004</v>
      </c>
      <c r="Y1149" s="28">
        <f>+X1149/Modelo!$G$11</f>
        <v>5.2466947115384608</v>
      </c>
      <c r="Z1149" s="26">
        <f t="shared" si="45"/>
        <v>0.49153607957211226</v>
      </c>
    </row>
    <row r="1150" spans="3:26" s="26" customFormat="1" ht="14.4" x14ac:dyDescent="0.3">
      <c r="C1150" s="38"/>
      <c r="W1150" s="26">
        <v>5.74E-2</v>
      </c>
      <c r="X1150" s="26">
        <v>523.66999999999996</v>
      </c>
      <c r="Y1150" s="28">
        <f>+X1150/Modelo!$G$11</f>
        <v>5.245092147435896</v>
      </c>
      <c r="Z1150" s="26">
        <f t="shared" si="45"/>
        <v>0.4913859435113071</v>
      </c>
    </row>
    <row r="1151" spans="3:26" s="26" customFormat="1" ht="14.4" x14ac:dyDescent="0.3">
      <c r="C1151" s="38"/>
      <c r="W1151" s="26">
        <v>5.7450000000000001E-2</v>
      </c>
      <c r="X1151" s="26">
        <v>523.52</v>
      </c>
      <c r="Y1151" s="28">
        <f>+X1151/Modelo!$G$11</f>
        <v>5.2435897435897427</v>
      </c>
      <c r="Z1151" s="26">
        <f t="shared" si="45"/>
        <v>0.49124519095430236</v>
      </c>
    </row>
    <row r="1152" spans="3:26" s="26" customFormat="1" ht="14.4" x14ac:dyDescent="0.3">
      <c r="C1152" s="38"/>
      <c r="W1152" s="26">
        <v>5.7500000000000002E-2</v>
      </c>
      <c r="X1152" s="26">
        <v>523.36</v>
      </c>
      <c r="Y1152" s="28">
        <f>+X1152/Modelo!$G$11</f>
        <v>5.2419871794871788</v>
      </c>
      <c r="Z1152" s="26">
        <f t="shared" si="45"/>
        <v>0.49109505489349725</v>
      </c>
    </row>
    <row r="1153" spans="3:26" s="26" customFormat="1" ht="14.4" x14ac:dyDescent="0.3">
      <c r="C1153" s="38"/>
      <c r="W1153" s="26">
        <v>5.7549999999999997E-2</v>
      </c>
      <c r="X1153" s="26">
        <v>523.21</v>
      </c>
      <c r="Y1153" s="28">
        <f>+X1153/Modelo!$G$11</f>
        <v>5.2404847756410247</v>
      </c>
      <c r="Z1153" s="26">
        <f t="shared" si="45"/>
        <v>0.49095430233649245</v>
      </c>
    </row>
    <row r="1154" spans="3:26" s="26" customFormat="1" ht="14.4" x14ac:dyDescent="0.3">
      <c r="C1154" s="38"/>
      <c r="W1154" s="26">
        <v>5.7599999999999998E-2</v>
      </c>
      <c r="X1154" s="26">
        <v>523.04999999999995</v>
      </c>
      <c r="Y1154" s="28">
        <f>+X1154/Modelo!$G$11</f>
        <v>5.2388822115384599</v>
      </c>
      <c r="Z1154" s="26">
        <f t="shared" si="45"/>
        <v>0.49080416627568729</v>
      </c>
    </row>
    <row r="1155" spans="3:26" s="26" customFormat="1" ht="14.4" x14ac:dyDescent="0.3">
      <c r="C1155" s="38"/>
      <c r="W1155" s="26">
        <v>5.765E-2</v>
      </c>
      <c r="X1155" s="26">
        <v>522.9</v>
      </c>
      <c r="Y1155" s="28">
        <f>+X1155/Modelo!$G$11</f>
        <v>5.2373798076923066</v>
      </c>
      <c r="Z1155" s="26">
        <f t="shared" si="45"/>
        <v>0.49066341371868255</v>
      </c>
    </row>
    <row r="1156" spans="3:26" s="26" customFormat="1" ht="14.4" x14ac:dyDescent="0.3">
      <c r="C1156" s="38"/>
      <c r="W1156" s="26">
        <v>5.7700000000000001E-2</v>
      </c>
      <c r="X1156" s="26">
        <v>522.77</v>
      </c>
      <c r="Y1156" s="28">
        <f>+X1156/Modelo!$G$11</f>
        <v>5.2360777243589736</v>
      </c>
      <c r="Z1156" s="26">
        <f t="shared" si="45"/>
        <v>0.49054142816927843</v>
      </c>
    </row>
    <row r="1157" spans="3:26" s="26" customFormat="1" ht="14.4" x14ac:dyDescent="0.3">
      <c r="C1157" s="38"/>
      <c r="W1157" s="26">
        <v>5.7750000000000003E-2</v>
      </c>
      <c r="X1157" s="26">
        <v>522.67999999999995</v>
      </c>
      <c r="Y1157" s="28">
        <f>+X1157/Modelo!$G$11</f>
        <v>5.235176282051281</v>
      </c>
      <c r="Z1157" s="26">
        <f t="shared" si="45"/>
        <v>0.49045697663507554</v>
      </c>
    </row>
    <row r="1158" spans="3:26" s="26" customFormat="1" ht="14.4" x14ac:dyDescent="0.3">
      <c r="C1158" s="38"/>
      <c r="W1158" s="26">
        <v>5.7799999999999997E-2</v>
      </c>
      <c r="X1158" s="26">
        <v>522.58000000000004</v>
      </c>
      <c r="Y1158" s="28">
        <f>+X1158/Modelo!$G$11</f>
        <v>5.2341746794871788</v>
      </c>
      <c r="Z1158" s="26">
        <f t="shared" si="45"/>
        <v>0.49036314159707239</v>
      </c>
    </row>
    <row r="1159" spans="3:26" s="26" customFormat="1" ht="14.4" x14ac:dyDescent="0.3">
      <c r="C1159" s="38"/>
      <c r="W1159" s="26">
        <v>5.7849999999999999E-2</v>
      </c>
      <c r="X1159" s="26">
        <v>522.48</v>
      </c>
      <c r="Y1159" s="28">
        <f>+X1159/Modelo!$G$11</f>
        <v>5.2331730769230758</v>
      </c>
      <c r="Z1159" s="26">
        <f t="shared" si="45"/>
        <v>0.49026930655906914</v>
      </c>
    </row>
    <row r="1160" spans="3:26" s="26" customFormat="1" ht="14.4" x14ac:dyDescent="0.3">
      <c r="C1160" s="38"/>
      <c r="W1160" s="26">
        <v>5.79E-2</v>
      </c>
      <c r="X1160" s="26">
        <v>522.38</v>
      </c>
      <c r="Y1160" s="28">
        <f>+X1160/Modelo!$G$11</f>
        <v>5.2321714743589736</v>
      </c>
      <c r="Z1160" s="26">
        <f t="shared" si="45"/>
        <v>0.490175471521066</v>
      </c>
    </row>
    <row r="1161" spans="3:26" s="26" customFormat="1" ht="14.4" x14ac:dyDescent="0.3">
      <c r="C1161" s="38"/>
      <c r="W1161" s="26">
        <v>5.7950000000000002E-2</v>
      </c>
      <c r="X1161" s="26">
        <v>522.29</v>
      </c>
      <c r="Y1161" s="28">
        <f>+X1161/Modelo!$G$11</f>
        <v>5.231270032051281</v>
      </c>
      <c r="Z1161" s="26">
        <f t="shared" si="45"/>
        <v>0.49009101998686311</v>
      </c>
    </row>
    <row r="1162" spans="3:26" s="26" customFormat="1" ht="14.4" x14ac:dyDescent="0.3">
      <c r="C1162" s="38"/>
      <c r="W1162" s="26">
        <v>5.8000000000000003E-2</v>
      </c>
      <c r="X1162" s="26">
        <v>522.20000000000005</v>
      </c>
      <c r="Y1162" s="28">
        <f>+X1162/Modelo!$G$11</f>
        <v>5.2303685897435894</v>
      </c>
      <c r="Z1162" s="26">
        <f t="shared" si="45"/>
        <v>0.49000656845266027</v>
      </c>
    </row>
    <row r="1163" spans="3:26" s="26" customFormat="1" ht="14.4" x14ac:dyDescent="0.3">
      <c r="C1163" s="38"/>
      <c r="W1163" s="26">
        <v>5.8049999999999997E-2</v>
      </c>
      <c r="X1163" s="26">
        <v>522.08000000000004</v>
      </c>
      <c r="Y1163" s="28">
        <f>+X1163/Modelo!$G$11</f>
        <v>5.2291666666666661</v>
      </c>
      <c r="Z1163" s="26">
        <f t="shared" si="45"/>
        <v>0.4898939664070564</v>
      </c>
    </row>
    <row r="1164" spans="3:26" s="26" customFormat="1" ht="14.4" x14ac:dyDescent="0.3">
      <c r="C1164" s="38"/>
      <c r="W1164" s="26">
        <v>5.8099999999999999E-2</v>
      </c>
      <c r="X1164" s="26">
        <v>521.95000000000005</v>
      </c>
      <c r="Y1164" s="28">
        <f>+X1164/Modelo!$G$11</f>
        <v>5.227864583333333</v>
      </c>
      <c r="Z1164" s="26">
        <f t="shared" si="45"/>
        <v>0.48977198085765228</v>
      </c>
    </row>
    <row r="1165" spans="3:26" s="26" customFormat="1" ht="14.4" x14ac:dyDescent="0.3">
      <c r="C1165" s="38"/>
      <c r="W1165" s="26">
        <v>5.815E-2</v>
      </c>
      <c r="X1165" s="26">
        <v>521.83000000000004</v>
      </c>
      <c r="Y1165" s="28">
        <f>+X1165/Modelo!$G$11</f>
        <v>5.2266626602564097</v>
      </c>
      <c r="Z1165" s="26">
        <f t="shared" si="45"/>
        <v>0.48965937881204846</v>
      </c>
    </row>
    <row r="1166" spans="3:26" s="26" customFormat="1" ht="14.4" x14ac:dyDescent="0.3">
      <c r="C1166" s="38"/>
      <c r="W1166" s="26">
        <v>5.8200000000000002E-2</v>
      </c>
      <c r="X1166" s="26">
        <v>521.70000000000005</v>
      </c>
      <c r="Y1166" s="28">
        <f>+X1166/Modelo!$G$11</f>
        <v>5.2253605769230766</v>
      </c>
      <c r="Z1166" s="26">
        <f t="shared" si="45"/>
        <v>0.48953739326264434</v>
      </c>
    </row>
    <row r="1167" spans="3:26" s="26" customFormat="1" ht="14.4" x14ac:dyDescent="0.3">
      <c r="C1167" s="38"/>
      <c r="W1167" s="26">
        <v>5.8250000000000003E-2</v>
      </c>
      <c r="X1167" s="26">
        <v>521.55999999999995</v>
      </c>
      <c r="Y1167" s="28">
        <f>+X1167/Modelo!$G$11</f>
        <v>5.2239583333333321</v>
      </c>
      <c r="Z1167" s="26">
        <f t="shared" si="45"/>
        <v>0.48940602420943979</v>
      </c>
    </row>
    <row r="1168" spans="3:26" s="26" customFormat="1" ht="14.4" x14ac:dyDescent="0.3">
      <c r="C1168" s="38"/>
      <c r="W1168" s="26">
        <v>5.8299999999999998E-2</v>
      </c>
      <c r="X1168" s="26">
        <v>521.42999999999995</v>
      </c>
      <c r="Y1168" s="28">
        <f>+X1168/Modelo!$G$11</f>
        <v>5.2226562499999982</v>
      </c>
      <c r="Z1168" s="26">
        <f t="shared" si="45"/>
        <v>0.48928403866003556</v>
      </c>
    </row>
    <row r="1169" spans="3:26" s="26" customFormat="1" ht="14.4" x14ac:dyDescent="0.3">
      <c r="C1169" s="38"/>
      <c r="W1169" s="26">
        <v>5.8349999999999999E-2</v>
      </c>
      <c r="X1169" s="26">
        <v>521.28</v>
      </c>
      <c r="Y1169" s="28">
        <f>+X1169/Modelo!$G$11</f>
        <v>5.2211538461538449</v>
      </c>
      <c r="Z1169" s="26">
        <f t="shared" si="45"/>
        <v>0.48914328610303082</v>
      </c>
    </row>
    <row r="1170" spans="3:26" s="26" customFormat="1" ht="14.4" x14ac:dyDescent="0.3">
      <c r="C1170" s="38"/>
      <c r="W1170" s="26">
        <v>5.8400000000000001E-2</v>
      </c>
      <c r="X1170" s="26">
        <v>521.12</v>
      </c>
      <c r="Y1170" s="28">
        <f>+X1170/Modelo!$G$11</f>
        <v>5.219551282051281</v>
      </c>
      <c r="Z1170" s="26">
        <f t="shared" si="45"/>
        <v>0.48899315004222577</v>
      </c>
    </row>
    <row r="1171" spans="3:26" s="26" customFormat="1" ht="14.4" x14ac:dyDescent="0.3">
      <c r="C1171" s="38"/>
      <c r="W1171" s="26">
        <v>5.8450000000000002E-2</v>
      </c>
      <c r="X1171" s="26">
        <v>520.96</v>
      </c>
      <c r="Y1171" s="28">
        <f>+X1171/Modelo!$G$11</f>
        <v>5.2179487179487172</v>
      </c>
      <c r="Z1171" s="26">
        <f t="shared" si="45"/>
        <v>0.48884301398142066</v>
      </c>
    </row>
    <row r="1172" spans="3:26" s="26" customFormat="1" ht="14.4" x14ac:dyDescent="0.3">
      <c r="C1172" s="38"/>
      <c r="W1172" s="26">
        <v>5.8500000000000003E-2</v>
      </c>
      <c r="X1172" s="26">
        <v>520.79999999999995</v>
      </c>
      <c r="Y1172" s="28">
        <f>+X1172/Modelo!$G$11</f>
        <v>5.2163461538461524</v>
      </c>
      <c r="Z1172" s="26">
        <f t="shared" si="45"/>
        <v>0.4886928779206155</v>
      </c>
    </row>
    <row r="1173" spans="3:26" s="26" customFormat="1" ht="14.4" x14ac:dyDescent="0.3">
      <c r="C1173" s="38"/>
      <c r="W1173" s="26">
        <v>5.8549999999999998E-2</v>
      </c>
      <c r="X1173" s="26">
        <v>520.61</v>
      </c>
      <c r="Y1173" s="28">
        <f>+X1173/Modelo!$G$11</f>
        <v>5.2144431089743586</v>
      </c>
      <c r="Z1173" s="26">
        <f t="shared" si="45"/>
        <v>0.48851459134840952</v>
      </c>
    </row>
    <row r="1174" spans="3:26" s="26" customFormat="1" ht="14.4" x14ac:dyDescent="0.3">
      <c r="C1174" s="38"/>
      <c r="W1174" s="26">
        <v>5.8599999999999999E-2</v>
      </c>
      <c r="X1174" s="26">
        <v>520.42999999999995</v>
      </c>
      <c r="Y1174" s="28">
        <f>+X1174/Modelo!$G$11</f>
        <v>5.2126402243589727</v>
      </c>
      <c r="Z1174" s="26">
        <f t="shared" si="45"/>
        <v>0.48834568828000369</v>
      </c>
    </row>
    <row r="1175" spans="3:26" s="26" customFormat="1" ht="14.4" x14ac:dyDescent="0.3">
      <c r="C1175" s="38"/>
      <c r="W1175" s="26">
        <v>5.8650000000000001E-2</v>
      </c>
      <c r="X1175" s="26">
        <v>520.24</v>
      </c>
      <c r="Y1175" s="28">
        <f>+X1175/Modelo!$G$11</f>
        <v>5.2107371794871788</v>
      </c>
      <c r="Z1175" s="26">
        <f t="shared" si="45"/>
        <v>0.48816740170779771</v>
      </c>
    </row>
    <row r="1176" spans="3:26" s="26" customFormat="1" ht="14.4" x14ac:dyDescent="0.3">
      <c r="C1176" s="38"/>
      <c r="W1176" s="26">
        <v>5.8700000000000002E-2</v>
      </c>
      <c r="X1176" s="26">
        <v>520.08000000000004</v>
      </c>
      <c r="Y1176" s="28">
        <f>+X1176/Modelo!$G$11</f>
        <v>5.209134615384615</v>
      </c>
      <c r="Z1176" s="26">
        <f t="shared" si="45"/>
        <v>0.48801726564699266</v>
      </c>
    </row>
    <row r="1177" spans="3:26" s="26" customFormat="1" ht="14.4" x14ac:dyDescent="0.3">
      <c r="C1177" s="38"/>
      <c r="W1177" s="26">
        <v>5.8749999999999997E-2</v>
      </c>
      <c r="X1177" s="26">
        <v>519.91999999999996</v>
      </c>
      <c r="Y1177" s="28">
        <f>+X1177/Modelo!$G$11</f>
        <v>5.2075320512820502</v>
      </c>
      <c r="Z1177" s="26">
        <f t="shared" si="45"/>
        <v>0.48786712958618744</v>
      </c>
    </row>
    <row r="1178" spans="3:26" s="26" customFormat="1" ht="14.4" x14ac:dyDescent="0.3">
      <c r="C1178" s="38"/>
      <c r="W1178" s="26">
        <v>5.8799999999999998E-2</v>
      </c>
      <c r="X1178" s="26">
        <v>519.77</v>
      </c>
      <c r="Y1178" s="28">
        <f>+X1178/Modelo!$G$11</f>
        <v>5.206029647435896</v>
      </c>
      <c r="Z1178" s="26">
        <f t="shared" si="45"/>
        <v>0.48772637702918265</v>
      </c>
    </row>
    <row r="1179" spans="3:26" s="26" customFormat="1" ht="14.4" x14ac:dyDescent="0.3">
      <c r="C1179" s="38"/>
      <c r="W1179" s="26">
        <v>5.885E-2</v>
      </c>
      <c r="X1179" s="26">
        <v>519.63</v>
      </c>
      <c r="Y1179" s="28">
        <f>+X1179/Modelo!$G$11</f>
        <v>5.2046274038461533</v>
      </c>
      <c r="Z1179" s="26">
        <f t="shared" si="45"/>
        <v>0.48759500797597827</v>
      </c>
    </row>
    <row r="1180" spans="3:26" s="26" customFormat="1" ht="14.4" x14ac:dyDescent="0.3">
      <c r="C1180" s="38"/>
      <c r="W1180" s="26">
        <v>5.8900000000000001E-2</v>
      </c>
      <c r="X1180" s="26">
        <v>519.51</v>
      </c>
      <c r="Y1180" s="28">
        <f>+X1180/Modelo!$G$11</f>
        <v>5.2034254807692299</v>
      </c>
      <c r="Z1180" s="26">
        <f t="shared" si="45"/>
        <v>0.4874824059303744</v>
      </c>
    </row>
    <row r="1181" spans="3:26" s="26" customFormat="1" ht="14.4" x14ac:dyDescent="0.3">
      <c r="C1181" s="38"/>
      <c r="W1181" s="26">
        <v>5.8950000000000002E-2</v>
      </c>
      <c r="X1181" s="26">
        <v>519.39</v>
      </c>
      <c r="Y1181" s="28">
        <f>+X1181/Modelo!$G$11</f>
        <v>5.2022235576923066</v>
      </c>
      <c r="Z1181" s="26">
        <f t="shared" si="45"/>
        <v>0.48736980388477058</v>
      </c>
    </row>
    <row r="1182" spans="3:26" s="26" customFormat="1" ht="14.4" x14ac:dyDescent="0.3">
      <c r="C1182" s="38"/>
      <c r="W1182" s="26">
        <v>5.8999999999999997E-2</v>
      </c>
      <c r="X1182" s="26">
        <v>519.27</v>
      </c>
      <c r="Y1182" s="28">
        <f>+X1182/Modelo!$G$11</f>
        <v>5.2010216346153832</v>
      </c>
      <c r="Z1182" s="26">
        <f t="shared" si="45"/>
        <v>0.48725720183916671</v>
      </c>
    </row>
    <row r="1183" spans="3:26" s="26" customFormat="1" ht="14.4" x14ac:dyDescent="0.3">
      <c r="C1183" s="38"/>
      <c r="W1183" s="26">
        <v>5.9049999999999998E-2</v>
      </c>
      <c r="X1183" s="26">
        <v>519.09</v>
      </c>
      <c r="Y1183" s="28">
        <f>+X1183/Modelo!$G$11</f>
        <v>5.1992187499999991</v>
      </c>
      <c r="Z1183" s="26">
        <f t="shared" si="45"/>
        <v>0.48708829877076099</v>
      </c>
    </row>
    <row r="1184" spans="3:26" s="26" customFormat="1" ht="14.4" x14ac:dyDescent="0.3">
      <c r="C1184" s="38"/>
      <c r="W1184" s="26">
        <v>5.91E-2</v>
      </c>
      <c r="X1184" s="26">
        <v>518.91999999999996</v>
      </c>
      <c r="Y1184" s="28">
        <f>+X1184/Modelo!$G$11</f>
        <v>5.1975160256410247</v>
      </c>
      <c r="Z1184" s="26">
        <f t="shared" si="45"/>
        <v>0.48692877920615557</v>
      </c>
    </row>
    <row r="1185" spans="23:26" s="26" customFormat="1" ht="14.4" x14ac:dyDescent="0.3">
      <c r="W1185" s="26">
        <v>5.9150000000000001E-2</v>
      </c>
      <c r="X1185" s="26">
        <v>518.74</v>
      </c>
      <c r="Y1185" s="28">
        <f>+X1185/Modelo!$G$11</f>
        <v>5.1957131410256405</v>
      </c>
      <c r="Z1185" s="26">
        <f t="shared" si="45"/>
        <v>0.48675987613774985</v>
      </c>
    </row>
    <row r="1186" spans="23:26" s="26" customFormat="1" ht="14.4" x14ac:dyDescent="0.3">
      <c r="W1186" s="26">
        <v>5.9200000000000003E-2</v>
      </c>
      <c r="X1186" s="26">
        <v>518.49</v>
      </c>
      <c r="Y1186" s="28">
        <f>+X1186/Modelo!$G$11</f>
        <v>5.1932091346153841</v>
      </c>
      <c r="Z1186" s="26">
        <f t="shared" si="45"/>
        <v>0.48652528854274191</v>
      </c>
    </row>
    <row r="1187" spans="23:26" s="26" customFormat="1" ht="14.4" x14ac:dyDescent="0.3">
      <c r="W1187" s="26">
        <v>5.9249999999999997E-2</v>
      </c>
      <c r="X1187" s="26">
        <v>518.20000000000005</v>
      </c>
      <c r="Y1187" s="28">
        <f>+X1187/Modelo!$G$11</f>
        <v>5.1903044871794863</v>
      </c>
      <c r="Z1187" s="26">
        <f t="shared" si="45"/>
        <v>0.48625316693253262</v>
      </c>
    </row>
    <row r="1188" spans="23:26" s="26" customFormat="1" ht="14.4" x14ac:dyDescent="0.3">
      <c r="W1188" s="26">
        <v>5.9299999999999999E-2</v>
      </c>
      <c r="X1188" s="26">
        <v>517.91</v>
      </c>
      <c r="Y1188" s="28">
        <f>+X1188/Modelo!$G$11</f>
        <v>5.1873998397435885</v>
      </c>
      <c r="Z1188" s="26">
        <f t="shared" si="45"/>
        <v>0.48598104532232334</v>
      </c>
    </row>
    <row r="1189" spans="23:26" s="26" customFormat="1" ht="14.4" x14ac:dyDescent="0.3">
      <c r="W1189" s="26">
        <v>5.935E-2</v>
      </c>
      <c r="X1189" s="26">
        <v>517.62</v>
      </c>
      <c r="Y1189" s="28">
        <f>+X1189/Modelo!$G$11</f>
        <v>5.1844951923076916</v>
      </c>
      <c r="Z1189" s="26">
        <f t="shared" si="45"/>
        <v>0.4857089237121141</v>
      </c>
    </row>
    <row r="1190" spans="23:26" s="26" customFormat="1" ht="14.4" x14ac:dyDescent="0.3">
      <c r="W1190" s="26">
        <v>5.9400000000000001E-2</v>
      </c>
      <c r="X1190" s="26">
        <v>517.34</v>
      </c>
      <c r="Y1190" s="28">
        <f>+X1190/Modelo!$G$11</f>
        <v>5.1816907051282044</v>
      </c>
      <c r="Z1190" s="26">
        <f t="shared" si="45"/>
        <v>0.48544618560570518</v>
      </c>
    </row>
    <row r="1191" spans="23:26" s="26" customFormat="1" ht="14.4" x14ac:dyDescent="0.3">
      <c r="W1191" s="26">
        <v>5.9450000000000003E-2</v>
      </c>
      <c r="X1191" s="26">
        <v>517.04999999999995</v>
      </c>
      <c r="Y1191" s="28">
        <f>+X1191/Modelo!$G$11</f>
        <v>5.1787860576923066</v>
      </c>
      <c r="Z1191" s="26">
        <f t="shared" ref="Z1191:Z1254" si="46">+Y1191/$AA$1</f>
        <v>0.4851740639954959</v>
      </c>
    </row>
    <row r="1192" spans="23:26" s="26" customFormat="1" ht="14.4" x14ac:dyDescent="0.3">
      <c r="W1192" s="26">
        <v>5.9499999999999997E-2</v>
      </c>
      <c r="X1192" s="26">
        <v>516.76</v>
      </c>
      <c r="Y1192" s="28">
        <f>+X1192/Modelo!$G$11</f>
        <v>5.1758814102564097</v>
      </c>
      <c r="Z1192" s="26">
        <f t="shared" si="46"/>
        <v>0.48490194238528672</v>
      </c>
    </row>
    <row r="1193" spans="23:26" s="26" customFormat="1" ht="14.4" x14ac:dyDescent="0.3">
      <c r="W1193" s="26">
        <v>5.9549999999999999E-2</v>
      </c>
      <c r="X1193" s="26">
        <v>516.6</v>
      </c>
      <c r="Y1193" s="28">
        <f>+X1193/Modelo!$G$11</f>
        <v>5.1742788461538458</v>
      </c>
      <c r="Z1193" s="26">
        <f t="shared" si="46"/>
        <v>0.48475180632448162</v>
      </c>
    </row>
    <row r="1194" spans="23:26" s="26" customFormat="1" ht="14.4" x14ac:dyDescent="0.3">
      <c r="W1194" s="26">
        <v>5.96E-2</v>
      </c>
      <c r="X1194" s="26">
        <v>516.44000000000005</v>
      </c>
      <c r="Y1194" s="28">
        <f>+X1194/Modelo!$G$11</f>
        <v>5.1726762820512819</v>
      </c>
      <c r="Z1194" s="26">
        <f t="shared" si="46"/>
        <v>0.48460167026367651</v>
      </c>
    </row>
    <row r="1195" spans="23:26" s="26" customFormat="1" ht="14.4" x14ac:dyDescent="0.3">
      <c r="W1195" s="26">
        <v>5.9650000000000002E-2</v>
      </c>
      <c r="X1195" s="26">
        <v>516.27</v>
      </c>
      <c r="Y1195" s="28">
        <f>+X1195/Modelo!$G$11</f>
        <v>5.1709735576923066</v>
      </c>
      <c r="Z1195" s="26">
        <f t="shared" si="46"/>
        <v>0.48444215069907104</v>
      </c>
    </row>
    <row r="1196" spans="23:26" s="26" customFormat="1" ht="14.4" x14ac:dyDescent="0.3">
      <c r="W1196" s="26">
        <v>5.9700000000000003E-2</v>
      </c>
      <c r="X1196" s="26">
        <v>516.13</v>
      </c>
      <c r="Y1196" s="28">
        <f>+X1196/Modelo!$G$11</f>
        <v>5.169571314102563</v>
      </c>
      <c r="Z1196" s="26">
        <f t="shared" si="46"/>
        <v>0.48431078164586655</v>
      </c>
    </row>
    <row r="1197" spans="23:26" s="26" customFormat="1" ht="14.4" x14ac:dyDescent="0.3">
      <c r="W1197" s="26">
        <v>5.9749999999999998E-2</v>
      </c>
      <c r="X1197" s="26">
        <v>515.99</v>
      </c>
      <c r="Y1197" s="28">
        <f>+X1197/Modelo!$G$11</f>
        <v>5.1681690705128194</v>
      </c>
      <c r="Z1197" s="26">
        <f t="shared" si="46"/>
        <v>0.48417941259266206</v>
      </c>
    </row>
    <row r="1198" spans="23:26" s="26" customFormat="1" ht="14.4" x14ac:dyDescent="0.3">
      <c r="W1198" s="26">
        <v>5.9799999999999999E-2</v>
      </c>
      <c r="X1198" s="26">
        <v>515.86</v>
      </c>
      <c r="Y1198" s="28">
        <f>+X1198/Modelo!$G$11</f>
        <v>5.1668669871794863</v>
      </c>
      <c r="Z1198" s="26">
        <f t="shared" si="46"/>
        <v>0.48405742704325794</v>
      </c>
    </row>
    <row r="1199" spans="23:26" s="26" customFormat="1" ht="14.4" x14ac:dyDescent="0.3">
      <c r="W1199" s="26">
        <v>5.985E-2</v>
      </c>
      <c r="X1199" s="26">
        <v>515.72</v>
      </c>
      <c r="Y1199" s="28">
        <f>+X1199/Modelo!$G$11</f>
        <v>5.1654647435897427</v>
      </c>
      <c r="Z1199" s="26">
        <f t="shared" si="46"/>
        <v>0.4839260579900535</v>
      </c>
    </row>
    <row r="1200" spans="23:26" s="26" customFormat="1" ht="14.4" x14ac:dyDescent="0.3">
      <c r="W1200" s="26">
        <v>5.9900000000000002E-2</v>
      </c>
      <c r="X1200" s="26">
        <v>515.59</v>
      </c>
      <c r="Y1200" s="28">
        <f>+X1200/Modelo!$G$11</f>
        <v>5.1641626602564097</v>
      </c>
      <c r="Z1200" s="26">
        <f t="shared" si="46"/>
        <v>0.48380407244064938</v>
      </c>
    </row>
    <row r="1201" spans="23:26" s="26" customFormat="1" ht="14.4" x14ac:dyDescent="0.3">
      <c r="W1201" s="26">
        <v>5.9950000000000003E-2</v>
      </c>
      <c r="X1201" s="26">
        <v>515.45000000000005</v>
      </c>
      <c r="Y1201" s="28">
        <f>+X1201/Modelo!$G$11</f>
        <v>5.1627604166666661</v>
      </c>
      <c r="Z1201" s="26">
        <f t="shared" si="46"/>
        <v>0.48367270338744489</v>
      </c>
    </row>
    <row r="1202" spans="23:26" s="26" customFormat="1" ht="14.4" x14ac:dyDescent="0.3">
      <c r="W1202" s="26">
        <v>0.06</v>
      </c>
      <c r="X1202" s="26">
        <v>515.32000000000005</v>
      </c>
      <c r="Y1202" s="28">
        <f>+X1202/Modelo!$G$11</f>
        <v>5.161458333333333</v>
      </c>
      <c r="Z1202" s="26">
        <f t="shared" si="46"/>
        <v>0.48355071783804077</v>
      </c>
    </row>
    <row r="1203" spans="23:26" s="26" customFormat="1" ht="14.4" x14ac:dyDescent="0.3">
      <c r="W1203" s="26">
        <v>6.0049999999999999E-2</v>
      </c>
      <c r="X1203" s="26">
        <v>515.16999999999996</v>
      </c>
      <c r="Y1203" s="28">
        <f>+X1203/Modelo!$G$11</f>
        <v>5.159955929487178</v>
      </c>
      <c r="Z1203" s="26">
        <f t="shared" si="46"/>
        <v>0.48340996528103586</v>
      </c>
    </row>
    <row r="1204" spans="23:26" s="26" customFormat="1" ht="14.4" x14ac:dyDescent="0.3">
      <c r="W1204" s="26">
        <v>6.0100000000000001E-2</v>
      </c>
      <c r="X1204" s="26">
        <v>515.03</v>
      </c>
      <c r="Y1204" s="28">
        <f>+X1204/Modelo!$G$11</f>
        <v>5.1585536858974343</v>
      </c>
      <c r="Z1204" s="26">
        <f t="shared" si="46"/>
        <v>0.48327859622783143</v>
      </c>
    </row>
    <row r="1205" spans="23:26" s="26" customFormat="1" ht="14.4" x14ac:dyDescent="0.3">
      <c r="W1205" s="26">
        <v>6.0150000000000002E-2</v>
      </c>
      <c r="X1205" s="26">
        <v>514.89</v>
      </c>
      <c r="Y1205" s="28">
        <f>+X1205/Modelo!$G$11</f>
        <v>5.1571514423076916</v>
      </c>
      <c r="Z1205" s="26">
        <f t="shared" si="46"/>
        <v>0.48314722717462705</v>
      </c>
    </row>
    <row r="1206" spans="23:26" s="26" customFormat="1" ht="14.4" x14ac:dyDescent="0.3">
      <c r="W1206" s="26">
        <v>6.0199999999999997E-2</v>
      </c>
      <c r="X1206" s="26">
        <v>514.73</v>
      </c>
      <c r="Y1206" s="28">
        <f>+X1206/Modelo!$G$11</f>
        <v>5.1555488782051277</v>
      </c>
      <c r="Z1206" s="26">
        <f t="shared" si="46"/>
        <v>0.48299709111382194</v>
      </c>
    </row>
    <row r="1207" spans="23:26" s="26" customFormat="1" ht="14.4" x14ac:dyDescent="0.3">
      <c r="W1207" s="26">
        <v>6.0249999999999998E-2</v>
      </c>
      <c r="X1207" s="26">
        <v>514.57000000000005</v>
      </c>
      <c r="Y1207" s="28">
        <f>+X1207/Modelo!$G$11</f>
        <v>5.1539463141025639</v>
      </c>
      <c r="Z1207" s="26">
        <f t="shared" si="46"/>
        <v>0.48284695505301684</v>
      </c>
    </row>
    <row r="1208" spans="23:26" s="26" customFormat="1" ht="14.4" x14ac:dyDescent="0.3">
      <c r="W1208" s="26">
        <v>6.0299999999999999E-2</v>
      </c>
      <c r="X1208" s="26">
        <v>514.41</v>
      </c>
      <c r="Y1208" s="28">
        <f>+X1208/Modelo!$G$11</f>
        <v>5.1523437499999991</v>
      </c>
      <c r="Z1208" s="26">
        <f t="shared" si="46"/>
        <v>0.48269681899221167</v>
      </c>
    </row>
    <row r="1209" spans="23:26" s="26" customFormat="1" ht="14.4" x14ac:dyDescent="0.3">
      <c r="W1209" s="26">
        <v>6.0350000000000001E-2</v>
      </c>
      <c r="X1209" s="26">
        <v>514.24</v>
      </c>
      <c r="Y1209" s="28">
        <f>+X1209/Modelo!$G$11</f>
        <v>5.1506410256410247</v>
      </c>
      <c r="Z1209" s="26">
        <f t="shared" si="46"/>
        <v>0.48253729942760626</v>
      </c>
    </row>
    <row r="1210" spans="23:26" s="26" customFormat="1" ht="14.4" x14ac:dyDescent="0.3">
      <c r="W1210" s="26">
        <v>6.0400000000000002E-2</v>
      </c>
      <c r="X1210" s="26">
        <v>514.07000000000005</v>
      </c>
      <c r="Y1210" s="28">
        <f>+X1210/Modelo!$G$11</f>
        <v>5.1489383012820511</v>
      </c>
      <c r="Z1210" s="26">
        <f t="shared" si="46"/>
        <v>0.4823777798630009</v>
      </c>
    </row>
    <row r="1211" spans="23:26" s="26" customFormat="1" ht="14.4" x14ac:dyDescent="0.3">
      <c r="W1211" s="26">
        <v>6.0449999999999997E-2</v>
      </c>
      <c r="X1211" s="26">
        <v>513.89</v>
      </c>
      <c r="Y1211" s="28">
        <f>+X1211/Modelo!$G$11</f>
        <v>5.1471354166666652</v>
      </c>
      <c r="Z1211" s="26">
        <f t="shared" si="46"/>
        <v>0.48220887679459506</v>
      </c>
    </row>
    <row r="1212" spans="23:26" s="26" customFormat="1" ht="14.4" x14ac:dyDescent="0.3">
      <c r="W1212" s="26">
        <v>6.0499999999999998E-2</v>
      </c>
      <c r="X1212" s="26">
        <v>513.72</v>
      </c>
      <c r="Y1212" s="28">
        <f>+X1212/Modelo!$G$11</f>
        <v>5.1454326923076916</v>
      </c>
      <c r="Z1212" s="26">
        <f t="shared" si="46"/>
        <v>0.48204935722998971</v>
      </c>
    </row>
    <row r="1213" spans="23:26" s="26" customFormat="1" ht="14.4" x14ac:dyDescent="0.3">
      <c r="W1213" s="26">
        <v>6.055E-2</v>
      </c>
      <c r="X1213" s="26">
        <v>513.54999999999995</v>
      </c>
      <c r="Y1213" s="28">
        <f>+X1213/Modelo!$G$11</f>
        <v>5.1437299679487163</v>
      </c>
      <c r="Z1213" s="26">
        <f t="shared" si="46"/>
        <v>0.48188983766538418</v>
      </c>
    </row>
    <row r="1214" spans="23:26" s="26" customFormat="1" ht="14.4" x14ac:dyDescent="0.3">
      <c r="W1214" s="26">
        <v>6.0600000000000001E-2</v>
      </c>
      <c r="X1214" s="26">
        <v>513.39</v>
      </c>
      <c r="Y1214" s="28">
        <f>+X1214/Modelo!$G$11</f>
        <v>5.1421274038461524</v>
      </c>
      <c r="Z1214" s="26">
        <f t="shared" si="46"/>
        <v>0.48173970160457907</v>
      </c>
    </row>
    <row r="1215" spans="23:26" s="26" customFormat="1" ht="14.4" x14ac:dyDescent="0.3">
      <c r="W1215" s="26">
        <v>6.0650000000000003E-2</v>
      </c>
      <c r="X1215" s="26">
        <v>513.22</v>
      </c>
      <c r="Y1215" s="28">
        <f>+X1215/Modelo!$G$11</f>
        <v>5.1404246794871788</v>
      </c>
      <c r="Z1215" s="26">
        <f t="shared" si="46"/>
        <v>0.48158018203997377</v>
      </c>
    </row>
    <row r="1216" spans="23:26" s="26" customFormat="1" ht="14.4" x14ac:dyDescent="0.3">
      <c r="W1216" s="26">
        <v>6.0699999999999997E-2</v>
      </c>
      <c r="X1216" s="26">
        <v>513.07000000000005</v>
      </c>
      <c r="Y1216" s="28">
        <f>+X1216/Modelo!$G$11</f>
        <v>5.1389222756410255</v>
      </c>
      <c r="Z1216" s="26">
        <f t="shared" si="46"/>
        <v>0.48143942948296903</v>
      </c>
    </row>
    <row r="1217" spans="23:26" s="26" customFormat="1" ht="14.4" x14ac:dyDescent="0.3">
      <c r="W1217" s="26">
        <v>6.0749999999999998E-2</v>
      </c>
      <c r="X1217" s="26">
        <v>512.91999999999996</v>
      </c>
      <c r="Y1217" s="28">
        <f>+X1217/Modelo!$G$11</f>
        <v>5.1374198717948705</v>
      </c>
      <c r="Z1217" s="26">
        <f t="shared" si="46"/>
        <v>0.48129867692596412</v>
      </c>
    </row>
    <row r="1218" spans="23:26" s="26" customFormat="1" ht="14.4" x14ac:dyDescent="0.3">
      <c r="W1218" s="26">
        <v>6.08E-2</v>
      </c>
      <c r="X1218" s="26">
        <v>512.78</v>
      </c>
      <c r="Y1218" s="28">
        <f>+X1218/Modelo!$G$11</f>
        <v>5.1360176282051269</v>
      </c>
      <c r="Z1218" s="26">
        <f t="shared" si="46"/>
        <v>0.48116730787275963</v>
      </c>
    </row>
    <row r="1219" spans="23:26" s="26" customFormat="1" ht="14.4" x14ac:dyDescent="0.3">
      <c r="W1219" s="26">
        <v>6.0850000000000001E-2</v>
      </c>
      <c r="X1219" s="26">
        <v>512.62</v>
      </c>
      <c r="Y1219" s="28">
        <f>+X1219/Modelo!$G$11</f>
        <v>5.134415064102563</v>
      </c>
      <c r="Z1219" s="26">
        <f t="shared" si="46"/>
        <v>0.48101717181195458</v>
      </c>
    </row>
    <row r="1220" spans="23:26" s="26" customFormat="1" ht="14.4" x14ac:dyDescent="0.3">
      <c r="W1220" s="26">
        <v>6.0900000000000003E-2</v>
      </c>
      <c r="X1220" s="26">
        <v>512.45000000000005</v>
      </c>
      <c r="Y1220" s="28">
        <f>+X1220/Modelo!$G$11</f>
        <v>5.1327123397435894</v>
      </c>
      <c r="Z1220" s="26">
        <f t="shared" si="46"/>
        <v>0.48085765224734922</v>
      </c>
    </row>
    <row r="1221" spans="23:26" s="26" customFormat="1" ht="14.4" x14ac:dyDescent="0.3">
      <c r="W1221" s="26">
        <v>6.0949999999999997E-2</v>
      </c>
      <c r="X1221" s="26">
        <v>512.28</v>
      </c>
      <c r="Y1221" s="28">
        <f>+X1221/Modelo!$G$11</f>
        <v>5.1310096153846141</v>
      </c>
      <c r="Z1221" s="26">
        <f t="shared" si="46"/>
        <v>0.4806981326827437</v>
      </c>
    </row>
    <row r="1222" spans="23:26" s="26" customFormat="1" ht="14.4" x14ac:dyDescent="0.3">
      <c r="W1222" s="26">
        <v>6.0999999999999999E-2</v>
      </c>
      <c r="X1222" s="26">
        <v>512.1</v>
      </c>
      <c r="Y1222" s="28">
        <f>+X1222/Modelo!$G$11</f>
        <v>5.1292067307692299</v>
      </c>
      <c r="Z1222" s="26">
        <f t="shared" si="46"/>
        <v>0.48052922961433803</v>
      </c>
    </row>
    <row r="1223" spans="23:26" s="26" customFormat="1" ht="14.4" x14ac:dyDescent="0.3">
      <c r="W1223" s="26">
        <v>6.105E-2</v>
      </c>
      <c r="X1223" s="26">
        <v>511.85</v>
      </c>
      <c r="Y1223" s="28">
        <f>+X1223/Modelo!$G$11</f>
        <v>5.1267027243589736</v>
      </c>
      <c r="Z1223" s="26">
        <f t="shared" si="46"/>
        <v>0.48029464201933003</v>
      </c>
    </row>
    <row r="1224" spans="23:26" s="26" customFormat="1" ht="14.4" x14ac:dyDescent="0.3">
      <c r="W1224" s="26">
        <v>6.1100000000000002E-2</v>
      </c>
      <c r="X1224" s="26">
        <v>511.6</v>
      </c>
      <c r="Y1224" s="28">
        <f>+X1224/Modelo!$G$11</f>
        <v>5.1241987179487172</v>
      </c>
      <c r="Z1224" s="26">
        <f t="shared" si="46"/>
        <v>0.48006005442432204</v>
      </c>
    </row>
    <row r="1225" spans="23:26" s="26" customFormat="1" ht="14.4" x14ac:dyDescent="0.3">
      <c r="W1225" s="26">
        <v>6.1150000000000003E-2</v>
      </c>
      <c r="X1225" s="26">
        <v>511.35</v>
      </c>
      <c r="Y1225" s="28">
        <f>+X1225/Modelo!$G$11</f>
        <v>5.1216947115384608</v>
      </c>
      <c r="Z1225" s="26">
        <f t="shared" si="46"/>
        <v>0.4798254668293141</v>
      </c>
    </row>
    <row r="1226" spans="23:26" s="26" customFormat="1" ht="14.4" x14ac:dyDescent="0.3">
      <c r="W1226" s="26">
        <v>6.1199999999999997E-2</v>
      </c>
      <c r="X1226" s="26">
        <v>511.12</v>
      </c>
      <c r="Y1226" s="28">
        <f>+X1226/Modelo!$G$11</f>
        <v>5.1193910256410247</v>
      </c>
      <c r="Z1226" s="26">
        <f t="shared" si="46"/>
        <v>0.47960964624190672</v>
      </c>
    </row>
    <row r="1227" spans="23:26" s="26" customFormat="1" ht="14.4" x14ac:dyDescent="0.3">
      <c r="W1227" s="26">
        <v>6.1249999999999999E-2</v>
      </c>
      <c r="X1227" s="26">
        <v>510.89</v>
      </c>
      <c r="Y1227" s="28">
        <f>+X1227/Modelo!$G$11</f>
        <v>5.1170873397435885</v>
      </c>
      <c r="Z1227" s="26">
        <f t="shared" si="46"/>
        <v>0.47939382565449934</v>
      </c>
    </row>
    <row r="1228" spans="23:26" s="26" customFormat="1" ht="14.4" x14ac:dyDescent="0.3">
      <c r="W1228" s="26">
        <v>6.13E-2</v>
      </c>
      <c r="X1228" s="26">
        <v>510.67</v>
      </c>
      <c r="Y1228" s="28">
        <f>+X1228/Modelo!$G$11</f>
        <v>5.114883814102563</v>
      </c>
      <c r="Z1228" s="26">
        <f t="shared" si="46"/>
        <v>0.47918738857089233</v>
      </c>
    </row>
    <row r="1229" spans="23:26" s="26" customFormat="1" ht="14.4" x14ac:dyDescent="0.3">
      <c r="W1229" s="26">
        <v>6.1350000000000002E-2</v>
      </c>
      <c r="X1229" s="26">
        <v>510.46</v>
      </c>
      <c r="Y1229" s="28">
        <f>+X1229/Modelo!$G$11</f>
        <v>5.112780448717948</v>
      </c>
      <c r="Z1229" s="26">
        <f t="shared" si="46"/>
        <v>0.47899033499108568</v>
      </c>
    </row>
    <row r="1230" spans="23:26" s="26" customFormat="1" ht="14.4" x14ac:dyDescent="0.3">
      <c r="W1230" s="26">
        <v>6.1400000000000003E-2</v>
      </c>
      <c r="X1230" s="26">
        <v>510.28</v>
      </c>
      <c r="Y1230" s="28">
        <f>+X1230/Modelo!$G$11</f>
        <v>5.110977564102563</v>
      </c>
      <c r="Z1230" s="26">
        <f t="shared" si="46"/>
        <v>0.4788214319226799</v>
      </c>
    </row>
    <row r="1231" spans="23:26" s="26" customFormat="1" ht="14.4" x14ac:dyDescent="0.3">
      <c r="W1231" s="26">
        <v>6.1449999999999998E-2</v>
      </c>
      <c r="X1231" s="26">
        <v>510.11</v>
      </c>
      <c r="Y1231" s="28">
        <f>+X1231/Modelo!$G$11</f>
        <v>5.1092748397435885</v>
      </c>
      <c r="Z1231" s="26">
        <f t="shared" si="46"/>
        <v>0.47866191235807448</v>
      </c>
    </row>
    <row r="1232" spans="23:26" s="26" customFormat="1" ht="14.4" x14ac:dyDescent="0.3">
      <c r="W1232" s="26">
        <v>6.1499999999999999E-2</v>
      </c>
      <c r="X1232" s="26">
        <v>509.93</v>
      </c>
      <c r="Y1232" s="28">
        <f>+X1232/Modelo!$G$11</f>
        <v>5.1074719551282044</v>
      </c>
      <c r="Z1232" s="26">
        <f t="shared" si="46"/>
        <v>0.47849300928966876</v>
      </c>
    </row>
    <row r="1233" spans="23:26" s="26" customFormat="1" ht="14.4" x14ac:dyDescent="0.3">
      <c r="W1233" s="26">
        <v>6.1550000000000001E-2</v>
      </c>
      <c r="X1233" s="26">
        <v>509.76</v>
      </c>
      <c r="Y1233" s="28">
        <f>+X1233/Modelo!$G$11</f>
        <v>5.1057692307692299</v>
      </c>
      <c r="Z1233" s="26">
        <f t="shared" si="46"/>
        <v>0.47833348972506334</v>
      </c>
    </row>
    <row r="1234" spans="23:26" s="26" customFormat="1" ht="14.4" x14ac:dyDescent="0.3">
      <c r="W1234" s="26">
        <v>6.1600000000000002E-2</v>
      </c>
      <c r="X1234" s="26">
        <v>509.58</v>
      </c>
      <c r="Y1234" s="28">
        <f>+X1234/Modelo!$G$11</f>
        <v>5.1039663461538449</v>
      </c>
      <c r="Z1234" s="26">
        <f t="shared" si="46"/>
        <v>0.47816458665665756</v>
      </c>
    </row>
    <row r="1235" spans="23:26" s="26" customFormat="1" ht="14.4" x14ac:dyDescent="0.3">
      <c r="W1235" s="26">
        <v>6.1650000000000003E-2</v>
      </c>
      <c r="X1235" s="26">
        <v>509.41</v>
      </c>
      <c r="Y1235" s="28">
        <f>+X1235/Modelo!$G$11</f>
        <v>5.1022636217948714</v>
      </c>
      <c r="Z1235" s="26">
        <f t="shared" si="46"/>
        <v>0.4780050670920522</v>
      </c>
    </row>
    <row r="1236" spans="23:26" s="26" customFormat="1" ht="14.4" x14ac:dyDescent="0.3">
      <c r="W1236" s="26">
        <v>6.1699999999999998E-2</v>
      </c>
      <c r="X1236" s="26">
        <v>509.26</v>
      </c>
      <c r="Y1236" s="28">
        <f>+X1236/Modelo!$G$11</f>
        <v>5.1007612179487172</v>
      </c>
      <c r="Z1236" s="26">
        <f t="shared" si="46"/>
        <v>0.47786431453504741</v>
      </c>
    </row>
    <row r="1237" spans="23:26" s="26" customFormat="1" ht="14.4" x14ac:dyDescent="0.3">
      <c r="W1237" s="26">
        <v>6.1749999999999999E-2</v>
      </c>
      <c r="X1237" s="26">
        <v>509.12</v>
      </c>
      <c r="Y1237" s="28">
        <f>+X1237/Modelo!$G$11</f>
        <v>5.0993589743589736</v>
      </c>
      <c r="Z1237" s="26">
        <f t="shared" si="46"/>
        <v>0.47773294548184292</v>
      </c>
    </row>
    <row r="1238" spans="23:26" s="26" customFormat="1" ht="14.4" x14ac:dyDescent="0.3">
      <c r="W1238" s="26">
        <v>6.1800000000000001E-2</v>
      </c>
      <c r="X1238" s="26">
        <v>508.98</v>
      </c>
      <c r="Y1238" s="28">
        <f>+X1238/Modelo!$G$11</f>
        <v>5.0979567307692299</v>
      </c>
      <c r="Z1238" s="26">
        <f t="shared" si="46"/>
        <v>0.47760157642863849</v>
      </c>
    </row>
    <row r="1239" spans="23:26" s="26" customFormat="1" ht="14.4" x14ac:dyDescent="0.3">
      <c r="W1239" s="26">
        <v>6.1850000000000002E-2</v>
      </c>
      <c r="X1239" s="26">
        <v>508.85</v>
      </c>
      <c r="Y1239" s="28">
        <f>+X1239/Modelo!$G$11</f>
        <v>5.0966546474358969</v>
      </c>
      <c r="Z1239" s="26">
        <f t="shared" si="46"/>
        <v>0.47747959087923436</v>
      </c>
    </row>
    <row r="1240" spans="23:26" s="26" customFormat="1" ht="14.4" x14ac:dyDescent="0.3">
      <c r="W1240" s="26">
        <v>6.1899999999999997E-2</v>
      </c>
      <c r="X1240" s="26">
        <v>508.71</v>
      </c>
      <c r="Y1240" s="28">
        <f>+X1240/Modelo!$G$11</f>
        <v>5.0952524038461524</v>
      </c>
      <c r="Z1240" s="26">
        <f t="shared" si="46"/>
        <v>0.47734822182602976</v>
      </c>
    </row>
    <row r="1241" spans="23:26" s="26" customFormat="1" ht="14.4" x14ac:dyDescent="0.3">
      <c r="W1241" s="26">
        <v>6.1949999999999998E-2</v>
      </c>
      <c r="X1241" s="26">
        <v>508.58</v>
      </c>
      <c r="Y1241" s="28">
        <f>+X1241/Modelo!$G$11</f>
        <v>5.0939503205128194</v>
      </c>
      <c r="Z1241" s="26">
        <f t="shared" si="46"/>
        <v>0.47722623627662569</v>
      </c>
    </row>
    <row r="1242" spans="23:26" s="26" customFormat="1" ht="14.4" x14ac:dyDescent="0.3">
      <c r="W1242" s="26">
        <v>6.2E-2</v>
      </c>
      <c r="X1242" s="26">
        <v>508.45</v>
      </c>
      <c r="Y1242" s="28">
        <f>+X1242/Modelo!$G$11</f>
        <v>5.0926482371794863</v>
      </c>
      <c r="Z1242" s="26">
        <f t="shared" si="46"/>
        <v>0.47710425072722157</v>
      </c>
    </row>
    <row r="1243" spans="23:26" s="26" customFormat="1" ht="14.4" x14ac:dyDescent="0.3">
      <c r="W1243" s="26">
        <v>6.2050000000000001E-2</v>
      </c>
      <c r="X1243" s="26">
        <v>508.35</v>
      </c>
      <c r="Y1243" s="28">
        <f>+X1243/Modelo!$G$11</f>
        <v>5.0916466346153841</v>
      </c>
      <c r="Z1243" s="26">
        <f t="shared" si="46"/>
        <v>0.47701041568921837</v>
      </c>
    </row>
    <row r="1244" spans="23:26" s="26" customFormat="1" ht="14.4" x14ac:dyDescent="0.3">
      <c r="W1244" s="26">
        <v>6.2100000000000002E-2</v>
      </c>
      <c r="X1244" s="26">
        <v>508.26</v>
      </c>
      <c r="Y1244" s="28">
        <f>+X1244/Modelo!$G$11</f>
        <v>5.0907451923076916</v>
      </c>
      <c r="Z1244" s="26">
        <f t="shared" si="46"/>
        <v>0.47692596415501548</v>
      </c>
    </row>
    <row r="1245" spans="23:26" s="26" customFormat="1" ht="14.4" x14ac:dyDescent="0.3">
      <c r="W1245" s="26">
        <v>6.2149999999999997E-2</v>
      </c>
      <c r="X1245" s="26">
        <v>508.17</v>
      </c>
      <c r="Y1245" s="28">
        <f>+X1245/Modelo!$G$11</f>
        <v>5.0898437499999991</v>
      </c>
      <c r="Z1245" s="26">
        <f t="shared" si="46"/>
        <v>0.47684151262081259</v>
      </c>
    </row>
    <row r="1246" spans="23:26" s="26" customFormat="1" ht="14.4" x14ac:dyDescent="0.3">
      <c r="W1246" s="26">
        <v>6.2199999999999998E-2</v>
      </c>
      <c r="X1246" s="26">
        <v>508.07</v>
      </c>
      <c r="Y1246" s="28">
        <f>+X1246/Modelo!$G$11</f>
        <v>5.0888421474358969</v>
      </c>
      <c r="Z1246" s="26">
        <f t="shared" si="46"/>
        <v>0.47674767758280945</v>
      </c>
    </row>
    <row r="1247" spans="23:26" s="26" customFormat="1" ht="14.4" x14ac:dyDescent="0.3">
      <c r="W1247" s="26">
        <v>6.225E-2</v>
      </c>
      <c r="X1247" s="26">
        <v>507.98</v>
      </c>
      <c r="Y1247" s="28">
        <f>+X1247/Modelo!$G$11</f>
        <v>5.0879407051282044</v>
      </c>
      <c r="Z1247" s="26">
        <f t="shared" si="46"/>
        <v>0.47666322604860656</v>
      </c>
    </row>
    <row r="1248" spans="23:26" s="26" customFormat="1" ht="14.4" x14ac:dyDescent="0.3">
      <c r="W1248" s="26">
        <v>6.2300000000000001E-2</v>
      </c>
      <c r="X1248" s="26">
        <v>507.89</v>
      </c>
      <c r="Y1248" s="28">
        <f>+X1248/Modelo!$G$11</f>
        <v>5.0870392628205119</v>
      </c>
      <c r="Z1248" s="26">
        <f t="shared" si="46"/>
        <v>0.47657877451440367</v>
      </c>
    </row>
    <row r="1249" spans="23:26" s="26" customFormat="1" ht="14.4" x14ac:dyDescent="0.3">
      <c r="W1249" s="26">
        <v>6.2350000000000003E-2</v>
      </c>
      <c r="X1249" s="26">
        <v>507.77</v>
      </c>
      <c r="Y1249" s="28">
        <f>+X1249/Modelo!$G$11</f>
        <v>5.0858373397435885</v>
      </c>
      <c r="Z1249" s="26">
        <f t="shared" si="46"/>
        <v>0.4764661724687998</v>
      </c>
    </row>
    <row r="1250" spans="23:26" s="26" customFormat="1" ht="14.4" x14ac:dyDescent="0.3">
      <c r="W1250" s="26">
        <v>6.2399999999999997E-2</v>
      </c>
      <c r="X1250" s="26">
        <v>507.64</v>
      </c>
      <c r="Y1250" s="28">
        <f>+X1250/Modelo!$G$11</f>
        <v>5.0845352564102555</v>
      </c>
      <c r="Z1250" s="26">
        <f t="shared" si="46"/>
        <v>0.47634418691939567</v>
      </c>
    </row>
    <row r="1251" spans="23:26" s="26" customFormat="1" ht="14.4" x14ac:dyDescent="0.3">
      <c r="W1251" s="26">
        <v>6.2449999999999999E-2</v>
      </c>
      <c r="X1251" s="26">
        <v>507.51</v>
      </c>
      <c r="Y1251" s="28">
        <f>+X1251/Modelo!$G$11</f>
        <v>5.0832331730769225</v>
      </c>
      <c r="Z1251" s="26">
        <f t="shared" si="46"/>
        <v>0.4762222013699916</v>
      </c>
    </row>
    <row r="1252" spans="23:26" s="26" customFormat="1" ht="14.4" x14ac:dyDescent="0.3">
      <c r="W1252" s="26">
        <v>6.25E-2</v>
      </c>
      <c r="X1252" s="26">
        <v>507.38</v>
      </c>
      <c r="Y1252" s="28">
        <f>+X1252/Modelo!$G$11</f>
        <v>5.0819310897435885</v>
      </c>
      <c r="Z1252" s="26">
        <f t="shared" si="46"/>
        <v>0.47610021582058737</v>
      </c>
    </row>
    <row r="1253" spans="23:26" s="26" customFormat="1" ht="14.4" x14ac:dyDescent="0.3">
      <c r="W1253" s="26">
        <v>6.2549999999999994E-2</v>
      </c>
      <c r="X1253" s="26">
        <v>507.25</v>
      </c>
      <c r="Y1253" s="28">
        <f>+X1253/Modelo!$G$11</f>
        <v>5.0806290064102555</v>
      </c>
      <c r="Z1253" s="26">
        <f t="shared" si="46"/>
        <v>0.47597823027118324</v>
      </c>
    </row>
    <row r="1254" spans="23:26" s="26" customFormat="1" ht="14.4" x14ac:dyDescent="0.3">
      <c r="W1254" s="26">
        <v>6.2600000000000003E-2</v>
      </c>
      <c r="X1254" s="26">
        <v>507.12</v>
      </c>
      <c r="Y1254" s="28">
        <f>+X1254/Modelo!$G$11</f>
        <v>5.0793269230769225</v>
      </c>
      <c r="Z1254" s="26">
        <f t="shared" si="46"/>
        <v>0.47585624472177912</v>
      </c>
    </row>
    <row r="1255" spans="23:26" s="26" customFormat="1" ht="14.4" x14ac:dyDescent="0.3">
      <c r="W1255" s="26">
        <v>6.2649999999999997E-2</v>
      </c>
      <c r="X1255" s="26">
        <v>506.99</v>
      </c>
      <c r="Y1255" s="28">
        <f>+X1255/Modelo!$G$11</f>
        <v>5.0780248397435885</v>
      </c>
      <c r="Z1255" s="26">
        <f t="shared" ref="Z1255:Z1318" si="47">+Y1255/$AA$1</f>
        <v>0.47573425917237494</v>
      </c>
    </row>
    <row r="1256" spans="23:26" s="26" customFormat="1" ht="14.4" x14ac:dyDescent="0.3">
      <c r="W1256" s="26">
        <v>6.2700000000000006E-2</v>
      </c>
      <c r="X1256" s="26">
        <v>506.88</v>
      </c>
      <c r="Y1256" s="28">
        <f>+X1256/Modelo!$G$11</f>
        <v>5.0769230769230758</v>
      </c>
      <c r="Z1256" s="26">
        <f t="shared" si="47"/>
        <v>0.47563104063057143</v>
      </c>
    </row>
    <row r="1257" spans="23:26" s="26" customFormat="1" ht="14.4" x14ac:dyDescent="0.3">
      <c r="W1257" s="26">
        <v>6.275E-2</v>
      </c>
      <c r="X1257" s="26">
        <v>506.77</v>
      </c>
      <c r="Y1257" s="28">
        <f>+X1257/Modelo!$G$11</f>
        <v>5.075821314102563</v>
      </c>
      <c r="Z1257" s="26">
        <f t="shared" si="47"/>
        <v>0.47552782208876793</v>
      </c>
    </row>
    <row r="1258" spans="23:26" s="26" customFormat="1" ht="14.4" x14ac:dyDescent="0.3">
      <c r="W1258" s="26">
        <v>6.2799999999999995E-2</v>
      </c>
      <c r="X1258" s="26">
        <v>506.67</v>
      </c>
      <c r="Y1258" s="28">
        <f>+X1258/Modelo!$G$11</f>
        <v>5.0748197115384608</v>
      </c>
      <c r="Z1258" s="26">
        <f t="shared" si="47"/>
        <v>0.47543398705076478</v>
      </c>
    </row>
    <row r="1259" spans="23:26" s="26" customFormat="1" ht="14.4" x14ac:dyDescent="0.3">
      <c r="W1259" s="26">
        <v>6.2850000000000003E-2</v>
      </c>
      <c r="X1259" s="26">
        <v>506.58</v>
      </c>
      <c r="Y1259" s="28">
        <f>+X1259/Modelo!$G$11</f>
        <v>5.0739182692307683</v>
      </c>
      <c r="Z1259" s="26">
        <f t="shared" si="47"/>
        <v>0.47534953551656189</v>
      </c>
    </row>
    <row r="1260" spans="23:26" s="26" customFormat="1" ht="14.4" x14ac:dyDescent="0.3">
      <c r="W1260" s="26">
        <v>6.2899999999999998E-2</v>
      </c>
      <c r="X1260" s="26">
        <v>506.52</v>
      </c>
      <c r="Y1260" s="28">
        <f>+X1260/Modelo!$G$11</f>
        <v>5.0733173076923066</v>
      </c>
      <c r="Z1260" s="26">
        <f t="shared" si="47"/>
        <v>0.47529323449375993</v>
      </c>
    </row>
    <row r="1261" spans="23:26" s="26" customFormat="1" ht="14.4" x14ac:dyDescent="0.3">
      <c r="W1261" s="26">
        <v>6.2950000000000006E-2</v>
      </c>
      <c r="X1261" s="26">
        <v>506.46</v>
      </c>
      <c r="Y1261" s="28">
        <f>+X1261/Modelo!$G$11</f>
        <v>5.0727163461538449</v>
      </c>
      <c r="Z1261" s="26">
        <f t="shared" si="47"/>
        <v>0.47523693347095802</v>
      </c>
    </row>
    <row r="1262" spans="23:26" s="26" customFormat="1" ht="14.4" x14ac:dyDescent="0.3">
      <c r="W1262" s="26">
        <v>6.3E-2</v>
      </c>
      <c r="X1262" s="26">
        <v>506.4</v>
      </c>
      <c r="Y1262" s="28">
        <f>+X1262/Modelo!$G$11</f>
        <v>5.0721153846153832</v>
      </c>
      <c r="Z1262" s="26">
        <f t="shared" si="47"/>
        <v>0.47518063244815612</v>
      </c>
    </row>
    <row r="1263" spans="23:26" s="26" customFormat="1" ht="14.4" x14ac:dyDescent="0.3">
      <c r="W1263" s="26">
        <v>6.3049999999999995E-2</v>
      </c>
      <c r="X1263" s="26">
        <v>506.34</v>
      </c>
      <c r="Y1263" s="28">
        <f>+X1263/Modelo!$G$11</f>
        <v>5.0715144230769216</v>
      </c>
      <c r="Z1263" s="26">
        <f t="shared" si="47"/>
        <v>0.47512433142535415</v>
      </c>
    </row>
    <row r="1264" spans="23:26" s="26" customFormat="1" ht="14.4" x14ac:dyDescent="0.3">
      <c r="W1264" s="26">
        <v>6.3100000000000003E-2</v>
      </c>
      <c r="X1264" s="26">
        <v>506.27</v>
      </c>
      <c r="Y1264" s="28">
        <f>+X1264/Modelo!$G$11</f>
        <v>5.0708133012820502</v>
      </c>
      <c r="Z1264" s="26">
        <f t="shared" si="47"/>
        <v>0.47505864689875199</v>
      </c>
    </row>
    <row r="1265" spans="23:26" s="26" customFormat="1" ht="14.4" x14ac:dyDescent="0.3">
      <c r="W1265" s="26">
        <v>6.3149999999999998E-2</v>
      </c>
      <c r="X1265" s="26">
        <v>506.21</v>
      </c>
      <c r="Y1265" s="28">
        <f>+X1265/Modelo!$G$11</f>
        <v>5.0702123397435885</v>
      </c>
      <c r="Z1265" s="26">
        <f t="shared" si="47"/>
        <v>0.47500234587595003</v>
      </c>
    </row>
    <row r="1266" spans="23:26" s="26" customFormat="1" ht="14.4" x14ac:dyDescent="0.3">
      <c r="W1266" s="26">
        <v>6.3200000000000006E-2</v>
      </c>
      <c r="X1266" s="26">
        <v>506.15</v>
      </c>
      <c r="Y1266" s="28">
        <f>+X1266/Modelo!$G$11</f>
        <v>5.0696113782051269</v>
      </c>
      <c r="Z1266" s="26">
        <f t="shared" si="47"/>
        <v>0.47494604485314812</v>
      </c>
    </row>
    <row r="1267" spans="23:26" s="26" customFormat="1" ht="14.4" x14ac:dyDescent="0.3">
      <c r="W1267" s="26">
        <v>6.3250000000000001E-2</v>
      </c>
      <c r="X1267" s="26">
        <v>506.09</v>
      </c>
      <c r="Y1267" s="28">
        <f>+X1267/Modelo!$G$11</f>
        <v>5.0690104166666652</v>
      </c>
      <c r="Z1267" s="26">
        <f t="shared" si="47"/>
        <v>0.47488974383034621</v>
      </c>
    </row>
    <row r="1268" spans="23:26" s="26" customFormat="1" ht="14.4" x14ac:dyDescent="0.3">
      <c r="W1268" s="26">
        <v>6.3299999999999995E-2</v>
      </c>
      <c r="X1268" s="26">
        <v>506.02</v>
      </c>
      <c r="Y1268" s="28">
        <f>+X1268/Modelo!$G$11</f>
        <v>5.0683092948717938</v>
      </c>
      <c r="Z1268" s="26">
        <f t="shared" si="47"/>
        <v>0.47482405930374399</v>
      </c>
    </row>
    <row r="1269" spans="23:26" s="26" customFormat="1" ht="14.4" x14ac:dyDescent="0.3">
      <c r="W1269" s="26">
        <v>6.3350000000000004E-2</v>
      </c>
      <c r="X1269" s="26">
        <v>505.8</v>
      </c>
      <c r="Y1269" s="28">
        <f>+X1269/Modelo!$G$11</f>
        <v>5.0661057692307683</v>
      </c>
      <c r="Z1269" s="26">
        <f t="shared" si="47"/>
        <v>0.47461762222013698</v>
      </c>
    </row>
    <row r="1270" spans="23:26" s="26" customFormat="1" ht="14.4" x14ac:dyDescent="0.3">
      <c r="W1270" s="26">
        <v>6.3399999999999998E-2</v>
      </c>
      <c r="X1270" s="26">
        <v>505.48</v>
      </c>
      <c r="Y1270" s="28">
        <f>+X1270/Modelo!$G$11</f>
        <v>5.0629006410256405</v>
      </c>
      <c r="Z1270" s="26">
        <f t="shared" si="47"/>
        <v>0.47431735009852682</v>
      </c>
    </row>
    <row r="1271" spans="23:26" s="26" customFormat="1" ht="14.4" x14ac:dyDescent="0.3">
      <c r="W1271" s="26">
        <v>6.3450000000000006E-2</v>
      </c>
      <c r="X1271" s="26">
        <v>505.16</v>
      </c>
      <c r="Y1271" s="28">
        <f>+X1271/Modelo!$G$11</f>
        <v>5.0596955128205119</v>
      </c>
      <c r="Z1271" s="26">
        <f t="shared" si="47"/>
        <v>0.47401707797691656</v>
      </c>
    </row>
    <row r="1272" spans="23:26" s="26" customFormat="1" ht="14.4" x14ac:dyDescent="0.3">
      <c r="W1272" s="26">
        <v>6.3500000000000001E-2</v>
      </c>
      <c r="X1272" s="26">
        <v>504.76</v>
      </c>
      <c r="Y1272" s="28">
        <f>+X1272/Modelo!$G$11</f>
        <v>5.0556891025641013</v>
      </c>
      <c r="Z1272" s="26">
        <f t="shared" si="47"/>
        <v>0.47364173782490376</v>
      </c>
    </row>
    <row r="1273" spans="23:26" s="26" customFormat="1" ht="14.4" x14ac:dyDescent="0.3">
      <c r="W1273" s="26">
        <v>6.3549999999999995E-2</v>
      </c>
      <c r="X1273" s="26">
        <v>504.18</v>
      </c>
      <c r="Y1273" s="28">
        <f>+X1273/Modelo!$G$11</f>
        <v>5.0498798076923066</v>
      </c>
      <c r="Z1273" s="26">
        <f t="shared" si="47"/>
        <v>0.4730974946044853</v>
      </c>
    </row>
    <row r="1274" spans="23:26" s="26" customFormat="1" ht="14.4" x14ac:dyDescent="0.3">
      <c r="W1274" s="26">
        <v>6.3600000000000004E-2</v>
      </c>
      <c r="X1274" s="26">
        <v>503.59</v>
      </c>
      <c r="Y1274" s="28">
        <f>+X1274/Modelo!$G$11</f>
        <v>5.0439703525641013</v>
      </c>
      <c r="Z1274" s="26">
        <f t="shared" si="47"/>
        <v>0.47254386788026648</v>
      </c>
    </row>
    <row r="1275" spans="23:26" s="26" customFormat="1" ht="14.4" x14ac:dyDescent="0.3">
      <c r="W1275" s="26">
        <v>6.3649999999999998E-2</v>
      </c>
      <c r="X1275" s="26">
        <v>503.01</v>
      </c>
      <c r="Y1275" s="28">
        <f>+X1275/Modelo!$G$11</f>
        <v>5.0381610576923066</v>
      </c>
      <c r="Z1275" s="26">
        <f t="shared" si="47"/>
        <v>0.47199962465984796</v>
      </c>
    </row>
    <row r="1276" spans="23:26" s="26" customFormat="1" ht="14.4" x14ac:dyDescent="0.3">
      <c r="W1276" s="26">
        <v>6.3700000000000007E-2</v>
      </c>
      <c r="X1276" s="26">
        <v>502.43</v>
      </c>
      <c r="Y1276" s="28">
        <f>+X1276/Modelo!$G$11</f>
        <v>5.0323517628205119</v>
      </c>
      <c r="Z1276" s="26">
        <f t="shared" si="47"/>
        <v>0.4714553814394295</v>
      </c>
    </row>
    <row r="1277" spans="23:26" s="26" customFormat="1" ht="14.4" x14ac:dyDescent="0.3">
      <c r="W1277" s="26">
        <v>6.3750000000000001E-2</v>
      </c>
      <c r="X1277" s="26">
        <v>501.84</v>
      </c>
      <c r="Y1277" s="28">
        <f>+X1277/Modelo!$G$11</f>
        <v>5.0264423076923066</v>
      </c>
      <c r="Z1277" s="26">
        <f t="shared" si="47"/>
        <v>0.47090175471521062</v>
      </c>
    </row>
    <row r="1278" spans="23:26" s="26" customFormat="1" ht="14.4" x14ac:dyDescent="0.3">
      <c r="W1278" s="26">
        <v>6.3799999999999996E-2</v>
      </c>
      <c r="X1278" s="26">
        <v>501.26</v>
      </c>
      <c r="Y1278" s="28">
        <f>+X1278/Modelo!$G$11</f>
        <v>5.0206330128205119</v>
      </c>
      <c r="Z1278" s="26">
        <f t="shared" si="47"/>
        <v>0.47035751149479216</v>
      </c>
    </row>
    <row r="1279" spans="23:26" s="26" customFormat="1" ht="14.4" x14ac:dyDescent="0.3">
      <c r="W1279" s="26">
        <v>6.3850000000000004E-2</v>
      </c>
      <c r="X1279" s="26">
        <v>500.85</v>
      </c>
      <c r="Y1279" s="28">
        <f>+X1279/Modelo!$G$11</f>
        <v>5.0165264423076916</v>
      </c>
      <c r="Z1279" s="26">
        <f t="shared" si="47"/>
        <v>0.46997278783897911</v>
      </c>
    </row>
    <row r="1280" spans="23:26" s="26" customFormat="1" ht="14.4" x14ac:dyDescent="0.3">
      <c r="W1280" s="26">
        <v>6.3899999999999998E-2</v>
      </c>
      <c r="X1280" s="26">
        <v>500.58</v>
      </c>
      <c r="Y1280" s="28">
        <f>+X1280/Modelo!$G$11</f>
        <v>5.0138221153846141</v>
      </c>
      <c r="Z1280" s="26">
        <f t="shared" si="47"/>
        <v>0.46971943323637044</v>
      </c>
    </row>
    <row r="1281" spans="23:26" s="26" customFormat="1" ht="14.4" x14ac:dyDescent="0.3">
      <c r="W1281" s="26">
        <v>6.3950000000000007E-2</v>
      </c>
      <c r="X1281" s="26">
        <v>500.31</v>
      </c>
      <c r="Y1281" s="28">
        <f>+X1281/Modelo!$G$11</f>
        <v>5.0111177884615374</v>
      </c>
      <c r="Z1281" s="26">
        <f t="shared" si="47"/>
        <v>0.46946607863376183</v>
      </c>
    </row>
    <row r="1282" spans="23:26" s="26" customFormat="1" ht="14.4" x14ac:dyDescent="0.3">
      <c r="W1282" s="26">
        <v>6.4000000000000001E-2</v>
      </c>
      <c r="X1282" s="26">
        <v>500.04</v>
      </c>
      <c r="Y1282" s="28">
        <f>+X1282/Modelo!$G$11</f>
        <v>5.0084134615384608</v>
      </c>
      <c r="Z1282" s="26">
        <f t="shared" si="47"/>
        <v>0.46921272403115322</v>
      </c>
    </row>
    <row r="1283" spans="23:26" s="26" customFormat="1" ht="14.4" x14ac:dyDescent="0.3">
      <c r="W1283" s="26">
        <v>6.4049999999999996E-2</v>
      </c>
      <c r="X1283" s="26">
        <v>499.77</v>
      </c>
      <c r="Y1283" s="28">
        <f>+X1283/Modelo!$G$11</f>
        <v>5.0057091346153832</v>
      </c>
      <c r="Z1283" s="26">
        <f t="shared" si="47"/>
        <v>0.46895936942854455</v>
      </c>
    </row>
    <row r="1284" spans="23:26" s="26" customFormat="1" ht="14.4" x14ac:dyDescent="0.3">
      <c r="W1284" s="26">
        <v>6.4100000000000004E-2</v>
      </c>
      <c r="X1284" s="26">
        <v>499.5</v>
      </c>
      <c r="Y1284" s="28">
        <f>+X1284/Modelo!$G$11</f>
        <v>5.0030048076923066</v>
      </c>
      <c r="Z1284" s="26">
        <f t="shared" si="47"/>
        <v>0.46870601482593599</v>
      </c>
    </row>
    <row r="1285" spans="23:26" s="26" customFormat="1" ht="14.4" x14ac:dyDescent="0.3">
      <c r="W1285" s="26">
        <v>6.4149999999999999E-2</v>
      </c>
      <c r="X1285" s="26">
        <v>499.23</v>
      </c>
      <c r="Y1285" s="28">
        <f>+X1285/Modelo!$G$11</f>
        <v>5.0003004807692299</v>
      </c>
      <c r="Z1285" s="26">
        <f t="shared" si="47"/>
        <v>0.46845266022332738</v>
      </c>
    </row>
    <row r="1286" spans="23:26" s="26" customFormat="1" ht="14.4" x14ac:dyDescent="0.3">
      <c r="W1286" s="26">
        <v>6.4199999999999993E-2</v>
      </c>
      <c r="X1286" s="26">
        <v>499.2</v>
      </c>
      <c r="Y1286" s="28">
        <f>+X1286/Modelo!$G$11</f>
        <v>4.9999999999999991</v>
      </c>
      <c r="Z1286" s="26">
        <f t="shared" si="47"/>
        <v>0.46842450971192645</v>
      </c>
    </row>
    <row r="1287" spans="23:26" s="26" customFormat="1" ht="14.4" x14ac:dyDescent="0.3">
      <c r="W1287" s="26">
        <v>6.4250000000000002E-2</v>
      </c>
      <c r="X1287" s="26">
        <v>499.2</v>
      </c>
      <c r="Y1287" s="28">
        <f>+X1287/Modelo!$G$11</f>
        <v>4.9999999999999991</v>
      </c>
      <c r="Z1287" s="26">
        <f t="shared" si="47"/>
        <v>0.46842450971192645</v>
      </c>
    </row>
    <row r="1288" spans="23:26" s="26" customFormat="1" ht="14.4" x14ac:dyDescent="0.3">
      <c r="W1288" s="26">
        <v>6.4299999999999996E-2</v>
      </c>
      <c r="X1288" s="26">
        <v>499.2</v>
      </c>
      <c r="Y1288" s="28">
        <f>+X1288/Modelo!$G$11</f>
        <v>4.9999999999999991</v>
      </c>
      <c r="Z1288" s="26">
        <f t="shared" si="47"/>
        <v>0.46842450971192645</v>
      </c>
    </row>
    <row r="1289" spans="23:26" s="26" customFormat="1" ht="14.4" x14ac:dyDescent="0.3">
      <c r="W1289" s="26">
        <v>6.4350000000000004E-2</v>
      </c>
      <c r="X1289" s="26">
        <v>499.25</v>
      </c>
      <c r="Y1289" s="28">
        <f>+X1289/Modelo!$G$11</f>
        <v>5.0005008012820502</v>
      </c>
      <c r="Z1289" s="26">
        <f t="shared" si="47"/>
        <v>0.46847142723092799</v>
      </c>
    </row>
    <row r="1290" spans="23:26" s="26" customFormat="1" ht="14.4" x14ac:dyDescent="0.3">
      <c r="W1290" s="26">
        <v>6.4399999999999999E-2</v>
      </c>
      <c r="X1290" s="26">
        <v>499.32</v>
      </c>
      <c r="Y1290" s="28">
        <f>+X1290/Modelo!$G$11</f>
        <v>5.0012019230769225</v>
      </c>
      <c r="Z1290" s="26">
        <f t="shared" si="47"/>
        <v>0.46853711175753027</v>
      </c>
    </row>
    <row r="1291" spans="23:26" s="26" customFormat="1" ht="14.4" x14ac:dyDescent="0.3">
      <c r="W1291" s="26">
        <v>6.4449999999999993E-2</v>
      </c>
      <c r="X1291" s="26">
        <v>499.4</v>
      </c>
      <c r="Y1291" s="28">
        <f>+X1291/Modelo!$G$11</f>
        <v>5.0020032051282044</v>
      </c>
      <c r="Z1291" s="26">
        <f t="shared" si="47"/>
        <v>0.46861217978793285</v>
      </c>
    </row>
    <row r="1292" spans="23:26" s="26" customFormat="1" ht="14.4" x14ac:dyDescent="0.3">
      <c r="W1292" s="26">
        <v>6.4500000000000002E-2</v>
      </c>
      <c r="X1292" s="26">
        <v>499.45</v>
      </c>
      <c r="Y1292" s="28">
        <f>+X1292/Modelo!$G$11</f>
        <v>5.0025040064102555</v>
      </c>
      <c r="Z1292" s="26">
        <f t="shared" si="47"/>
        <v>0.46865909730693439</v>
      </c>
    </row>
    <row r="1293" spans="23:26" s="26" customFormat="1" ht="14.4" x14ac:dyDescent="0.3">
      <c r="W1293" s="26">
        <v>6.4549999999999996E-2</v>
      </c>
      <c r="X1293" s="26">
        <v>499.4</v>
      </c>
      <c r="Y1293" s="28">
        <f>+X1293/Modelo!$G$11</f>
        <v>5.0020032051282044</v>
      </c>
      <c r="Z1293" s="26">
        <f t="shared" si="47"/>
        <v>0.46861217978793285</v>
      </c>
    </row>
    <row r="1294" spans="23:26" s="26" customFormat="1" ht="14.4" x14ac:dyDescent="0.3">
      <c r="W1294" s="26">
        <v>6.4600000000000005E-2</v>
      </c>
      <c r="X1294" s="26">
        <v>499.36</v>
      </c>
      <c r="Y1294" s="28">
        <f>+X1294/Modelo!$G$11</f>
        <v>5.001602564102563</v>
      </c>
      <c r="Z1294" s="26">
        <f t="shared" si="47"/>
        <v>0.4685746457727315</v>
      </c>
    </row>
    <row r="1295" spans="23:26" s="26" customFormat="1" ht="14.4" x14ac:dyDescent="0.3">
      <c r="W1295" s="26">
        <v>6.4649999999999999E-2</v>
      </c>
      <c r="X1295" s="26">
        <v>499.31</v>
      </c>
      <c r="Y1295" s="28">
        <f>+X1295/Modelo!$G$11</f>
        <v>5.0011017628205119</v>
      </c>
      <c r="Z1295" s="26">
        <f t="shared" si="47"/>
        <v>0.46852772825372996</v>
      </c>
    </row>
    <row r="1296" spans="23:26" s="26" customFormat="1" ht="14.4" x14ac:dyDescent="0.3">
      <c r="W1296" s="26">
        <v>6.4699999999999994E-2</v>
      </c>
      <c r="X1296" s="26">
        <v>499.25</v>
      </c>
      <c r="Y1296" s="28">
        <f>+X1296/Modelo!$G$11</f>
        <v>5.0005008012820502</v>
      </c>
      <c r="Z1296" s="26">
        <f t="shared" si="47"/>
        <v>0.46847142723092799</v>
      </c>
    </row>
    <row r="1297" spans="23:26" s="26" customFormat="1" ht="14.4" x14ac:dyDescent="0.3">
      <c r="W1297" s="26">
        <v>6.4750000000000002E-2</v>
      </c>
      <c r="X1297" s="26">
        <v>499.18</v>
      </c>
      <c r="Y1297" s="28">
        <f>+X1297/Modelo!$G$11</f>
        <v>4.9997996794871788</v>
      </c>
      <c r="Z1297" s="26">
        <f t="shared" si="47"/>
        <v>0.46840574270432583</v>
      </c>
    </row>
    <row r="1298" spans="23:26" s="26" customFormat="1" ht="14.4" x14ac:dyDescent="0.3">
      <c r="W1298" s="26">
        <v>6.4799999999999996E-2</v>
      </c>
      <c r="X1298" s="26">
        <v>499.11</v>
      </c>
      <c r="Y1298" s="28">
        <f>+X1298/Modelo!$G$11</f>
        <v>4.9990985576923066</v>
      </c>
      <c r="Z1298" s="26">
        <f t="shared" si="47"/>
        <v>0.46834005817772356</v>
      </c>
    </row>
    <row r="1299" spans="23:26" s="26" customFormat="1" ht="14.4" x14ac:dyDescent="0.3">
      <c r="W1299" s="26">
        <v>6.4850000000000005E-2</v>
      </c>
      <c r="X1299" s="26">
        <v>499.11</v>
      </c>
      <c r="Y1299" s="28">
        <f>+X1299/Modelo!$G$11</f>
        <v>4.9990985576923066</v>
      </c>
      <c r="Z1299" s="26">
        <f t="shared" si="47"/>
        <v>0.46834005817772356</v>
      </c>
    </row>
    <row r="1300" spans="23:26" s="26" customFormat="1" ht="14.4" x14ac:dyDescent="0.3">
      <c r="W1300" s="26">
        <v>6.4899999999999999E-2</v>
      </c>
      <c r="X1300" s="26">
        <v>499.14</v>
      </c>
      <c r="Y1300" s="28">
        <f>+X1300/Modelo!$G$11</f>
        <v>4.9993990384615374</v>
      </c>
      <c r="Z1300" s="26">
        <f t="shared" si="47"/>
        <v>0.46836820868912449</v>
      </c>
    </row>
    <row r="1301" spans="23:26" s="26" customFormat="1" ht="14.4" x14ac:dyDescent="0.3">
      <c r="W1301" s="26">
        <v>6.4949999999999994E-2</v>
      </c>
      <c r="X1301" s="26">
        <v>499.17</v>
      </c>
      <c r="Y1301" s="28">
        <f>+X1301/Modelo!$G$11</f>
        <v>4.9996995192307683</v>
      </c>
      <c r="Z1301" s="26">
        <f t="shared" si="47"/>
        <v>0.46839635920052547</v>
      </c>
    </row>
    <row r="1302" spans="23:26" s="26" customFormat="1" ht="14.4" x14ac:dyDescent="0.3">
      <c r="W1302" s="26">
        <v>6.5000000000000002E-2</v>
      </c>
      <c r="X1302" s="26">
        <v>499.22</v>
      </c>
      <c r="Y1302" s="28">
        <f>+X1302/Modelo!$G$11</f>
        <v>5.0002003205128203</v>
      </c>
      <c r="Z1302" s="26">
        <f t="shared" si="47"/>
        <v>0.46844327671952712</v>
      </c>
    </row>
    <row r="1303" spans="23:26" s="26" customFormat="1" ht="14.4" x14ac:dyDescent="0.3">
      <c r="W1303" s="26">
        <v>6.5049999999999997E-2</v>
      </c>
      <c r="X1303" s="26">
        <v>499.32</v>
      </c>
      <c r="Y1303" s="28">
        <f>+X1303/Modelo!$G$11</f>
        <v>5.0012019230769225</v>
      </c>
      <c r="Z1303" s="26">
        <f t="shared" si="47"/>
        <v>0.46853711175753027</v>
      </c>
    </row>
    <row r="1304" spans="23:26" s="26" customFormat="1" ht="14.4" x14ac:dyDescent="0.3">
      <c r="W1304" s="26">
        <v>6.5100000000000005E-2</v>
      </c>
      <c r="X1304" s="26">
        <v>499.41</v>
      </c>
      <c r="Y1304" s="28">
        <f>+X1304/Modelo!$G$11</f>
        <v>5.002103365384615</v>
      </c>
      <c r="Z1304" s="26">
        <f t="shared" si="47"/>
        <v>0.46862156329173316</v>
      </c>
    </row>
    <row r="1305" spans="23:26" s="26" customFormat="1" ht="14.4" x14ac:dyDescent="0.3">
      <c r="W1305" s="26">
        <v>6.515E-2</v>
      </c>
      <c r="X1305" s="26">
        <v>499.5</v>
      </c>
      <c r="Y1305" s="28">
        <f>+X1305/Modelo!$G$11</f>
        <v>5.0030048076923066</v>
      </c>
      <c r="Z1305" s="26">
        <f t="shared" si="47"/>
        <v>0.46870601482593599</v>
      </c>
    </row>
    <row r="1306" spans="23:26" s="26" customFormat="1" ht="14.4" x14ac:dyDescent="0.3">
      <c r="W1306" s="26">
        <v>6.5199999999999994E-2</v>
      </c>
      <c r="X1306" s="26">
        <v>499.59</v>
      </c>
      <c r="Y1306" s="28">
        <f>+X1306/Modelo!$G$11</f>
        <v>5.0039062499999991</v>
      </c>
      <c r="Z1306" s="26">
        <f t="shared" si="47"/>
        <v>0.46879046636013888</v>
      </c>
    </row>
    <row r="1307" spans="23:26" s="26" customFormat="1" ht="14.4" x14ac:dyDescent="0.3">
      <c r="W1307" s="26">
        <v>6.5250000000000002E-2</v>
      </c>
      <c r="X1307" s="26">
        <v>499.67</v>
      </c>
      <c r="Y1307" s="28">
        <f>+X1307/Modelo!$G$11</f>
        <v>5.004707532051281</v>
      </c>
      <c r="Z1307" s="26">
        <f t="shared" si="47"/>
        <v>0.46886553439054141</v>
      </c>
    </row>
    <row r="1308" spans="23:26" s="26" customFormat="1" ht="14.4" x14ac:dyDescent="0.3">
      <c r="W1308" s="26">
        <v>6.5299999999999997E-2</v>
      </c>
      <c r="X1308" s="26">
        <v>499.75</v>
      </c>
      <c r="Y1308" s="28">
        <f>+X1308/Modelo!$G$11</f>
        <v>5.005508814102563</v>
      </c>
      <c r="Z1308" s="26">
        <f t="shared" si="47"/>
        <v>0.46894060242094393</v>
      </c>
    </row>
    <row r="1309" spans="23:26" s="26" customFormat="1" ht="14.4" x14ac:dyDescent="0.3">
      <c r="W1309" s="26">
        <v>6.5350000000000005E-2</v>
      </c>
      <c r="X1309" s="26">
        <v>499.83</v>
      </c>
      <c r="Y1309" s="28">
        <f>+X1309/Modelo!$G$11</f>
        <v>5.0063100961538449</v>
      </c>
      <c r="Z1309" s="26">
        <f t="shared" si="47"/>
        <v>0.46901567045134651</v>
      </c>
    </row>
    <row r="1310" spans="23:26" s="26" customFormat="1" ht="14.4" x14ac:dyDescent="0.3">
      <c r="W1310" s="26">
        <v>6.54E-2</v>
      </c>
      <c r="X1310" s="26">
        <v>499.91</v>
      </c>
      <c r="Y1310" s="28">
        <f>+X1310/Modelo!$G$11</f>
        <v>5.0071113782051277</v>
      </c>
      <c r="Z1310" s="26">
        <f t="shared" si="47"/>
        <v>0.46909073848174915</v>
      </c>
    </row>
    <row r="1311" spans="23:26" s="26" customFormat="1" ht="14.4" x14ac:dyDescent="0.3">
      <c r="W1311" s="26">
        <v>6.5449999999999994E-2</v>
      </c>
      <c r="X1311" s="26">
        <v>499.99</v>
      </c>
      <c r="Y1311" s="28">
        <f>+X1311/Modelo!$G$11</f>
        <v>5.0079126602564097</v>
      </c>
      <c r="Z1311" s="26">
        <f t="shared" si="47"/>
        <v>0.46916580651215167</v>
      </c>
    </row>
    <row r="1312" spans="23:26" s="26" customFormat="1" ht="14.4" x14ac:dyDescent="0.3">
      <c r="W1312" s="26">
        <v>6.5500000000000003E-2</v>
      </c>
      <c r="X1312" s="26">
        <v>500.04</v>
      </c>
      <c r="Y1312" s="28">
        <f>+X1312/Modelo!$G$11</f>
        <v>5.0084134615384608</v>
      </c>
      <c r="Z1312" s="26">
        <f t="shared" si="47"/>
        <v>0.46921272403115322</v>
      </c>
    </row>
    <row r="1313" spans="23:26" s="26" customFormat="1" ht="14.4" x14ac:dyDescent="0.3">
      <c r="W1313" s="26">
        <v>6.5549999999999997E-2</v>
      </c>
      <c r="X1313" s="26">
        <v>500.06</v>
      </c>
      <c r="Y1313" s="28">
        <f>+X1313/Modelo!$G$11</f>
        <v>5.008613782051281</v>
      </c>
      <c r="Z1313" s="26">
        <f t="shared" si="47"/>
        <v>0.46923149103875383</v>
      </c>
    </row>
    <row r="1314" spans="23:26" s="26" customFormat="1" ht="14.4" x14ac:dyDescent="0.3">
      <c r="W1314" s="26">
        <v>6.5600000000000006E-2</v>
      </c>
      <c r="X1314" s="26">
        <v>500.08</v>
      </c>
      <c r="Y1314" s="28">
        <f>+X1314/Modelo!$G$11</f>
        <v>5.0088141025641013</v>
      </c>
      <c r="Z1314" s="26">
        <f t="shared" si="47"/>
        <v>0.46925025804635445</v>
      </c>
    </row>
    <row r="1315" spans="23:26" s="26" customFormat="1" ht="14.4" x14ac:dyDescent="0.3">
      <c r="W1315" s="26">
        <v>6.565E-2</v>
      </c>
      <c r="X1315" s="26">
        <v>500.1</v>
      </c>
      <c r="Y1315" s="28">
        <f>+X1315/Modelo!$G$11</f>
        <v>5.0090144230769225</v>
      </c>
      <c r="Z1315" s="26">
        <f t="shared" si="47"/>
        <v>0.46926902505395518</v>
      </c>
    </row>
    <row r="1316" spans="23:26" s="26" customFormat="1" ht="14.4" x14ac:dyDescent="0.3">
      <c r="W1316" s="26">
        <v>6.5699999999999995E-2</v>
      </c>
      <c r="X1316" s="26">
        <v>500.1</v>
      </c>
      <c r="Y1316" s="28">
        <f>+X1316/Modelo!$G$11</f>
        <v>5.0090144230769225</v>
      </c>
      <c r="Z1316" s="26">
        <f t="shared" si="47"/>
        <v>0.46926902505395518</v>
      </c>
    </row>
    <row r="1317" spans="23:26" s="26" customFormat="1" ht="14.4" x14ac:dyDescent="0.3">
      <c r="W1317" s="26">
        <v>6.5750000000000003E-2</v>
      </c>
      <c r="X1317" s="26">
        <v>500.1</v>
      </c>
      <c r="Y1317" s="28">
        <f>+X1317/Modelo!$G$11</f>
        <v>5.0090144230769225</v>
      </c>
      <c r="Z1317" s="26">
        <f t="shared" si="47"/>
        <v>0.46926902505395518</v>
      </c>
    </row>
    <row r="1318" spans="23:26" s="26" customFormat="1" ht="14.4" x14ac:dyDescent="0.3">
      <c r="W1318" s="26">
        <v>6.5799999999999997E-2</v>
      </c>
      <c r="X1318" s="26">
        <v>500.1</v>
      </c>
      <c r="Y1318" s="28">
        <f>+X1318/Modelo!$G$11</f>
        <v>5.0090144230769225</v>
      </c>
      <c r="Z1318" s="26">
        <f t="shared" si="47"/>
        <v>0.46926902505395518</v>
      </c>
    </row>
    <row r="1319" spans="23:26" s="26" customFormat="1" ht="14.4" x14ac:dyDescent="0.3">
      <c r="W1319" s="26">
        <v>6.5850000000000006E-2</v>
      </c>
      <c r="X1319" s="26">
        <v>499.98</v>
      </c>
      <c r="Y1319" s="28">
        <f>+X1319/Modelo!$G$11</f>
        <v>5.0078124999999991</v>
      </c>
      <c r="Z1319" s="26">
        <f t="shared" ref="Z1319:Z1382" si="48">+Y1319/$AA$1</f>
        <v>0.46915642300835131</v>
      </c>
    </row>
    <row r="1320" spans="23:26" s="26" customFormat="1" ht="14.4" x14ac:dyDescent="0.3">
      <c r="W1320" s="26">
        <v>6.59E-2</v>
      </c>
      <c r="X1320" s="26">
        <v>499.84</v>
      </c>
      <c r="Y1320" s="28">
        <f>+X1320/Modelo!$G$11</f>
        <v>5.0064102564102555</v>
      </c>
      <c r="Z1320" s="26">
        <f t="shared" si="48"/>
        <v>0.46902505395514688</v>
      </c>
    </row>
    <row r="1321" spans="23:26" s="26" customFormat="1" ht="14.4" x14ac:dyDescent="0.3">
      <c r="W1321" s="26">
        <v>6.5949999999999995E-2</v>
      </c>
      <c r="X1321" s="26">
        <v>499.69</v>
      </c>
      <c r="Y1321" s="28">
        <f>+X1321/Modelo!$G$11</f>
        <v>5.0049078525641013</v>
      </c>
      <c r="Z1321" s="26">
        <f t="shared" si="48"/>
        <v>0.46888430139814202</v>
      </c>
    </row>
    <row r="1322" spans="23:26" s="26" customFormat="1" ht="14.4" x14ac:dyDescent="0.3">
      <c r="W1322" s="26">
        <v>6.6000000000000003E-2</v>
      </c>
      <c r="X1322" s="26">
        <v>499.48</v>
      </c>
      <c r="Y1322" s="28">
        <f>+X1322/Modelo!$G$11</f>
        <v>5.0028044871794863</v>
      </c>
      <c r="Z1322" s="26">
        <f t="shared" si="48"/>
        <v>0.46868724781833537</v>
      </c>
    </row>
    <row r="1323" spans="23:26" s="26" customFormat="1" ht="14.4" x14ac:dyDescent="0.3">
      <c r="W1323" s="26">
        <v>6.6049999999999998E-2</v>
      </c>
      <c r="X1323" s="26">
        <v>499.19</v>
      </c>
      <c r="Y1323" s="28">
        <f>+X1323/Modelo!$G$11</f>
        <v>4.9998998397435885</v>
      </c>
      <c r="Z1323" s="26">
        <f t="shared" si="48"/>
        <v>0.46841512620812609</v>
      </c>
    </row>
    <row r="1324" spans="23:26" s="26" customFormat="1" ht="14.4" x14ac:dyDescent="0.3">
      <c r="W1324" s="26">
        <v>6.6100000000000006E-2</v>
      </c>
      <c r="X1324" s="26">
        <v>498.9</v>
      </c>
      <c r="Y1324" s="28">
        <f>+X1324/Modelo!$G$11</f>
        <v>4.9969951923076916</v>
      </c>
      <c r="Z1324" s="26">
        <f t="shared" si="48"/>
        <v>0.46814300459791686</v>
      </c>
    </row>
    <row r="1325" spans="23:26" s="26" customFormat="1" ht="14.4" x14ac:dyDescent="0.3">
      <c r="W1325" s="26">
        <v>6.615E-2</v>
      </c>
      <c r="X1325" s="26">
        <v>498.61</v>
      </c>
      <c r="Y1325" s="28">
        <f>+X1325/Modelo!$G$11</f>
        <v>4.9940905448717938</v>
      </c>
      <c r="Z1325" s="26">
        <f t="shared" si="48"/>
        <v>0.46787088298770757</v>
      </c>
    </row>
    <row r="1326" spans="23:26" s="26" customFormat="1" ht="14.4" x14ac:dyDescent="0.3">
      <c r="W1326" s="26">
        <v>6.6199999999999995E-2</v>
      </c>
      <c r="X1326" s="26">
        <v>498.32</v>
      </c>
      <c r="Y1326" s="28">
        <f>+X1326/Modelo!$G$11</f>
        <v>4.9911858974358969</v>
      </c>
      <c r="Z1326" s="26">
        <f t="shared" si="48"/>
        <v>0.4675987613774984</v>
      </c>
    </row>
    <row r="1327" spans="23:26" s="26" customFormat="1" ht="14.4" x14ac:dyDescent="0.3">
      <c r="W1327" s="26">
        <v>6.6250000000000003E-2</v>
      </c>
      <c r="X1327" s="26">
        <v>498.04</v>
      </c>
      <c r="Y1327" s="28">
        <f>+X1327/Modelo!$G$11</f>
        <v>4.9883814102564097</v>
      </c>
      <c r="Z1327" s="26">
        <f t="shared" si="48"/>
        <v>0.46733602327108947</v>
      </c>
    </row>
    <row r="1328" spans="23:26" s="26" customFormat="1" ht="14.4" x14ac:dyDescent="0.3">
      <c r="W1328" s="26">
        <v>6.6299999999999998E-2</v>
      </c>
      <c r="X1328" s="26">
        <v>497.75</v>
      </c>
      <c r="Y1328" s="28">
        <f>+X1328/Modelo!$G$11</f>
        <v>4.9854767628205119</v>
      </c>
      <c r="Z1328" s="26">
        <f t="shared" si="48"/>
        <v>0.46706390166088019</v>
      </c>
    </row>
    <row r="1329" spans="23:26" s="26" customFormat="1" ht="14.4" x14ac:dyDescent="0.3">
      <c r="W1329" s="26">
        <v>6.6350000000000006E-2</v>
      </c>
      <c r="X1329" s="26">
        <v>496.24</v>
      </c>
      <c r="Y1329" s="28">
        <f>+X1329/Modelo!$G$11</f>
        <v>4.970352564102563</v>
      </c>
      <c r="Z1329" s="26">
        <f t="shared" si="48"/>
        <v>0.46564699258703196</v>
      </c>
    </row>
    <row r="1330" spans="23:26" s="26" customFormat="1" ht="14.4" x14ac:dyDescent="0.3">
      <c r="W1330" s="26">
        <v>6.6400000000000001E-2</v>
      </c>
      <c r="X1330" s="26">
        <v>494.48</v>
      </c>
      <c r="Y1330" s="28">
        <f>+X1330/Modelo!$G$11</f>
        <v>4.9527243589743586</v>
      </c>
      <c r="Z1330" s="26">
        <f t="shared" si="48"/>
        <v>0.4639954959181759</v>
      </c>
    </row>
    <row r="1331" spans="23:26" s="26" customFormat="1" ht="14.4" x14ac:dyDescent="0.3">
      <c r="W1331" s="26">
        <v>6.6449999999999995E-2</v>
      </c>
      <c r="X1331" s="26">
        <v>492.72</v>
      </c>
      <c r="Y1331" s="28">
        <f>+X1331/Modelo!$G$11</f>
        <v>4.9350961538461533</v>
      </c>
      <c r="Z1331" s="26">
        <f t="shared" si="48"/>
        <v>0.46234399924931974</v>
      </c>
    </row>
    <row r="1332" spans="23:26" s="26" customFormat="1" ht="14.4" x14ac:dyDescent="0.3">
      <c r="W1332" s="26">
        <v>6.6500000000000004E-2</v>
      </c>
      <c r="X1332" s="26">
        <v>490.96</v>
      </c>
      <c r="Y1332" s="28">
        <f>+X1332/Modelo!$G$11</f>
        <v>4.917467948717948</v>
      </c>
      <c r="Z1332" s="26">
        <f t="shared" si="48"/>
        <v>0.46069250258046357</v>
      </c>
    </row>
    <row r="1333" spans="23:26" s="26" customFormat="1" ht="14.4" x14ac:dyDescent="0.3">
      <c r="W1333" s="26">
        <v>6.6549999999999998E-2</v>
      </c>
      <c r="X1333" s="26">
        <v>489.21</v>
      </c>
      <c r="Y1333" s="28">
        <f>+X1333/Modelo!$G$11</f>
        <v>4.8999399038461524</v>
      </c>
      <c r="Z1333" s="26">
        <f t="shared" si="48"/>
        <v>0.45905038941540766</v>
      </c>
    </row>
    <row r="1334" spans="23:26" s="26" customFormat="1" ht="14.4" x14ac:dyDescent="0.3">
      <c r="W1334" s="26">
        <v>6.6600000000000006E-2</v>
      </c>
      <c r="X1334" s="26">
        <v>487.45</v>
      </c>
      <c r="Y1334" s="28">
        <f>+X1334/Modelo!$G$11</f>
        <v>4.882311698717948</v>
      </c>
      <c r="Z1334" s="26">
        <f t="shared" si="48"/>
        <v>0.4573988927465516</v>
      </c>
    </row>
    <row r="1335" spans="23:26" s="26" customFormat="1" ht="14.4" x14ac:dyDescent="0.3">
      <c r="W1335" s="26">
        <v>6.6650000000000001E-2</v>
      </c>
      <c r="X1335" s="26">
        <v>485.69</v>
      </c>
      <c r="Y1335" s="28">
        <f>+X1335/Modelo!$G$11</f>
        <v>4.8646834935897427</v>
      </c>
      <c r="Z1335" s="26">
        <f t="shared" si="48"/>
        <v>0.45574739607769543</v>
      </c>
    </row>
    <row r="1336" spans="23:26" s="26" customFormat="1" ht="14.4" x14ac:dyDescent="0.3">
      <c r="W1336" s="26">
        <v>6.6699999999999995E-2</v>
      </c>
      <c r="X1336" s="26">
        <v>483.93</v>
      </c>
      <c r="Y1336" s="28">
        <f>+X1336/Modelo!$G$11</f>
        <v>4.8470552884615374</v>
      </c>
      <c r="Z1336" s="26">
        <f t="shared" si="48"/>
        <v>0.45409589940883927</v>
      </c>
    </row>
    <row r="1337" spans="23:26" s="26" customFormat="1" ht="14.4" x14ac:dyDescent="0.3">
      <c r="W1337" s="26">
        <v>6.6750000000000004E-2</v>
      </c>
      <c r="X1337" s="26">
        <v>482.17</v>
      </c>
      <c r="Y1337" s="28">
        <f>+X1337/Modelo!$G$11</f>
        <v>4.829427083333333</v>
      </c>
      <c r="Z1337" s="26">
        <f t="shared" si="48"/>
        <v>0.45244440273998315</v>
      </c>
    </row>
    <row r="1338" spans="23:26" s="26" customFormat="1" ht="14.4" x14ac:dyDescent="0.3">
      <c r="W1338" s="26">
        <v>6.6799999999999998E-2</v>
      </c>
      <c r="X1338" s="26">
        <v>480.41</v>
      </c>
      <c r="Y1338" s="28">
        <f>+X1338/Modelo!$G$11</f>
        <v>4.8117988782051277</v>
      </c>
      <c r="Z1338" s="26">
        <f t="shared" si="48"/>
        <v>0.45079290607112699</v>
      </c>
    </row>
    <row r="1339" spans="23:26" s="26" customFormat="1" ht="14.4" x14ac:dyDescent="0.3">
      <c r="W1339" s="26">
        <v>6.6850000000000007E-2</v>
      </c>
      <c r="X1339" s="26">
        <v>157.21</v>
      </c>
      <c r="Y1339" s="28">
        <f>+X1339/Modelo!$G$11</f>
        <v>1.5746193910256407</v>
      </c>
      <c r="Z1339" s="26">
        <f t="shared" si="48"/>
        <v>0.14751806324481562</v>
      </c>
    </row>
    <row r="1340" spans="23:26" s="26" customFormat="1" ht="14.4" x14ac:dyDescent="0.3">
      <c r="W1340" s="26">
        <v>6.6900000000000001E-2</v>
      </c>
      <c r="X1340" s="26">
        <v>157.18</v>
      </c>
      <c r="Y1340" s="28">
        <f>+X1340/Modelo!$G$11</f>
        <v>1.5743189102564101</v>
      </c>
      <c r="Z1340" s="26">
        <f t="shared" si="48"/>
        <v>0.14748991273341466</v>
      </c>
    </row>
    <row r="1341" spans="23:26" s="26" customFormat="1" ht="14.4" x14ac:dyDescent="0.3">
      <c r="W1341" s="26">
        <v>6.6949999999999996E-2</v>
      </c>
      <c r="X1341" s="26">
        <v>157.16</v>
      </c>
      <c r="Y1341" s="28">
        <f>+X1341/Modelo!$G$11</f>
        <v>1.5741185897435894</v>
      </c>
      <c r="Z1341" s="26">
        <f t="shared" si="48"/>
        <v>0.14747114572581402</v>
      </c>
    </row>
    <row r="1342" spans="23:26" s="26" customFormat="1" ht="14.4" x14ac:dyDescent="0.3">
      <c r="W1342" s="26">
        <v>6.7000000000000004E-2</v>
      </c>
      <c r="X1342" s="26">
        <v>157.13</v>
      </c>
      <c r="Y1342" s="28">
        <f>+X1342/Modelo!$G$11</f>
        <v>1.5738181089743586</v>
      </c>
      <c r="Z1342" s="26">
        <f t="shared" si="48"/>
        <v>0.14744299521441306</v>
      </c>
    </row>
    <row r="1343" spans="23:26" s="26" customFormat="1" ht="14.4" x14ac:dyDescent="0.3">
      <c r="W1343" s="26">
        <v>6.7049999999999998E-2</v>
      </c>
      <c r="X1343" s="26">
        <v>157.11000000000001</v>
      </c>
      <c r="Y1343" s="28">
        <f>+X1343/Modelo!$G$11</f>
        <v>1.5736177884615383</v>
      </c>
      <c r="Z1343" s="26">
        <f t="shared" si="48"/>
        <v>0.14742422820681245</v>
      </c>
    </row>
    <row r="1344" spans="23:26" s="26" customFormat="1" ht="14.4" x14ac:dyDescent="0.3">
      <c r="W1344" s="26">
        <v>6.7100000000000007E-2</v>
      </c>
      <c r="X1344" s="26">
        <v>157.08000000000001</v>
      </c>
      <c r="Y1344" s="28">
        <f>+X1344/Modelo!$G$11</f>
        <v>1.5733173076923075</v>
      </c>
      <c r="Z1344" s="26">
        <f t="shared" si="48"/>
        <v>0.14739607769541146</v>
      </c>
    </row>
    <row r="1345" spans="23:26" s="26" customFormat="1" ht="14.4" x14ac:dyDescent="0.3">
      <c r="W1345" s="26">
        <v>6.7150000000000001E-2</v>
      </c>
      <c r="X1345" s="26">
        <v>157.05000000000001</v>
      </c>
      <c r="Y1345" s="28">
        <f>+X1345/Modelo!$G$11</f>
        <v>1.5730168269230766</v>
      </c>
      <c r="Z1345" s="26">
        <f t="shared" si="48"/>
        <v>0.14736792718401051</v>
      </c>
    </row>
    <row r="1346" spans="23:26" s="26" customFormat="1" ht="14.4" x14ac:dyDescent="0.3">
      <c r="W1346" s="26">
        <v>6.7199999999999996E-2</v>
      </c>
      <c r="X1346" s="26">
        <v>157.03</v>
      </c>
      <c r="Y1346" s="28">
        <f>+X1346/Modelo!$G$11</f>
        <v>1.5728165064102562</v>
      </c>
      <c r="Z1346" s="26">
        <f t="shared" si="48"/>
        <v>0.14734916017640987</v>
      </c>
    </row>
    <row r="1347" spans="23:26" s="26" customFormat="1" ht="14.4" x14ac:dyDescent="0.3">
      <c r="W1347" s="26">
        <v>6.7250000000000004E-2</v>
      </c>
      <c r="X1347" s="26">
        <v>157</v>
      </c>
      <c r="Y1347" s="28">
        <f>+X1347/Modelo!$G$11</f>
        <v>1.5725160256410253</v>
      </c>
      <c r="Z1347" s="26">
        <f t="shared" si="48"/>
        <v>0.14732100966500891</v>
      </c>
    </row>
    <row r="1348" spans="23:26" s="26" customFormat="1" ht="14.4" x14ac:dyDescent="0.3">
      <c r="W1348" s="26">
        <v>6.7299999999999999E-2</v>
      </c>
      <c r="X1348" s="26">
        <v>156.97999999999999</v>
      </c>
      <c r="Y1348" s="28">
        <f>+X1348/Modelo!$G$11</f>
        <v>1.5723157051282048</v>
      </c>
      <c r="Z1348" s="26">
        <f t="shared" si="48"/>
        <v>0.14730224265740827</v>
      </c>
    </row>
    <row r="1349" spans="23:26" s="26" customFormat="1" ht="14.4" x14ac:dyDescent="0.3">
      <c r="W1349" s="26">
        <v>6.7349999999999993E-2</v>
      </c>
      <c r="X1349" s="26">
        <v>156.94999999999999</v>
      </c>
      <c r="Y1349" s="28">
        <f>+X1349/Modelo!$G$11</f>
        <v>1.572015224358974</v>
      </c>
      <c r="Z1349" s="26">
        <f t="shared" si="48"/>
        <v>0.14727409214600731</v>
      </c>
    </row>
    <row r="1350" spans="23:26" s="26" customFormat="1" ht="14.4" x14ac:dyDescent="0.3">
      <c r="W1350" s="26">
        <v>6.7400000000000002E-2</v>
      </c>
      <c r="X1350" s="26">
        <v>156.93</v>
      </c>
      <c r="Y1350" s="28">
        <f>+X1350/Modelo!$G$11</f>
        <v>1.5718149038461537</v>
      </c>
      <c r="Z1350" s="26">
        <f t="shared" si="48"/>
        <v>0.1472553251384067</v>
      </c>
    </row>
    <row r="1351" spans="23:26" s="26" customFormat="1" ht="14.4" x14ac:dyDescent="0.3">
      <c r="W1351" s="26">
        <v>6.7449999999999996E-2</v>
      </c>
      <c r="X1351" s="26">
        <v>156.9</v>
      </c>
      <c r="Y1351" s="28">
        <f>+X1351/Modelo!$G$11</f>
        <v>1.5715144230769229</v>
      </c>
      <c r="Z1351" s="26">
        <f t="shared" si="48"/>
        <v>0.14722717462700574</v>
      </c>
    </row>
    <row r="1352" spans="23:26" s="26" customFormat="1" ht="14.4" x14ac:dyDescent="0.3">
      <c r="W1352" s="26">
        <v>6.7500000000000004E-2</v>
      </c>
      <c r="X1352" s="26">
        <v>156.87</v>
      </c>
      <c r="Y1352" s="28">
        <f>+X1352/Modelo!$G$11</f>
        <v>1.5712139423076921</v>
      </c>
      <c r="Z1352" s="26">
        <f t="shared" si="48"/>
        <v>0.14719902411560476</v>
      </c>
    </row>
    <row r="1353" spans="23:26" s="26" customFormat="1" ht="14.4" x14ac:dyDescent="0.3">
      <c r="W1353" s="26">
        <v>6.7549999999999999E-2</v>
      </c>
      <c r="X1353" s="26">
        <v>156.85</v>
      </c>
      <c r="Y1353" s="28">
        <f>+X1353/Modelo!$G$11</f>
        <v>1.5710136217948714</v>
      </c>
      <c r="Z1353" s="26">
        <f t="shared" si="48"/>
        <v>0.14718025710800411</v>
      </c>
    </row>
    <row r="1354" spans="23:26" s="26" customFormat="1" ht="14.4" x14ac:dyDescent="0.3">
      <c r="W1354" s="26">
        <v>6.7599999999999993E-2</v>
      </c>
      <c r="X1354" s="26">
        <v>156.82</v>
      </c>
      <c r="Y1354" s="28">
        <f>+X1354/Modelo!$G$11</f>
        <v>1.5707131410256407</v>
      </c>
      <c r="Z1354" s="26">
        <f t="shared" si="48"/>
        <v>0.14715210659660316</v>
      </c>
    </row>
    <row r="1355" spans="23:26" s="26" customFormat="1" ht="14.4" x14ac:dyDescent="0.3">
      <c r="W1355" s="26">
        <v>6.7650000000000002E-2</v>
      </c>
      <c r="X1355" s="26">
        <v>156.80000000000001</v>
      </c>
      <c r="Y1355" s="28">
        <f>+X1355/Modelo!$G$11</f>
        <v>1.5705128205128203</v>
      </c>
      <c r="Z1355" s="26">
        <f t="shared" si="48"/>
        <v>0.14713333958900254</v>
      </c>
    </row>
    <row r="1356" spans="23:26" s="26" customFormat="1" ht="14.4" x14ac:dyDescent="0.3">
      <c r="W1356" s="26">
        <v>6.7699999999999996E-2</v>
      </c>
      <c r="X1356" s="26">
        <v>156.77000000000001</v>
      </c>
      <c r="Y1356" s="28">
        <f>+X1356/Modelo!$G$11</f>
        <v>1.5702123397435896</v>
      </c>
      <c r="Z1356" s="26">
        <f t="shared" si="48"/>
        <v>0.14710518907760159</v>
      </c>
    </row>
    <row r="1357" spans="23:26" s="26" customFormat="1" ht="14.4" x14ac:dyDescent="0.3">
      <c r="W1357" s="26">
        <v>6.7750000000000005E-2</v>
      </c>
      <c r="X1357" s="26">
        <v>156.75</v>
      </c>
      <c r="Y1357" s="28">
        <f>+X1357/Modelo!$G$11</f>
        <v>1.5700120192307689</v>
      </c>
      <c r="Z1357" s="26">
        <f t="shared" si="48"/>
        <v>0.14708642207000094</v>
      </c>
    </row>
    <row r="1358" spans="23:26" s="26" customFormat="1" ht="14.4" x14ac:dyDescent="0.3">
      <c r="W1358" s="26">
        <v>6.7799999999999999E-2</v>
      </c>
      <c r="X1358" s="26">
        <v>156.72</v>
      </c>
      <c r="Y1358" s="28">
        <f>+X1358/Modelo!$G$11</f>
        <v>1.5697115384615381</v>
      </c>
      <c r="Z1358" s="26">
        <f t="shared" si="48"/>
        <v>0.14705827155859996</v>
      </c>
    </row>
    <row r="1359" spans="23:26" s="26" customFormat="1" ht="14.4" x14ac:dyDescent="0.3">
      <c r="W1359" s="26">
        <v>6.7849999999999994E-2</v>
      </c>
      <c r="X1359" s="26">
        <v>156.69</v>
      </c>
      <c r="Y1359" s="28">
        <f>+X1359/Modelo!$G$11</f>
        <v>1.5694110576923075</v>
      </c>
      <c r="Z1359" s="26">
        <f t="shared" si="48"/>
        <v>0.14703012104719904</v>
      </c>
    </row>
    <row r="1360" spans="23:26" s="26" customFormat="1" ht="14.4" x14ac:dyDescent="0.3">
      <c r="W1360" s="26">
        <v>6.7900000000000002E-2</v>
      </c>
      <c r="X1360" s="26">
        <v>156.66999999999999</v>
      </c>
      <c r="Y1360" s="28">
        <f>+X1360/Modelo!$G$11</f>
        <v>1.5692107371794868</v>
      </c>
      <c r="Z1360" s="26">
        <f t="shared" si="48"/>
        <v>0.14701135403959836</v>
      </c>
    </row>
    <row r="1361" spans="23:26" s="26" customFormat="1" ht="14.4" x14ac:dyDescent="0.3">
      <c r="W1361" s="26">
        <v>6.7949999999999997E-2</v>
      </c>
      <c r="X1361" s="26">
        <v>156.63999999999999</v>
      </c>
      <c r="Y1361" s="28">
        <f>+X1361/Modelo!$G$11</f>
        <v>1.5689102564102559</v>
      </c>
      <c r="Z1361" s="26">
        <f t="shared" si="48"/>
        <v>0.14698320352819741</v>
      </c>
    </row>
    <row r="1362" spans="23:26" s="26" customFormat="1" ht="14.4" x14ac:dyDescent="0.3">
      <c r="W1362" s="26">
        <v>6.8000000000000005E-2</v>
      </c>
      <c r="X1362" s="26">
        <v>156.62</v>
      </c>
      <c r="Y1362" s="28">
        <f>+X1362/Modelo!$G$11</f>
        <v>1.5687099358974357</v>
      </c>
      <c r="Z1362" s="26">
        <f t="shared" si="48"/>
        <v>0.14696443652059679</v>
      </c>
    </row>
    <row r="1363" spans="23:26" s="26" customFormat="1" ht="14.4" x14ac:dyDescent="0.3">
      <c r="W1363" s="26">
        <v>6.8049999999999999E-2</v>
      </c>
      <c r="X1363" s="26">
        <v>156.59</v>
      </c>
      <c r="Y1363" s="28">
        <f>+X1363/Modelo!$G$11</f>
        <v>1.5684094551282048</v>
      </c>
      <c r="Z1363" s="26">
        <f t="shared" si="48"/>
        <v>0.14693628600919584</v>
      </c>
    </row>
    <row r="1364" spans="23:26" s="26" customFormat="1" ht="14.4" x14ac:dyDescent="0.3">
      <c r="W1364" s="26">
        <v>6.8099999999999994E-2</v>
      </c>
      <c r="X1364" s="26">
        <v>156.57</v>
      </c>
      <c r="Y1364" s="28">
        <f>+X1364/Modelo!$G$11</f>
        <v>1.5682091346153844</v>
      </c>
      <c r="Z1364" s="26">
        <f t="shared" si="48"/>
        <v>0.14691751900159519</v>
      </c>
    </row>
    <row r="1365" spans="23:26" s="26" customFormat="1" ht="14.4" x14ac:dyDescent="0.3">
      <c r="W1365" s="26">
        <v>6.8150000000000002E-2</v>
      </c>
      <c r="X1365" s="26">
        <v>156.54</v>
      </c>
      <c r="Y1365" s="28">
        <f>+X1365/Modelo!$G$11</f>
        <v>1.5679086538461535</v>
      </c>
      <c r="Z1365" s="26">
        <f t="shared" si="48"/>
        <v>0.14688936849019424</v>
      </c>
    </row>
    <row r="1366" spans="23:26" s="26" customFormat="1" ht="14.4" x14ac:dyDescent="0.3">
      <c r="W1366" s="26">
        <v>6.8199999999999997E-2</v>
      </c>
      <c r="X1366" s="26">
        <v>156.51</v>
      </c>
      <c r="Y1366" s="28">
        <f>+X1366/Modelo!$G$11</f>
        <v>1.5676081730769227</v>
      </c>
      <c r="Z1366" s="26">
        <f t="shared" si="48"/>
        <v>0.14686121797879326</v>
      </c>
    </row>
    <row r="1367" spans="23:26" s="26" customFormat="1" ht="14.4" x14ac:dyDescent="0.3">
      <c r="W1367" s="26">
        <v>6.8250000000000005E-2</v>
      </c>
      <c r="X1367" s="26">
        <v>156.47999999999999</v>
      </c>
      <c r="Y1367" s="28">
        <f>+X1367/Modelo!$G$11</f>
        <v>1.5673076923076918</v>
      </c>
      <c r="Z1367" s="26">
        <f t="shared" si="48"/>
        <v>0.1468330674673923</v>
      </c>
    </row>
    <row r="1368" spans="23:26" s="26" customFormat="1" ht="14.4" x14ac:dyDescent="0.3">
      <c r="W1368" s="26">
        <v>6.83E-2</v>
      </c>
      <c r="X1368" s="26">
        <v>156.46</v>
      </c>
      <c r="Y1368" s="28">
        <f>+X1368/Modelo!$G$11</f>
        <v>1.5671073717948716</v>
      </c>
      <c r="Z1368" s="26">
        <f t="shared" si="48"/>
        <v>0.14681430045979169</v>
      </c>
    </row>
    <row r="1369" spans="23:26" s="26" customFormat="1" ht="14.4" x14ac:dyDescent="0.3">
      <c r="W1369" s="26">
        <v>6.8349999999999994E-2</v>
      </c>
      <c r="X1369" s="26">
        <v>156.43</v>
      </c>
      <c r="Y1369" s="28">
        <f>+X1369/Modelo!$G$11</f>
        <v>1.5668068910256407</v>
      </c>
      <c r="Z1369" s="26">
        <f t="shared" si="48"/>
        <v>0.14678614994839073</v>
      </c>
    </row>
    <row r="1370" spans="23:26" s="26" customFormat="1" ht="14.4" x14ac:dyDescent="0.3">
      <c r="W1370" s="26">
        <v>6.8400000000000002E-2</v>
      </c>
      <c r="X1370" s="26">
        <v>156.4</v>
      </c>
      <c r="Y1370" s="28">
        <f>+X1370/Modelo!$G$11</f>
        <v>1.5665064102564101</v>
      </c>
      <c r="Z1370" s="26">
        <f t="shared" si="48"/>
        <v>0.14675799943698978</v>
      </c>
    </row>
    <row r="1371" spans="23:26" s="26" customFormat="1" ht="14.4" x14ac:dyDescent="0.3">
      <c r="W1371" s="26">
        <v>6.8449999999999997E-2</v>
      </c>
      <c r="X1371" s="26">
        <v>156.37</v>
      </c>
      <c r="Y1371" s="28">
        <f>+X1371/Modelo!$G$11</f>
        <v>1.5662059294871793</v>
      </c>
      <c r="Z1371" s="26">
        <f t="shared" si="48"/>
        <v>0.14672984892558882</v>
      </c>
    </row>
    <row r="1372" spans="23:26" s="26" customFormat="1" ht="14.4" x14ac:dyDescent="0.3">
      <c r="W1372" s="26">
        <v>6.8500000000000005E-2</v>
      </c>
      <c r="X1372" s="26">
        <v>156.35</v>
      </c>
      <c r="Y1372" s="28">
        <f>+X1372/Modelo!$G$11</f>
        <v>1.5660056089743586</v>
      </c>
      <c r="Z1372" s="26">
        <f t="shared" si="48"/>
        <v>0.14671108191798818</v>
      </c>
    </row>
    <row r="1373" spans="23:26" s="26" customFormat="1" ht="14.4" x14ac:dyDescent="0.3">
      <c r="W1373" s="26">
        <v>6.855E-2</v>
      </c>
      <c r="X1373" s="26">
        <v>156.32</v>
      </c>
      <c r="Y1373" s="28">
        <f>+X1373/Modelo!$G$11</f>
        <v>1.5657051282051277</v>
      </c>
      <c r="Z1373" s="26">
        <f t="shared" si="48"/>
        <v>0.1466829314065872</v>
      </c>
    </row>
    <row r="1374" spans="23:26" s="26" customFormat="1" ht="14.4" x14ac:dyDescent="0.3">
      <c r="W1374" s="26">
        <v>6.8599999999999994E-2</v>
      </c>
      <c r="X1374" s="26">
        <v>156.29</v>
      </c>
      <c r="Y1374" s="28">
        <f>+X1374/Modelo!$G$11</f>
        <v>1.5654046474358971</v>
      </c>
      <c r="Z1374" s="26">
        <f t="shared" si="48"/>
        <v>0.14665478089518627</v>
      </c>
    </row>
    <row r="1375" spans="23:26" s="26" customFormat="1" ht="14.4" x14ac:dyDescent="0.3">
      <c r="W1375" s="26">
        <v>6.8650000000000003E-2</v>
      </c>
      <c r="X1375" s="26">
        <v>156.26</v>
      </c>
      <c r="Y1375" s="28">
        <f>+X1375/Modelo!$G$11</f>
        <v>1.5651041666666663</v>
      </c>
      <c r="Z1375" s="26">
        <f t="shared" si="48"/>
        <v>0.14662663038378529</v>
      </c>
    </row>
    <row r="1376" spans="23:26" s="26" customFormat="1" ht="14.4" x14ac:dyDescent="0.3">
      <c r="W1376" s="26">
        <v>6.8699999999999997E-2</v>
      </c>
      <c r="X1376" s="26">
        <v>156.24</v>
      </c>
      <c r="Y1376" s="28">
        <f>+X1376/Modelo!$G$11</f>
        <v>1.564903846153846</v>
      </c>
      <c r="Z1376" s="26">
        <f t="shared" si="48"/>
        <v>0.14660786337618467</v>
      </c>
    </row>
    <row r="1377" spans="23:26" s="26" customFormat="1" ht="14.4" x14ac:dyDescent="0.3">
      <c r="W1377" s="26">
        <v>6.8750000000000006E-2</v>
      </c>
      <c r="X1377" s="26">
        <v>156.21</v>
      </c>
      <c r="Y1377" s="28">
        <f>+X1377/Modelo!$G$11</f>
        <v>1.5646033653846152</v>
      </c>
      <c r="Z1377" s="26">
        <f t="shared" si="48"/>
        <v>0.14657971286478372</v>
      </c>
    </row>
    <row r="1378" spans="23:26" s="26" customFormat="1" ht="14.4" x14ac:dyDescent="0.3">
      <c r="W1378" s="26">
        <v>6.88E-2</v>
      </c>
      <c r="X1378" s="26">
        <v>156.18</v>
      </c>
      <c r="Y1378" s="28">
        <f>+X1378/Modelo!$G$11</f>
        <v>1.5643028846153844</v>
      </c>
      <c r="Z1378" s="26">
        <f t="shared" si="48"/>
        <v>0.14655156235338276</v>
      </c>
    </row>
    <row r="1379" spans="23:26" s="26" customFormat="1" ht="14.4" x14ac:dyDescent="0.3">
      <c r="W1379" s="26">
        <v>6.8849999999999995E-2</v>
      </c>
      <c r="X1379" s="26">
        <v>156.15</v>
      </c>
      <c r="Y1379" s="28">
        <f>+X1379/Modelo!$G$11</f>
        <v>1.5640024038461535</v>
      </c>
      <c r="Z1379" s="26">
        <f t="shared" si="48"/>
        <v>0.14652341184198178</v>
      </c>
    </row>
    <row r="1380" spans="23:26" s="26" customFormat="1" ht="14.4" x14ac:dyDescent="0.3">
      <c r="W1380" s="26">
        <v>6.8900000000000003E-2</v>
      </c>
      <c r="X1380" s="26">
        <v>156.12</v>
      </c>
      <c r="Y1380" s="28">
        <f>+X1380/Modelo!$G$11</f>
        <v>1.5637019230769229</v>
      </c>
      <c r="Z1380" s="26">
        <f t="shared" si="48"/>
        <v>0.14649526133058086</v>
      </c>
    </row>
    <row r="1381" spans="23:26" s="26" customFormat="1" ht="14.4" x14ac:dyDescent="0.3">
      <c r="W1381" s="26">
        <v>6.8949999999999997E-2</v>
      </c>
      <c r="X1381" s="26">
        <v>156.1</v>
      </c>
      <c r="Y1381" s="28">
        <f>+X1381/Modelo!$G$11</f>
        <v>1.5635016025641022</v>
      </c>
      <c r="Z1381" s="26">
        <f t="shared" si="48"/>
        <v>0.14647649432298018</v>
      </c>
    </row>
    <row r="1382" spans="23:26" s="26" customFormat="1" ht="14.4" x14ac:dyDescent="0.3">
      <c r="W1382" s="26">
        <v>6.9000000000000006E-2</v>
      </c>
      <c r="X1382" s="26">
        <v>156.07</v>
      </c>
      <c r="Y1382" s="28">
        <f>+X1382/Modelo!$G$11</f>
        <v>1.5632011217948714</v>
      </c>
      <c r="Z1382" s="26">
        <f t="shared" si="48"/>
        <v>0.14644834381157923</v>
      </c>
    </row>
    <row r="1383" spans="23:26" s="26" customFormat="1" ht="14.4" x14ac:dyDescent="0.3">
      <c r="W1383" s="26">
        <v>6.905E-2</v>
      </c>
      <c r="X1383" s="26">
        <v>156.04</v>
      </c>
      <c r="Y1383" s="28">
        <f>+X1383/Modelo!$G$11</f>
        <v>1.5629006410256407</v>
      </c>
      <c r="Z1383" s="26">
        <f t="shared" ref="Z1383:Z1446" si="49">+Y1383/$AA$1</f>
        <v>0.14642019330017828</v>
      </c>
    </row>
    <row r="1384" spans="23:26" s="26" customFormat="1" ht="14.4" x14ac:dyDescent="0.3">
      <c r="W1384" s="26">
        <v>6.9099999999999995E-2</v>
      </c>
      <c r="X1384" s="26">
        <v>156.01</v>
      </c>
      <c r="Y1384" s="28">
        <f>+X1384/Modelo!$G$11</f>
        <v>1.5626001602564099</v>
      </c>
      <c r="Z1384" s="26">
        <f t="shared" si="49"/>
        <v>0.14639204278877732</v>
      </c>
    </row>
    <row r="1385" spans="23:26" s="26" customFormat="1" ht="14.4" x14ac:dyDescent="0.3">
      <c r="W1385" s="26">
        <v>6.9150000000000003E-2</v>
      </c>
      <c r="X1385" s="26">
        <v>155.99</v>
      </c>
      <c r="Y1385" s="28">
        <f>+X1385/Modelo!$G$11</f>
        <v>1.5623998397435896</v>
      </c>
      <c r="Z1385" s="26">
        <f t="shared" si="49"/>
        <v>0.1463732757811767</v>
      </c>
    </row>
    <row r="1386" spans="23:26" s="26" customFormat="1" ht="14.4" x14ac:dyDescent="0.3">
      <c r="W1386" s="26">
        <v>6.9199999999999998E-2</v>
      </c>
      <c r="X1386" s="26">
        <v>155.96</v>
      </c>
      <c r="Y1386" s="28">
        <f>+X1386/Modelo!$G$11</f>
        <v>1.5620993589743588</v>
      </c>
      <c r="Z1386" s="26">
        <f t="shared" si="49"/>
        <v>0.14634512526977575</v>
      </c>
    </row>
    <row r="1387" spans="23:26" s="26" customFormat="1" ht="14.4" x14ac:dyDescent="0.3">
      <c r="W1387" s="26">
        <v>6.9250000000000006E-2</v>
      </c>
      <c r="X1387" s="26">
        <v>155.93</v>
      </c>
      <c r="Y1387" s="28">
        <f>+X1387/Modelo!$G$11</f>
        <v>1.561798878205128</v>
      </c>
      <c r="Z1387" s="26">
        <f t="shared" si="49"/>
        <v>0.14631697475837477</v>
      </c>
    </row>
    <row r="1388" spans="23:26" s="26" customFormat="1" ht="14.4" x14ac:dyDescent="0.3">
      <c r="W1388" s="26">
        <v>6.93E-2</v>
      </c>
      <c r="X1388" s="26">
        <v>155.9</v>
      </c>
      <c r="Y1388" s="28">
        <f>+X1388/Modelo!$G$11</f>
        <v>1.5614983974358971</v>
      </c>
      <c r="Z1388" s="26">
        <f t="shared" si="49"/>
        <v>0.14628882424697381</v>
      </c>
    </row>
    <row r="1389" spans="23:26" s="26" customFormat="1" ht="14.4" x14ac:dyDescent="0.3">
      <c r="W1389" s="26">
        <v>6.9349999999999995E-2</v>
      </c>
      <c r="X1389" s="26">
        <v>155.88</v>
      </c>
      <c r="Y1389" s="28">
        <f>+X1389/Modelo!$G$11</f>
        <v>1.5612980769230766</v>
      </c>
      <c r="Z1389" s="26">
        <f t="shared" si="49"/>
        <v>0.14627005723937317</v>
      </c>
    </row>
    <row r="1390" spans="23:26" s="26" customFormat="1" ht="14.4" x14ac:dyDescent="0.3">
      <c r="W1390" s="26">
        <v>6.9400000000000003E-2</v>
      </c>
      <c r="X1390" s="26">
        <v>155.85</v>
      </c>
      <c r="Y1390" s="28">
        <f>+X1390/Modelo!$G$11</f>
        <v>1.5609975961538458</v>
      </c>
      <c r="Z1390" s="26">
        <f t="shared" si="49"/>
        <v>0.14624190672797222</v>
      </c>
    </row>
    <row r="1391" spans="23:26" s="26" customFormat="1" ht="14.4" x14ac:dyDescent="0.3">
      <c r="W1391" s="26">
        <v>6.9449999999999998E-2</v>
      </c>
      <c r="X1391" s="26">
        <v>155.82</v>
      </c>
      <c r="Y1391" s="28">
        <f>+X1391/Modelo!$G$11</f>
        <v>1.560697115384615</v>
      </c>
      <c r="Z1391" s="26">
        <f t="shared" si="49"/>
        <v>0.14621375621657126</v>
      </c>
    </row>
    <row r="1392" spans="23:26" s="26" customFormat="1" ht="14.4" x14ac:dyDescent="0.3">
      <c r="W1392" s="26">
        <v>6.9500000000000006E-2</v>
      </c>
      <c r="X1392" s="26">
        <v>155.79</v>
      </c>
      <c r="Y1392" s="28">
        <f>+X1392/Modelo!$G$11</f>
        <v>1.5603966346153844</v>
      </c>
      <c r="Z1392" s="26">
        <f t="shared" si="49"/>
        <v>0.14618560570517031</v>
      </c>
    </row>
    <row r="1393" spans="23:26" s="26" customFormat="1" ht="14.4" x14ac:dyDescent="0.3">
      <c r="W1393" s="26">
        <v>6.9550000000000001E-2</v>
      </c>
      <c r="X1393" s="26">
        <v>155.77000000000001</v>
      </c>
      <c r="Y1393" s="28">
        <f>+X1393/Modelo!$G$11</f>
        <v>1.5601963141025639</v>
      </c>
      <c r="Z1393" s="26">
        <f t="shared" si="49"/>
        <v>0.14616683869756969</v>
      </c>
    </row>
    <row r="1394" spans="23:26" s="26" customFormat="1" ht="14.4" x14ac:dyDescent="0.3">
      <c r="W1394" s="26">
        <v>6.9599999999999995E-2</v>
      </c>
      <c r="X1394" s="26">
        <v>155.74</v>
      </c>
      <c r="Y1394" s="28">
        <f>+X1394/Modelo!$G$11</f>
        <v>1.5598958333333333</v>
      </c>
      <c r="Z1394" s="26">
        <f t="shared" si="49"/>
        <v>0.14613868818616874</v>
      </c>
    </row>
    <row r="1395" spans="23:26" s="26" customFormat="1" ht="14.4" x14ac:dyDescent="0.3">
      <c r="W1395" s="26">
        <v>6.9650000000000004E-2</v>
      </c>
      <c r="X1395" s="26">
        <v>155.69</v>
      </c>
      <c r="Y1395" s="28">
        <f>+X1395/Modelo!$G$11</f>
        <v>1.5593950320512817</v>
      </c>
      <c r="Z1395" s="26">
        <f t="shared" si="49"/>
        <v>0.14609177066716711</v>
      </c>
    </row>
    <row r="1396" spans="23:26" s="26" customFormat="1" ht="14.4" x14ac:dyDescent="0.3">
      <c r="W1396" s="26">
        <v>6.9699999999999998E-2</v>
      </c>
      <c r="X1396" s="26">
        <v>155.63</v>
      </c>
      <c r="Y1396" s="28">
        <f>+X1396/Modelo!$G$11</f>
        <v>1.5587940705128203</v>
      </c>
      <c r="Z1396" s="26">
        <f t="shared" si="49"/>
        <v>0.1460354696443652</v>
      </c>
    </row>
    <row r="1397" spans="23:26" s="26" customFormat="1" ht="14.4" x14ac:dyDescent="0.3">
      <c r="W1397" s="26">
        <v>6.9750000000000006E-2</v>
      </c>
      <c r="X1397" s="26">
        <v>155.57</v>
      </c>
      <c r="Y1397" s="28">
        <f>+X1397/Modelo!$G$11</f>
        <v>1.5581931089743586</v>
      </c>
      <c r="Z1397" s="26">
        <f t="shared" si="49"/>
        <v>0.14597916862156329</v>
      </c>
    </row>
    <row r="1398" spans="23:26" s="26" customFormat="1" ht="14.4" x14ac:dyDescent="0.3">
      <c r="W1398" s="26">
        <v>6.9800000000000001E-2</v>
      </c>
      <c r="X1398" s="26">
        <v>155.51</v>
      </c>
      <c r="Y1398" s="28">
        <f>+X1398/Modelo!$G$11</f>
        <v>1.5575921474358971</v>
      </c>
      <c r="Z1398" s="26">
        <f t="shared" si="49"/>
        <v>0.14592286759876139</v>
      </c>
    </row>
    <row r="1399" spans="23:26" s="26" customFormat="1" ht="14.4" x14ac:dyDescent="0.3">
      <c r="W1399" s="26">
        <v>6.9849999999999995E-2</v>
      </c>
      <c r="X1399" s="26">
        <v>155.44999999999999</v>
      </c>
      <c r="Y1399" s="28">
        <f>+X1399/Modelo!$G$11</f>
        <v>1.5569911858974355</v>
      </c>
      <c r="Z1399" s="26">
        <f t="shared" si="49"/>
        <v>0.14586656657595945</v>
      </c>
    </row>
    <row r="1400" spans="23:26" s="26" customFormat="1" ht="14.4" x14ac:dyDescent="0.3">
      <c r="W1400" s="26">
        <v>6.9900000000000004E-2</v>
      </c>
      <c r="X1400" s="26">
        <v>155.38999999999999</v>
      </c>
      <c r="Y1400" s="28">
        <f>+X1400/Modelo!$G$11</f>
        <v>1.556390224358974</v>
      </c>
      <c r="Z1400" s="26">
        <f t="shared" si="49"/>
        <v>0.14581026555315754</v>
      </c>
    </row>
    <row r="1401" spans="23:26" s="26" customFormat="1" ht="14.4" x14ac:dyDescent="0.3">
      <c r="W1401" s="26">
        <v>6.9949999999999998E-2</v>
      </c>
      <c r="X1401" s="26">
        <v>155.33000000000001</v>
      </c>
      <c r="Y1401" s="28">
        <f>+X1401/Modelo!$G$11</f>
        <v>1.5557892628205128</v>
      </c>
      <c r="Z1401" s="26">
        <f t="shared" si="49"/>
        <v>0.14575396453035566</v>
      </c>
    </row>
    <row r="1402" spans="23:26" s="26" customFormat="1" ht="14.4" x14ac:dyDescent="0.3">
      <c r="W1402" s="26">
        <v>7.0000000000000007E-2</v>
      </c>
      <c r="X1402" s="26">
        <v>155.27000000000001</v>
      </c>
      <c r="Y1402" s="28">
        <f>+X1402/Modelo!$G$11</f>
        <v>1.5551883012820511</v>
      </c>
      <c r="Z1402" s="26">
        <f t="shared" si="49"/>
        <v>0.14569766350755373</v>
      </c>
    </row>
    <row r="1403" spans="23:26" s="26" customFormat="1" ht="14.4" x14ac:dyDescent="0.3">
      <c r="W1403" s="26">
        <v>7.0050000000000001E-2</v>
      </c>
      <c r="X1403" s="26">
        <v>155.21</v>
      </c>
      <c r="Y1403" s="28">
        <f>+X1403/Modelo!$G$11</f>
        <v>1.5545873397435896</v>
      </c>
      <c r="Z1403" s="26">
        <f t="shared" si="49"/>
        <v>0.14564136248475182</v>
      </c>
    </row>
    <row r="1404" spans="23:26" s="26" customFormat="1" ht="14.4" x14ac:dyDescent="0.3">
      <c r="W1404" s="26">
        <v>7.0099999999999996E-2</v>
      </c>
      <c r="X1404" s="26">
        <v>155.15</v>
      </c>
      <c r="Y1404" s="28">
        <f>+X1404/Modelo!$G$11</f>
        <v>1.553986378205128</v>
      </c>
      <c r="Z1404" s="26">
        <f t="shared" si="49"/>
        <v>0.14558506146194988</v>
      </c>
    </row>
    <row r="1405" spans="23:26" s="26" customFormat="1" ht="14.4" x14ac:dyDescent="0.3">
      <c r="W1405" s="26">
        <v>7.0150000000000004E-2</v>
      </c>
      <c r="X1405" s="26">
        <v>155.09</v>
      </c>
      <c r="Y1405" s="28">
        <f>+X1405/Modelo!$G$11</f>
        <v>1.5533854166666665</v>
      </c>
      <c r="Z1405" s="26">
        <f t="shared" si="49"/>
        <v>0.145528760439148</v>
      </c>
    </row>
    <row r="1406" spans="23:26" s="26" customFormat="1" ht="14.4" x14ac:dyDescent="0.3">
      <c r="W1406" s="26">
        <v>7.0199999999999999E-2</v>
      </c>
      <c r="X1406" s="26">
        <v>155.03</v>
      </c>
      <c r="Y1406" s="28">
        <f>+X1406/Modelo!$G$11</f>
        <v>1.5527844551282048</v>
      </c>
      <c r="Z1406" s="26">
        <f t="shared" si="49"/>
        <v>0.14547245941634607</v>
      </c>
    </row>
    <row r="1407" spans="23:26" s="26" customFormat="1" ht="14.4" x14ac:dyDescent="0.3">
      <c r="W1407" s="26">
        <v>7.0250000000000007E-2</v>
      </c>
      <c r="X1407" s="26">
        <v>154.97</v>
      </c>
      <c r="Y1407" s="28">
        <f>+X1407/Modelo!$G$11</f>
        <v>1.5521834935897434</v>
      </c>
      <c r="Z1407" s="26">
        <f t="shared" si="49"/>
        <v>0.14541615839354416</v>
      </c>
    </row>
    <row r="1408" spans="23:26" s="26" customFormat="1" ht="14.4" x14ac:dyDescent="0.3">
      <c r="W1408" s="26">
        <v>7.0300000000000001E-2</v>
      </c>
      <c r="X1408" s="26">
        <v>154.91</v>
      </c>
      <c r="Y1408" s="28">
        <f>+X1408/Modelo!$G$11</f>
        <v>1.5515825320512817</v>
      </c>
      <c r="Z1408" s="26">
        <f t="shared" si="49"/>
        <v>0.14535985737074222</v>
      </c>
    </row>
    <row r="1409" spans="23:26" s="26" customFormat="1" ht="14.4" x14ac:dyDescent="0.3">
      <c r="W1409" s="26">
        <v>7.0349999999999996E-2</v>
      </c>
      <c r="X1409" s="26">
        <v>154.85</v>
      </c>
      <c r="Y1409" s="28">
        <f>+X1409/Modelo!$G$11</f>
        <v>1.5509815705128203</v>
      </c>
      <c r="Z1409" s="26">
        <f t="shared" si="49"/>
        <v>0.14530355634794032</v>
      </c>
    </row>
    <row r="1410" spans="23:26" s="26" customFormat="1" ht="14.4" x14ac:dyDescent="0.3">
      <c r="W1410" s="26">
        <v>7.0400000000000004E-2</v>
      </c>
      <c r="X1410" s="26">
        <v>154.79</v>
      </c>
      <c r="Y1410" s="28">
        <f>+X1410/Modelo!$G$11</f>
        <v>1.5503806089743586</v>
      </c>
      <c r="Z1410" s="26">
        <f t="shared" si="49"/>
        <v>0.14524725532513841</v>
      </c>
    </row>
    <row r="1411" spans="23:26" s="26" customFormat="1" ht="14.4" x14ac:dyDescent="0.3">
      <c r="W1411" s="26">
        <v>7.0449999999999999E-2</v>
      </c>
      <c r="X1411" s="26">
        <v>154.72999999999999</v>
      </c>
      <c r="Y1411" s="28">
        <f>+X1411/Modelo!$G$11</f>
        <v>1.5497796474358971</v>
      </c>
      <c r="Z1411" s="26">
        <f t="shared" si="49"/>
        <v>0.1451909543023365</v>
      </c>
    </row>
    <row r="1412" spans="23:26" s="26" customFormat="1" ht="14.4" x14ac:dyDescent="0.3">
      <c r="W1412" s="26">
        <v>7.0499999999999993E-2</v>
      </c>
      <c r="X1412" s="26">
        <v>154.66999999999999</v>
      </c>
      <c r="Y1412" s="28">
        <f>+X1412/Modelo!$G$11</f>
        <v>1.5491786858974355</v>
      </c>
      <c r="Z1412" s="26">
        <f t="shared" si="49"/>
        <v>0.14513465327953456</v>
      </c>
    </row>
    <row r="1413" spans="23:26" s="26" customFormat="1" ht="14.4" x14ac:dyDescent="0.3">
      <c r="W1413" s="26">
        <v>7.0550000000000002E-2</v>
      </c>
      <c r="X1413" s="26">
        <v>154.61000000000001</v>
      </c>
      <c r="Y1413" s="28">
        <f>+X1413/Modelo!$G$11</f>
        <v>1.5485777243589742</v>
      </c>
      <c r="Z1413" s="26">
        <f t="shared" si="49"/>
        <v>0.14507835225673268</v>
      </c>
    </row>
    <row r="1414" spans="23:26" s="26" customFormat="1" ht="14.4" x14ac:dyDescent="0.3">
      <c r="W1414" s="26">
        <v>7.0599999999999996E-2</v>
      </c>
      <c r="X1414" s="26">
        <v>154.55000000000001</v>
      </c>
      <c r="Y1414" s="28">
        <f>+X1414/Modelo!$G$11</f>
        <v>1.5479767628205126</v>
      </c>
      <c r="Z1414" s="26">
        <f t="shared" si="49"/>
        <v>0.14502205123393075</v>
      </c>
    </row>
    <row r="1415" spans="23:26" s="26" customFormat="1" ht="14.4" x14ac:dyDescent="0.3">
      <c r="W1415" s="26">
        <v>7.0650000000000004E-2</v>
      </c>
      <c r="X1415" s="26">
        <v>154.49</v>
      </c>
      <c r="Y1415" s="28">
        <f>+X1415/Modelo!$G$11</f>
        <v>1.5473758012820511</v>
      </c>
      <c r="Z1415" s="26">
        <f t="shared" si="49"/>
        <v>0.14496575021112884</v>
      </c>
    </row>
    <row r="1416" spans="23:26" s="26" customFormat="1" ht="14.4" x14ac:dyDescent="0.3">
      <c r="W1416" s="26">
        <v>7.0699999999999999E-2</v>
      </c>
      <c r="X1416" s="26">
        <v>154.41999999999999</v>
      </c>
      <c r="Y1416" s="28">
        <f>+X1416/Modelo!$G$11</f>
        <v>1.5466746794871791</v>
      </c>
      <c r="Z1416" s="26">
        <f t="shared" si="49"/>
        <v>0.1449000656845266</v>
      </c>
    </row>
    <row r="1417" spans="23:26" s="26" customFormat="1" ht="14.4" x14ac:dyDescent="0.3">
      <c r="W1417" s="26">
        <v>7.0749999999999993E-2</v>
      </c>
      <c r="X1417" s="26">
        <v>154.36000000000001</v>
      </c>
      <c r="Y1417" s="28">
        <f>+X1417/Modelo!$G$11</f>
        <v>1.5460737179487178</v>
      </c>
      <c r="Z1417" s="26">
        <f t="shared" si="49"/>
        <v>0.14484376466172472</v>
      </c>
    </row>
    <row r="1418" spans="23:26" s="26" customFormat="1" ht="14.4" x14ac:dyDescent="0.3">
      <c r="W1418" s="26">
        <v>7.0800000000000002E-2</v>
      </c>
      <c r="X1418" s="26">
        <v>154.30000000000001</v>
      </c>
      <c r="Y1418" s="28">
        <f>+X1418/Modelo!$G$11</f>
        <v>1.5454727564102562</v>
      </c>
      <c r="Z1418" s="26">
        <f t="shared" si="49"/>
        <v>0.14478746363892278</v>
      </c>
    </row>
    <row r="1419" spans="23:26" s="26" customFormat="1" ht="14.4" x14ac:dyDescent="0.3">
      <c r="W1419" s="26">
        <v>7.0849999999999996E-2</v>
      </c>
      <c r="X1419" s="26">
        <v>154.24</v>
      </c>
      <c r="Y1419" s="28">
        <f>+X1419/Modelo!$G$11</f>
        <v>1.5448717948717947</v>
      </c>
      <c r="Z1419" s="26">
        <f t="shared" si="49"/>
        <v>0.14473116261612087</v>
      </c>
    </row>
    <row r="1420" spans="23:26" s="26" customFormat="1" ht="14.4" x14ac:dyDescent="0.3">
      <c r="W1420" s="26">
        <v>7.0900000000000005E-2</v>
      </c>
      <c r="X1420" s="26">
        <v>154.18</v>
      </c>
      <c r="Y1420" s="28">
        <f>+X1420/Modelo!$G$11</f>
        <v>1.544270833333333</v>
      </c>
      <c r="Z1420" s="26">
        <f t="shared" si="49"/>
        <v>0.14467486159331894</v>
      </c>
    </row>
    <row r="1421" spans="23:26" s="26" customFormat="1" ht="14.4" x14ac:dyDescent="0.3">
      <c r="W1421" s="26">
        <v>7.0949999999999999E-2</v>
      </c>
      <c r="X1421" s="26">
        <v>154.12</v>
      </c>
      <c r="Y1421" s="28">
        <f>+X1421/Modelo!$G$11</f>
        <v>1.5436698717948716</v>
      </c>
      <c r="Z1421" s="26">
        <f t="shared" si="49"/>
        <v>0.14461856057051703</v>
      </c>
    </row>
    <row r="1422" spans="23:26" s="26" customFormat="1" ht="14.4" x14ac:dyDescent="0.3">
      <c r="W1422" s="26">
        <v>7.0999999999999994E-2</v>
      </c>
      <c r="X1422" s="26">
        <v>154.05000000000001</v>
      </c>
      <c r="Y1422" s="28">
        <f>+X1422/Modelo!$G$11</f>
        <v>1.5429687499999998</v>
      </c>
      <c r="Z1422" s="26">
        <f t="shared" si="49"/>
        <v>0.14455287604391481</v>
      </c>
    </row>
    <row r="1423" spans="23:26" s="26" customFormat="1" ht="14.4" x14ac:dyDescent="0.3">
      <c r="W1423" s="26">
        <v>7.1050000000000002E-2</v>
      </c>
      <c r="X1423" s="26">
        <v>153.91999999999999</v>
      </c>
      <c r="Y1423" s="28">
        <f>+X1423/Modelo!$G$11</f>
        <v>1.5416666666666663</v>
      </c>
      <c r="Z1423" s="26">
        <f t="shared" si="49"/>
        <v>0.14443089049451063</v>
      </c>
    </row>
    <row r="1424" spans="23:26" s="26" customFormat="1" ht="14.4" x14ac:dyDescent="0.3">
      <c r="W1424" s="26">
        <v>7.1099999999999997E-2</v>
      </c>
      <c r="X1424" s="26">
        <v>153.79</v>
      </c>
      <c r="Y1424" s="28">
        <f>+X1424/Modelo!$G$11</f>
        <v>1.540364583333333</v>
      </c>
      <c r="Z1424" s="26">
        <f t="shared" si="49"/>
        <v>0.14430890494510651</v>
      </c>
    </row>
    <row r="1425" spans="23:26" s="26" customFormat="1" ht="14.4" x14ac:dyDescent="0.3">
      <c r="W1425" s="26">
        <v>7.1150000000000005E-2</v>
      </c>
      <c r="X1425" s="26">
        <v>153.66</v>
      </c>
      <c r="Y1425" s="28">
        <f>+X1425/Modelo!$G$11</f>
        <v>1.5390624999999998</v>
      </c>
      <c r="Z1425" s="26">
        <f t="shared" si="49"/>
        <v>0.14418691939570236</v>
      </c>
    </row>
    <row r="1426" spans="23:26" s="26" customFormat="1" ht="14.4" x14ac:dyDescent="0.3">
      <c r="W1426" s="26">
        <v>7.1199999999999999E-2</v>
      </c>
      <c r="X1426" s="26">
        <v>153.53</v>
      </c>
      <c r="Y1426" s="28">
        <f>+X1426/Modelo!$G$11</f>
        <v>1.5377604166666663</v>
      </c>
      <c r="Z1426" s="26">
        <f t="shared" si="49"/>
        <v>0.1440649338462982</v>
      </c>
    </row>
    <row r="1427" spans="23:26" s="26" customFormat="1" ht="14.4" x14ac:dyDescent="0.3">
      <c r="W1427" s="26">
        <v>7.1249999999999994E-2</v>
      </c>
      <c r="X1427" s="26">
        <v>153.4</v>
      </c>
      <c r="Y1427" s="28">
        <f>+X1427/Modelo!$G$11</f>
        <v>1.536458333333333</v>
      </c>
      <c r="Z1427" s="26">
        <f t="shared" si="49"/>
        <v>0.14394294829689405</v>
      </c>
    </row>
    <row r="1428" spans="23:26" s="26" customFormat="1" ht="14.4" x14ac:dyDescent="0.3">
      <c r="W1428" s="26">
        <v>7.1300000000000002E-2</v>
      </c>
      <c r="X1428" s="26">
        <v>153.27000000000001</v>
      </c>
      <c r="Y1428" s="28">
        <f>+X1428/Modelo!$G$11</f>
        <v>1.5351562499999998</v>
      </c>
      <c r="Z1428" s="26">
        <f t="shared" si="49"/>
        <v>0.14382096274748993</v>
      </c>
    </row>
    <row r="1429" spans="23:26" s="26" customFormat="1" ht="14.4" x14ac:dyDescent="0.3">
      <c r="W1429" s="26">
        <v>7.1349999999999997E-2</v>
      </c>
      <c r="X1429" s="26">
        <v>153.13999999999999</v>
      </c>
      <c r="Y1429" s="28">
        <f>+X1429/Modelo!$G$11</f>
        <v>1.5338541666666663</v>
      </c>
      <c r="Z1429" s="26">
        <f t="shared" si="49"/>
        <v>0.14369897719808575</v>
      </c>
    </row>
    <row r="1430" spans="23:26" s="26" customFormat="1" ht="14.4" x14ac:dyDescent="0.3">
      <c r="W1430" s="26">
        <v>7.1400000000000005E-2</v>
      </c>
      <c r="X1430" s="26">
        <v>153.02000000000001</v>
      </c>
      <c r="Y1430" s="28">
        <f>+X1430/Modelo!$G$11</f>
        <v>1.5326522435897434</v>
      </c>
      <c r="Z1430" s="26">
        <f t="shared" si="49"/>
        <v>0.14358637515248193</v>
      </c>
    </row>
    <row r="1431" spans="23:26" s="26" customFormat="1" ht="14.4" x14ac:dyDescent="0.3">
      <c r="W1431" s="26">
        <v>7.145E-2</v>
      </c>
      <c r="X1431" s="26">
        <v>152.88999999999999</v>
      </c>
      <c r="Y1431" s="28">
        <f>+X1431/Modelo!$G$11</f>
        <v>1.5313501602564099</v>
      </c>
      <c r="Z1431" s="26">
        <f t="shared" si="49"/>
        <v>0.14346438960307778</v>
      </c>
    </row>
    <row r="1432" spans="23:26" s="26" customFormat="1" ht="14.4" x14ac:dyDescent="0.3">
      <c r="W1432" s="26">
        <v>7.1499999999999994E-2</v>
      </c>
      <c r="X1432" s="26">
        <v>152.76</v>
      </c>
      <c r="Y1432" s="28">
        <f>+X1432/Modelo!$G$11</f>
        <v>1.5300480769230766</v>
      </c>
      <c r="Z1432" s="26">
        <f t="shared" si="49"/>
        <v>0.14334240405367363</v>
      </c>
    </row>
    <row r="1433" spans="23:26" s="26" customFormat="1" ht="14.4" x14ac:dyDescent="0.3">
      <c r="W1433" s="26">
        <v>7.1550000000000002E-2</v>
      </c>
      <c r="X1433" s="26">
        <v>152.63</v>
      </c>
      <c r="Y1433" s="28">
        <f>+X1433/Modelo!$G$11</f>
        <v>1.5287459935897432</v>
      </c>
      <c r="Z1433" s="26">
        <f t="shared" si="49"/>
        <v>0.14322041850426948</v>
      </c>
    </row>
    <row r="1434" spans="23:26" s="26" customFormat="1" ht="14.4" x14ac:dyDescent="0.3">
      <c r="W1434" s="26">
        <v>7.1599999999999997E-2</v>
      </c>
      <c r="X1434" s="26">
        <v>152.5</v>
      </c>
      <c r="Y1434" s="28">
        <f>+X1434/Modelo!$G$11</f>
        <v>1.5274439102564099</v>
      </c>
      <c r="Z1434" s="26">
        <f t="shared" si="49"/>
        <v>0.14309843295486535</v>
      </c>
    </row>
    <row r="1435" spans="23:26" s="26" customFormat="1" ht="14.4" x14ac:dyDescent="0.3">
      <c r="W1435" s="26">
        <v>7.1650000000000005E-2</v>
      </c>
      <c r="X1435" s="26">
        <v>152.37</v>
      </c>
      <c r="Y1435" s="28">
        <f>+X1435/Modelo!$G$11</f>
        <v>1.5261418269230766</v>
      </c>
      <c r="Z1435" s="26">
        <f t="shared" si="49"/>
        <v>0.1429764474054612</v>
      </c>
    </row>
    <row r="1436" spans="23:26" s="26" customFormat="1" ht="14.4" x14ac:dyDescent="0.3">
      <c r="W1436" s="26">
        <v>7.17E-2</v>
      </c>
      <c r="X1436" s="26">
        <v>152.24</v>
      </c>
      <c r="Y1436" s="28">
        <f>+X1436/Modelo!$G$11</f>
        <v>1.5248397435897434</v>
      </c>
      <c r="Z1436" s="26">
        <f t="shared" si="49"/>
        <v>0.14285446185605705</v>
      </c>
    </row>
    <row r="1437" spans="23:26" s="26" customFormat="1" ht="14.4" x14ac:dyDescent="0.3">
      <c r="W1437" s="26">
        <v>7.1749999999999994E-2</v>
      </c>
      <c r="X1437" s="26">
        <v>152.11000000000001</v>
      </c>
      <c r="Y1437" s="28">
        <f>+X1437/Modelo!$G$11</f>
        <v>1.5235376602564101</v>
      </c>
      <c r="Z1437" s="26">
        <f t="shared" si="49"/>
        <v>0.14273247630665292</v>
      </c>
    </row>
    <row r="1438" spans="23:26" s="26" customFormat="1" ht="14.4" x14ac:dyDescent="0.3">
      <c r="W1438" s="26">
        <v>7.1800000000000003E-2</v>
      </c>
      <c r="X1438" s="26">
        <v>151.97999999999999</v>
      </c>
      <c r="Y1438" s="28">
        <f>+X1438/Modelo!$G$11</f>
        <v>1.5222355769230766</v>
      </c>
      <c r="Z1438" s="26">
        <f t="shared" si="49"/>
        <v>0.14261049075724874</v>
      </c>
    </row>
    <row r="1439" spans="23:26" s="26" customFormat="1" ht="14.4" x14ac:dyDescent="0.3">
      <c r="W1439" s="26">
        <v>7.1849999999999997E-2</v>
      </c>
      <c r="X1439" s="26">
        <v>151.86000000000001</v>
      </c>
      <c r="Y1439" s="28">
        <f>+X1439/Modelo!$G$11</f>
        <v>1.5210336538461537</v>
      </c>
      <c r="Z1439" s="26">
        <f t="shared" si="49"/>
        <v>0.14249788871164495</v>
      </c>
    </row>
    <row r="1440" spans="23:26" s="26" customFormat="1" ht="14.4" x14ac:dyDescent="0.3">
      <c r="W1440" s="26">
        <v>7.1900000000000006E-2</v>
      </c>
      <c r="X1440" s="26">
        <v>151.72999999999999</v>
      </c>
      <c r="Y1440" s="28">
        <f>+X1440/Modelo!$G$11</f>
        <v>1.51973157051282</v>
      </c>
      <c r="Z1440" s="26">
        <f t="shared" si="49"/>
        <v>0.14237590316224077</v>
      </c>
    </row>
    <row r="1441" spans="23:26" s="26" customFormat="1" ht="14.4" x14ac:dyDescent="0.3">
      <c r="W1441" s="26">
        <v>7.195E-2</v>
      </c>
      <c r="X1441" s="26">
        <v>151.6</v>
      </c>
      <c r="Y1441" s="28">
        <f>+X1441/Modelo!$G$11</f>
        <v>1.5184294871794868</v>
      </c>
      <c r="Z1441" s="26">
        <f t="shared" si="49"/>
        <v>0.14225391761283662</v>
      </c>
    </row>
    <row r="1442" spans="23:26" s="26" customFormat="1" ht="14.4" x14ac:dyDescent="0.3">
      <c r="W1442" s="26">
        <v>7.1999999999999995E-2</v>
      </c>
      <c r="X1442" s="26">
        <v>151.47</v>
      </c>
      <c r="Y1442" s="28">
        <f>+X1442/Modelo!$G$11</f>
        <v>1.5171274038461535</v>
      </c>
      <c r="Z1442" s="26">
        <f t="shared" si="49"/>
        <v>0.14213193206343247</v>
      </c>
    </row>
    <row r="1443" spans="23:26" s="26" customFormat="1" ht="14.4" x14ac:dyDescent="0.3">
      <c r="W1443" s="26">
        <v>7.2050000000000003E-2</v>
      </c>
      <c r="X1443" s="26">
        <v>151.34</v>
      </c>
      <c r="Y1443" s="28">
        <f>+X1443/Modelo!$G$11</f>
        <v>1.5158253205128203</v>
      </c>
      <c r="Z1443" s="26">
        <f t="shared" si="49"/>
        <v>0.14200994651402835</v>
      </c>
    </row>
    <row r="1444" spans="23:26" s="26" customFormat="1" ht="14.4" x14ac:dyDescent="0.3">
      <c r="W1444" s="26">
        <v>7.2099999999999997E-2</v>
      </c>
      <c r="X1444" s="26">
        <v>151.21</v>
      </c>
      <c r="Y1444" s="28">
        <f>+X1444/Modelo!$G$11</f>
        <v>1.514523237179487</v>
      </c>
      <c r="Z1444" s="26">
        <f t="shared" si="49"/>
        <v>0.14188796096462419</v>
      </c>
    </row>
    <row r="1445" spans="23:26" s="26" customFormat="1" ht="14.4" x14ac:dyDescent="0.3">
      <c r="W1445" s="26">
        <v>7.2150000000000006E-2</v>
      </c>
      <c r="X1445" s="26">
        <v>151.16</v>
      </c>
      <c r="Y1445" s="28">
        <f>+X1445/Modelo!$G$11</f>
        <v>1.5140224358974357</v>
      </c>
      <c r="Z1445" s="26">
        <f t="shared" si="49"/>
        <v>0.14184104344562259</v>
      </c>
    </row>
    <row r="1446" spans="23:26" s="26" customFormat="1" ht="14.4" x14ac:dyDescent="0.3">
      <c r="W1446" s="26">
        <v>7.22E-2</v>
      </c>
      <c r="X1446" s="26">
        <v>151.11000000000001</v>
      </c>
      <c r="Y1446" s="28">
        <f>+X1446/Modelo!$G$11</f>
        <v>1.5135216346153846</v>
      </c>
      <c r="Z1446" s="26">
        <f t="shared" si="49"/>
        <v>0.14179412592662102</v>
      </c>
    </row>
    <row r="1447" spans="23:26" s="26" customFormat="1" ht="14.4" x14ac:dyDescent="0.3">
      <c r="W1447" s="26">
        <v>7.2249999999999995E-2</v>
      </c>
      <c r="X1447" s="26">
        <v>151.07</v>
      </c>
      <c r="Y1447" s="28">
        <f>+X1447/Modelo!$G$11</f>
        <v>1.5131209935897432</v>
      </c>
      <c r="Z1447" s="26">
        <f t="shared" ref="Z1447:Z1510" si="50">+Y1447/$AA$1</f>
        <v>0.1417565919114197</v>
      </c>
    </row>
    <row r="1448" spans="23:26" s="26" customFormat="1" ht="14.4" x14ac:dyDescent="0.3">
      <c r="W1448" s="26">
        <v>7.2300000000000003E-2</v>
      </c>
      <c r="X1448" s="26">
        <v>151.02000000000001</v>
      </c>
      <c r="Y1448" s="28">
        <f>+X1448/Modelo!$G$11</f>
        <v>1.5126201923076921</v>
      </c>
      <c r="Z1448" s="26">
        <f t="shared" si="50"/>
        <v>0.14170967439241813</v>
      </c>
    </row>
    <row r="1449" spans="23:26" s="26" customFormat="1" ht="14.4" x14ac:dyDescent="0.3">
      <c r="W1449" s="26">
        <v>7.2349999999999998E-2</v>
      </c>
      <c r="X1449" s="26">
        <v>150.97999999999999</v>
      </c>
      <c r="Y1449" s="28">
        <f>+X1449/Modelo!$G$11</f>
        <v>1.5122195512820509</v>
      </c>
      <c r="Z1449" s="26">
        <f t="shared" si="50"/>
        <v>0.14167214037721684</v>
      </c>
    </row>
    <row r="1450" spans="23:26" s="26" customFormat="1" ht="14.4" x14ac:dyDescent="0.3">
      <c r="W1450" s="26">
        <v>7.2400000000000006E-2</v>
      </c>
      <c r="X1450" s="26">
        <v>150.93</v>
      </c>
      <c r="Y1450" s="28">
        <f>+X1450/Modelo!$G$11</f>
        <v>1.5117187499999998</v>
      </c>
      <c r="Z1450" s="26">
        <f t="shared" si="50"/>
        <v>0.14162522285821527</v>
      </c>
    </row>
    <row r="1451" spans="23:26" s="26" customFormat="1" ht="14.4" x14ac:dyDescent="0.3">
      <c r="W1451" s="26">
        <v>7.2450000000000001E-2</v>
      </c>
      <c r="X1451" s="26">
        <v>150.88999999999999</v>
      </c>
      <c r="Y1451" s="28">
        <f>+X1451/Modelo!$G$11</f>
        <v>1.5113181089743586</v>
      </c>
      <c r="Z1451" s="26">
        <f t="shared" si="50"/>
        <v>0.14158768884301398</v>
      </c>
    </row>
    <row r="1452" spans="23:26" s="26" customFormat="1" ht="14.4" x14ac:dyDescent="0.3">
      <c r="W1452" s="26">
        <v>7.2499999999999995E-2</v>
      </c>
      <c r="X1452" s="26">
        <v>150.84</v>
      </c>
      <c r="Y1452" s="28">
        <f>+X1452/Modelo!$G$11</f>
        <v>1.5108173076923075</v>
      </c>
      <c r="Z1452" s="26">
        <f t="shared" si="50"/>
        <v>0.14154077132401238</v>
      </c>
    </row>
    <row r="1453" spans="23:26" s="26" customFormat="1" ht="14.4" x14ac:dyDescent="0.3">
      <c r="W1453" s="26">
        <v>7.2550000000000003E-2</v>
      </c>
      <c r="X1453" s="26">
        <v>150.80000000000001</v>
      </c>
      <c r="Y1453" s="28">
        <f>+X1453/Modelo!$G$11</f>
        <v>1.5104166666666665</v>
      </c>
      <c r="Z1453" s="26">
        <f t="shared" si="50"/>
        <v>0.14150323730881112</v>
      </c>
    </row>
    <row r="1454" spans="23:26" s="26" customFormat="1" ht="14.4" x14ac:dyDescent="0.3">
      <c r="W1454" s="26">
        <v>7.2599999999999998E-2</v>
      </c>
      <c r="X1454" s="26">
        <v>150.75</v>
      </c>
      <c r="Y1454" s="28">
        <f>+X1454/Modelo!$G$11</f>
        <v>1.5099158653846152</v>
      </c>
      <c r="Z1454" s="26">
        <f t="shared" si="50"/>
        <v>0.14145631978980952</v>
      </c>
    </row>
    <row r="1455" spans="23:26" s="26" customFormat="1" ht="14.4" x14ac:dyDescent="0.3">
      <c r="W1455" s="26">
        <v>7.2650000000000006E-2</v>
      </c>
      <c r="X1455" s="26">
        <v>150.71</v>
      </c>
      <c r="Y1455" s="28">
        <f>+X1455/Modelo!$G$11</f>
        <v>1.5095152243589742</v>
      </c>
      <c r="Z1455" s="26">
        <f t="shared" si="50"/>
        <v>0.14141878577460826</v>
      </c>
    </row>
    <row r="1456" spans="23:26" s="26" customFormat="1" ht="14.4" x14ac:dyDescent="0.3">
      <c r="W1456" s="26">
        <v>7.2700000000000001E-2</v>
      </c>
      <c r="X1456" s="26">
        <v>150.66</v>
      </c>
      <c r="Y1456" s="28">
        <f>+X1456/Modelo!$G$11</f>
        <v>1.5090144230769227</v>
      </c>
      <c r="Z1456" s="26">
        <f t="shared" si="50"/>
        <v>0.14137186825560663</v>
      </c>
    </row>
    <row r="1457" spans="23:26" s="26" customFormat="1" ht="14.4" x14ac:dyDescent="0.3">
      <c r="W1457" s="26">
        <v>7.2749999999999995E-2</v>
      </c>
      <c r="X1457" s="26">
        <v>150.62</v>
      </c>
      <c r="Y1457" s="28">
        <f>+X1457/Modelo!$G$11</f>
        <v>1.5086137820512819</v>
      </c>
      <c r="Z1457" s="26">
        <f t="shared" si="50"/>
        <v>0.14133433424040537</v>
      </c>
    </row>
    <row r="1458" spans="23:26" s="26" customFormat="1" ht="14.4" x14ac:dyDescent="0.3">
      <c r="W1458" s="26">
        <v>7.2800000000000004E-2</v>
      </c>
      <c r="X1458" s="26">
        <v>150.57</v>
      </c>
      <c r="Y1458" s="28">
        <f>+X1458/Modelo!$G$11</f>
        <v>1.5081129807692304</v>
      </c>
      <c r="Z1458" s="26">
        <f t="shared" si="50"/>
        <v>0.14128741672140377</v>
      </c>
    </row>
    <row r="1459" spans="23:26" s="26" customFormat="1" ht="14.4" x14ac:dyDescent="0.3">
      <c r="W1459" s="26">
        <v>7.2849999999999998E-2</v>
      </c>
      <c r="X1459" s="26">
        <v>150.53</v>
      </c>
      <c r="Y1459" s="28">
        <f>+X1459/Modelo!$G$11</f>
        <v>1.5077123397435894</v>
      </c>
      <c r="Z1459" s="26">
        <f t="shared" si="50"/>
        <v>0.14124988270620248</v>
      </c>
    </row>
    <row r="1460" spans="23:26" s="26" customFormat="1" ht="14.4" x14ac:dyDescent="0.3">
      <c r="W1460" s="26">
        <v>7.2900000000000006E-2</v>
      </c>
      <c r="X1460" s="26">
        <v>150.47999999999999</v>
      </c>
      <c r="Y1460" s="28">
        <f>+X1460/Modelo!$G$11</f>
        <v>1.5072115384615381</v>
      </c>
      <c r="Z1460" s="26">
        <f t="shared" si="50"/>
        <v>0.14120296518720088</v>
      </c>
    </row>
    <row r="1461" spans="23:26" s="26" customFormat="1" ht="14.4" x14ac:dyDescent="0.3">
      <c r="W1461" s="26">
        <v>7.2950000000000001E-2</v>
      </c>
      <c r="X1461" s="26">
        <v>150.44</v>
      </c>
      <c r="Y1461" s="28">
        <f>+X1461/Modelo!$G$11</f>
        <v>1.5068108974358971</v>
      </c>
      <c r="Z1461" s="26">
        <f t="shared" si="50"/>
        <v>0.14116543117199962</v>
      </c>
    </row>
    <row r="1462" spans="23:26" s="26" customFormat="1" ht="14.4" x14ac:dyDescent="0.3">
      <c r="W1462" s="26">
        <v>7.2999999999999995E-2</v>
      </c>
      <c r="X1462" s="26">
        <v>150.38999999999999</v>
      </c>
      <c r="Y1462" s="28">
        <f>+X1462/Modelo!$G$11</f>
        <v>1.5063100961538458</v>
      </c>
      <c r="Z1462" s="26">
        <f t="shared" si="50"/>
        <v>0.14111851365299802</v>
      </c>
    </row>
    <row r="1463" spans="23:26" s="26" customFormat="1" ht="14.4" x14ac:dyDescent="0.3">
      <c r="W1463" s="26">
        <v>7.3050000000000004E-2</v>
      </c>
      <c r="X1463" s="26">
        <v>150.35</v>
      </c>
      <c r="Y1463" s="28">
        <f>+X1463/Modelo!$G$11</f>
        <v>1.5059094551282048</v>
      </c>
      <c r="Z1463" s="26">
        <f t="shared" si="50"/>
        <v>0.14108097963779676</v>
      </c>
    </row>
    <row r="1464" spans="23:26" s="26" customFormat="1" ht="14.4" x14ac:dyDescent="0.3">
      <c r="W1464" s="26">
        <v>7.3099999999999998E-2</v>
      </c>
      <c r="X1464" s="26">
        <v>150.30000000000001</v>
      </c>
      <c r="Y1464" s="28">
        <f>+X1464/Modelo!$G$11</f>
        <v>1.5054086538461537</v>
      </c>
      <c r="Z1464" s="26">
        <f t="shared" si="50"/>
        <v>0.14103406211879518</v>
      </c>
    </row>
    <row r="1465" spans="23:26" s="26" customFormat="1" ht="14.4" x14ac:dyDescent="0.3">
      <c r="W1465" s="26">
        <v>7.3150000000000007E-2</v>
      </c>
      <c r="X1465" s="26">
        <v>150.26</v>
      </c>
      <c r="Y1465" s="28">
        <f>+X1465/Modelo!$G$11</f>
        <v>1.5050080128205126</v>
      </c>
      <c r="Z1465" s="26">
        <f t="shared" si="50"/>
        <v>0.14099652810359389</v>
      </c>
    </row>
    <row r="1466" spans="23:26" s="26" customFormat="1" ht="14.4" x14ac:dyDescent="0.3">
      <c r="W1466" s="26">
        <v>7.3200000000000001E-2</v>
      </c>
      <c r="X1466" s="26">
        <v>150.21</v>
      </c>
      <c r="Y1466" s="28">
        <f>+X1466/Modelo!$G$11</f>
        <v>1.5045072115384615</v>
      </c>
      <c r="Z1466" s="26">
        <f t="shared" si="50"/>
        <v>0.14094961058459229</v>
      </c>
    </row>
    <row r="1467" spans="23:26" s="26" customFormat="1" ht="14.4" x14ac:dyDescent="0.3">
      <c r="W1467" s="26">
        <v>7.3249999999999996E-2</v>
      </c>
      <c r="X1467" s="26">
        <v>150.16999999999999</v>
      </c>
      <c r="Y1467" s="28">
        <f>+X1467/Modelo!$G$11</f>
        <v>1.50410657051282</v>
      </c>
      <c r="Z1467" s="26">
        <f t="shared" si="50"/>
        <v>0.140912076569391</v>
      </c>
    </row>
    <row r="1468" spans="23:26" s="26" customFormat="1" ht="14.4" x14ac:dyDescent="0.3">
      <c r="W1468" s="26">
        <v>7.3300000000000004E-2</v>
      </c>
      <c r="X1468" s="26">
        <v>150.12</v>
      </c>
      <c r="Y1468" s="28">
        <f>+X1468/Modelo!$G$11</f>
        <v>1.5036057692307689</v>
      </c>
      <c r="Z1468" s="26">
        <f t="shared" si="50"/>
        <v>0.1408651590503894</v>
      </c>
    </row>
    <row r="1469" spans="23:26" s="26" customFormat="1" ht="14.4" x14ac:dyDescent="0.3">
      <c r="W1469" s="26">
        <v>7.3349999999999999E-2</v>
      </c>
      <c r="X1469" s="26">
        <v>150.08000000000001</v>
      </c>
      <c r="Y1469" s="28">
        <f>+X1469/Modelo!$G$11</f>
        <v>1.503205128205128</v>
      </c>
      <c r="Z1469" s="26">
        <f t="shared" si="50"/>
        <v>0.14082762503518814</v>
      </c>
    </row>
    <row r="1470" spans="23:26" s="26" customFormat="1" ht="14.4" x14ac:dyDescent="0.3">
      <c r="W1470" s="26">
        <v>7.3400000000000007E-2</v>
      </c>
      <c r="X1470" s="26">
        <v>150.03</v>
      </c>
      <c r="Y1470" s="28">
        <f>+X1470/Modelo!$G$11</f>
        <v>1.5027043269230766</v>
      </c>
      <c r="Z1470" s="26">
        <f t="shared" si="50"/>
        <v>0.14078070751618654</v>
      </c>
    </row>
    <row r="1471" spans="23:26" s="26" customFormat="1" ht="14.4" x14ac:dyDescent="0.3">
      <c r="W1471" s="26">
        <v>7.3450000000000001E-2</v>
      </c>
      <c r="X1471" s="26">
        <v>149.99</v>
      </c>
      <c r="Y1471" s="28">
        <f>+X1471/Modelo!$G$11</f>
        <v>1.5023036858974357</v>
      </c>
      <c r="Z1471" s="26">
        <f t="shared" si="50"/>
        <v>0.14074317350098528</v>
      </c>
    </row>
    <row r="1472" spans="23:26" s="26" customFormat="1" ht="14.4" x14ac:dyDescent="0.3">
      <c r="W1472" s="26">
        <v>7.3499999999999996E-2</v>
      </c>
      <c r="X1472" s="26">
        <v>149.93</v>
      </c>
      <c r="Y1472" s="28">
        <f>+X1472/Modelo!$G$11</f>
        <v>1.5017027243589742</v>
      </c>
      <c r="Z1472" s="26">
        <f t="shared" si="50"/>
        <v>0.14068687247818337</v>
      </c>
    </row>
    <row r="1473" spans="23:26" s="26" customFormat="1" ht="14.4" x14ac:dyDescent="0.3">
      <c r="W1473" s="26">
        <v>7.3550000000000004E-2</v>
      </c>
      <c r="X1473" s="26">
        <v>149.86000000000001</v>
      </c>
      <c r="Y1473" s="28">
        <f>+X1473/Modelo!$G$11</f>
        <v>1.5010016025641024</v>
      </c>
      <c r="Z1473" s="26">
        <f t="shared" si="50"/>
        <v>0.14062118795158113</v>
      </c>
    </row>
    <row r="1474" spans="23:26" s="26" customFormat="1" ht="14.4" x14ac:dyDescent="0.3">
      <c r="W1474" s="26">
        <v>7.3599999999999999E-2</v>
      </c>
      <c r="X1474" s="26">
        <v>149.79</v>
      </c>
      <c r="Y1474" s="28">
        <f>+X1474/Modelo!$G$11</f>
        <v>1.5003004807692304</v>
      </c>
      <c r="Z1474" s="26">
        <f t="shared" si="50"/>
        <v>0.14055550342497888</v>
      </c>
    </row>
    <row r="1475" spans="23:26" s="26" customFormat="1" ht="14.4" x14ac:dyDescent="0.3">
      <c r="W1475" s="26">
        <v>7.3649999999999993E-2</v>
      </c>
      <c r="X1475" s="26">
        <v>149.71</v>
      </c>
      <c r="Y1475" s="28">
        <f>+X1475/Modelo!$G$11</f>
        <v>1.4994991987179485</v>
      </c>
      <c r="Z1475" s="26">
        <f t="shared" si="50"/>
        <v>0.14048043539457633</v>
      </c>
    </row>
    <row r="1476" spans="23:26" s="26" customFormat="1" ht="14.4" x14ac:dyDescent="0.3">
      <c r="W1476" s="26">
        <v>7.3700000000000002E-2</v>
      </c>
      <c r="X1476" s="26">
        <v>149.63999999999999</v>
      </c>
      <c r="Y1476" s="28">
        <f>+X1476/Modelo!$G$11</f>
        <v>1.4987980769230764</v>
      </c>
      <c r="Z1476" s="26">
        <f t="shared" si="50"/>
        <v>0.14041475086797409</v>
      </c>
    </row>
    <row r="1477" spans="23:26" s="26" customFormat="1" ht="14.4" x14ac:dyDescent="0.3">
      <c r="W1477" s="26">
        <v>7.3749999999999996E-2</v>
      </c>
      <c r="X1477" s="26">
        <v>149.57</v>
      </c>
      <c r="Y1477" s="28">
        <f>+X1477/Modelo!$G$11</f>
        <v>1.4980969551282048</v>
      </c>
      <c r="Z1477" s="26">
        <f t="shared" si="50"/>
        <v>0.14034906634137187</v>
      </c>
    </row>
    <row r="1478" spans="23:26" s="26" customFormat="1" ht="14.4" x14ac:dyDescent="0.3">
      <c r="W1478" s="26">
        <v>7.3800000000000004E-2</v>
      </c>
      <c r="X1478" s="26">
        <v>149.5</v>
      </c>
      <c r="Y1478" s="28">
        <f>+X1478/Modelo!$G$11</f>
        <v>1.497395833333333</v>
      </c>
      <c r="Z1478" s="26">
        <f t="shared" si="50"/>
        <v>0.14028338181476963</v>
      </c>
    </row>
    <row r="1479" spans="23:26" s="26" customFormat="1" ht="14.4" x14ac:dyDescent="0.3">
      <c r="W1479" s="26">
        <v>7.3849999999999999E-2</v>
      </c>
      <c r="X1479" s="26">
        <v>149.41999999999999</v>
      </c>
      <c r="Y1479" s="28">
        <f>+X1479/Modelo!$G$11</f>
        <v>1.4965945512820509</v>
      </c>
      <c r="Z1479" s="26">
        <f t="shared" si="50"/>
        <v>0.14020831378436707</v>
      </c>
    </row>
    <row r="1480" spans="23:26" s="26" customFormat="1" ht="14.4" x14ac:dyDescent="0.3">
      <c r="W1480" s="26">
        <v>7.3899999999999993E-2</v>
      </c>
      <c r="X1480" s="26">
        <v>149.35</v>
      </c>
      <c r="Y1480" s="28">
        <f>+X1480/Modelo!$G$11</f>
        <v>1.4958934294871791</v>
      </c>
      <c r="Z1480" s="26">
        <f t="shared" si="50"/>
        <v>0.14014262925776483</v>
      </c>
    </row>
    <row r="1481" spans="23:26" s="26" customFormat="1" ht="14.4" x14ac:dyDescent="0.3">
      <c r="W1481" s="26">
        <v>7.3950000000000002E-2</v>
      </c>
      <c r="X1481" s="26">
        <v>149.28</v>
      </c>
      <c r="Y1481" s="28">
        <f>+X1481/Modelo!$G$11</f>
        <v>1.4951923076923075</v>
      </c>
      <c r="Z1481" s="26">
        <f t="shared" si="50"/>
        <v>0.14007694473116261</v>
      </c>
    </row>
    <row r="1482" spans="23:26" s="26" customFormat="1" ht="14.4" x14ac:dyDescent="0.3">
      <c r="W1482" s="26">
        <v>7.3999999999999996E-2</v>
      </c>
      <c r="X1482" s="26">
        <v>149.21</v>
      </c>
      <c r="Y1482" s="28">
        <f>+X1482/Modelo!$G$11</f>
        <v>1.4944911858974357</v>
      </c>
      <c r="Z1482" s="26">
        <f t="shared" si="50"/>
        <v>0.14001126020456039</v>
      </c>
    </row>
    <row r="1483" spans="23:26" s="26" customFormat="1" ht="14.4" x14ac:dyDescent="0.3">
      <c r="W1483" s="26">
        <v>7.4050000000000005E-2</v>
      </c>
      <c r="X1483" s="26">
        <v>149.13</v>
      </c>
      <c r="Y1483" s="28">
        <f>+X1483/Modelo!$G$11</f>
        <v>1.4936899038461535</v>
      </c>
      <c r="Z1483" s="26">
        <f t="shared" si="50"/>
        <v>0.13993619217415781</v>
      </c>
    </row>
    <row r="1484" spans="23:26" s="26" customFormat="1" ht="14.4" x14ac:dyDescent="0.3">
      <c r="W1484" s="26">
        <v>7.4099999999999999E-2</v>
      </c>
      <c r="X1484" s="26">
        <v>149.06</v>
      </c>
      <c r="Y1484" s="28">
        <f>+X1484/Modelo!$G$11</f>
        <v>1.4929887820512817</v>
      </c>
      <c r="Z1484" s="26">
        <f t="shared" si="50"/>
        <v>0.1398705076475556</v>
      </c>
    </row>
    <row r="1485" spans="23:26" s="26" customFormat="1" ht="14.4" x14ac:dyDescent="0.3">
      <c r="W1485" s="26">
        <v>7.4149999999999994E-2</v>
      </c>
      <c r="X1485" s="26">
        <v>148.99</v>
      </c>
      <c r="Y1485" s="28">
        <f>+X1485/Modelo!$G$11</f>
        <v>1.4922876602564101</v>
      </c>
      <c r="Z1485" s="26">
        <f t="shared" si="50"/>
        <v>0.13980482312095338</v>
      </c>
    </row>
    <row r="1486" spans="23:26" s="26" customFormat="1" ht="14.4" x14ac:dyDescent="0.3">
      <c r="W1486" s="26">
        <v>7.4200000000000002E-2</v>
      </c>
      <c r="X1486" s="26">
        <v>148.91999999999999</v>
      </c>
      <c r="Y1486" s="28">
        <f>+X1486/Modelo!$G$11</f>
        <v>1.4915865384615381</v>
      </c>
      <c r="Z1486" s="26">
        <f t="shared" si="50"/>
        <v>0.13973913859435111</v>
      </c>
    </row>
    <row r="1487" spans="23:26" s="26" customFormat="1" ht="14.4" x14ac:dyDescent="0.3">
      <c r="W1487" s="26">
        <v>7.4249999999999997E-2</v>
      </c>
      <c r="X1487" s="26">
        <v>148.84</v>
      </c>
      <c r="Y1487" s="28">
        <f>+X1487/Modelo!$G$11</f>
        <v>1.4907852564102562</v>
      </c>
      <c r="Z1487" s="26">
        <f t="shared" si="50"/>
        <v>0.13966407056394858</v>
      </c>
    </row>
    <row r="1488" spans="23:26" s="26" customFormat="1" ht="14.4" x14ac:dyDescent="0.3">
      <c r="W1488" s="26">
        <v>7.4300000000000005E-2</v>
      </c>
      <c r="X1488" s="26">
        <v>148.77000000000001</v>
      </c>
      <c r="Y1488" s="28">
        <f>+X1488/Modelo!$G$11</f>
        <v>1.4900841346153844</v>
      </c>
      <c r="Z1488" s="26">
        <f t="shared" si="50"/>
        <v>0.13959838603734634</v>
      </c>
    </row>
    <row r="1489" spans="23:26" s="26" customFormat="1" ht="14.4" x14ac:dyDescent="0.3">
      <c r="W1489" s="26">
        <v>7.4349999999999999E-2</v>
      </c>
      <c r="X1489" s="26">
        <v>148.69999999999999</v>
      </c>
      <c r="Y1489" s="28">
        <f>+X1489/Modelo!$G$11</f>
        <v>1.4893830128205126</v>
      </c>
      <c r="Z1489" s="26">
        <f t="shared" si="50"/>
        <v>0.13953270151074412</v>
      </c>
    </row>
    <row r="1490" spans="23:26" s="26" customFormat="1" ht="14.4" x14ac:dyDescent="0.3">
      <c r="W1490" s="26">
        <v>7.4399999999999994E-2</v>
      </c>
      <c r="X1490" s="26">
        <v>148.63</v>
      </c>
      <c r="Y1490" s="28">
        <f>+X1490/Modelo!$G$11</f>
        <v>1.4886818910256407</v>
      </c>
      <c r="Z1490" s="26">
        <f t="shared" si="50"/>
        <v>0.13946701698414188</v>
      </c>
    </row>
    <row r="1491" spans="23:26" s="26" customFormat="1" ht="14.4" x14ac:dyDescent="0.3">
      <c r="W1491" s="26">
        <v>7.4450000000000002E-2</v>
      </c>
      <c r="X1491" s="26">
        <v>148.55000000000001</v>
      </c>
      <c r="Y1491" s="28">
        <f>+X1491/Modelo!$G$11</f>
        <v>1.4878806089743588</v>
      </c>
      <c r="Z1491" s="26">
        <f t="shared" si="50"/>
        <v>0.13939194895373933</v>
      </c>
    </row>
    <row r="1492" spans="23:26" s="26" customFormat="1" ht="14.4" x14ac:dyDescent="0.3">
      <c r="W1492" s="26">
        <v>7.4499999999999997E-2</v>
      </c>
      <c r="X1492" s="26">
        <v>148.47999999999999</v>
      </c>
      <c r="Y1492" s="28">
        <f>+X1492/Modelo!$G$11</f>
        <v>1.4871794871794868</v>
      </c>
      <c r="Z1492" s="26">
        <f t="shared" si="50"/>
        <v>0.13932626442713708</v>
      </c>
    </row>
    <row r="1493" spans="23:26" s="26" customFormat="1" ht="14.4" x14ac:dyDescent="0.3">
      <c r="W1493" s="26">
        <v>7.4550000000000005E-2</v>
      </c>
      <c r="X1493" s="26">
        <v>148.41</v>
      </c>
      <c r="Y1493" s="28">
        <f>+X1493/Modelo!$G$11</f>
        <v>1.4864783653846152</v>
      </c>
      <c r="Z1493" s="26">
        <f t="shared" si="50"/>
        <v>0.13926057990053486</v>
      </c>
    </row>
    <row r="1494" spans="23:26" s="26" customFormat="1" ht="14.4" x14ac:dyDescent="0.3">
      <c r="W1494" s="26">
        <v>7.46E-2</v>
      </c>
      <c r="X1494" s="26">
        <v>148.34</v>
      </c>
      <c r="Y1494" s="28">
        <f>+X1494/Modelo!$G$11</f>
        <v>1.4857772435897434</v>
      </c>
      <c r="Z1494" s="26">
        <f t="shared" si="50"/>
        <v>0.13919489537393262</v>
      </c>
    </row>
    <row r="1495" spans="23:26" s="26" customFormat="1" ht="14.4" x14ac:dyDescent="0.3">
      <c r="W1495" s="26">
        <v>7.4649999999999994E-2</v>
      </c>
      <c r="X1495" s="26">
        <v>148.26</v>
      </c>
      <c r="Y1495" s="28">
        <f>+X1495/Modelo!$G$11</f>
        <v>1.4849759615384612</v>
      </c>
      <c r="Z1495" s="26">
        <f t="shared" si="50"/>
        <v>0.13911982734353007</v>
      </c>
    </row>
    <row r="1496" spans="23:26" s="26" customFormat="1" ht="14.4" x14ac:dyDescent="0.3">
      <c r="W1496" s="26">
        <v>7.4700000000000003E-2</v>
      </c>
      <c r="X1496" s="26">
        <v>148.19</v>
      </c>
      <c r="Y1496" s="28">
        <f>+X1496/Modelo!$G$11</f>
        <v>1.4842748397435894</v>
      </c>
      <c r="Z1496" s="26">
        <f t="shared" si="50"/>
        <v>0.13905414281692782</v>
      </c>
    </row>
    <row r="1497" spans="23:26" s="26" customFormat="1" ht="14.4" x14ac:dyDescent="0.3">
      <c r="W1497" s="26">
        <v>7.4749999999999997E-2</v>
      </c>
      <c r="X1497" s="26">
        <v>148.12</v>
      </c>
      <c r="Y1497" s="28">
        <f>+X1497/Modelo!$G$11</f>
        <v>1.4835737179487178</v>
      </c>
      <c r="Z1497" s="26">
        <f t="shared" si="50"/>
        <v>0.13898845829032563</v>
      </c>
    </row>
    <row r="1498" spans="23:26" s="26" customFormat="1" ht="14.4" x14ac:dyDescent="0.3">
      <c r="W1498" s="26">
        <v>7.4800000000000005E-2</v>
      </c>
      <c r="X1498" s="26">
        <v>148.05000000000001</v>
      </c>
      <c r="Y1498" s="28">
        <f>+X1498/Modelo!$G$11</f>
        <v>1.482872596153846</v>
      </c>
      <c r="Z1498" s="26">
        <f t="shared" si="50"/>
        <v>0.13892277376372339</v>
      </c>
    </row>
    <row r="1499" spans="23:26" s="26" customFormat="1" ht="14.4" x14ac:dyDescent="0.3">
      <c r="W1499" s="26">
        <v>7.485E-2</v>
      </c>
      <c r="X1499" s="26">
        <v>147.97</v>
      </c>
      <c r="Y1499" s="28">
        <f>+X1499/Modelo!$G$11</f>
        <v>1.4820713141025639</v>
      </c>
      <c r="Z1499" s="26">
        <f t="shared" si="50"/>
        <v>0.13884770573332084</v>
      </c>
    </row>
    <row r="1500" spans="23:26" s="26" customFormat="1" ht="14.4" x14ac:dyDescent="0.3">
      <c r="W1500" s="26">
        <v>7.4899999999999994E-2</v>
      </c>
      <c r="X1500" s="26">
        <v>147.9</v>
      </c>
      <c r="Y1500" s="28">
        <f>+X1500/Modelo!$G$11</f>
        <v>1.4813701923076921</v>
      </c>
      <c r="Z1500" s="26">
        <f t="shared" si="50"/>
        <v>0.13878202120671859</v>
      </c>
    </row>
    <row r="1501" spans="23:26" s="26" customFormat="1" ht="14.4" x14ac:dyDescent="0.3">
      <c r="W1501" s="26">
        <v>7.4950000000000003E-2</v>
      </c>
      <c r="X1501" s="26">
        <v>147.83000000000001</v>
      </c>
      <c r="Y1501" s="28">
        <f>+X1501/Modelo!$G$11</f>
        <v>1.4806690705128205</v>
      </c>
      <c r="Z1501" s="26">
        <f t="shared" si="50"/>
        <v>0.13871633668011638</v>
      </c>
    </row>
    <row r="1502" spans="23:26" s="26" customFormat="1" ht="14.4" x14ac:dyDescent="0.3">
      <c r="W1502" s="26">
        <v>7.4999999999999997E-2</v>
      </c>
      <c r="X1502" s="26">
        <v>147.76</v>
      </c>
      <c r="Y1502" s="28">
        <f>+X1502/Modelo!$G$11</f>
        <v>1.4799679487179485</v>
      </c>
      <c r="Z1502" s="26">
        <f t="shared" si="50"/>
        <v>0.13865065215351413</v>
      </c>
    </row>
    <row r="1503" spans="23:26" s="26" customFormat="1" ht="14.4" x14ac:dyDescent="0.3">
      <c r="W1503" s="26">
        <v>7.5050000000000006E-2</v>
      </c>
      <c r="X1503" s="26">
        <v>147.68</v>
      </c>
      <c r="Y1503" s="28">
        <f>+X1503/Modelo!$G$11</f>
        <v>1.4791666666666665</v>
      </c>
      <c r="Z1503" s="26">
        <f t="shared" si="50"/>
        <v>0.13857558412311158</v>
      </c>
    </row>
    <row r="1504" spans="23:26" s="26" customFormat="1" ht="14.4" x14ac:dyDescent="0.3">
      <c r="W1504" s="26">
        <v>7.51E-2</v>
      </c>
      <c r="X1504" s="26">
        <v>147.61000000000001</v>
      </c>
      <c r="Y1504" s="28">
        <f>+X1504/Modelo!$G$11</f>
        <v>1.4784655448717947</v>
      </c>
      <c r="Z1504" s="26">
        <f t="shared" si="50"/>
        <v>0.13850989959650933</v>
      </c>
    </row>
    <row r="1505" spans="23:26" s="26" customFormat="1" ht="14.4" x14ac:dyDescent="0.3">
      <c r="W1505" s="26">
        <v>7.5149999999999995E-2</v>
      </c>
      <c r="X1505" s="26">
        <v>147.54</v>
      </c>
      <c r="Y1505" s="28">
        <f>+X1505/Modelo!$G$11</f>
        <v>1.4777644230769227</v>
      </c>
      <c r="Z1505" s="26">
        <f t="shared" si="50"/>
        <v>0.13844421506990709</v>
      </c>
    </row>
    <row r="1506" spans="23:26" s="26" customFormat="1" ht="14.4" x14ac:dyDescent="0.3">
      <c r="W1506" s="26">
        <v>7.5200000000000003E-2</v>
      </c>
      <c r="X1506" s="26">
        <v>147.47</v>
      </c>
      <c r="Y1506" s="28">
        <f>+X1506/Modelo!$G$11</f>
        <v>1.4770633012820511</v>
      </c>
      <c r="Z1506" s="26">
        <f t="shared" si="50"/>
        <v>0.13837853054330487</v>
      </c>
    </row>
    <row r="1507" spans="23:26" s="26" customFormat="1" ht="14.4" x14ac:dyDescent="0.3">
      <c r="W1507" s="26">
        <v>7.5249999999999997E-2</v>
      </c>
      <c r="X1507" s="26">
        <v>147.41999999999999</v>
      </c>
      <c r="Y1507" s="28">
        <f>+X1507/Modelo!$G$11</f>
        <v>1.4765624999999996</v>
      </c>
      <c r="Z1507" s="26">
        <f t="shared" si="50"/>
        <v>0.13833161302430325</v>
      </c>
    </row>
    <row r="1508" spans="23:26" s="26" customFormat="1" ht="14.4" x14ac:dyDescent="0.3">
      <c r="W1508" s="26">
        <v>7.5300000000000006E-2</v>
      </c>
      <c r="X1508" s="26">
        <v>147.37</v>
      </c>
      <c r="Y1508" s="28">
        <f>+X1508/Modelo!$G$11</f>
        <v>1.4760616987179485</v>
      </c>
      <c r="Z1508" s="26">
        <f t="shared" si="50"/>
        <v>0.13828469550530167</v>
      </c>
    </row>
    <row r="1509" spans="23:26" s="26" customFormat="1" ht="14.4" x14ac:dyDescent="0.3">
      <c r="W1509" s="26">
        <v>7.535E-2</v>
      </c>
      <c r="X1509" s="26">
        <v>147.31</v>
      </c>
      <c r="Y1509" s="28">
        <f>+X1509/Modelo!$G$11</f>
        <v>1.475460737179487</v>
      </c>
      <c r="Z1509" s="26">
        <f t="shared" si="50"/>
        <v>0.13822839448249977</v>
      </c>
    </row>
    <row r="1510" spans="23:26" s="26" customFormat="1" ht="14.4" x14ac:dyDescent="0.3">
      <c r="W1510" s="26">
        <v>7.5399999999999995E-2</v>
      </c>
      <c r="X1510" s="26">
        <v>147.26</v>
      </c>
      <c r="Y1510" s="28">
        <f>+X1510/Modelo!$G$11</f>
        <v>1.4749599358974355</v>
      </c>
      <c r="Z1510" s="26">
        <f t="shared" si="50"/>
        <v>0.13818147696349814</v>
      </c>
    </row>
    <row r="1511" spans="23:26" s="26" customFormat="1" ht="14.4" x14ac:dyDescent="0.3">
      <c r="W1511" s="26">
        <v>7.5450000000000003E-2</v>
      </c>
      <c r="X1511" s="26">
        <v>147.21</v>
      </c>
      <c r="Y1511" s="28">
        <f>+X1511/Modelo!$G$11</f>
        <v>1.4744591346153844</v>
      </c>
      <c r="Z1511" s="26">
        <f t="shared" ref="Z1511:Z1574" si="51">+Y1511/$AA$1</f>
        <v>0.13813455944449657</v>
      </c>
    </row>
    <row r="1512" spans="23:26" s="26" customFormat="1" ht="14.4" x14ac:dyDescent="0.3">
      <c r="W1512" s="26">
        <v>7.5499999999999998E-2</v>
      </c>
      <c r="X1512" s="26">
        <v>147.15</v>
      </c>
      <c r="Y1512" s="28">
        <f>+X1512/Modelo!$G$11</f>
        <v>1.4738581730769229</v>
      </c>
      <c r="Z1512" s="26">
        <f t="shared" si="51"/>
        <v>0.13807825842169466</v>
      </c>
    </row>
    <row r="1513" spans="23:26" s="26" customFormat="1" ht="14.4" x14ac:dyDescent="0.3">
      <c r="W1513" s="26">
        <v>7.5550000000000006E-2</v>
      </c>
      <c r="X1513" s="26">
        <v>147.1</v>
      </c>
      <c r="Y1513" s="28">
        <f>+X1513/Modelo!$G$11</f>
        <v>1.4733573717948716</v>
      </c>
      <c r="Z1513" s="26">
        <f t="shared" si="51"/>
        <v>0.13803134090269306</v>
      </c>
    </row>
    <row r="1514" spans="23:26" s="26" customFormat="1" ht="14.4" x14ac:dyDescent="0.3">
      <c r="W1514" s="26">
        <v>7.5600000000000001E-2</v>
      </c>
      <c r="X1514" s="26">
        <v>147.05000000000001</v>
      </c>
      <c r="Y1514" s="28">
        <f>+X1514/Modelo!$G$11</f>
        <v>1.4728565705128203</v>
      </c>
      <c r="Z1514" s="26">
        <f t="shared" si="51"/>
        <v>0.13798442338369146</v>
      </c>
    </row>
    <row r="1515" spans="23:26" s="26" customFormat="1" ht="14.4" x14ac:dyDescent="0.3">
      <c r="W1515" s="26">
        <v>7.5649999999999995E-2</v>
      </c>
      <c r="X1515" s="26">
        <v>146.99</v>
      </c>
      <c r="Y1515" s="28">
        <f>+X1515/Modelo!$G$11</f>
        <v>1.4722556089743588</v>
      </c>
      <c r="Z1515" s="26">
        <f t="shared" si="51"/>
        <v>0.13792812236088955</v>
      </c>
    </row>
    <row r="1516" spans="23:26" s="26" customFormat="1" ht="14.4" x14ac:dyDescent="0.3">
      <c r="W1516" s="26">
        <v>7.5700000000000003E-2</v>
      </c>
      <c r="X1516" s="26">
        <v>146.94</v>
      </c>
      <c r="Y1516" s="28">
        <f>+X1516/Modelo!$G$11</f>
        <v>1.4717548076923075</v>
      </c>
      <c r="Z1516" s="26">
        <f t="shared" si="51"/>
        <v>0.13788120484188796</v>
      </c>
    </row>
    <row r="1517" spans="23:26" s="26" customFormat="1" ht="14.4" x14ac:dyDescent="0.3">
      <c r="W1517" s="26">
        <v>7.5749999999999998E-2</v>
      </c>
      <c r="X1517" s="26">
        <v>146.88999999999999</v>
      </c>
      <c r="Y1517" s="28">
        <f>+X1517/Modelo!$G$11</f>
        <v>1.4712540064102559</v>
      </c>
      <c r="Z1517" s="26">
        <f t="shared" si="51"/>
        <v>0.13783428732288636</v>
      </c>
    </row>
    <row r="1518" spans="23:26" s="26" customFormat="1" ht="14.4" x14ac:dyDescent="0.3">
      <c r="W1518" s="26">
        <v>7.5800000000000006E-2</v>
      </c>
      <c r="X1518" s="26">
        <v>146.84</v>
      </c>
      <c r="Y1518" s="28">
        <f>+X1518/Modelo!$G$11</f>
        <v>1.4707532051282048</v>
      </c>
      <c r="Z1518" s="26">
        <f t="shared" si="51"/>
        <v>0.13778736980388476</v>
      </c>
    </row>
    <row r="1519" spans="23:26" s="26" customFormat="1" ht="14.4" x14ac:dyDescent="0.3">
      <c r="W1519" s="26">
        <v>7.5850000000000001E-2</v>
      </c>
      <c r="X1519" s="26">
        <v>146.78</v>
      </c>
      <c r="Y1519" s="28">
        <f>+X1519/Modelo!$G$11</f>
        <v>1.4701522435897434</v>
      </c>
      <c r="Z1519" s="26">
        <f t="shared" si="51"/>
        <v>0.13773106878108285</v>
      </c>
    </row>
    <row r="1520" spans="23:26" s="26" customFormat="1" ht="14.4" x14ac:dyDescent="0.3">
      <c r="W1520" s="26">
        <v>7.5899999999999995E-2</v>
      </c>
      <c r="X1520" s="26">
        <v>146.72999999999999</v>
      </c>
      <c r="Y1520" s="28">
        <f>+X1520/Modelo!$G$11</f>
        <v>1.4696514423076918</v>
      </c>
      <c r="Z1520" s="26">
        <f t="shared" si="51"/>
        <v>0.13768415126208125</v>
      </c>
    </row>
    <row r="1521" spans="23:26" s="26" customFormat="1" ht="14.4" x14ac:dyDescent="0.3">
      <c r="W1521" s="26">
        <v>7.5950000000000004E-2</v>
      </c>
      <c r="X1521" s="26">
        <v>146.68</v>
      </c>
      <c r="Y1521" s="28">
        <f>+X1521/Modelo!$G$11</f>
        <v>1.4691506410256407</v>
      </c>
      <c r="Z1521" s="26">
        <f t="shared" si="51"/>
        <v>0.13763723374307965</v>
      </c>
    </row>
    <row r="1522" spans="23:26" s="26" customFormat="1" ht="14.4" x14ac:dyDescent="0.3">
      <c r="W1522" s="26">
        <v>7.5999999999999998E-2</v>
      </c>
      <c r="X1522" s="26">
        <v>146.62</v>
      </c>
      <c r="Y1522" s="28">
        <f>+X1522/Modelo!$G$11</f>
        <v>1.4685496794871793</v>
      </c>
      <c r="Z1522" s="26">
        <f t="shared" si="51"/>
        <v>0.13758093272027777</v>
      </c>
    </row>
    <row r="1523" spans="23:26" s="26" customFormat="1" ht="14.4" x14ac:dyDescent="0.3">
      <c r="W1523" s="26">
        <v>7.6050000000000006E-2</v>
      </c>
      <c r="X1523" s="26">
        <v>146.57</v>
      </c>
      <c r="Y1523" s="28">
        <f>+X1523/Modelo!$G$11</f>
        <v>1.468048878205128</v>
      </c>
      <c r="Z1523" s="26">
        <f t="shared" si="51"/>
        <v>0.13753401520127617</v>
      </c>
    </row>
    <row r="1524" spans="23:26" s="26" customFormat="1" ht="14.4" x14ac:dyDescent="0.3">
      <c r="W1524" s="26">
        <v>7.6100000000000001E-2</v>
      </c>
      <c r="X1524" s="26">
        <v>146.52000000000001</v>
      </c>
      <c r="Y1524" s="28">
        <f>+X1524/Modelo!$G$11</f>
        <v>1.4675480769230769</v>
      </c>
      <c r="Z1524" s="26">
        <f t="shared" si="51"/>
        <v>0.13748709768227457</v>
      </c>
    </row>
    <row r="1525" spans="23:26" s="26" customFormat="1" ht="14.4" x14ac:dyDescent="0.3">
      <c r="W1525" s="26">
        <v>7.6149999999999995E-2</v>
      </c>
      <c r="X1525" s="26">
        <v>146.46</v>
      </c>
      <c r="Y1525" s="28">
        <f>+X1525/Modelo!$G$11</f>
        <v>1.4669471153846152</v>
      </c>
      <c r="Z1525" s="26">
        <f t="shared" si="51"/>
        <v>0.13743079665947266</v>
      </c>
    </row>
    <row r="1526" spans="23:26" s="26" customFormat="1" ht="14.4" x14ac:dyDescent="0.3">
      <c r="W1526" s="26">
        <v>7.6200000000000004E-2</v>
      </c>
      <c r="X1526" s="26">
        <v>146.41</v>
      </c>
      <c r="Y1526" s="28">
        <f>+X1526/Modelo!$G$11</f>
        <v>1.4664463141025639</v>
      </c>
      <c r="Z1526" s="26">
        <f t="shared" si="51"/>
        <v>0.13738387914047107</v>
      </c>
    </row>
    <row r="1527" spans="23:26" s="26" customFormat="1" ht="14.4" x14ac:dyDescent="0.3">
      <c r="W1527" s="26">
        <v>7.6249999999999998E-2</v>
      </c>
      <c r="X1527" s="26">
        <v>146.36000000000001</v>
      </c>
      <c r="Y1527" s="28">
        <f>+X1527/Modelo!$G$11</f>
        <v>1.4659455128205128</v>
      </c>
      <c r="Z1527" s="26">
        <f t="shared" si="51"/>
        <v>0.13733696162146947</v>
      </c>
    </row>
    <row r="1528" spans="23:26" s="26" customFormat="1" ht="14.4" x14ac:dyDescent="0.3">
      <c r="W1528" s="26">
        <v>7.6300000000000007E-2</v>
      </c>
      <c r="X1528" s="26">
        <v>146.31</v>
      </c>
      <c r="Y1528" s="28">
        <f>+X1528/Modelo!$G$11</f>
        <v>1.4654447115384612</v>
      </c>
      <c r="Z1528" s="26">
        <f t="shared" si="51"/>
        <v>0.13729004410246787</v>
      </c>
    </row>
    <row r="1529" spans="23:26" s="26" customFormat="1" ht="14.4" x14ac:dyDescent="0.3">
      <c r="W1529" s="26">
        <v>7.6350000000000001E-2</v>
      </c>
      <c r="X1529" s="26">
        <v>146.25</v>
      </c>
      <c r="Y1529" s="28">
        <f>+X1529/Modelo!$G$11</f>
        <v>1.4648437499999998</v>
      </c>
      <c r="Z1529" s="26">
        <f t="shared" si="51"/>
        <v>0.13723374307966596</v>
      </c>
    </row>
    <row r="1530" spans="23:26" s="26" customFormat="1" ht="14.4" x14ac:dyDescent="0.3">
      <c r="W1530" s="26">
        <v>7.6399999999999996E-2</v>
      </c>
      <c r="X1530" s="26">
        <v>146.19999999999999</v>
      </c>
      <c r="Y1530" s="28">
        <f>+X1530/Modelo!$G$11</f>
        <v>1.4643429487179485</v>
      </c>
      <c r="Z1530" s="26">
        <f t="shared" si="51"/>
        <v>0.13718682556066436</v>
      </c>
    </row>
    <row r="1531" spans="23:26" s="26" customFormat="1" ht="14.4" x14ac:dyDescent="0.3">
      <c r="W1531" s="26">
        <v>7.6450000000000004E-2</v>
      </c>
      <c r="X1531" s="26">
        <v>146.15</v>
      </c>
      <c r="Y1531" s="28">
        <f>+X1531/Modelo!$G$11</f>
        <v>1.4638421474358971</v>
      </c>
      <c r="Z1531" s="26">
        <f t="shared" si="51"/>
        <v>0.13713990804166276</v>
      </c>
    </row>
    <row r="1532" spans="23:26" s="26" customFormat="1" ht="14.4" x14ac:dyDescent="0.3">
      <c r="W1532" s="26">
        <v>7.6499999999999999E-2</v>
      </c>
      <c r="X1532" s="26">
        <v>146.09</v>
      </c>
      <c r="Y1532" s="28">
        <f>+X1532/Modelo!$G$11</f>
        <v>1.4632411858974357</v>
      </c>
      <c r="Z1532" s="26">
        <f t="shared" si="51"/>
        <v>0.13708360701886085</v>
      </c>
    </row>
    <row r="1533" spans="23:26" s="26" customFormat="1" ht="14.4" x14ac:dyDescent="0.3">
      <c r="W1533" s="26">
        <v>7.6550000000000007E-2</v>
      </c>
      <c r="X1533" s="26">
        <v>146.04</v>
      </c>
      <c r="Y1533" s="28">
        <f>+X1533/Modelo!$G$11</f>
        <v>1.4627403846153844</v>
      </c>
      <c r="Z1533" s="26">
        <f t="shared" si="51"/>
        <v>0.13703668949985925</v>
      </c>
    </row>
    <row r="1534" spans="23:26" s="26" customFormat="1" ht="14.4" x14ac:dyDescent="0.3">
      <c r="W1534" s="26">
        <v>7.6600000000000001E-2</v>
      </c>
      <c r="X1534" s="26">
        <v>145.99</v>
      </c>
      <c r="Y1534" s="28">
        <f>+X1534/Modelo!$G$11</f>
        <v>1.4622395833333333</v>
      </c>
      <c r="Z1534" s="26">
        <f t="shared" si="51"/>
        <v>0.13698977198085768</v>
      </c>
    </row>
    <row r="1535" spans="23:26" s="26" customFormat="1" ht="14.4" x14ac:dyDescent="0.3">
      <c r="W1535" s="26">
        <v>7.6649999999999996E-2</v>
      </c>
      <c r="X1535" s="26">
        <v>145.93</v>
      </c>
      <c r="Y1535" s="28">
        <f>+X1535/Modelo!$G$11</f>
        <v>1.4616386217948716</v>
      </c>
      <c r="Z1535" s="26">
        <f t="shared" si="51"/>
        <v>0.13693347095805575</v>
      </c>
    </row>
    <row r="1536" spans="23:26" s="26" customFormat="1" ht="14.4" x14ac:dyDescent="0.3">
      <c r="W1536" s="26">
        <v>7.6700000000000004E-2</v>
      </c>
      <c r="X1536" s="26">
        <v>145.88</v>
      </c>
      <c r="Y1536" s="28">
        <f>+X1536/Modelo!$G$11</f>
        <v>1.4611378205128203</v>
      </c>
      <c r="Z1536" s="26">
        <f t="shared" si="51"/>
        <v>0.13688655343905415</v>
      </c>
    </row>
    <row r="1537" spans="23:26" s="26" customFormat="1" ht="14.4" x14ac:dyDescent="0.3">
      <c r="W1537" s="26">
        <v>7.6749999999999999E-2</v>
      </c>
      <c r="X1537" s="26">
        <v>145.83000000000001</v>
      </c>
      <c r="Y1537" s="28">
        <f>+X1537/Modelo!$G$11</f>
        <v>1.4606370192307692</v>
      </c>
      <c r="Z1537" s="26">
        <f t="shared" si="51"/>
        <v>0.13683963592005258</v>
      </c>
    </row>
    <row r="1538" spans="23:26" s="26" customFormat="1" ht="14.4" x14ac:dyDescent="0.3">
      <c r="W1538" s="26">
        <v>7.6799999999999993E-2</v>
      </c>
      <c r="X1538" s="26">
        <v>145.77000000000001</v>
      </c>
      <c r="Y1538" s="28">
        <f>+X1538/Modelo!$G$11</f>
        <v>1.4600360576923075</v>
      </c>
      <c r="Z1538" s="26">
        <f t="shared" si="51"/>
        <v>0.13678333489725064</v>
      </c>
    </row>
    <row r="1539" spans="23:26" s="26" customFormat="1" ht="14.4" x14ac:dyDescent="0.3">
      <c r="W1539" s="26">
        <v>7.6850000000000002E-2</v>
      </c>
      <c r="X1539" s="26">
        <v>145.72</v>
      </c>
      <c r="Y1539" s="28">
        <f>+X1539/Modelo!$G$11</f>
        <v>1.4595352564102562</v>
      </c>
      <c r="Z1539" s="26">
        <f t="shared" si="51"/>
        <v>0.13673641737824904</v>
      </c>
    </row>
    <row r="1540" spans="23:26" s="26" customFormat="1" ht="14.4" x14ac:dyDescent="0.3">
      <c r="W1540" s="26">
        <v>7.6899999999999996E-2</v>
      </c>
      <c r="X1540" s="26">
        <v>145.66999999999999</v>
      </c>
      <c r="Y1540" s="28">
        <f>+X1540/Modelo!$G$11</f>
        <v>1.4590344551282048</v>
      </c>
      <c r="Z1540" s="26">
        <f t="shared" si="51"/>
        <v>0.13668949985924744</v>
      </c>
    </row>
    <row r="1541" spans="23:26" s="26" customFormat="1" ht="14.4" x14ac:dyDescent="0.3">
      <c r="W1541" s="26">
        <v>7.6950000000000005E-2</v>
      </c>
      <c r="X1541" s="26">
        <v>145.62</v>
      </c>
      <c r="Y1541" s="28">
        <f>+X1541/Modelo!$G$11</f>
        <v>1.4585336538461537</v>
      </c>
      <c r="Z1541" s="26">
        <f t="shared" si="51"/>
        <v>0.13664258234024587</v>
      </c>
    </row>
    <row r="1542" spans="23:26" s="26" customFormat="1" ht="14.4" x14ac:dyDescent="0.3">
      <c r="W1542" s="26">
        <v>7.6999999999999999E-2</v>
      </c>
      <c r="X1542" s="26">
        <v>145.56</v>
      </c>
      <c r="Y1542" s="28">
        <f>+X1542/Modelo!$G$11</f>
        <v>1.4579326923076921</v>
      </c>
      <c r="Z1542" s="26">
        <f t="shared" si="51"/>
        <v>0.13658628131744394</v>
      </c>
    </row>
    <row r="1543" spans="23:26" s="26" customFormat="1" ht="14.4" x14ac:dyDescent="0.3">
      <c r="W1543" s="26">
        <v>7.7049999999999993E-2</v>
      </c>
      <c r="X1543" s="26">
        <v>145.51</v>
      </c>
      <c r="Y1543" s="28">
        <f>+X1543/Modelo!$G$11</f>
        <v>1.4574318910256407</v>
      </c>
      <c r="Z1543" s="26">
        <f t="shared" si="51"/>
        <v>0.13653936379844234</v>
      </c>
    </row>
    <row r="1544" spans="23:26" s="26" customFormat="1" ht="14.4" x14ac:dyDescent="0.3">
      <c r="W1544" s="26">
        <v>7.7100000000000002E-2</v>
      </c>
      <c r="X1544" s="26">
        <v>145.46</v>
      </c>
      <c r="Y1544" s="28">
        <f>+X1544/Modelo!$G$11</f>
        <v>1.4569310897435896</v>
      </c>
      <c r="Z1544" s="26">
        <f t="shared" si="51"/>
        <v>0.13649244627944077</v>
      </c>
    </row>
    <row r="1545" spans="23:26" s="26" customFormat="1" ht="14.4" x14ac:dyDescent="0.3">
      <c r="W1545" s="26">
        <v>7.7149999999999996E-2</v>
      </c>
      <c r="X1545" s="26">
        <v>145.38</v>
      </c>
      <c r="Y1545" s="28">
        <f>+X1545/Modelo!$G$11</f>
        <v>1.4561298076923075</v>
      </c>
      <c r="Z1545" s="26">
        <f t="shared" si="51"/>
        <v>0.13641737824903818</v>
      </c>
    </row>
    <row r="1546" spans="23:26" s="26" customFormat="1" ht="14.4" x14ac:dyDescent="0.3">
      <c r="W1546" s="26">
        <v>7.7200000000000005E-2</v>
      </c>
      <c r="X1546" s="26">
        <v>145.28</v>
      </c>
      <c r="Y1546" s="28">
        <f>+X1546/Modelo!$G$11</f>
        <v>1.4551282051282048</v>
      </c>
      <c r="Z1546" s="26">
        <f t="shared" si="51"/>
        <v>0.13632354321103499</v>
      </c>
    </row>
    <row r="1547" spans="23:26" s="26" customFormat="1" ht="14.4" x14ac:dyDescent="0.3">
      <c r="W1547" s="26">
        <v>7.7249999999999999E-2</v>
      </c>
      <c r="X1547" s="26">
        <v>145.18</v>
      </c>
      <c r="Y1547" s="28">
        <f>+X1547/Modelo!$G$11</f>
        <v>1.4541266025641024</v>
      </c>
      <c r="Z1547" s="26">
        <f t="shared" si="51"/>
        <v>0.13622970817303182</v>
      </c>
    </row>
    <row r="1548" spans="23:26" s="26" customFormat="1" ht="14.4" x14ac:dyDescent="0.3">
      <c r="W1548" s="26">
        <v>7.7299999999999994E-2</v>
      </c>
      <c r="X1548" s="26">
        <v>145.08000000000001</v>
      </c>
      <c r="Y1548" s="28">
        <f>+X1548/Modelo!$G$11</f>
        <v>1.4531249999999998</v>
      </c>
      <c r="Z1548" s="26">
        <f t="shared" si="51"/>
        <v>0.13613587313502862</v>
      </c>
    </row>
    <row r="1549" spans="23:26" s="26" customFormat="1" ht="14.4" x14ac:dyDescent="0.3">
      <c r="W1549" s="26">
        <v>7.7350000000000002E-2</v>
      </c>
      <c r="X1549" s="26">
        <v>144.97999999999999</v>
      </c>
      <c r="Y1549" s="28">
        <f>+X1549/Modelo!$G$11</f>
        <v>1.4521233974358971</v>
      </c>
      <c r="Z1549" s="26">
        <f t="shared" si="51"/>
        <v>0.13604203809702542</v>
      </c>
    </row>
    <row r="1550" spans="23:26" s="26" customFormat="1" ht="14.4" x14ac:dyDescent="0.3">
      <c r="W1550" s="26">
        <v>7.7399999999999997E-2</v>
      </c>
      <c r="X1550" s="26">
        <v>144.87</v>
      </c>
      <c r="Y1550" s="28">
        <f>+X1550/Modelo!$G$11</f>
        <v>1.4510216346153844</v>
      </c>
      <c r="Z1550" s="26">
        <f t="shared" si="51"/>
        <v>0.13593881955522191</v>
      </c>
    </row>
    <row r="1551" spans="23:26" s="26" customFormat="1" ht="14.4" x14ac:dyDescent="0.3">
      <c r="W1551" s="26">
        <v>7.7450000000000005E-2</v>
      </c>
      <c r="X1551" s="26">
        <v>144.77000000000001</v>
      </c>
      <c r="Y1551" s="28">
        <f>+X1551/Modelo!$G$11</f>
        <v>1.4500200320512819</v>
      </c>
      <c r="Z1551" s="26">
        <f t="shared" si="51"/>
        <v>0.13584498451721874</v>
      </c>
    </row>
    <row r="1552" spans="23:26" s="26" customFormat="1" ht="14.4" x14ac:dyDescent="0.3">
      <c r="W1552" s="26">
        <v>7.7499999999999999E-2</v>
      </c>
      <c r="X1552" s="26">
        <v>144.66999999999999</v>
      </c>
      <c r="Y1552" s="28">
        <f>+X1552/Modelo!$G$11</f>
        <v>1.4490184294871791</v>
      </c>
      <c r="Z1552" s="26">
        <f t="shared" si="51"/>
        <v>0.13575114947921552</v>
      </c>
    </row>
    <row r="1553" spans="23:26" s="26" customFormat="1" ht="14.4" x14ac:dyDescent="0.3">
      <c r="W1553" s="26">
        <v>7.7549999999999994E-2</v>
      </c>
      <c r="X1553" s="26">
        <v>144.57</v>
      </c>
      <c r="Y1553" s="28">
        <f>+X1553/Modelo!$G$11</f>
        <v>1.4480168269230766</v>
      </c>
      <c r="Z1553" s="26">
        <f t="shared" si="51"/>
        <v>0.13565731444121235</v>
      </c>
    </row>
    <row r="1554" spans="23:26" s="26" customFormat="1" ht="14.4" x14ac:dyDescent="0.3">
      <c r="W1554" s="26">
        <v>7.7600000000000002E-2</v>
      </c>
      <c r="X1554" s="26">
        <v>144.47</v>
      </c>
      <c r="Y1554" s="28">
        <f>+X1554/Modelo!$G$11</f>
        <v>1.447015224358974</v>
      </c>
      <c r="Z1554" s="26">
        <f t="shared" si="51"/>
        <v>0.13556347940320915</v>
      </c>
    </row>
    <row r="1555" spans="23:26" s="26" customFormat="1" ht="14.4" x14ac:dyDescent="0.3">
      <c r="W1555" s="26">
        <v>7.7649999999999997E-2</v>
      </c>
      <c r="X1555" s="26">
        <v>144.37</v>
      </c>
      <c r="Y1555" s="28">
        <f>+X1555/Modelo!$G$11</f>
        <v>1.4460136217948716</v>
      </c>
      <c r="Z1555" s="26">
        <f t="shared" si="51"/>
        <v>0.13546964436520598</v>
      </c>
    </row>
    <row r="1556" spans="23:26" s="26" customFormat="1" ht="14.4" x14ac:dyDescent="0.3">
      <c r="W1556" s="26">
        <v>7.7700000000000005E-2</v>
      </c>
      <c r="X1556" s="26">
        <v>144.26</v>
      </c>
      <c r="Y1556" s="28">
        <f>+X1556/Modelo!$G$11</f>
        <v>1.4449118589743586</v>
      </c>
      <c r="Z1556" s="26">
        <f t="shared" si="51"/>
        <v>0.13536642582340244</v>
      </c>
    </row>
    <row r="1557" spans="23:26" s="26" customFormat="1" ht="14.4" x14ac:dyDescent="0.3">
      <c r="W1557" s="26">
        <v>7.775E-2</v>
      </c>
      <c r="X1557" s="26">
        <v>144.16</v>
      </c>
      <c r="Y1557" s="28">
        <f>+X1557/Modelo!$G$11</f>
        <v>1.4439102564102562</v>
      </c>
      <c r="Z1557" s="26">
        <f t="shared" si="51"/>
        <v>0.13527259078539927</v>
      </c>
    </row>
    <row r="1558" spans="23:26" s="26" customFormat="1" ht="14.4" x14ac:dyDescent="0.3">
      <c r="W1558" s="26">
        <v>7.7799999999999994E-2</v>
      </c>
      <c r="X1558" s="26">
        <v>144.06</v>
      </c>
      <c r="Y1558" s="28">
        <f>+X1558/Modelo!$G$11</f>
        <v>1.4429086538461535</v>
      </c>
      <c r="Z1558" s="26">
        <f t="shared" si="51"/>
        <v>0.13517875574739607</v>
      </c>
    </row>
    <row r="1559" spans="23:26" s="26" customFormat="1" ht="14.4" x14ac:dyDescent="0.3">
      <c r="W1559" s="26">
        <v>7.7850000000000003E-2</v>
      </c>
      <c r="X1559" s="26">
        <v>143.96</v>
      </c>
      <c r="Y1559" s="28">
        <f>+X1559/Modelo!$G$11</f>
        <v>1.4419070512820511</v>
      </c>
      <c r="Z1559" s="26">
        <f t="shared" si="51"/>
        <v>0.1350849207093929</v>
      </c>
    </row>
    <row r="1560" spans="23:26" s="26" customFormat="1" ht="14.4" x14ac:dyDescent="0.3">
      <c r="W1560" s="26">
        <v>7.7899999999999997E-2</v>
      </c>
      <c r="X1560" s="26">
        <v>143.86000000000001</v>
      </c>
      <c r="Y1560" s="28">
        <f>+X1560/Modelo!$G$11</f>
        <v>1.4409054487179487</v>
      </c>
      <c r="Z1560" s="26">
        <f t="shared" si="51"/>
        <v>0.1349910856713897</v>
      </c>
    </row>
    <row r="1561" spans="23:26" s="26" customFormat="1" ht="14.4" x14ac:dyDescent="0.3">
      <c r="W1561" s="26">
        <v>7.7950000000000005E-2</v>
      </c>
      <c r="X1561" s="26">
        <v>143.76</v>
      </c>
      <c r="Y1561" s="28">
        <f>+X1561/Modelo!$G$11</f>
        <v>1.4399038461538458</v>
      </c>
      <c r="Z1561" s="26">
        <f t="shared" si="51"/>
        <v>0.13489725063338651</v>
      </c>
    </row>
    <row r="1562" spans="23:26" s="26" customFormat="1" ht="14.4" x14ac:dyDescent="0.3">
      <c r="W1562" s="26">
        <v>7.8E-2</v>
      </c>
      <c r="X1562" s="26">
        <v>143.66</v>
      </c>
      <c r="Y1562" s="28">
        <f>+X1562/Modelo!$G$11</f>
        <v>1.4389022435897434</v>
      </c>
      <c r="Z1562" s="26">
        <f t="shared" si="51"/>
        <v>0.13480341559538331</v>
      </c>
    </row>
    <row r="1563" spans="23:26" s="26" customFormat="1" ht="14.4" x14ac:dyDescent="0.3">
      <c r="W1563" s="26">
        <v>7.8049999999999994E-2</v>
      </c>
      <c r="X1563" s="26">
        <v>143.55000000000001</v>
      </c>
      <c r="Y1563" s="28">
        <f>+X1563/Modelo!$G$11</f>
        <v>1.4378004807692306</v>
      </c>
      <c r="Z1563" s="26">
        <f t="shared" si="51"/>
        <v>0.13470019705357983</v>
      </c>
    </row>
    <row r="1564" spans="23:26" s="26" customFormat="1" ht="14.4" x14ac:dyDescent="0.3">
      <c r="W1564" s="26">
        <v>7.8100000000000003E-2</v>
      </c>
      <c r="X1564" s="26">
        <v>143.44999999999999</v>
      </c>
      <c r="Y1564" s="28">
        <f>+X1564/Modelo!$G$11</f>
        <v>1.4367988782051277</v>
      </c>
      <c r="Z1564" s="26">
        <f t="shared" si="51"/>
        <v>0.1346063620155766</v>
      </c>
    </row>
    <row r="1565" spans="23:26" s="26" customFormat="1" ht="14.4" x14ac:dyDescent="0.3">
      <c r="W1565" s="26">
        <v>7.8149999999999997E-2</v>
      </c>
      <c r="X1565" s="26">
        <v>143.35</v>
      </c>
      <c r="Y1565" s="28">
        <f>+X1565/Modelo!$G$11</f>
        <v>1.4357972756410253</v>
      </c>
      <c r="Z1565" s="26">
        <f t="shared" si="51"/>
        <v>0.13451252697757343</v>
      </c>
    </row>
    <row r="1566" spans="23:26" s="26" customFormat="1" ht="14.4" x14ac:dyDescent="0.3">
      <c r="W1566" s="26">
        <v>7.8200000000000006E-2</v>
      </c>
      <c r="X1566" s="26">
        <v>143.25</v>
      </c>
      <c r="Y1566" s="28">
        <f>+X1566/Modelo!$G$11</f>
        <v>1.4347956730769229</v>
      </c>
      <c r="Z1566" s="26">
        <f t="shared" si="51"/>
        <v>0.13441869193957023</v>
      </c>
    </row>
    <row r="1567" spans="23:26" s="26" customFormat="1" ht="14.4" x14ac:dyDescent="0.3">
      <c r="W1567" s="26">
        <v>7.825E-2</v>
      </c>
      <c r="X1567" s="26">
        <v>143.15</v>
      </c>
      <c r="Y1567" s="28">
        <f>+X1567/Modelo!$G$11</f>
        <v>1.4337940705128203</v>
      </c>
      <c r="Z1567" s="26">
        <f t="shared" si="51"/>
        <v>0.13432485690156704</v>
      </c>
    </row>
    <row r="1568" spans="23:26" s="26" customFormat="1" ht="14.4" x14ac:dyDescent="0.3">
      <c r="W1568" s="26">
        <v>7.8299999999999995E-2</v>
      </c>
      <c r="X1568" s="26">
        <v>143.05000000000001</v>
      </c>
      <c r="Y1568" s="28">
        <f>+X1568/Modelo!$G$11</f>
        <v>1.4327924679487178</v>
      </c>
      <c r="Z1568" s="26">
        <f t="shared" si="51"/>
        <v>0.13423102186356387</v>
      </c>
    </row>
    <row r="1569" spans="23:26" s="26" customFormat="1" ht="14.4" x14ac:dyDescent="0.3">
      <c r="W1569" s="26">
        <v>7.8350000000000003E-2</v>
      </c>
      <c r="X1569" s="26">
        <v>142.94999999999999</v>
      </c>
      <c r="Y1569" s="28">
        <f>+X1569/Modelo!$G$11</f>
        <v>1.431790865384615</v>
      </c>
      <c r="Z1569" s="26">
        <f t="shared" si="51"/>
        <v>0.13413718682556064</v>
      </c>
    </row>
    <row r="1570" spans="23:26" s="26" customFormat="1" ht="14.4" x14ac:dyDescent="0.3">
      <c r="W1570" s="26">
        <v>7.8399999999999997E-2</v>
      </c>
      <c r="X1570" s="26">
        <v>142.84</v>
      </c>
      <c r="Y1570" s="28">
        <f>+X1570/Modelo!$G$11</f>
        <v>1.4306891025641024</v>
      </c>
      <c r="Z1570" s="26">
        <f t="shared" si="51"/>
        <v>0.13403396828375716</v>
      </c>
    </row>
    <row r="1571" spans="23:26" s="26" customFormat="1" ht="14.4" x14ac:dyDescent="0.3">
      <c r="W1571" s="26">
        <v>7.8450000000000006E-2</v>
      </c>
      <c r="X1571" s="26">
        <v>142.74</v>
      </c>
      <c r="Y1571" s="28">
        <f>+X1571/Modelo!$G$11</f>
        <v>1.4296874999999998</v>
      </c>
      <c r="Z1571" s="26">
        <f t="shared" si="51"/>
        <v>0.13394013324575396</v>
      </c>
    </row>
    <row r="1572" spans="23:26" s="26" customFormat="1" ht="14.4" x14ac:dyDescent="0.3">
      <c r="W1572" s="26">
        <v>7.85E-2</v>
      </c>
      <c r="X1572" s="26">
        <v>142.63999999999999</v>
      </c>
      <c r="Y1572" s="28">
        <f>+X1572/Modelo!$G$11</f>
        <v>1.4286858974358971</v>
      </c>
      <c r="Z1572" s="26">
        <f t="shared" si="51"/>
        <v>0.13384629820775076</v>
      </c>
    </row>
    <row r="1573" spans="23:26" s="26" customFormat="1" ht="14.4" x14ac:dyDescent="0.3">
      <c r="W1573" s="26">
        <v>7.8549999999999995E-2</v>
      </c>
      <c r="X1573" s="26">
        <v>142.54</v>
      </c>
      <c r="Y1573" s="28">
        <f>+X1573/Modelo!$G$11</f>
        <v>1.4276842948717945</v>
      </c>
      <c r="Z1573" s="26">
        <f t="shared" si="51"/>
        <v>0.13375246316974757</v>
      </c>
    </row>
    <row r="1574" spans="23:26" s="26" customFormat="1" ht="14.4" x14ac:dyDescent="0.3">
      <c r="W1574" s="26">
        <v>7.8600000000000003E-2</v>
      </c>
      <c r="X1574" s="26">
        <v>142.44</v>
      </c>
      <c r="Y1574" s="28">
        <f>+X1574/Modelo!$G$11</f>
        <v>1.4266826923076921</v>
      </c>
      <c r="Z1574" s="26">
        <f t="shared" si="51"/>
        <v>0.13365862813174439</v>
      </c>
    </row>
    <row r="1575" spans="23:26" s="26" customFormat="1" ht="14.4" x14ac:dyDescent="0.3">
      <c r="W1575" s="26">
        <v>7.8649999999999998E-2</v>
      </c>
      <c r="X1575" s="26">
        <v>142.34</v>
      </c>
      <c r="Y1575" s="28">
        <f>+X1575/Modelo!$G$11</f>
        <v>1.4256810897435894</v>
      </c>
      <c r="Z1575" s="26">
        <f t="shared" ref="Z1575:Z1602" si="52">+Y1575/$AA$1</f>
        <v>0.1335647930937412</v>
      </c>
    </row>
    <row r="1576" spans="23:26" s="26" customFormat="1" ht="14.4" x14ac:dyDescent="0.3">
      <c r="W1576" s="26">
        <v>7.8700000000000006E-2</v>
      </c>
      <c r="X1576" s="26">
        <v>142.24</v>
      </c>
      <c r="Y1576" s="28">
        <f>+X1576/Modelo!$G$11</f>
        <v>1.424679487179487</v>
      </c>
      <c r="Z1576" s="26">
        <f t="shared" si="52"/>
        <v>0.13347095805573803</v>
      </c>
    </row>
    <row r="1577" spans="23:26" s="26" customFormat="1" ht="14.4" x14ac:dyDescent="0.3">
      <c r="W1577" s="26">
        <v>7.8750000000000001E-2</v>
      </c>
      <c r="X1577" s="26">
        <v>142.13</v>
      </c>
      <c r="Y1577" s="28">
        <f>+X1577/Modelo!$G$11</f>
        <v>1.423577724358974</v>
      </c>
      <c r="Z1577" s="26">
        <f t="shared" si="52"/>
        <v>0.13336773951393449</v>
      </c>
    </row>
    <row r="1578" spans="23:26" s="26" customFormat="1" ht="14.4" x14ac:dyDescent="0.3">
      <c r="W1578" s="26">
        <v>7.8799999999999995E-2</v>
      </c>
      <c r="X1578" s="26">
        <v>142.03</v>
      </c>
      <c r="Y1578" s="28">
        <f>+X1578/Modelo!$G$11</f>
        <v>1.4225761217948716</v>
      </c>
      <c r="Z1578" s="26">
        <f t="shared" si="52"/>
        <v>0.13327390447593132</v>
      </c>
    </row>
    <row r="1579" spans="23:26" s="26" customFormat="1" ht="14.4" x14ac:dyDescent="0.3">
      <c r="W1579" s="26">
        <v>7.8850000000000003E-2</v>
      </c>
      <c r="X1579" s="26">
        <v>141.93</v>
      </c>
      <c r="Y1579" s="28">
        <f>+X1579/Modelo!$G$11</f>
        <v>1.4215745192307689</v>
      </c>
      <c r="Z1579" s="26">
        <f t="shared" si="52"/>
        <v>0.13318006943792812</v>
      </c>
    </row>
    <row r="1580" spans="23:26" s="26" customFormat="1" ht="14.4" x14ac:dyDescent="0.3">
      <c r="W1580" s="26">
        <v>7.8899999999999998E-2</v>
      </c>
      <c r="X1580" s="26">
        <v>141.83000000000001</v>
      </c>
      <c r="Y1580" s="28">
        <f>+X1580/Modelo!$G$11</f>
        <v>1.4205729166666665</v>
      </c>
      <c r="Z1580" s="26">
        <f t="shared" si="52"/>
        <v>0.13308623439992495</v>
      </c>
    </row>
    <row r="1581" spans="23:26" s="26" customFormat="1" ht="14.4" x14ac:dyDescent="0.3">
      <c r="W1581" s="26">
        <v>7.8950000000000006E-2</v>
      </c>
      <c r="X1581" s="26">
        <v>141.72999999999999</v>
      </c>
      <c r="Y1581" s="28">
        <f>+X1581/Modelo!$G$11</f>
        <v>1.4195713141025637</v>
      </c>
      <c r="Z1581" s="26">
        <f t="shared" si="52"/>
        <v>0.13299239936192173</v>
      </c>
    </row>
    <row r="1582" spans="23:26" s="26" customFormat="1" ht="14.4" x14ac:dyDescent="0.3">
      <c r="W1582" s="26">
        <v>7.9000000000000001E-2</v>
      </c>
      <c r="X1582" s="26">
        <v>141.63</v>
      </c>
      <c r="Y1582" s="28">
        <f>+X1582/Modelo!$G$11</f>
        <v>1.4185697115384612</v>
      </c>
      <c r="Z1582" s="26">
        <f t="shared" si="52"/>
        <v>0.13289856432391856</v>
      </c>
    </row>
    <row r="1583" spans="23:26" s="26" customFormat="1" ht="14.4" x14ac:dyDescent="0.3">
      <c r="W1583" s="26">
        <v>7.9049999999999995E-2</v>
      </c>
      <c r="X1583" s="26">
        <v>141.52000000000001</v>
      </c>
      <c r="Y1583" s="28">
        <f>+X1583/Modelo!$G$11</f>
        <v>1.4174679487179487</v>
      </c>
      <c r="Z1583" s="26">
        <f t="shared" si="52"/>
        <v>0.13279534578211505</v>
      </c>
    </row>
    <row r="1584" spans="23:26" s="26" customFormat="1" ht="14.4" x14ac:dyDescent="0.3">
      <c r="W1584" s="26">
        <v>7.9100000000000004E-2</v>
      </c>
      <c r="X1584" s="26">
        <v>141.41999999999999</v>
      </c>
      <c r="Y1584" s="28">
        <f>+X1584/Modelo!$G$11</f>
        <v>1.4164663461538458</v>
      </c>
      <c r="Z1584" s="26">
        <f t="shared" si="52"/>
        <v>0.13270151074411185</v>
      </c>
    </row>
    <row r="1585" spans="23:26" s="26" customFormat="1" ht="14.4" x14ac:dyDescent="0.3">
      <c r="W1585" s="26">
        <v>7.9149999999999998E-2</v>
      </c>
      <c r="X1585" s="26">
        <v>141.32</v>
      </c>
      <c r="Y1585" s="28">
        <f>+X1585/Modelo!$G$11</f>
        <v>1.4154647435897432</v>
      </c>
      <c r="Z1585" s="26">
        <f t="shared" si="52"/>
        <v>0.13260767570610865</v>
      </c>
    </row>
    <row r="1586" spans="23:26" s="26" customFormat="1" ht="14.4" x14ac:dyDescent="0.3">
      <c r="W1586" s="26">
        <v>7.9200000000000007E-2</v>
      </c>
      <c r="X1586" s="26">
        <v>141.1</v>
      </c>
      <c r="Y1586" s="28">
        <f>+X1586/Modelo!$G$11</f>
        <v>1.4132612179487176</v>
      </c>
      <c r="Z1586" s="26">
        <f t="shared" si="52"/>
        <v>0.13240123862250164</v>
      </c>
    </row>
    <row r="1587" spans="23:26" s="26" customFormat="1" ht="14.4" x14ac:dyDescent="0.3">
      <c r="W1587" s="26">
        <v>7.9250000000000001E-2</v>
      </c>
      <c r="X1587" s="26">
        <v>140.86000000000001</v>
      </c>
      <c r="Y1587" s="28">
        <f>+X1587/Modelo!$G$11</f>
        <v>1.4108573717948716</v>
      </c>
      <c r="Z1587" s="26">
        <f t="shared" si="52"/>
        <v>0.13217603453129398</v>
      </c>
    </row>
    <row r="1588" spans="23:26" s="26" customFormat="1" ht="14.4" x14ac:dyDescent="0.3">
      <c r="W1588" s="26">
        <v>7.9299999999999995E-2</v>
      </c>
      <c r="X1588" s="26">
        <v>140.62</v>
      </c>
      <c r="Y1588" s="28">
        <f>+X1588/Modelo!$G$11</f>
        <v>1.4084535256410253</v>
      </c>
      <c r="Z1588" s="26">
        <f t="shared" si="52"/>
        <v>0.13195083044008632</v>
      </c>
    </row>
    <row r="1589" spans="23:26" s="26" customFormat="1" ht="14.4" x14ac:dyDescent="0.3">
      <c r="W1589" s="26">
        <v>7.9350000000000004E-2</v>
      </c>
      <c r="X1589" s="26">
        <v>140.38999999999999</v>
      </c>
      <c r="Y1589" s="28">
        <f>+X1589/Modelo!$G$11</f>
        <v>1.4061498397435894</v>
      </c>
      <c r="Z1589" s="26">
        <f t="shared" si="52"/>
        <v>0.131735009852679</v>
      </c>
    </row>
    <row r="1590" spans="23:26" s="26" customFormat="1" ht="14.4" x14ac:dyDescent="0.3">
      <c r="W1590" s="26">
        <v>7.9399999999999998E-2</v>
      </c>
      <c r="X1590" s="26">
        <v>140.15</v>
      </c>
      <c r="Y1590" s="28">
        <f>+X1590/Modelo!$G$11</f>
        <v>1.4037459935897434</v>
      </c>
      <c r="Z1590" s="26">
        <f t="shared" si="52"/>
        <v>0.13150980576147134</v>
      </c>
    </row>
    <row r="1591" spans="23:26" s="26" customFormat="1" ht="14.4" x14ac:dyDescent="0.3">
      <c r="W1591" s="26">
        <v>7.9450000000000007E-2</v>
      </c>
      <c r="X1591" s="26">
        <v>139.91</v>
      </c>
      <c r="Y1591" s="28">
        <f>+X1591/Modelo!$G$11</f>
        <v>1.4013421474358971</v>
      </c>
      <c r="Z1591" s="26">
        <f t="shared" si="52"/>
        <v>0.13128460167026368</v>
      </c>
    </row>
    <row r="1592" spans="23:26" s="26" customFormat="1" ht="14.4" x14ac:dyDescent="0.3">
      <c r="W1592" s="26">
        <v>7.9500000000000001E-2</v>
      </c>
      <c r="X1592" s="26">
        <v>139.68</v>
      </c>
      <c r="Y1592" s="28">
        <f>+X1592/Modelo!$G$11</f>
        <v>1.3990384615384615</v>
      </c>
      <c r="Z1592" s="26">
        <f t="shared" si="52"/>
        <v>0.13106878108285636</v>
      </c>
    </row>
    <row r="1593" spans="23:26" s="26" customFormat="1" ht="14.4" x14ac:dyDescent="0.3">
      <c r="W1593" s="26">
        <v>7.9549999999999996E-2</v>
      </c>
      <c r="X1593" s="26">
        <v>139.44</v>
      </c>
      <c r="Y1593" s="28">
        <f>+X1593/Modelo!$G$11</f>
        <v>1.3966346153846152</v>
      </c>
      <c r="Z1593" s="26">
        <f t="shared" si="52"/>
        <v>0.1308435769916487</v>
      </c>
    </row>
    <row r="1594" spans="23:26" s="26" customFormat="1" ht="14.4" x14ac:dyDescent="0.3">
      <c r="W1594" s="26">
        <v>7.9600000000000004E-2</v>
      </c>
      <c r="X1594" s="26">
        <v>139.19999999999999</v>
      </c>
      <c r="Y1594" s="28">
        <f>+X1594/Modelo!$G$11</f>
        <v>1.3942307692307689</v>
      </c>
      <c r="Z1594" s="26">
        <f t="shared" si="52"/>
        <v>0.13061837290044101</v>
      </c>
    </row>
    <row r="1595" spans="23:26" s="26" customFormat="1" ht="14.4" x14ac:dyDescent="0.3">
      <c r="W1595" s="26">
        <v>7.9649999999999999E-2</v>
      </c>
      <c r="X1595" s="26">
        <v>138.96</v>
      </c>
      <c r="Y1595" s="28">
        <f>+X1595/Modelo!$G$11</f>
        <v>1.3918269230769229</v>
      </c>
      <c r="Z1595" s="26">
        <f t="shared" si="52"/>
        <v>0.13039316880923338</v>
      </c>
    </row>
    <row r="1596" spans="23:26" s="26" customFormat="1" ht="14.4" x14ac:dyDescent="0.3">
      <c r="W1596" s="26">
        <v>7.9699999999999993E-2</v>
      </c>
      <c r="X1596" s="26">
        <v>138.72999999999999</v>
      </c>
      <c r="Y1596" s="28">
        <f>+X1596/Modelo!$G$11</f>
        <v>1.3895232371794868</v>
      </c>
      <c r="Z1596" s="26">
        <f t="shared" si="52"/>
        <v>0.13017734822182603</v>
      </c>
    </row>
    <row r="1597" spans="23:26" s="26" customFormat="1" ht="14.4" x14ac:dyDescent="0.3">
      <c r="W1597" s="26">
        <v>7.9750000000000001E-2</v>
      </c>
      <c r="X1597" s="26">
        <v>138.49</v>
      </c>
      <c r="Y1597" s="28">
        <f>+X1597/Modelo!$G$11</f>
        <v>1.387119391025641</v>
      </c>
      <c r="Z1597" s="26">
        <f t="shared" si="52"/>
        <v>0.1299521441306184</v>
      </c>
    </row>
    <row r="1598" spans="23:26" s="26" customFormat="1" ht="14.4" x14ac:dyDescent="0.3">
      <c r="W1598" s="26">
        <v>7.9799999999999996E-2</v>
      </c>
      <c r="X1598" s="26">
        <v>138.25</v>
      </c>
      <c r="Y1598" s="28">
        <f>+X1598/Modelo!$G$11</f>
        <v>1.3847155448717947</v>
      </c>
      <c r="Z1598" s="26">
        <f t="shared" si="52"/>
        <v>0.12972694003941074</v>
      </c>
    </row>
    <row r="1599" spans="23:26" s="26" customFormat="1" ht="14.4" x14ac:dyDescent="0.3">
      <c r="W1599" s="26">
        <v>7.9850000000000004E-2</v>
      </c>
      <c r="X1599" s="26">
        <v>138.02000000000001</v>
      </c>
      <c r="Y1599" s="28">
        <f>+X1599/Modelo!$G$11</f>
        <v>1.3824118589743588</v>
      </c>
      <c r="Z1599" s="26">
        <f t="shared" si="52"/>
        <v>0.12951111945200339</v>
      </c>
    </row>
    <row r="1600" spans="23:26" s="26" customFormat="1" ht="14.4" x14ac:dyDescent="0.3">
      <c r="W1600" s="26">
        <v>7.9899999999999999E-2</v>
      </c>
      <c r="X1600" s="26">
        <v>137.78</v>
      </c>
      <c r="Y1600" s="28">
        <f>+X1600/Modelo!$G$11</f>
        <v>1.3800080128205126</v>
      </c>
      <c r="Z1600" s="26">
        <f t="shared" si="52"/>
        <v>0.12928591536079573</v>
      </c>
    </row>
    <row r="1601" spans="23:26" s="26" customFormat="1" ht="14.4" x14ac:dyDescent="0.3">
      <c r="W1601" s="26">
        <v>7.9949999999999993E-2</v>
      </c>
      <c r="X1601" s="26">
        <v>137.54</v>
      </c>
      <c r="Y1601" s="28">
        <f>+X1601/Modelo!$G$11</f>
        <v>1.3776041666666663</v>
      </c>
      <c r="Z1601" s="26">
        <f t="shared" si="52"/>
        <v>0.12906071126958804</v>
      </c>
    </row>
    <row r="1602" spans="23:26" s="26" customFormat="1" ht="14.4" x14ac:dyDescent="0.3">
      <c r="W1602" s="26">
        <v>0.08</v>
      </c>
      <c r="X1602" s="26">
        <v>137.30000000000001</v>
      </c>
      <c r="Y1602" s="28">
        <f>+X1602/Modelo!$G$11</f>
        <v>1.3752003205128205</v>
      </c>
      <c r="Z1602" s="26">
        <f t="shared" si="52"/>
        <v>0.12883550717838044</v>
      </c>
    </row>
  </sheetData>
  <sheetProtection algorithmName="SHA-512" hashValue="1+hjfxKepk+RUiTfjT6AcxpkPKAIsnEopFH0B4vlpZAfc7CmRDeeSywRlZcThn9D4J5VWkznH5H3X+9a8As3aw==" saltValue="lWJjXN8W6KO4SDGTK2qMAQ==" spinCount="100000" sheet="1" formatCells="0" formatColumns="0" formatRows="0" insertColumns="0" insertRows="0" insertHyperlinks="0" deleteColumns="0" deleteRows="0" sort="0" autoFilter="0" pivotTables="0"/>
  <mergeCells count="16">
    <mergeCell ref="O1:U1"/>
    <mergeCell ref="O8:R8"/>
    <mergeCell ref="O15:R15"/>
    <mergeCell ref="C1:D1"/>
    <mergeCell ref="F1:M1"/>
    <mergeCell ref="F10:M10"/>
    <mergeCell ref="H30:I30"/>
    <mergeCell ref="C28:F28"/>
    <mergeCell ref="C11:D11"/>
    <mergeCell ref="C2:D2"/>
    <mergeCell ref="C12:D12"/>
    <mergeCell ref="C23:D23"/>
    <mergeCell ref="F19:M19"/>
    <mergeCell ref="F2:M2"/>
    <mergeCell ref="F11:M11"/>
    <mergeCell ref="F20:M20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Modelo</vt:lpstr>
      <vt:lpstr>Calculos</vt:lpstr>
      <vt:lpstr>Modelo!Área_de_impresión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Piedrahita</dc:creator>
  <cp:lastModifiedBy>Jefferson Piedrahita</cp:lastModifiedBy>
  <cp:lastPrinted>2022-04-09T05:52:33Z</cp:lastPrinted>
  <dcterms:created xsi:type="dcterms:W3CDTF">2022-03-04T22:52:08Z</dcterms:created>
  <dcterms:modified xsi:type="dcterms:W3CDTF">2022-05-16T21:51:21Z</dcterms:modified>
</cp:coreProperties>
</file>