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\Documents\"/>
    </mc:Choice>
  </mc:AlternateContent>
  <xr:revisionPtr revIDLastSave="0" documentId="8_{0168508C-0A85-45EB-BA80-5CC4E4AD8B30}" xr6:coauthVersionLast="46" xr6:coauthVersionMax="46" xr10:uidLastSave="{00000000-0000-0000-0000-000000000000}"/>
  <bookViews>
    <workbookView xWindow="-120" yWindow="-120" windowWidth="29040" windowHeight="15840" activeTab="1" xr2:uid="{116CF042-545C-4790-90C0-2EEB3B31701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7" i="2" l="1"/>
  <c r="AM18" i="2"/>
  <c r="AM19" i="2"/>
  <c r="AM20" i="2"/>
  <c r="AM16" i="2"/>
  <c r="AG19" i="2"/>
  <c r="AG18" i="2"/>
  <c r="AA17" i="2"/>
  <c r="AE17" i="2"/>
  <c r="AE18" i="2"/>
  <c r="AE19" i="2"/>
  <c r="AE20" i="2"/>
  <c r="AE16" i="2"/>
  <c r="AC17" i="2"/>
  <c r="AC18" i="2"/>
  <c r="AC19" i="2"/>
  <c r="AC20" i="2"/>
  <c r="AC16" i="2"/>
  <c r="AA16" i="2"/>
  <c r="AA18" i="2"/>
  <c r="AA19" i="2"/>
  <c r="AA20" i="2"/>
  <c r="X17" i="2"/>
  <c r="X18" i="2"/>
  <c r="X19" i="2"/>
  <c r="X20" i="2"/>
  <c r="X16" i="2"/>
  <c r="G16" i="2"/>
  <c r="O16" i="2" s="1"/>
  <c r="G17" i="2"/>
  <c r="W17" i="2" s="1"/>
  <c r="G18" i="2"/>
  <c r="Q18" i="2" s="1"/>
  <c r="G19" i="2"/>
  <c r="K19" i="2" s="1"/>
  <c r="G20" i="2"/>
  <c r="U20" i="2" s="1"/>
  <c r="F17" i="2"/>
  <c r="F18" i="2"/>
  <c r="F19" i="2"/>
  <c r="F20" i="2"/>
  <c r="F16" i="2"/>
  <c r="I16" i="2" l="1"/>
  <c r="K18" i="2"/>
  <c r="O20" i="2"/>
  <c r="Q17" i="2"/>
  <c r="U19" i="2"/>
  <c r="U18" i="2"/>
  <c r="I18" i="2"/>
  <c r="M20" i="2"/>
  <c r="O17" i="2"/>
  <c r="S19" i="2"/>
  <c r="W16" i="2"/>
  <c r="I20" i="2"/>
  <c r="K17" i="2"/>
  <c r="O19" i="2"/>
  <c r="S16" i="2"/>
  <c r="I19" i="2"/>
  <c r="M16" i="2"/>
  <c r="O18" i="2"/>
  <c r="S20" i="2"/>
  <c r="U17" i="2"/>
  <c r="I17" i="2"/>
  <c r="M19" i="2"/>
  <c r="Q16" i="2"/>
  <c r="S18" i="2"/>
  <c r="W20" i="2"/>
  <c r="K16" i="2"/>
  <c r="M18" i="2"/>
  <c r="Q20" i="2"/>
  <c r="S17" i="2"/>
  <c r="W19" i="2"/>
  <c r="K20" i="2"/>
  <c r="M17" i="2"/>
  <c r="Q19" i="2"/>
  <c r="U16" i="2"/>
  <c r="W18" i="2"/>
</calcChain>
</file>

<file path=xl/sharedStrings.xml><?xml version="1.0" encoding="utf-8"?>
<sst xmlns="http://schemas.openxmlformats.org/spreadsheetml/2006/main" count="117" uniqueCount="107">
  <si>
    <t>Pedro</t>
  </si>
  <si>
    <t>Salario</t>
  </si>
  <si>
    <t>Jornada</t>
  </si>
  <si>
    <t>Lunes-sabado</t>
  </si>
  <si>
    <t>durante la semana trabajo así:</t>
  </si>
  <si>
    <t>De 6 am a 2 pm</t>
  </si>
  <si>
    <t>Lunes- festivo trabajo de 6 am a 2 pm</t>
  </si>
  <si>
    <t>Martes:</t>
  </si>
  <si>
    <t>descanso remunerado x lunes trabajado</t>
  </si>
  <si>
    <t>Miercoles- jueves de 6 am a 4 pm</t>
  </si>
  <si>
    <t>Viernes</t>
  </si>
  <si>
    <t xml:space="preserve">de 2pm a 12 am </t>
  </si>
  <si>
    <t>sabado</t>
  </si>
  <si>
    <t>de 2pm a 10pm</t>
  </si>
  <si>
    <t>Domingo</t>
  </si>
  <si>
    <t>de 2pm- a 11pm</t>
  </si>
  <si>
    <t>HOD</t>
  </si>
  <si>
    <t>HED</t>
  </si>
  <si>
    <t>HON</t>
  </si>
  <si>
    <t>HEN</t>
  </si>
  <si>
    <t>HODD</t>
  </si>
  <si>
    <t>HODN</t>
  </si>
  <si>
    <t>HEDN</t>
  </si>
  <si>
    <t>HEDD</t>
  </si>
  <si>
    <t>LUNES</t>
  </si>
  <si>
    <t>MARTES</t>
  </si>
  <si>
    <t>MIÉRCOLES</t>
  </si>
  <si>
    <t>JUEVES</t>
  </si>
  <si>
    <t>VIERNES</t>
  </si>
  <si>
    <t>SÁBADO</t>
  </si>
  <si>
    <t>DOMINGO</t>
  </si>
  <si>
    <t>SALARIO</t>
  </si>
  <si>
    <t>VALOR DÍAS=</t>
  </si>
  <si>
    <t>1500000/30</t>
  </si>
  <si>
    <t>VALOR DIA=</t>
  </si>
  <si>
    <t>VALOR HOD</t>
  </si>
  <si>
    <t xml:space="preserve">SEMANA ORDINARIA </t>
  </si>
  <si>
    <t>7 DÍAS* VALOR DÍA</t>
  </si>
  <si>
    <t>SEMANA=</t>
  </si>
  <si>
    <t>7*50000=</t>
  </si>
  <si>
    <t>RECARGO FESTIVO=</t>
  </si>
  <si>
    <t>RECARGO*HON</t>
  </si>
  <si>
    <t>MIERCOLES-JUEVES</t>
  </si>
  <si>
    <t>SABADO</t>
  </si>
  <si>
    <t>CON DIA COMPENSATORIO</t>
  </si>
  <si>
    <t>(1+1)</t>
  </si>
  <si>
    <t>6.250*0,75*8</t>
  </si>
  <si>
    <t>DEVENGADO</t>
  </si>
  <si>
    <t xml:space="preserve">VAMOS A LIQUIDAR UNA NOMINA DE LA PRIMERA QUINCENA DE OCTUBRE </t>
  </si>
  <si>
    <t xml:space="preserve">Y VAMOS A CREAR NUESTRO MODELO DE LIQUIDACIÓN DE NÓMINA </t>
  </si>
  <si>
    <t xml:space="preserve">ENTONCES PONGAN ATENCIÓN Y VAYAN REALIZANDO SU PLANTILLA EN EXCEL </t>
  </si>
  <si>
    <t>VAMOS HACER LA LIQUIDACIÓN DE NÓMINA PARA 5 EMPLEADOS</t>
  </si>
  <si>
    <t>PRENÓMINA DE OCTUBRE 15</t>
  </si>
  <si>
    <t>DATOS BASICOS</t>
  </si>
  <si>
    <t>CEDULA</t>
  </si>
  <si>
    <t>NOMBRES Y APELLIDOS</t>
  </si>
  <si>
    <t>CARGO</t>
  </si>
  <si>
    <t>SALARIO MES</t>
  </si>
  <si>
    <t>JUAN PEREZ</t>
  </si>
  <si>
    <t>ANA TAMAYO</t>
  </si>
  <si>
    <t>ALBA LOPEZ</t>
  </si>
  <si>
    <t>PEDRO CARO</t>
  </si>
  <si>
    <t>PEPA JARAMILLO</t>
  </si>
  <si>
    <t>SECRETARIO</t>
  </si>
  <si>
    <t>GERENTE</t>
  </si>
  <si>
    <t>VENDEDORA</t>
  </si>
  <si>
    <t>VENDEDOR</t>
  </si>
  <si>
    <t xml:space="preserve">CONTADORA </t>
  </si>
  <si>
    <t>NOVEDADES EN LA QUINCENA</t>
  </si>
  <si>
    <t>1. JUAN PEREZ DURANTE LA QUINCENA TRABAJO 2 HED Y 4 HEN.</t>
  </si>
  <si>
    <t>ADEMÁS TRABAJÓ UN DOMINGO. CON DÍA COMPENSATORIO</t>
  </si>
  <si>
    <t>3. LA EMPRESA PAGA COMISIONES POR VENTAS DEL 2% SE PAGA EN LA PRIMERA QUINCENA DEL MES SIGUIENTE. EN SEPTIEMBRE ALBA VENDIO 100 MILLONES Y PEDRO VENDIO 70 MILLONES</t>
  </si>
  <si>
    <r>
      <t>2. ANA TAMAYO SE INCAPACITO DEL 7 AL 9 DE OCTUBRE (</t>
    </r>
    <r>
      <rPr>
        <sz val="11"/>
        <color rgb="FFFF0000"/>
        <rFont val="Calibri"/>
        <family val="2"/>
        <scheme val="minor"/>
      </rPr>
      <t>ENFERMEDAD GENERAL)</t>
    </r>
    <r>
      <rPr>
        <sz val="11"/>
        <color theme="1"/>
        <rFont val="Calibri"/>
        <family val="2"/>
        <scheme val="minor"/>
      </rPr>
      <t>. Y 3 DÍAS TRABAJO 3 HORAS EXTRAS</t>
    </r>
  </si>
  <si>
    <t xml:space="preserve">4. ALBA RECIBE UN BONO DE 300MIL POR CUMPLIMIENTO DE VENTAS </t>
  </si>
  <si>
    <t xml:space="preserve">5. PEPA NO LLEGO A TRABAJAR EL 12 DE OCTUBRE SIN JUSTIFICACIÓN </t>
  </si>
  <si>
    <t xml:space="preserve">6. PEDRO TRABAJO UN DOMINGO, CON UN DÍA COMPENSATORIO </t>
  </si>
  <si>
    <t>7. ALBA SE INCAPACITO 2 DÍAS POR ENFEERMEDAD LABORAL</t>
  </si>
  <si>
    <t>FECHA 15 DE OCTUBRE DE 2021</t>
  </si>
  <si>
    <t>SMMLV</t>
  </si>
  <si>
    <t>AUXILIO DE TRANSPORTE</t>
  </si>
  <si>
    <t>AUDT</t>
  </si>
  <si>
    <t># DE DÍAS LABORADOS EN LA QUINCENA</t>
  </si>
  <si>
    <t>SALARIO QUINCENA</t>
  </si>
  <si>
    <t>#HON</t>
  </si>
  <si>
    <t>#HODD</t>
  </si>
  <si>
    <t>#HODN</t>
  </si>
  <si>
    <t>RECARGOS</t>
  </si>
  <si>
    <t>HORAS EXTRAS</t>
  </si>
  <si>
    <t>#HED</t>
  </si>
  <si>
    <t>#HEN</t>
  </si>
  <si>
    <t>#HEDD</t>
  </si>
  <si>
    <t>#HEDN</t>
  </si>
  <si>
    <t>DOMINICALES</t>
  </si>
  <si>
    <t xml:space="preserve">DOMINICAL CON DESCANSO  </t>
  </si>
  <si>
    <t>INCAPACIDADES</t>
  </si>
  <si>
    <t>EMPRESA</t>
  </si>
  <si>
    <t>EPS</t>
  </si>
  <si>
    <t>ARL</t>
  </si>
  <si>
    <t>COMISIONES</t>
  </si>
  <si>
    <t>VENTAS</t>
  </si>
  <si>
    <t xml:space="preserve">COMISIÓN </t>
  </si>
  <si>
    <t>BONIFICACIONES</t>
  </si>
  <si>
    <t>HABITUALES</t>
  </si>
  <si>
    <t>ESPORÁDICAS</t>
  </si>
  <si>
    <t>VIATICOS</t>
  </si>
  <si>
    <t>0TROS</t>
  </si>
  <si>
    <t>TOTAL DEVENGADO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</si>
</sst>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99FF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37">
    <xf numFmtId="0" fontId="0" fillId="0" borderId="0" xfId="0"/>
    <xf numFmtId="44" fontId="0" fillId="0" borderId="0" xfId="1" applyFont="1"/>
    <xf numFmtId="165" fontId="0" fillId="0" borderId="0" xfId="1" applyNumberFormat="1" applyFont="1"/>
    <xf numFmtId="0" fontId="1" fillId="8" borderId="0" xfId="8"/>
    <xf numFmtId="165" fontId="1" fillId="8" borderId="0" xfId="8" applyNumberFormat="1"/>
    <xf numFmtId="0" fontId="0" fillId="0" borderId="0" xfId="0" applyAlignment="1"/>
    <xf numFmtId="0" fontId="4" fillId="8" borderId="0" xfId="8" applyFont="1"/>
    <xf numFmtId="0" fontId="1" fillId="5" borderId="0" xfId="5"/>
    <xf numFmtId="0" fontId="1" fillId="3" borderId="0" xfId="3"/>
    <xf numFmtId="165" fontId="1" fillId="3" borderId="0" xfId="3" applyNumberFormat="1"/>
    <xf numFmtId="0" fontId="1" fillId="6" borderId="0" xfId="6"/>
    <xf numFmtId="44" fontId="1" fillId="6" borderId="0" xfId="1" applyNumberFormat="1" applyFill="1"/>
    <xf numFmtId="0" fontId="1" fillId="9" borderId="0" xfId="9"/>
    <xf numFmtId="0" fontId="1" fillId="7" borderId="0" xfId="7"/>
    <xf numFmtId="0" fontId="1" fillId="11" borderId="0" xfId="9" applyFill="1"/>
    <xf numFmtId="0" fontId="1" fillId="11" borderId="0" xfId="7" applyFill="1"/>
    <xf numFmtId="165" fontId="1" fillId="7" borderId="0" xfId="1" applyNumberFormat="1" applyFill="1"/>
    <xf numFmtId="0" fontId="1" fillId="4" borderId="0" xfId="4"/>
    <xf numFmtId="165" fontId="1" fillId="4" borderId="0" xfId="1" applyNumberFormat="1" applyFill="1"/>
    <xf numFmtId="0" fontId="1" fillId="11" borderId="0" xfId="4" applyFill="1"/>
    <xf numFmtId="0" fontId="1" fillId="2" borderId="0" xfId="2"/>
    <xf numFmtId="165" fontId="1" fillId="2" borderId="0" xfId="2" applyNumberFormat="1"/>
    <xf numFmtId="0" fontId="1" fillId="10" borderId="0" xfId="10"/>
    <xf numFmtId="10" fontId="1" fillId="10" borderId="0" xfId="10" applyNumberFormat="1"/>
    <xf numFmtId="9" fontId="1" fillId="10" borderId="0" xfId="10" applyNumberFormat="1"/>
    <xf numFmtId="0" fontId="1" fillId="11" borderId="0" xfId="10" applyFill="1"/>
    <xf numFmtId="165" fontId="1" fillId="10" borderId="0" xfId="1" applyNumberFormat="1" applyFill="1"/>
    <xf numFmtId="0" fontId="0" fillId="12" borderId="0" xfId="0" applyFill="1"/>
    <xf numFmtId="0" fontId="0" fillId="11" borderId="0" xfId="0" applyFill="1"/>
    <xf numFmtId="165" fontId="0" fillId="11" borderId="0" xfId="1" applyNumberFormat="1" applyFont="1" applyFill="1"/>
    <xf numFmtId="9" fontId="0" fillId="12" borderId="0" xfId="0" applyNumberFormat="1" applyFill="1"/>
    <xf numFmtId="165" fontId="0" fillId="12" borderId="0" xfId="1" applyNumberFormat="1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165" fontId="0" fillId="16" borderId="0" xfId="0" applyNumberFormat="1" applyFill="1"/>
  </cellXfs>
  <cellStyles count="11">
    <cellStyle name="20% - Énfasis4" xfId="6" builtinId="42"/>
    <cellStyle name="20% - Énfasis6" xfId="9" builtinId="50"/>
    <cellStyle name="40% - Énfasis2" xfId="3" builtinId="35"/>
    <cellStyle name="40% - Énfasis3" xfId="5" builtinId="39"/>
    <cellStyle name="40% - Énfasis4" xfId="7" builtinId="43"/>
    <cellStyle name="40% - Énfasis5" xfId="8" builtinId="47"/>
    <cellStyle name="60% - Énfasis1" xfId="2" builtinId="32"/>
    <cellStyle name="60% - Énfasis2" xfId="4" builtinId="36"/>
    <cellStyle name="60% - Énfasis6" xfId="10" builtinId="52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99FF"/>
      <color rgb="FF66FFFF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6E11-226B-4A8A-9C00-DA9B2A1FAD07}">
  <dimension ref="A1:L28"/>
  <sheetViews>
    <sheetView zoomScale="130" zoomScaleNormal="130" workbookViewId="0">
      <selection activeCell="E29" sqref="E29"/>
    </sheetView>
  </sheetViews>
  <sheetFormatPr baseColWidth="10" defaultRowHeight="15" x14ac:dyDescent="0.25"/>
  <cols>
    <col min="1" max="1" width="18.42578125" customWidth="1"/>
    <col min="2" max="2" width="21.5703125" customWidth="1"/>
    <col min="3" max="3" width="24.140625" customWidth="1"/>
    <col min="4" max="4" width="14" bestFit="1" customWidth="1"/>
  </cols>
  <sheetData>
    <row r="1" spans="1:12" x14ac:dyDescent="0.25">
      <c r="E1">
        <v>1</v>
      </c>
      <c r="F1">
        <v>0.25</v>
      </c>
      <c r="G1">
        <v>0.35</v>
      </c>
      <c r="H1">
        <v>0.75</v>
      </c>
      <c r="I1">
        <v>0.75</v>
      </c>
      <c r="J1">
        <v>1.1000000000000001</v>
      </c>
      <c r="K1">
        <v>1.5</v>
      </c>
      <c r="L1">
        <v>1</v>
      </c>
    </row>
    <row r="2" spans="1:12" x14ac:dyDescent="0.25">
      <c r="A2" t="s">
        <v>0</v>
      </c>
      <c r="B2" t="s">
        <v>1</v>
      </c>
      <c r="C2" s="2">
        <v>1500000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25">
      <c r="A3" t="s">
        <v>2</v>
      </c>
      <c r="B3" t="s">
        <v>3</v>
      </c>
      <c r="C3" t="s">
        <v>5</v>
      </c>
      <c r="D3" t="s">
        <v>24</v>
      </c>
    </row>
    <row r="4" spans="1:12" x14ac:dyDescent="0.25">
      <c r="A4" t="s">
        <v>4</v>
      </c>
      <c r="D4" t="s">
        <v>25</v>
      </c>
    </row>
    <row r="5" spans="1:12" x14ac:dyDescent="0.25">
      <c r="A5" t="s">
        <v>6</v>
      </c>
      <c r="D5" t="s">
        <v>26</v>
      </c>
      <c r="F5">
        <v>2</v>
      </c>
    </row>
    <row r="6" spans="1:12" x14ac:dyDescent="0.25">
      <c r="A6" t="s">
        <v>7</v>
      </c>
      <c r="B6" t="s">
        <v>8</v>
      </c>
      <c r="D6" t="s">
        <v>27</v>
      </c>
      <c r="F6">
        <v>2</v>
      </c>
    </row>
    <row r="7" spans="1:12" x14ac:dyDescent="0.25">
      <c r="A7" t="s">
        <v>9</v>
      </c>
      <c r="D7" t="s">
        <v>28</v>
      </c>
      <c r="G7">
        <v>1</v>
      </c>
      <c r="H7">
        <v>2</v>
      </c>
    </row>
    <row r="8" spans="1:12" x14ac:dyDescent="0.25">
      <c r="A8" t="s">
        <v>10</v>
      </c>
      <c r="B8" t="s">
        <v>11</v>
      </c>
      <c r="D8" t="s">
        <v>29</v>
      </c>
      <c r="G8">
        <v>1</v>
      </c>
    </row>
    <row r="9" spans="1:12" x14ac:dyDescent="0.25">
      <c r="A9" t="s">
        <v>12</v>
      </c>
      <c r="B9" t="s">
        <v>13</v>
      </c>
      <c r="D9" t="s">
        <v>30</v>
      </c>
      <c r="I9">
        <v>7</v>
      </c>
      <c r="J9">
        <v>1</v>
      </c>
      <c r="K9">
        <v>1</v>
      </c>
    </row>
    <row r="10" spans="1:12" x14ac:dyDescent="0.25">
      <c r="A10" t="s">
        <v>14</v>
      </c>
      <c r="B10" t="s">
        <v>15</v>
      </c>
      <c r="C10" t="s">
        <v>44</v>
      </c>
    </row>
    <row r="13" spans="1:12" x14ac:dyDescent="0.25">
      <c r="A13" t="s">
        <v>31</v>
      </c>
      <c r="B13" s="2">
        <v>1500000</v>
      </c>
    </row>
    <row r="14" spans="1:12" x14ac:dyDescent="0.25">
      <c r="A14" t="s">
        <v>32</v>
      </c>
      <c r="B14" s="2" t="s">
        <v>33</v>
      </c>
    </row>
    <row r="15" spans="1:12" x14ac:dyDescent="0.25">
      <c r="A15" t="s">
        <v>34</v>
      </c>
      <c r="B15" s="2">
        <v>50000</v>
      </c>
    </row>
    <row r="16" spans="1:12" x14ac:dyDescent="0.25">
      <c r="A16" t="s">
        <v>35</v>
      </c>
      <c r="B16" s="2">
        <v>6250</v>
      </c>
    </row>
    <row r="18" spans="1:4" x14ac:dyDescent="0.25">
      <c r="A18" t="s">
        <v>36</v>
      </c>
    </row>
    <row r="19" spans="1:4" x14ac:dyDescent="0.25">
      <c r="A19" t="s">
        <v>37</v>
      </c>
    </row>
    <row r="20" spans="1:4" x14ac:dyDescent="0.25">
      <c r="A20" t="s">
        <v>38</v>
      </c>
      <c r="B20" s="1" t="s">
        <v>39</v>
      </c>
      <c r="C20" s="2"/>
      <c r="D20" s="2">
        <v>350000</v>
      </c>
    </row>
    <row r="21" spans="1:4" x14ac:dyDescent="0.25">
      <c r="A21" t="s">
        <v>40</v>
      </c>
      <c r="B21" t="s">
        <v>46</v>
      </c>
      <c r="C21" s="2"/>
      <c r="D21" s="2">
        <v>37500</v>
      </c>
    </row>
    <row r="22" spans="1:4" x14ac:dyDescent="0.25">
      <c r="A22" t="s">
        <v>17</v>
      </c>
      <c r="B22">
        <v>4</v>
      </c>
      <c r="C22" t="s">
        <v>42</v>
      </c>
      <c r="D22" s="2">
        <v>31250</v>
      </c>
    </row>
    <row r="23" spans="1:4" x14ac:dyDescent="0.25">
      <c r="A23" t="s">
        <v>41</v>
      </c>
      <c r="B23" t="s">
        <v>45</v>
      </c>
      <c r="C23" t="s">
        <v>28</v>
      </c>
      <c r="D23" s="2">
        <v>4375</v>
      </c>
    </row>
    <row r="24" spans="1:4" x14ac:dyDescent="0.25">
      <c r="A24" t="s">
        <v>19</v>
      </c>
      <c r="B24">
        <v>2</v>
      </c>
      <c r="D24" s="2">
        <v>21875</v>
      </c>
    </row>
    <row r="25" spans="1:4" x14ac:dyDescent="0.25">
      <c r="A25" t="s">
        <v>20</v>
      </c>
      <c r="B25">
        <v>7</v>
      </c>
      <c r="C25" t="s">
        <v>43</v>
      </c>
      <c r="D25" s="2">
        <v>32813</v>
      </c>
    </row>
    <row r="26" spans="1:4" x14ac:dyDescent="0.25">
      <c r="A26" t="s">
        <v>21</v>
      </c>
      <c r="B26">
        <v>1</v>
      </c>
      <c r="C26" t="s">
        <v>30</v>
      </c>
      <c r="D26" s="2">
        <v>6313</v>
      </c>
    </row>
    <row r="27" spans="1:4" x14ac:dyDescent="0.25">
      <c r="A27" t="s">
        <v>22</v>
      </c>
      <c r="B27">
        <v>1</v>
      </c>
      <c r="D27" s="2">
        <v>15625</v>
      </c>
    </row>
    <row r="28" spans="1:4" x14ac:dyDescent="0.25">
      <c r="D28" s="2">
        <v>499750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4977-8521-4A6A-9A92-1D359460F259}">
  <dimension ref="A1:AM30"/>
  <sheetViews>
    <sheetView tabSelected="1" topLeftCell="U1" workbookViewId="0">
      <selection activeCell="AM16" sqref="AM16:AM20"/>
    </sheetView>
  </sheetViews>
  <sheetFormatPr baseColWidth="10" defaultRowHeight="15" x14ac:dyDescent="0.25"/>
  <cols>
    <col min="2" max="2" width="21.42578125" bestFit="1" customWidth="1"/>
    <col min="3" max="3" width="12.140625" bestFit="1" customWidth="1"/>
    <col min="4" max="4" width="14.5703125" bestFit="1" customWidth="1"/>
    <col min="5" max="5" width="36.7109375" bestFit="1" customWidth="1"/>
    <col min="6" max="6" width="18.7109375" bestFit="1" customWidth="1"/>
    <col min="7" max="7" width="13" bestFit="1" customWidth="1"/>
    <col min="10" max="10" width="11.42578125" customWidth="1"/>
    <col min="15" max="15" width="12" bestFit="1" customWidth="1"/>
    <col min="17" max="17" width="12" bestFit="1" customWidth="1"/>
    <col min="22" max="22" width="27" bestFit="1" customWidth="1"/>
    <col min="23" max="24" width="12" bestFit="1" customWidth="1"/>
    <col min="27" max="27" width="13" bestFit="1" customWidth="1"/>
    <col min="29" max="29" width="12" bestFit="1" customWidth="1"/>
    <col min="31" max="31" width="13" bestFit="1" customWidth="1"/>
    <col min="32" max="32" width="16.7109375" bestFit="1" customWidth="1"/>
    <col min="33" max="33" width="14.5703125" bestFit="1" customWidth="1"/>
    <col min="35" max="35" width="13.28515625" bestFit="1" customWidth="1"/>
    <col min="37" max="37" width="13.28515625" bestFit="1" customWidth="1"/>
    <col min="39" max="39" width="17.85546875" customWidth="1"/>
  </cols>
  <sheetData>
    <row r="1" spans="1:39" x14ac:dyDescent="0.25">
      <c r="A1" s="5" t="s">
        <v>47</v>
      </c>
      <c r="B1" s="5"/>
      <c r="C1" s="5"/>
      <c r="D1" s="5"/>
      <c r="E1" s="5"/>
    </row>
    <row r="2" spans="1:39" x14ac:dyDescent="0.25">
      <c r="A2" s="5" t="s">
        <v>48</v>
      </c>
      <c r="B2" s="5"/>
      <c r="C2" s="5"/>
      <c r="D2" s="5"/>
      <c r="E2" s="5"/>
    </row>
    <row r="3" spans="1:39" x14ac:dyDescent="0.25">
      <c r="A3" s="5" t="s">
        <v>49</v>
      </c>
      <c r="B3" s="5"/>
      <c r="C3" s="5"/>
      <c r="D3" s="5"/>
      <c r="E3" s="5"/>
    </row>
    <row r="4" spans="1:39" x14ac:dyDescent="0.25">
      <c r="A4" s="5" t="s">
        <v>50</v>
      </c>
      <c r="B4" s="5"/>
      <c r="C4" s="5"/>
      <c r="D4" s="5"/>
      <c r="E4" s="5"/>
    </row>
    <row r="5" spans="1:39" x14ac:dyDescent="0.25">
      <c r="A5" s="5" t="s">
        <v>51</v>
      </c>
      <c r="B5" s="5"/>
      <c r="C5" s="5"/>
      <c r="D5" s="5"/>
      <c r="E5" s="5"/>
    </row>
    <row r="7" spans="1:39" x14ac:dyDescent="0.25">
      <c r="A7" t="s">
        <v>77</v>
      </c>
    </row>
    <row r="8" spans="1:39" x14ac:dyDescent="0.25">
      <c r="A8" t="s">
        <v>78</v>
      </c>
      <c r="B8" s="2">
        <v>908526</v>
      </c>
    </row>
    <row r="9" spans="1:39" x14ac:dyDescent="0.25">
      <c r="A9" t="s">
        <v>80</v>
      </c>
      <c r="B9" s="2">
        <v>106454</v>
      </c>
    </row>
    <row r="13" spans="1:39" x14ac:dyDescent="0.25">
      <c r="A13" t="s">
        <v>52</v>
      </c>
    </row>
    <row r="14" spans="1:39" x14ac:dyDescent="0.25">
      <c r="A14" t="s">
        <v>53</v>
      </c>
      <c r="H14" s="12" t="s">
        <v>86</v>
      </c>
      <c r="I14" s="12"/>
      <c r="J14" s="12"/>
      <c r="K14" s="12"/>
      <c r="L14" s="12"/>
      <c r="M14" s="12"/>
      <c r="N14" s="13" t="s">
        <v>87</v>
      </c>
      <c r="O14" s="13"/>
      <c r="P14" s="13"/>
      <c r="Q14" s="13"/>
      <c r="R14" s="13"/>
      <c r="S14" s="13"/>
      <c r="T14" s="13"/>
      <c r="U14" s="13"/>
      <c r="V14" s="17" t="s">
        <v>92</v>
      </c>
      <c r="W14" s="17"/>
      <c r="X14" s="20" t="s">
        <v>79</v>
      </c>
      <c r="Y14" s="20"/>
      <c r="Z14" s="22" t="s">
        <v>94</v>
      </c>
      <c r="AA14" s="22"/>
      <c r="AB14" s="22"/>
      <c r="AC14" s="22"/>
      <c r="AD14" s="22"/>
      <c r="AE14" s="22"/>
      <c r="AF14" s="27" t="s">
        <v>98</v>
      </c>
      <c r="AG14" s="30">
        <v>0.02</v>
      </c>
      <c r="AH14" s="32" t="s">
        <v>101</v>
      </c>
      <c r="AI14" s="32"/>
      <c r="AJ14" s="33" t="s">
        <v>104</v>
      </c>
      <c r="AK14" s="33"/>
      <c r="AL14" s="34"/>
      <c r="AM14" s="35"/>
    </row>
    <row r="15" spans="1:39" x14ac:dyDescent="0.25">
      <c r="A15" s="6" t="s">
        <v>54</v>
      </c>
      <c r="B15" s="6" t="s">
        <v>55</v>
      </c>
      <c r="C15" s="6" t="s">
        <v>56</v>
      </c>
      <c r="D15" s="6" t="s">
        <v>57</v>
      </c>
      <c r="E15" s="7" t="s">
        <v>81</v>
      </c>
      <c r="F15" s="8" t="s">
        <v>82</v>
      </c>
      <c r="G15" s="10" t="s">
        <v>35</v>
      </c>
      <c r="H15" s="12" t="s">
        <v>83</v>
      </c>
      <c r="I15" s="12">
        <v>0.35</v>
      </c>
      <c r="J15" s="12" t="s">
        <v>84</v>
      </c>
      <c r="K15" s="12">
        <v>0.75</v>
      </c>
      <c r="L15" s="12" t="s">
        <v>85</v>
      </c>
      <c r="M15" s="12">
        <v>1.1000000000000001</v>
      </c>
      <c r="N15" s="13" t="s">
        <v>88</v>
      </c>
      <c r="O15" s="13">
        <v>1.25</v>
      </c>
      <c r="P15" s="13" t="s">
        <v>89</v>
      </c>
      <c r="Q15" s="13">
        <v>1.75</v>
      </c>
      <c r="R15" s="13" t="s">
        <v>90</v>
      </c>
      <c r="S15" s="13">
        <v>2</v>
      </c>
      <c r="T15" s="13" t="s">
        <v>91</v>
      </c>
      <c r="U15" s="13">
        <v>2.5</v>
      </c>
      <c r="V15" s="17" t="s">
        <v>93</v>
      </c>
      <c r="W15" s="17">
        <v>1.75</v>
      </c>
      <c r="X15" s="21"/>
      <c r="Y15" s="20"/>
      <c r="Z15" s="22" t="s">
        <v>95</v>
      </c>
      <c r="AA15" s="23">
        <v>0.66669999999999996</v>
      </c>
      <c r="AB15" s="22" t="s">
        <v>96</v>
      </c>
      <c r="AC15" s="23">
        <v>0.66669999999999996</v>
      </c>
      <c r="AD15" s="22" t="s">
        <v>97</v>
      </c>
      <c r="AE15" s="24">
        <v>1</v>
      </c>
      <c r="AF15" s="27" t="s">
        <v>99</v>
      </c>
      <c r="AG15" s="27" t="s">
        <v>100</v>
      </c>
      <c r="AH15" s="32" t="s">
        <v>102</v>
      </c>
      <c r="AI15" s="32" t="s">
        <v>103</v>
      </c>
      <c r="AJ15" s="33" t="s">
        <v>102</v>
      </c>
      <c r="AK15" s="33" t="s">
        <v>103</v>
      </c>
      <c r="AL15" s="34" t="s">
        <v>105</v>
      </c>
      <c r="AM15" s="35" t="s">
        <v>106</v>
      </c>
    </row>
    <row r="16" spans="1:39" x14ac:dyDescent="0.25">
      <c r="A16" s="3">
        <v>111111</v>
      </c>
      <c r="B16" s="3" t="s">
        <v>58</v>
      </c>
      <c r="C16" s="3" t="s">
        <v>63</v>
      </c>
      <c r="D16" s="4">
        <v>1000000</v>
      </c>
      <c r="E16" s="7">
        <v>15</v>
      </c>
      <c r="F16" s="9">
        <f>+D16/30*E16</f>
        <v>500000.00000000006</v>
      </c>
      <c r="G16" s="11">
        <f>+ROUND(D16/240,2)</f>
        <v>4166.67</v>
      </c>
      <c r="H16" s="14"/>
      <c r="I16" s="12">
        <f>+G16*$I$15*H16</f>
        <v>0</v>
      </c>
      <c r="J16" s="14"/>
      <c r="K16" s="12">
        <f>+G16*$K$15*J16</f>
        <v>0</v>
      </c>
      <c r="L16" s="14"/>
      <c r="M16" s="12">
        <f>+G16*$M$15*L16</f>
        <v>0</v>
      </c>
      <c r="N16" s="15">
        <v>2</v>
      </c>
      <c r="O16" s="16">
        <f>+G16*$O$15*N16</f>
        <v>10416.674999999999</v>
      </c>
      <c r="P16" s="15">
        <v>4</v>
      </c>
      <c r="Q16" s="16">
        <f>+G16*$Q$15*P16</f>
        <v>29166.690000000002</v>
      </c>
      <c r="R16" s="15"/>
      <c r="S16" s="13">
        <f>+G16*$S$15*R16</f>
        <v>0</v>
      </c>
      <c r="T16" s="15"/>
      <c r="U16" s="13">
        <f>+G16*$U$15*T16</f>
        <v>0</v>
      </c>
      <c r="V16" s="19">
        <v>1</v>
      </c>
      <c r="W16" s="18">
        <f>+G16*$W$15*8*V16</f>
        <v>58333.380000000005</v>
      </c>
      <c r="X16" s="21">
        <f>+IF(D16&lt;=$B$8*2,$B$9/30*E16,0)</f>
        <v>53227</v>
      </c>
      <c r="Y16" s="20"/>
      <c r="Z16" s="25"/>
      <c r="AA16" s="22">
        <f>+D16/30*$AA$15*Z16</f>
        <v>0</v>
      </c>
      <c r="AB16" s="25"/>
      <c r="AC16" s="22">
        <f>+D16/30*$AC$15*AB16</f>
        <v>0</v>
      </c>
      <c r="AD16" s="25"/>
      <c r="AE16" s="22">
        <f>+D16/30*$AE$15*AD16</f>
        <v>0</v>
      </c>
      <c r="AF16" s="28"/>
      <c r="AG16" s="27"/>
      <c r="AH16" s="28"/>
      <c r="AI16" s="28"/>
      <c r="AJ16" s="28"/>
      <c r="AK16" s="28"/>
      <c r="AL16" s="28"/>
      <c r="AM16" s="36">
        <f>+F16+I16+K16+M16+O16+Q16+S16+U16+W16+X16+AA16+AC16+AE16+AG16+AH16+AI16+AJ16+AK16+AL16</f>
        <v>651143.745</v>
      </c>
    </row>
    <row r="17" spans="1:39" x14ac:dyDescent="0.25">
      <c r="A17" s="3">
        <v>222222</v>
      </c>
      <c r="B17" s="3" t="s">
        <v>59</v>
      </c>
      <c r="C17" s="3" t="s">
        <v>64</v>
      </c>
      <c r="D17" s="4">
        <v>4000000</v>
      </c>
      <c r="E17" s="7">
        <v>12</v>
      </c>
      <c r="F17" s="9">
        <f t="shared" ref="F17:F20" si="0">+D17/30*E17</f>
        <v>1600000</v>
      </c>
      <c r="G17" s="11">
        <f t="shared" ref="G17:G20" si="1">+ROUND(D17/240,2)</f>
        <v>16666.669999999998</v>
      </c>
      <c r="H17" s="14"/>
      <c r="I17" s="12">
        <f t="shared" ref="I17:I20" si="2">+G17*$I$15*H17</f>
        <v>0</v>
      </c>
      <c r="J17" s="14"/>
      <c r="K17" s="12">
        <f t="shared" ref="K17:K20" si="3">+G17*$K$15*J17</f>
        <v>0</v>
      </c>
      <c r="L17" s="14"/>
      <c r="M17" s="12">
        <f t="shared" ref="M17:M20" si="4">+G17*$M$15*L17</f>
        <v>0</v>
      </c>
      <c r="N17" s="15"/>
      <c r="O17" s="13">
        <f t="shared" ref="O17:O20" si="5">+G17*$O$15*N17</f>
        <v>0</v>
      </c>
      <c r="P17" s="15"/>
      <c r="Q17" s="13">
        <f t="shared" ref="Q17:Q20" si="6">+G17*$Q$15*P17</f>
        <v>0</v>
      </c>
      <c r="R17" s="15"/>
      <c r="S17" s="13">
        <f t="shared" ref="S17:S20" si="7">+G17*$S$15*R17</f>
        <v>0</v>
      </c>
      <c r="T17" s="15"/>
      <c r="U17" s="13">
        <f t="shared" ref="U17:U20" si="8">+G17*$U$15*T17</f>
        <v>0</v>
      </c>
      <c r="V17" s="19"/>
      <c r="W17" s="17">
        <f t="shared" ref="W17:W20" si="9">+G17*$W$15*8*V17</f>
        <v>0</v>
      </c>
      <c r="X17" s="21">
        <f t="shared" ref="X17:X20" si="10">+IF(D17&lt;=$B$8*2,$B$9/30*E17,0)</f>
        <v>0</v>
      </c>
      <c r="Y17" s="20"/>
      <c r="Z17" s="25">
        <v>2</v>
      </c>
      <c r="AA17" s="26">
        <f t="shared" ref="AA17:AA20" si="11">+D17/30*$AA$15*Z17</f>
        <v>177786.66666666666</v>
      </c>
      <c r="AB17" s="25">
        <v>1</v>
      </c>
      <c r="AC17" s="26">
        <f t="shared" ref="AC17:AC20" si="12">+D17/30*$AC$15*AB17</f>
        <v>88893.333333333328</v>
      </c>
      <c r="AD17" s="25"/>
      <c r="AE17" s="22">
        <f t="shared" ref="AE17:AE20" si="13">+D17/30*$AE$15*AD17</f>
        <v>0</v>
      </c>
      <c r="AF17" s="28"/>
      <c r="AG17" s="27"/>
      <c r="AH17" s="28"/>
      <c r="AI17" s="28"/>
      <c r="AJ17" s="28"/>
      <c r="AK17" s="28"/>
      <c r="AL17" s="28"/>
      <c r="AM17" s="36">
        <f t="shared" ref="AM17:AM20" si="14">+F17+I17+K17+M17+O17+Q17+S17+U17+W17+X17+AA17+AC17+AE17+AG17+AH17+AI17+AJ17+AK17+AL17</f>
        <v>1866680</v>
      </c>
    </row>
    <row r="18" spans="1:39" x14ac:dyDescent="0.25">
      <c r="A18" s="3">
        <v>333333</v>
      </c>
      <c r="B18" s="3" t="s">
        <v>60</v>
      </c>
      <c r="C18" s="3" t="s">
        <v>65</v>
      </c>
      <c r="D18" s="4">
        <v>1500000</v>
      </c>
      <c r="E18" s="7">
        <v>13</v>
      </c>
      <c r="F18" s="9">
        <f t="shared" si="0"/>
        <v>650000</v>
      </c>
      <c r="G18" s="11">
        <f t="shared" si="1"/>
        <v>6250</v>
      </c>
      <c r="H18" s="14"/>
      <c r="I18" s="12">
        <f t="shared" si="2"/>
        <v>0</v>
      </c>
      <c r="J18" s="14"/>
      <c r="K18" s="12">
        <f t="shared" si="3"/>
        <v>0</v>
      </c>
      <c r="L18" s="14"/>
      <c r="M18" s="12">
        <f t="shared" si="4"/>
        <v>0</v>
      </c>
      <c r="N18" s="15"/>
      <c r="O18" s="13">
        <f t="shared" si="5"/>
        <v>0</v>
      </c>
      <c r="P18" s="15"/>
      <c r="Q18" s="13">
        <f t="shared" si="6"/>
        <v>0</v>
      </c>
      <c r="R18" s="15"/>
      <c r="S18" s="13">
        <f t="shared" si="7"/>
        <v>0</v>
      </c>
      <c r="T18" s="15"/>
      <c r="U18" s="13">
        <f t="shared" si="8"/>
        <v>0</v>
      </c>
      <c r="V18" s="19"/>
      <c r="W18" s="17">
        <f t="shared" si="9"/>
        <v>0</v>
      </c>
      <c r="X18" s="21">
        <f t="shared" si="10"/>
        <v>46130.066666666666</v>
      </c>
      <c r="Y18" s="20"/>
      <c r="Z18" s="25"/>
      <c r="AA18" s="22">
        <f t="shared" si="11"/>
        <v>0</v>
      </c>
      <c r="AB18" s="25"/>
      <c r="AC18" s="22">
        <f t="shared" si="12"/>
        <v>0</v>
      </c>
      <c r="AD18" s="25">
        <v>2</v>
      </c>
      <c r="AE18" s="26">
        <f t="shared" si="13"/>
        <v>100000</v>
      </c>
      <c r="AF18" s="29">
        <v>100000000</v>
      </c>
      <c r="AG18" s="31">
        <f>+AF18*AG14</f>
        <v>2000000</v>
      </c>
      <c r="AH18" s="28"/>
      <c r="AI18" s="29">
        <v>300000</v>
      </c>
      <c r="AJ18" s="28"/>
      <c r="AK18" s="28"/>
      <c r="AL18" s="28"/>
      <c r="AM18" s="36">
        <f t="shared" si="14"/>
        <v>3096130.0666666664</v>
      </c>
    </row>
    <row r="19" spans="1:39" x14ac:dyDescent="0.25">
      <c r="A19" s="3">
        <v>444444</v>
      </c>
      <c r="B19" s="3" t="s">
        <v>61</v>
      </c>
      <c r="C19" s="3" t="s">
        <v>66</v>
      </c>
      <c r="D19" s="4">
        <v>1500000</v>
      </c>
      <c r="E19" s="7">
        <v>15</v>
      </c>
      <c r="F19" s="9">
        <f t="shared" si="0"/>
        <v>750000</v>
      </c>
      <c r="G19" s="11">
        <f t="shared" si="1"/>
        <v>6250</v>
      </c>
      <c r="H19" s="14"/>
      <c r="I19" s="12">
        <f t="shared" si="2"/>
        <v>0</v>
      </c>
      <c r="J19" s="14"/>
      <c r="K19" s="12">
        <f t="shared" si="3"/>
        <v>0</v>
      </c>
      <c r="L19" s="14"/>
      <c r="M19" s="12">
        <f t="shared" si="4"/>
        <v>0</v>
      </c>
      <c r="N19" s="15"/>
      <c r="O19" s="13">
        <f t="shared" si="5"/>
        <v>0</v>
      </c>
      <c r="P19" s="15"/>
      <c r="Q19" s="13">
        <f t="shared" si="6"/>
        <v>0</v>
      </c>
      <c r="R19" s="15"/>
      <c r="S19" s="13">
        <f t="shared" si="7"/>
        <v>0</v>
      </c>
      <c r="T19" s="15"/>
      <c r="U19" s="13">
        <f t="shared" si="8"/>
        <v>0</v>
      </c>
      <c r="V19" s="19">
        <v>1</v>
      </c>
      <c r="W19" s="18">
        <f t="shared" si="9"/>
        <v>87500</v>
      </c>
      <c r="X19" s="21">
        <f t="shared" si="10"/>
        <v>53227</v>
      </c>
      <c r="Y19" s="20"/>
      <c r="Z19" s="25"/>
      <c r="AA19" s="22">
        <f t="shared" si="11"/>
        <v>0</v>
      </c>
      <c r="AB19" s="25"/>
      <c r="AC19" s="22">
        <f t="shared" si="12"/>
        <v>0</v>
      </c>
      <c r="AD19" s="25"/>
      <c r="AE19" s="22">
        <f t="shared" si="13"/>
        <v>0</v>
      </c>
      <c r="AF19" s="29">
        <v>70000000</v>
      </c>
      <c r="AG19" s="31">
        <f>+AF19*AG14</f>
        <v>1400000</v>
      </c>
      <c r="AH19" s="28"/>
      <c r="AI19" s="28"/>
      <c r="AJ19" s="28"/>
      <c r="AK19" s="28"/>
      <c r="AL19" s="28"/>
      <c r="AM19" s="36">
        <f t="shared" si="14"/>
        <v>2290727</v>
      </c>
    </row>
    <row r="20" spans="1:39" x14ac:dyDescent="0.25">
      <c r="A20" s="3">
        <v>555555</v>
      </c>
      <c r="B20" s="3" t="s">
        <v>62</v>
      </c>
      <c r="C20" s="3" t="s">
        <v>67</v>
      </c>
      <c r="D20" s="4">
        <v>2100000</v>
      </c>
      <c r="E20" s="7">
        <v>15</v>
      </c>
      <c r="F20" s="9">
        <f t="shared" si="0"/>
        <v>1050000</v>
      </c>
      <c r="G20" s="11">
        <f t="shared" si="1"/>
        <v>8750</v>
      </c>
      <c r="H20" s="14"/>
      <c r="I20" s="12">
        <f t="shared" si="2"/>
        <v>0</v>
      </c>
      <c r="J20" s="14"/>
      <c r="K20" s="12">
        <f t="shared" si="3"/>
        <v>0</v>
      </c>
      <c r="L20" s="14"/>
      <c r="M20" s="12">
        <f t="shared" si="4"/>
        <v>0</v>
      </c>
      <c r="N20" s="15"/>
      <c r="O20" s="13">
        <f t="shared" si="5"/>
        <v>0</v>
      </c>
      <c r="P20" s="15"/>
      <c r="Q20" s="13">
        <f t="shared" si="6"/>
        <v>0</v>
      </c>
      <c r="R20" s="15"/>
      <c r="S20" s="13">
        <f t="shared" si="7"/>
        <v>0</v>
      </c>
      <c r="T20" s="15"/>
      <c r="U20" s="13">
        <f t="shared" si="8"/>
        <v>0</v>
      </c>
      <c r="V20" s="19"/>
      <c r="W20" s="17">
        <f t="shared" si="9"/>
        <v>0</v>
      </c>
      <c r="X20" s="21">
        <f t="shared" si="10"/>
        <v>0</v>
      </c>
      <c r="Y20" s="20"/>
      <c r="Z20" s="25"/>
      <c r="AA20" s="22">
        <f t="shared" si="11"/>
        <v>0</v>
      </c>
      <c r="AB20" s="25"/>
      <c r="AC20" s="22">
        <f t="shared" si="12"/>
        <v>0</v>
      </c>
      <c r="AD20" s="25"/>
      <c r="AE20" s="22">
        <f t="shared" si="13"/>
        <v>0</v>
      </c>
      <c r="AF20" s="28"/>
      <c r="AG20" s="27"/>
      <c r="AH20" s="28"/>
      <c r="AI20" s="28"/>
      <c r="AJ20" s="28"/>
      <c r="AK20" s="28"/>
      <c r="AL20" s="28"/>
      <c r="AM20" s="36">
        <f t="shared" si="14"/>
        <v>1050000</v>
      </c>
    </row>
    <row r="22" spans="1:39" x14ac:dyDescent="0.25">
      <c r="A22" t="s">
        <v>68</v>
      </c>
    </row>
    <row r="23" spans="1:39" ht="13.5" customHeight="1" x14ac:dyDescent="0.25">
      <c r="A23" t="s">
        <v>69</v>
      </c>
    </row>
    <row r="24" spans="1:39" x14ac:dyDescent="0.25">
      <c r="A24" t="s">
        <v>70</v>
      </c>
    </row>
    <row r="25" spans="1:39" x14ac:dyDescent="0.25">
      <c r="A25" t="s">
        <v>72</v>
      </c>
    </row>
    <row r="26" spans="1:39" ht="13.5" customHeight="1" x14ac:dyDescent="0.25">
      <c r="A26" t="s">
        <v>71</v>
      </c>
    </row>
    <row r="27" spans="1:39" x14ac:dyDescent="0.25">
      <c r="A27" t="s">
        <v>73</v>
      </c>
    </row>
    <row r="28" spans="1:39" x14ac:dyDescent="0.25">
      <c r="A28" t="s">
        <v>74</v>
      </c>
    </row>
    <row r="29" spans="1:39" x14ac:dyDescent="0.25">
      <c r="A29" t="s">
        <v>75</v>
      </c>
    </row>
    <row r="30" spans="1:39" x14ac:dyDescent="0.25">
      <c r="A30" t="s">
        <v>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2021-10-15T18:56:34Z</dcterms:created>
  <dcterms:modified xsi:type="dcterms:W3CDTF">2021-10-15T22:05:18Z</dcterms:modified>
</cp:coreProperties>
</file>