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omments1.xml" ContentType="application/vnd.openxmlformats-officedocument.spreadsheetml.comment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omments2.xml" ContentType="application/vnd.openxmlformats-officedocument.spreadsheetml.comment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omments3.xml" ContentType="application/vnd.openxmlformats-officedocument.spreadsheetml.comment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9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40.xml" ContentType="application/vnd.openxmlformats-officedocument.drawing+xml"/>
  <Override PartName="/xl/comments4.xml" ContentType="application/vnd.openxmlformats-officedocument.spreadsheetml.comments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4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42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43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 - Acompanhamento Certificados\"/>
    </mc:Choice>
  </mc:AlternateContent>
  <xr:revisionPtr revIDLastSave="0" documentId="13_ncr:1_{DEB9DCE8-E743-49D0-BA4A-CADC5E465725}" xr6:coauthVersionLast="43" xr6:coauthVersionMax="43" xr10:uidLastSave="{00000000-0000-0000-0000-000000000000}"/>
  <bookViews>
    <workbookView xWindow="-120" yWindow="-120" windowWidth="20730" windowHeight="11160" tabRatio="686" firstSheet="30" activeTab="41" xr2:uid="{4FD3F2A6-32AF-48D5-8A57-B7D527CEBF63}"/>
  </bookViews>
  <sheets>
    <sheet name="05-02" sheetId="71" r:id="rId1"/>
    <sheet name="06-02" sheetId="70" r:id="rId2"/>
    <sheet name="07-02" sheetId="72" r:id="rId3"/>
    <sheet name="08-02" sheetId="73" r:id="rId4"/>
    <sheet name="09-02" sheetId="74" r:id="rId5"/>
    <sheet name="11-02" sheetId="75" r:id="rId6"/>
    <sheet name="12-02" sheetId="76" r:id="rId7"/>
    <sheet name="13-02" sheetId="77" r:id="rId8"/>
    <sheet name="14-02" sheetId="78" r:id="rId9"/>
    <sheet name="15-02" sheetId="79" r:id="rId10"/>
    <sheet name="18-02" sheetId="80" r:id="rId11"/>
    <sheet name="19-02" sheetId="81" r:id="rId12"/>
    <sheet name="20-02" sheetId="82" r:id="rId13"/>
    <sheet name="21-02" sheetId="83" r:id="rId14"/>
    <sheet name="22-02" sheetId="84" r:id="rId15"/>
    <sheet name="25-02" sheetId="86" r:id="rId16"/>
    <sheet name="26-02" sheetId="85" r:id="rId17"/>
    <sheet name="06-03" sheetId="87" r:id="rId18"/>
    <sheet name="07-03" sheetId="88" r:id="rId19"/>
    <sheet name="08-03" sheetId="89" r:id="rId20"/>
    <sheet name="11-03" sheetId="90" r:id="rId21"/>
    <sheet name="12-03" sheetId="91" r:id="rId22"/>
    <sheet name="13-03" sheetId="92" r:id="rId23"/>
    <sheet name="14-03" sheetId="93" r:id="rId24"/>
    <sheet name="15-03" sheetId="94" r:id="rId25"/>
    <sheet name="18-03" sheetId="95" r:id="rId26"/>
    <sheet name="19-03" sheetId="96" r:id="rId27"/>
    <sheet name="20-03" sheetId="98" r:id="rId28"/>
    <sheet name="21-03" sheetId="97" r:id="rId29"/>
    <sheet name="22-03" sheetId="99" r:id="rId30"/>
    <sheet name="25-03" sheetId="100" r:id="rId31"/>
    <sheet name="26-03" sheetId="101" r:id="rId32"/>
    <sheet name="28-03" sheetId="104" r:id="rId33"/>
    <sheet name="27-03" sheetId="102" r:id="rId34"/>
    <sheet name="29-03" sheetId="103" r:id="rId35"/>
    <sheet name="01-04" sheetId="105" r:id="rId36"/>
    <sheet name="02-04" sheetId="107" r:id="rId37"/>
    <sheet name="03-04" sheetId="106" r:id="rId38"/>
    <sheet name="16-04" sheetId="108" r:id="rId39"/>
    <sheet name="29-04" sheetId="109" r:id="rId40"/>
    <sheet name="30-04" sheetId="110" r:id="rId41"/>
    <sheet name="02-05" sheetId="111" r:id="rId42"/>
    <sheet name="Acompanhamento" sheetId="3" r:id="rId43"/>
  </sheets>
  <definedNames>
    <definedName name="Indicador_Certificados" localSheetId="35">'01-04'!$B$26:$L$43</definedName>
    <definedName name="Indicador_Certificados" localSheetId="36">'02-04'!$B$26:$L$43</definedName>
    <definedName name="Indicador_Certificados" localSheetId="41">'02-05'!$B$26:$L$43</definedName>
    <definedName name="Indicador_Certificados" localSheetId="37">'03-04'!$B$26:$L$43</definedName>
    <definedName name="Indicador_Certificados" localSheetId="0">'05-02'!$B$23:$L$40</definedName>
    <definedName name="Indicador_Certificados" localSheetId="1">'06-02'!$B$23:$L$40</definedName>
    <definedName name="Indicador_Certificados" localSheetId="17">'06-03'!$B$24:$L$41</definedName>
    <definedName name="Indicador_Certificados" localSheetId="2">'07-02'!$B$23:$L$40</definedName>
    <definedName name="Indicador_Certificados" localSheetId="18">'07-03'!$B$25:$L$42</definedName>
    <definedName name="Indicador_Certificados" localSheetId="3">'08-02'!$B$23:$L$40</definedName>
    <definedName name="Indicador_Certificados" localSheetId="19">'08-03'!$B$24:$L$41</definedName>
    <definedName name="Indicador_Certificados" localSheetId="4">'09-02'!$B$24:$L$41</definedName>
    <definedName name="Indicador_Certificados" localSheetId="5">'11-02'!$B$24:$L$41</definedName>
    <definedName name="Indicador_Certificados" localSheetId="20">'11-03'!$B$24:$L$41</definedName>
    <definedName name="Indicador_Certificados" localSheetId="6">'12-02'!$B$24:$L$41</definedName>
    <definedName name="Indicador_Certificados" localSheetId="21">'12-03'!$B$26:$L$43</definedName>
    <definedName name="Indicador_Certificados" localSheetId="7">'13-02'!$B$24:$L$41</definedName>
    <definedName name="Indicador_Certificados" localSheetId="22">'13-03'!$B$26:$L$43</definedName>
    <definedName name="Indicador_Certificados" localSheetId="8">'14-02'!$B$24:$L$41</definedName>
    <definedName name="Indicador_Certificados" localSheetId="23">'14-03'!$B$26:$L$43</definedName>
    <definedName name="Indicador_Certificados" localSheetId="9">'15-02'!$B$24:$L$41</definedName>
    <definedName name="Indicador_Certificados" localSheetId="24">'15-03'!$B$26:$L$43</definedName>
    <definedName name="Indicador_Certificados" localSheetId="38">'16-04'!$B$26:$L$43</definedName>
    <definedName name="Indicador_Certificados" localSheetId="10">'18-02'!$B$24:$L$41</definedName>
    <definedName name="Indicador_Certificados" localSheetId="25">'18-03'!$B$26:$L$43</definedName>
    <definedName name="Indicador_Certificados" localSheetId="11">'19-02'!$B$24:$L$41</definedName>
    <definedName name="Indicador_Certificados" localSheetId="26">'19-03'!$B$26:$L$43</definedName>
    <definedName name="Indicador_Certificados" localSheetId="12">'20-02'!$B$24:$L$41</definedName>
    <definedName name="Indicador_Certificados" localSheetId="27">'20-03'!$B$26:$L$43</definedName>
    <definedName name="Indicador_Certificados" localSheetId="13">'21-02'!$B$24:$L$41</definedName>
    <definedName name="Indicador_Certificados" localSheetId="28">'21-03'!$B$26:$L$43</definedName>
    <definedName name="Indicador_Certificados" localSheetId="14">'22-02'!$B$24:$L$41</definedName>
    <definedName name="Indicador_Certificados" localSheetId="29">'22-03'!$B$26:$L$43</definedName>
    <definedName name="Indicador_Certificados" localSheetId="15">'25-02'!$B$24:$L$41</definedName>
    <definedName name="Indicador_Certificados" localSheetId="30">'25-03'!$B$26:$L$43</definedName>
    <definedName name="Indicador_Certificados" localSheetId="16">'26-02'!$B$24:$L$41</definedName>
    <definedName name="Indicador_Certificados" localSheetId="31">'26-03'!$B$26:$L$43</definedName>
    <definedName name="Indicador_Certificados" localSheetId="33">'27-03'!$B$26:$L$43</definedName>
    <definedName name="Indicador_Certificados" localSheetId="32">'28-03'!$B$26:$L$43</definedName>
    <definedName name="Indicador_Certificados" localSheetId="34">'29-03'!$B$26:$L$43</definedName>
    <definedName name="Indicador_Certificados" localSheetId="39">'29-04'!$B$26:$L$43</definedName>
    <definedName name="Indicador_Certificados" localSheetId="40">'30-04'!$B$26:$L$43</definedName>
    <definedName name="Indicador_Certificad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11" l="1"/>
  <c r="Q40" i="111" s="1"/>
  <c r="N38" i="111"/>
  <c r="N40" i="111" s="1"/>
  <c r="P29" i="111"/>
  <c r="M29" i="111"/>
  <c r="G27" i="111"/>
  <c r="G24" i="111"/>
  <c r="E24" i="111"/>
  <c r="F21" i="111" s="1"/>
  <c r="F23" i="111"/>
  <c r="L18" i="111"/>
  <c r="F17" i="111"/>
  <c r="L16" i="111"/>
  <c r="L14" i="111"/>
  <c r="F14" i="111"/>
  <c r="F11" i="111"/>
  <c r="Q9" i="111"/>
  <c r="N8" i="111"/>
  <c r="F8" i="111"/>
  <c r="N6" i="111"/>
  <c r="F7" i="111" l="1"/>
  <c r="F10" i="111"/>
  <c r="F16" i="111"/>
  <c r="F19" i="111"/>
  <c r="F6" i="111"/>
  <c r="F13" i="111"/>
  <c r="F20" i="111"/>
  <c r="F22" i="111"/>
  <c r="F9" i="111"/>
  <c r="F12" i="111"/>
  <c r="F15" i="111"/>
  <c r="F24" i="111" s="1"/>
  <c r="F18" i="111"/>
  <c r="E38" i="3"/>
  <c r="E37" i="3"/>
  <c r="C38" i="3"/>
  <c r="C37" i="3"/>
  <c r="B38" i="3"/>
  <c r="B37" i="3"/>
  <c r="E36" i="3"/>
  <c r="C36" i="3"/>
  <c r="B36" i="3"/>
  <c r="Q38" i="110"/>
  <c r="Q40" i="110" s="1"/>
  <c r="N38" i="110"/>
  <c r="N40" i="110" s="1"/>
  <c r="P29" i="110"/>
  <c r="M29" i="110"/>
  <c r="G27" i="110"/>
  <c r="G24" i="110"/>
  <c r="E24" i="110"/>
  <c r="F21" i="110" s="1"/>
  <c r="L18" i="110"/>
  <c r="L16" i="110"/>
  <c r="L14" i="110"/>
  <c r="Q9" i="110"/>
  <c r="N8" i="110"/>
  <c r="N6" i="110"/>
  <c r="F20" i="110" l="1"/>
  <c r="F14" i="110"/>
  <c r="F24" i="110" s="1"/>
  <c r="F17" i="110"/>
  <c r="F22" i="110"/>
  <c r="F8" i="110"/>
  <c r="F11" i="110"/>
  <c r="F16" i="110"/>
  <c r="F19" i="110"/>
  <c r="F6" i="110"/>
  <c r="F13" i="110"/>
  <c r="F7" i="110"/>
  <c r="F10" i="110"/>
  <c r="F23" i="110"/>
  <c r="F9" i="110"/>
  <c r="F12" i="110"/>
  <c r="F15" i="110"/>
  <c r="F18" i="110"/>
  <c r="Q38" i="109"/>
  <c r="Q40" i="109" s="1"/>
  <c r="N38" i="109"/>
  <c r="N40" i="109" s="1"/>
  <c r="P29" i="109"/>
  <c r="M29" i="109"/>
  <c r="G27" i="109"/>
  <c r="G24" i="109"/>
  <c r="E24" i="109"/>
  <c r="F21" i="109" s="1"/>
  <c r="L18" i="109"/>
  <c r="L16" i="109"/>
  <c r="L14" i="109"/>
  <c r="Q9" i="109"/>
  <c r="N8" i="109"/>
  <c r="N6" i="109"/>
  <c r="F7" i="109" l="1"/>
  <c r="F16" i="109"/>
  <c r="F23" i="109"/>
  <c r="F10" i="109"/>
  <c r="F8" i="109"/>
  <c r="F11" i="109"/>
  <c r="F19" i="109"/>
  <c r="F6" i="109"/>
  <c r="F13" i="109"/>
  <c r="F20" i="109"/>
  <c r="F14" i="109"/>
  <c r="F17" i="109"/>
  <c r="F22" i="109"/>
  <c r="F9" i="109"/>
  <c r="F12" i="109"/>
  <c r="F15" i="109"/>
  <c r="F18" i="109"/>
  <c r="Q38" i="108"/>
  <c r="Q40" i="108" s="1"/>
  <c r="N38" i="108"/>
  <c r="N40" i="108" s="1"/>
  <c r="P29" i="108"/>
  <c r="M29" i="108"/>
  <c r="G27" i="108"/>
  <c r="G24" i="108"/>
  <c r="F24" i="108"/>
  <c r="E24" i="108"/>
  <c r="F23" i="108"/>
  <c r="F22" i="108"/>
  <c r="F21" i="108"/>
  <c r="F20" i="108"/>
  <c r="F19" i="108"/>
  <c r="L18" i="108"/>
  <c r="F18" i="108"/>
  <c r="F17" i="108"/>
  <c r="L16" i="108"/>
  <c r="F16" i="108"/>
  <c r="F15" i="108"/>
  <c r="L14" i="108"/>
  <c r="F14" i="108"/>
  <c r="F13" i="108"/>
  <c r="F12" i="108"/>
  <c r="F11" i="108"/>
  <c r="F10" i="108"/>
  <c r="Q9" i="108"/>
  <c r="F9" i="108"/>
  <c r="N8" i="108"/>
  <c r="F8" i="108"/>
  <c r="F7" i="108"/>
  <c r="N6" i="108"/>
  <c r="F6" i="108"/>
  <c r="F24" i="109" l="1"/>
  <c r="Q38" i="107"/>
  <c r="Q40" i="107" s="1"/>
  <c r="N38" i="107"/>
  <c r="N40" i="107" s="1"/>
  <c r="P29" i="107"/>
  <c r="M29" i="107"/>
  <c r="G27" i="107"/>
  <c r="G24" i="107"/>
  <c r="E24" i="107"/>
  <c r="F23" i="107" s="1"/>
  <c r="F20" i="107"/>
  <c r="Q9" i="107"/>
  <c r="E35" i="3"/>
  <c r="C35" i="3"/>
  <c r="B35" i="3"/>
  <c r="Q38" i="106"/>
  <c r="Q40" i="106" s="1"/>
  <c r="N38" i="106"/>
  <c r="N40" i="106" s="1"/>
  <c r="P29" i="106"/>
  <c r="M29" i="106"/>
  <c r="G27" i="106"/>
  <c r="G24" i="106"/>
  <c r="E24" i="106"/>
  <c r="F23" i="106" s="1"/>
  <c r="F20" i="106"/>
  <c r="L18" i="106"/>
  <c r="F17" i="106"/>
  <c r="L16" i="106"/>
  <c r="L14" i="106"/>
  <c r="F11" i="106"/>
  <c r="Q9" i="106"/>
  <c r="N8" i="106"/>
  <c r="N6" i="106"/>
  <c r="F6" i="106"/>
  <c r="F6" i="107" l="1"/>
  <c r="F17" i="107"/>
  <c r="F11" i="107"/>
  <c r="F9" i="107"/>
  <c r="F12" i="107"/>
  <c r="F15" i="107"/>
  <c r="F18" i="107"/>
  <c r="F21" i="107"/>
  <c r="F7" i="107"/>
  <c r="F13" i="107"/>
  <c r="F16" i="107"/>
  <c r="F22" i="107"/>
  <c r="F8" i="107"/>
  <c r="F10" i="107"/>
  <c r="F14" i="107"/>
  <c r="F19" i="107"/>
  <c r="F9" i="106"/>
  <c r="F12" i="106"/>
  <c r="F15" i="106"/>
  <c r="F18" i="106"/>
  <c r="F21" i="106"/>
  <c r="F7" i="106"/>
  <c r="F13" i="106"/>
  <c r="F16" i="106"/>
  <c r="F22" i="106"/>
  <c r="F8" i="106"/>
  <c r="F10" i="106"/>
  <c r="F14" i="106"/>
  <c r="F24" i="106" s="1"/>
  <c r="F19" i="106"/>
  <c r="E34" i="3"/>
  <c r="C34" i="3"/>
  <c r="B34" i="3"/>
  <c r="Q38" i="105"/>
  <c r="Q40" i="105" s="1"/>
  <c r="N38" i="105"/>
  <c r="N40" i="105" s="1"/>
  <c r="P29" i="105"/>
  <c r="M29" i="105"/>
  <c r="G27" i="105"/>
  <c r="G24" i="105"/>
  <c r="E24" i="105"/>
  <c r="F21" i="105" s="1"/>
  <c r="F23" i="105"/>
  <c r="L18" i="105"/>
  <c r="L16" i="105"/>
  <c r="L14" i="105"/>
  <c r="F10" i="105"/>
  <c r="Q9" i="105"/>
  <c r="N8" i="105"/>
  <c r="F7" i="105"/>
  <c r="N6" i="105"/>
  <c r="F24" i="107" l="1"/>
  <c r="F8" i="105"/>
  <c r="F11" i="105"/>
  <c r="F16" i="105"/>
  <c r="F19" i="105"/>
  <c r="F6" i="105"/>
  <c r="F13" i="105"/>
  <c r="F20" i="105"/>
  <c r="F14" i="105"/>
  <c r="F17" i="105"/>
  <c r="F22" i="105"/>
  <c r="F9" i="105"/>
  <c r="F12" i="105"/>
  <c r="F15" i="105"/>
  <c r="F18" i="105"/>
  <c r="Q38" i="104"/>
  <c r="Q40" i="104" s="1"/>
  <c r="N38" i="104"/>
  <c r="N40" i="104" s="1"/>
  <c r="P29" i="104"/>
  <c r="M29" i="104"/>
  <c r="G27" i="104"/>
  <c r="G24" i="104"/>
  <c r="E24" i="104"/>
  <c r="F21" i="104" s="1"/>
  <c r="F23" i="104"/>
  <c r="F22" i="104"/>
  <c r="F17" i="104"/>
  <c r="F16" i="104"/>
  <c r="F13" i="104"/>
  <c r="F10" i="104"/>
  <c r="Q9" i="104"/>
  <c r="F8" i="104"/>
  <c r="F6" i="104"/>
  <c r="E33" i="3"/>
  <c r="C33" i="3"/>
  <c r="B33" i="3"/>
  <c r="Q38" i="103"/>
  <c r="Q40" i="103" s="1"/>
  <c r="N38" i="103"/>
  <c r="N40" i="103" s="1"/>
  <c r="P29" i="103"/>
  <c r="M29" i="103"/>
  <c r="G27" i="103"/>
  <c r="G24" i="103"/>
  <c r="E24" i="103"/>
  <c r="F21" i="103" s="1"/>
  <c r="L18" i="103"/>
  <c r="L16" i="103"/>
  <c r="L14" i="103"/>
  <c r="Q9" i="103"/>
  <c r="N8" i="103"/>
  <c r="N6" i="103"/>
  <c r="F24" i="105" l="1"/>
  <c r="F11" i="103"/>
  <c r="F17" i="103"/>
  <c r="F8" i="103"/>
  <c r="F14" i="103"/>
  <c r="F23" i="103"/>
  <c r="F6" i="103"/>
  <c r="F19" i="103"/>
  <c r="F10" i="103"/>
  <c r="F20" i="103"/>
  <c r="F7" i="104"/>
  <c r="F11" i="104"/>
  <c r="F19" i="104"/>
  <c r="F14" i="104"/>
  <c r="F20" i="104"/>
  <c r="F9" i="104"/>
  <c r="F12" i="104"/>
  <c r="F15" i="104"/>
  <c r="F24" i="104" s="1"/>
  <c r="F18" i="104"/>
  <c r="F7" i="103"/>
  <c r="F13" i="103"/>
  <c r="F16" i="103"/>
  <c r="F22" i="103"/>
  <c r="F9" i="103"/>
  <c r="F12" i="103"/>
  <c r="F15" i="103"/>
  <c r="F18" i="103"/>
  <c r="E32" i="3"/>
  <c r="C32" i="3"/>
  <c r="B32" i="3"/>
  <c r="Q38" i="102"/>
  <c r="Q40" i="102" s="1"/>
  <c r="N38" i="102"/>
  <c r="N40" i="102" s="1"/>
  <c r="P29" i="102"/>
  <c r="M29" i="102"/>
  <c r="G27" i="102"/>
  <c r="G24" i="102"/>
  <c r="E24" i="102"/>
  <c r="F21" i="102" s="1"/>
  <c r="F23" i="102"/>
  <c r="L18" i="102"/>
  <c r="L16" i="102"/>
  <c r="L14" i="102"/>
  <c r="F14" i="102"/>
  <c r="Q9" i="102"/>
  <c r="N8" i="102"/>
  <c r="N6" i="102"/>
  <c r="F24" i="103" l="1"/>
  <c r="F17" i="102"/>
  <c r="F7" i="102"/>
  <c r="F10" i="102"/>
  <c r="F16" i="102"/>
  <c r="F19" i="102"/>
  <c r="F8" i="102"/>
  <c r="F11" i="102"/>
  <c r="F22" i="102"/>
  <c r="F6" i="102"/>
  <c r="F13" i="102"/>
  <c r="F20" i="102"/>
  <c r="F9" i="102"/>
  <c r="F12" i="102"/>
  <c r="F15" i="102"/>
  <c r="F18" i="102"/>
  <c r="E31" i="3"/>
  <c r="C31" i="3"/>
  <c r="B31" i="3"/>
  <c r="N40" i="101"/>
  <c r="Q38" i="101"/>
  <c r="Q40" i="101" s="1"/>
  <c r="N38" i="101"/>
  <c r="P29" i="101"/>
  <c r="M29" i="101"/>
  <c r="G27" i="101"/>
  <c r="G24" i="101"/>
  <c r="E24" i="101"/>
  <c r="F23" i="101" s="1"/>
  <c r="F20" i="101"/>
  <c r="L18" i="101"/>
  <c r="L16" i="101"/>
  <c r="L14" i="101"/>
  <c r="Q9" i="101"/>
  <c r="N8" i="101"/>
  <c r="N6" i="101"/>
  <c r="F24" i="102" l="1"/>
  <c r="F17" i="101"/>
  <c r="F6" i="101"/>
  <c r="F11" i="101"/>
  <c r="F9" i="101"/>
  <c r="F12" i="101"/>
  <c r="F15" i="101"/>
  <c r="F18" i="101"/>
  <c r="F21" i="101"/>
  <c r="F7" i="101"/>
  <c r="F13" i="101"/>
  <c r="F16" i="101"/>
  <c r="F22" i="101"/>
  <c r="F8" i="101"/>
  <c r="F10" i="101"/>
  <c r="F14" i="101"/>
  <c r="F19" i="101"/>
  <c r="E30" i="3"/>
  <c r="E29" i="3"/>
  <c r="E28" i="3"/>
  <c r="E27" i="3"/>
  <c r="C30" i="3"/>
  <c r="B30" i="3"/>
  <c r="Q38" i="100"/>
  <c r="Q40" i="100" s="1"/>
  <c r="N38" i="100"/>
  <c r="N40" i="100" s="1"/>
  <c r="P29" i="100"/>
  <c r="M29" i="100"/>
  <c r="G27" i="100"/>
  <c r="G24" i="100"/>
  <c r="E24" i="100"/>
  <c r="F21" i="100" s="1"/>
  <c r="L18" i="100"/>
  <c r="L16" i="100"/>
  <c r="L14" i="100"/>
  <c r="Q9" i="100"/>
  <c r="N8" i="100"/>
  <c r="N6" i="100"/>
  <c r="F24" i="101" l="1"/>
  <c r="F17" i="100"/>
  <c r="F6" i="100"/>
  <c r="F11" i="100"/>
  <c r="F20" i="100"/>
  <c r="F22" i="100"/>
  <c r="F7" i="100"/>
  <c r="F13" i="100"/>
  <c r="F16" i="100"/>
  <c r="F8" i="100"/>
  <c r="F10" i="100"/>
  <c r="F14" i="100"/>
  <c r="F19" i="100"/>
  <c r="F23" i="100"/>
  <c r="F9" i="100"/>
  <c r="F12" i="100"/>
  <c r="F15" i="100"/>
  <c r="F18" i="100"/>
  <c r="Q9" i="99"/>
  <c r="F24" i="100" l="1"/>
  <c r="E3" i="3"/>
  <c r="E4" i="3"/>
  <c r="E5" i="3"/>
  <c r="C29" i="3"/>
  <c r="B29" i="3"/>
  <c r="Q40" i="99"/>
  <c r="Q38" i="99"/>
  <c r="N38" i="99"/>
  <c r="N40" i="99" s="1"/>
  <c r="P29" i="99"/>
  <c r="M29" i="99"/>
  <c r="G27" i="99"/>
  <c r="G24" i="99"/>
  <c r="E24" i="99"/>
  <c r="F23" i="99" s="1"/>
  <c r="L18" i="99"/>
  <c r="L16" i="99"/>
  <c r="L14" i="99"/>
  <c r="N8" i="99"/>
  <c r="N6" i="99"/>
  <c r="F8" i="99" l="1"/>
  <c r="F17" i="99"/>
  <c r="F11" i="99"/>
  <c r="F20" i="99"/>
  <c r="F6" i="99"/>
  <c r="F12" i="99"/>
  <c r="F15" i="99"/>
  <c r="F18" i="99"/>
  <c r="F21" i="99"/>
  <c r="F9" i="99"/>
  <c r="F13" i="99"/>
  <c r="F16" i="99"/>
  <c r="F22" i="99"/>
  <c r="F7" i="99"/>
  <c r="F10" i="99"/>
  <c r="F14" i="99"/>
  <c r="F19" i="99"/>
  <c r="Q38" i="98"/>
  <c r="Q40" i="98" s="1"/>
  <c r="N38" i="98"/>
  <c r="N40" i="98" s="1"/>
  <c r="P29" i="98"/>
  <c r="M29" i="98"/>
  <c r="G27" i="98"/>
  <c r="G24" i="98"/>
  <c r="E24" i="98"/>
  <c r="F22" i="98" s="1"/>
  <c r="I10" i="97"/>
  <c r="C28" i="3"/>
  <c r="B28" i="3"/>
  <c r="Q38" i="97"/>
  <c r="Q40" i="97" s="1"/>
  <c r="N38" i="97"/>
  <c r="N40" i="97" s="1"/>
  <c r="P29" i="97"/>
  <c r="M29" i="97"/>
  <c r="G27" i="97"/>
  <c r="G24" i="97"/>
  <c r="E24" i="97"/>
  <c r="F21" i="97" s="1"/>
  <c r="F23" i="97"/>
  <c r="F20" i="97"/>
  <c r="L18" i="97"/>
  <c r="F17" i="97"/>
  <c r="L16" i="97"/>
  <c r="L14" i="97"/>
  <c r="F14" i="97"/>
  <c r="F11" i="97"/>
  <c r="F10" i="97"/>
  <c r="N8" i="97"/>
  <c r="F8" i="97"/>
  <c r="F7" i="97"/>
  <c r="N6" i="97"/>
  <c r="F19" i="97" l="1"/>
  <c r="F24" i="99"/>
  <c r="F11" i="98"/>
  <c r="F23" i="98"/>
  <c r="F7" i="98"/>
  <c r="F12" i="98"/>
  <c r="F20" i="98"/>
  <c r="F15" i="98"/>
  <c r="F8" i="98"/>
  <c r="F19" i="98"/>
  <c r="F9" i="98"/>
  <c r="F13" i="98"/>
  <c r="F17" i="98"/>
  <c r="F21" i="98"/>
  <c r="F6" i="98"/>
  <c r="F10" i="98"/>
  <c r="F14" i="98"/>
  <c r="F18" i="98"/>
  <c r="F9" i="97"/>
  <c r="F13" i="97"/>
  <c r="F16" i="97"/>
  <c r="F22" i="97"/>
  <c r="F6" i="97"/>
  <c r="F12" i="97"/>
  <c r="F15" i="97"/>
  <c r="F24" i="97" s="1"/>
  <c r="F18" i="97"/>
  <c r="L18" i="96"/>
  <c r="L16" i="96"/>
  <c r="L14" i="96"/>
  <c r="N8" i="96"/>
  <c r="N6" i="96"/>
  <c r="C27" i="3"/>
  <c r="B27" i="3"/>
  <c r="Q40" i="96"/>
  <c r="Q38" i="96"/>
  <c r="N38" i="96"/>
  <c r="N40" i="96" s="1"/>
  <c r="P29" i="96"/>
  <c r="M29" i="96"/>
  <c r="G27" i="96"/>
  <c r="G24" i="96"/>
  <c r="E24" i="96"/>
  <c r="F23" i="96" s="1"/>
  <c r="F24" i="98" l="1"/>
  <c r="F8" i="96"/>
  <c r="F20" i="96"/>
  <c r="F12" i="96"/>
  <c r="F16" i="96"/>
  <c r="F9" i="96"/>
  <c r="F13" i="96"/>
  <c r="F17" i="96"/>
  <c r="F21" i="96"/>
  <c r="F6" i="96"/>
  <c r="F10" i="96"/>
  <c r="F14" i="96"/>
  <c r="F18" i="96"/>
  <c r="F22" i="96"/>
  <c r="F7" i="96"/>
  <c r="F11" i="96"/>
  <c r="F15" i="96"/>
  <c r="F19" i="96"/>
  <c r="E26" i="3"/>
  <c r="B3" i="3"/>
  <c r="C3" i="3"/>
  <c r="B4" i="3"/>
  <c r="C4" i="3"/>
  <c r="B5" i="3"/>
  <c r="C5" i="3"/>
  <c r="B6" i="3"/>
  <c r="C6" i="3"/>
  <c r="C26" i="3"/>
  <c r="B26" i="3"/>
  <c r="F24" i="96" l="1"/>
  <c r="Q38" i="95"/>
  <c r="Q40" i="95" s="1"/>
  <c r="N38" i="95"/>
  <c r="N40" i="95" s="1"/>
  <c r="P29" i="95"/>
  <c r="M29" i="95"/>
  <c r="G27" i="95"/>
  <c r="G24" i="95"/>
  <c r="E24" i="95"/>
  <c r="F22" i="95" s="1"/>
  <c r="F23" i="95"/>
  <c r="F7" i="95" l="1"/>
  <c r="F8" i="95"/>
  <c r="F15" i="95"/>
  <c r="F11" i="95"/>
  <c r="F19" i="95"/>
  <c r="F12" i="95"/>
  <c r="F20" i="95"/>
  <c r="F9" i="95"/>
  <c r="F13" i="95"/>
  <c r="F17" i="95"/>
  <c r="F21" i="95"/>
  <c r="F6" i="95"/>
  <c r="F10" i="95"/>
  <c r="F14" i="95"/>
  <c r="F18" i="95"/>
  <c r="E25" i="3"/>
  <c r="C25" i="3"/>
  <c r="B25" i="3"/>
  <c r="Q38" i="94"/>
  <c r="Q40" i="94" s="1"/>
  <c r="N38" i="94"/>
  <c r="N40" i="94" s="1"/>
  <c r="P29" i="94"/>
  <c r="M29" i="94"/>
  <c r="G27" i="94"/>
  <c r="G24" i="94"/>
  <c r="E24" i="94"/>
  <c r="F21" i="94" s="1"/>
  <c r="F24" i="95" l="1"/>
  <c r="F12" i="94"/>
  <c r="F14" i="94"/>
  <c r="F23" i="94"/>
  <c r="F7" i="94"/>
  <c r="F18" i="94"/>
  <c r="F8" i="94"/>
  <c r="F19" i="94"/>
  <c r="F10" i="94"/>
  <c r="F15" i="94"/>
  <c r="F20" i="94"/>
  <c r="F6" i="94"/>
  <c r="F11" i="94"/>
  <c r="F16" i="94"/>
  <c r="F22" i="94"/>
  <c r="F9" i="94"/>
  <c r="F13" i="94"/>
  <c r="F17" i="94"/>
  <c r="E24" i="3"/>
  <c r="C24" i="3"/>
  <c r="B24" i="3"/>
  <c r="F24" i="94" l="1"/>
  <c r="Q40" i="93"/>
  <c r="Q38" i="93"/>
  <c r="N38" i="93"/>
  <c r="N40" i="93" s="1"/>
  <c r="P29" i="93"/>
  <c r="M29" i="93"/>
  <c r="G27" i="93"/>
  <c r="G24" i="93"/>
  <c r="E24" i="93"/>
  <c r="F23" i="93" s="1"/>
  <c r="F8" i="93" l="1"/>
  <c r="F16" i="93"/>
  <c r="F20" i="93"/>
  <c r="F12" i="93"/>
  <c r="F9" i="93"/>
  <c r="F13" i="93"/>
  <c r="F17" i="93"/>
  <c r="F21" i="93"/>
  <c r="F6" i="93"/>
  <c r="F10" i="93"/>
  <c r="F14" i="93"/>
  <c r="F18" i="93"/>
  <c r="F22" i="93"/>
  <c r="F7" i="93"/>
  <c r="F11" i="93"/>
  <c r="F15" i="93"/>
  <c r="F19" i="93"/>
  <c r="F22" i="92"/>
  <c r="C23" i="3"/>
  <c r="E23" i="3"/>
  <c r="B23" i="3"/>
  <c r="Q38" i="92"/>
  <c r="Q40" i="92" s="1"/>
  <c r="N38" i="92"/>
  <c r="N40" i="92" s="1"/>
  <c r="P29" i="92"/>
  <c r="M29" i="92"/>
  <c r="G27" i="92"/>
  <c r="G24" i="92"/>
  <c r="E24" i="92"/>
  <c r="F19" i="92" s="1"/>
  <c r="F23" i="92"/>
  <c r="F16" i="92"/>
  <c r="F10" i="92"/>
  <c r="F6" i="92" l="1"/>
  <c r="F12" i="92"/>
  <c r="F17" i="92"/>
  <c r="F8" i="92"/>
  <c r="F13" i="92"/>
  <c r="F18" i="92"/>
  <c r="F9" i="92"/>
  <c r="F14" i="92"/>
  <c r="F20" i="92"/>
  <c r="F21" i="92"/>
  <c r="F24" i="93"/>
  <c r="F7" i="92"/>
  <c r="F11" i="92"/>
  <c r="F15" i="92"/>
  <c r="G27" i="91"/>
  <c r="E22" i="3"/>
  <c r="C22" i="3"/>
  <c r="B22" i="3"/>
  <c r="F24" i="92" l="1"/>
  <c r="Q38" i="91"/>
  <c r="Q40" i="91" s="1"/>
  <c r="N38" i="91"/>
  <c r="N40" i="91" s="1"/>
  <c r="P29" i="91"/>
  <c r="M29" i="91"/>
  <c r="G24" i="91"/>
  <c r="E24" i="91"/>
  <c r="F23" i="91" l="1"/>
  <c r="F21" i="91"/>
  <c r="F18" i="91"/>
  <c r="F14" i="91"/>
  <c r="F6" i="91"/>
  <c r="F10" i="91"/>
  <c r="F7" i="91"/>
  <c r="F11" i="91"/>
  <c r="F15" i="91"/>
  <c r="F19" i="91"/>
  <c r="F8" i="91"/>
  <c r="F12" i="91"/>
  <c r="F16" i="91"/>
  <c r="F20" i="91"/>
  <c r="F9" i="91"/>
  <c r="F13" i="91"/>
  <c r="F17" i="91"/>
  <c r="E21" i="3"/>
  <c r="C21" i="3"/>
  <c r="B21" i="3"/>
  <c r="Q38" i="90"/>
  <c r="N38" i="90"/>
  <c r="Q36" i="90"/>
  <c r="N36" i="90"/>
  <c r="P27" i="90"/>
  <c r="M27" i="90"/>
  <c r="B25" i="90"/>
  <c r="G22" i="90"/>
  <c r="E22" i="90"/>
  <c r="F21" i="90" s="1"/>
  <c r="F24" i="91" l="1"/>
  <c r="F6" i="90"/>
  <c r="F10" i="90"/>
  <c r="F14" i="90"/>
  <c r="F18" i="90"/>
  <c r="F7" i="90"/>
  <c r="F11" i="90"/>
  <c r="F15" i="90"/>
  <c r="F19" i="90"/>
  <c r="F8" i="90"/>
  <c r="F12" i="90"/>
  <c r="F16" i="90"/>
  <c r="F20" i="90"/>
  <c r="F9" i="90"/>
  <c r="F13" i="90"/>
  <c r="F17" i="90"/>
  <c r="E20" i="3"/>
  <c r="C20" i="3"/>
  <c r="B20" i="3"/>
  <c r="Q36" i="89"/>
  <c r="Q38" i="89" s="1"/>
  <c r="N36" i="89"/>
  <c r="N38" i="89" s="1"/>
  <c r="P27" i="89"/>
  <c r="M27" i="89"/>
  <c r="B25" i="89"/>
  <c r="G22" i="89"/>
  <c r="E22" i="89"/>
  <c r="F21" i="89" s="1"/>
  <c r="F22" i="90" l="1"/>
  <c r="F6" i="89"/>
  <c r="F18" i="89"/>
  <c r="F10" i="89"/>
  <c r="F14" i="89"/>
  <c r="F7" i="89"/>
  <c r="F11" i="89"/>
  <c r="F15" i="89"/>
  <c r="F19" i="89"/>
  <c r="F8" i="89"/>
  <c r="F12" i="89"/>
  <c r="F16" i="89"/>
  <c r="F20" i="89"/>
  <c r="F9" i="89"/>
  <c r="F13" i="89"/>
  <c r="F17" i="89"/>
  <c r="E19" i="3"/>
  <c r="C19" i="3"/>
  <c r="B19" i="3"/>
  <c r="Q37" i="88"/>
  <c r="Q39" i="88" s="1"/>
  <c r="N37" i="88"/>
  <c r="N39" i="88" s="1"/>
  <c r="P28" i="88"/>
  <c r="M28" i="88"/>
  <c r="B26" i="88"/>
  <c r="G23" i="88"/>
  <c r="E23" i="88"/>
  <c r="F18" i="88" s="1"/>
  <c r="F22" i="88"/>
  <c r="F22" i="89" l="1"/>
  <c r="F6" i="88"/>
  <c r="F11" i="88"/>
  <c r="F13" i="88"/>
  <c r="F20" i="88"/>
  <c r="F7" i="88"/>
  <c r="F14" i="88"/>
  <c r="F17" i="88"/>
  <c r="F9" i="88"/>
  <c r="F19" i="88"/>
  <c r="F10" i="88"/>
  <c r="F15" i="88"/>
  <c r="F21" i="88"/>
  <c r="F8" i="88"/>
  <c r="F12" i="88"/>
  <c r="F16" i="88"/>
  <c r="B18" i="3"/>
  <c r="B17" i="3"/>
  <c r="E18" i="3"/>
  <c r="C18" i="3"/>
  <c r="C17" i="3"/>
  <c r="E17" i="3"/>
  <c r="E16" i="3"/>
  <c r="C16" i="3"/>
  <c r="B16" i="3"/>
  <c r="Q38" i="87"/>
  <c r="Q36" i="87"/>
  <c r="N36" i="87"/>
  <c r="N38" i="87" s="1"/>
  <c r="P27" i="87"/>
  <c r="M27" i="87"/>
  <c r="B25" i="87"/>
  <c r="G22" i="87"/>
  <c r="E22" i="87"/>
  <c r="F21" i="87" s="1"/>
  <c r="F18" i="87"/>
  <c r="F14" i="87"/>
  <c r="F23" i="88" l="1"/>
  <c r="F6" i="87"/>
  <c r="F10" i="87"/>
  <c r="F7" i="87"/>
  <c r="F11" i="87"/>
  <c r="F15" i="87"/>
  <c r="F19" i="87"/>
  <c r="F8" i="87"/>
  <c r="F12" i="87"/>
  <c r="F16" i="87"/>
  <c r="F20" i="87"/>
  <c r="F9" i="87"/>
  <c r="F13" i="87"/>
  <c r="F17" i="87"/>
  <c r="Q38" i="86"/>
  <c r="Q36" i="86"/>
  <c r="N36" i="86"/>
  <c r="N38" i="86" s="1"/>
  <c r="P27" i="86"/>
  <c r="M27" i="86"/>
  <c r="B25" i="86"/>
  <c r="G22" i="86"/>
  <c r="E22" i="86"/>
  <c r="F21" i="86" s="1"/>
  <c r="Q36" i="85"/>
  <c r="Q38" i="85" s="1"/>
  <c r="N36" i="85"/>
  <c r="N38" i="85" s="1"/>
  <c r="P27" i="85"/>
  <c r="M27" i="85"/>
  <c r="B25" i="85"/>
  <c r="G22" i="85"/>
  <c r="E22" i="85"/>
  <c r="F19" i="85" s="1"/>
  <c r="F22" i="87" l="1"/>
  <c r="F7" i="85"/>
  <c r="F18" i="85"/>
  <c r="F10" i="85"/>
  <c r="F11" i="85"/>
  <c r="F6" i="85"/>
  <c r="F14" i="85"/>
  <c r="F11" i="86"/>
  <c r="F6" i="86"/>
  <c r="F14" i="86"/>
  <c r="F10" i="86"/>
  <c r="F7" i="86"/>
  <c r="F18" i="86"/>
  <c r="F15" i="86"/>
  <c r="F19" i="86"/>
  <c r="F8" i="86"/>
  <c r="F12" i="86"/>
  <c r="F16" i="86"/>
  <c r="F20" i="86"/>
  <c r="F9" i="86"/>
  <c r="F13" i="86"/>
  <c r="F17" i="86"/>
  <c r="F8" i="85"/>
  <c r="F12" i="85"/>
  <c r="F16" i="85"/>
  <c r="F20" i="85"/>
  <c r="F9" i="85"/>
  <c r="F13" i="85"/>
  <c r="F17" i="85"/>
  <c r="F21" i="85"/>
  <c r="F15" i="85"/>
  <c r="E15" i="3"/>
  <c r="C15" i="3"/>
  <c r="B15" i="3"/>
  <c r="N38" i="84"/>
  <c r="Q36" i="84"/>
  <c r="Q38" i="84" s="1"/>
  <c r="N36" i="84"/>
  <c r="P27" i="84"/>
  <c r="M27" i="84"/>
  <c r="B25" i="84"/>
  <c r="G22" i="84"/>
  <c r="E22" i="84"/>
  <c r="F21" i="84" s="1"/>
  <c r="F22" i="85" l="1"/>
  <c r="F22" i="86"/>
  <c r="F10" i="84"/>
  <c r="F18" i="84"/>
  <c r="F6" i="84"/>
  <c r="F14" i="84"/>
  <c r="F7" i="84"/>
  <c r="F11" i="84"/>
  <c r="F15" i="84"/>
  <c r="F19" i="84"/>
  <c r="F8" i="84"/>
  <c r="F12" i="84"/>
  <c r="F16" i="84"/>
  <c r="F20" i="84"/>
  <c r="F9" i="84"/>
  <c r="F13" i="84"/>
  <c r="F17" i="84"/>
  <c r="E14" i="3"/>
  <c r="C14" i="3"/>
  <c r="B14" i="3"/>
  <c r="Q36" i="83"/>
  <c r="Q38" i="83" s="1"/>
  <c r="N36" i="83"/>
  <c r="N38" i="83" s="1"/>
  <c r="P27" i="83"/>
  <c r="M27" i="83"/>
  <c r="B25" i="83"/>
  <c r="G22" i="83"/>
  <c r="E22" i="83"/>
  <c r="F21" i="83" s="1"/>
  <c r="F22" i="84" l="1"/>
  <c r="F6" i="83"/>
  <c r="F10" i="83"/>
  <c r="F14" i="83"/>
  <c r="F18" i="83"/>
  <c r="F7" i="83"/>
  <c r="F15" i="83"/>
  <c r="F19" i="83"/>
  <c r="F12" i="83"/>
  <c r="F20" i="83"/>
  <c r="F11" i="83"/>
  <c r="F8" i="83"/>
  <c r="F16" i="83"/>
  <c r="F9" i="83"/>
  <c r="F13" i="83"/>
  <c r="F17" i="83"/>
  <c r="E13" i="3"/>
  <c r="C13" i="3"/>
  <c r="B13" i="3"/>
  <c r="E12" i="3"/>
  <c r="C12" i="3"/>
  <c r="B12" i="3"/>
  <c r="E11" i="3"/>
  <c r="C11" i="3"/>
  <c r="B11" i="3"/>
  <c r="E10" i="3"/>
  <c r="C10" i="3"/>
  <c r="B10" i="3"/>
  <c r="E9" i="3"/>
  <c r="C9" i="3"/>
  <c r="B9" i="3"/>
  <c r="E8" i="3"/>
  <c r="C8" i="3"/>
  <c r="B8" i="3"/>
  <c r="E7" i="3"/>
  <c r="C7" i="3"/>
  <c r="B7" i="3"/>
  <c r="Q36" i="82"/>
  <c r="Q38" i="82" s="1"/>
  <c r="N36" i="82"/>
  <c r="N38" i="82" s="1"/>
  <c r="P27" i="82"/>
  <c r="M27" i="82"/>
  <c r="B25" i="82"/>
  <c r="G22" i="82"/>
  <c r="E22" i="82"/>
  <c r="F21" i="82" s="1"/>
  <c r="H4" i="3" l="1"/>
  <c r="F22" i="83"/>
  <c r="F10" i="82"/>
  <c r="F14" i="82"/>
  <c r="F6" i="82"/>
  <c r="F18" i="82"/>
  <c r="F8" i="82"/>
  <c r="F12" i="82"/>
  <c r="F16" i="82"/>
  <c r="F20" i="82"/>
  <c r="F7" i="82"/>
  <c r="F11" i="82"/>
  <c r="F15" i="82"/>
  <c r="F19" i="82"/>
  <c r="F9" i="82"/>
  <c r="F13" i="82"/>
  <c r="F17" i="82"/>
  <c r="Q36" i="81"/>
  <c r="Q38" i="81" s="1"/>
  <c r="N36" i="81"/>
  <c r="N38" i="81" s="1"/>
  <c r="P27" i="81"/>
  <c r="M27" i="81"/>
  <c r="B25" i="81"/>
  <c r="G22" i="81"/>
  <c r="E22" i="81"/>
  <c r="F20" i="81" s="1"/>
  <c r="F22" i="82" l="1"/>
  <c r="F13" i="81"/>
  <c r="F21" i="81"/>
  <c r="F9" i="81"/>
  <c r="F17" i="81"/>
  <c r="F6" i="81"/>
  <c r="F10" i="81"/>
  <c r="F14" i="81"/>
  <c r="F18" i="81"/>
  <c r="F7" i="81"/>
  <c r="F11" i="81"/>
  <c r="F15" i="81"/>
  <c r="F19" i="81"/>
  <c r="F8" i="81"/>
  <c r="F12" i="81"/>
  <c r="F16" i="81"/>
  <c r="F22" i="81" l="1"/>
  <c r="Q36" i="80"/>
  <c r="Q38" i="80" s="1"/>
  <c r="N36" i="80"/>
  <c r="N38" i="80" s="1"/>
  <c r="P27" i="80"/>
  <c r="M27" i="80"/>
  <c r="B25" i="80"/>
  <c r="G22" i="80"/>
  <c r="E22" i="80"/>
  <c r="F21" i="80" s="1"/>
  <c r="F14" i="80" l="1"/>
  <c r="F11" i="80"/>
  <c r="F6" i="80"/>
  <c r="F18" i="80"/>
  <c r="F10" i="80"/>
  <c r="F19" i="80"/>
  <c r="F7" i="80"/>
  <c r="F15" i="80"/>
  <c r="F8" i="80"/>
  <c r="F12" i="80"/>
  <c r="F16" i="80"/>
  <c r="F20" i="80"/>
  <c r="F9" i="80"/>
  <c r="F13" i="80"/>
  <c r="F17" i="80"/>
  <c r="F22" i="80" l="1"/>
  <c r="Q36" i="79"/>
  <c r="Q38" i="79" s="1"/>
  <c r="N36" i="79"/>
  <c r="N38" i="79" s="1"/>
  <c r="P27" i="79"/>
  <c r="M27" i="79"/>
  <c r="B25" i="79"/>
  <c r="G22" i="79"/>
  <c r="E22" i="79"/>
  <c r="F21" i="79" s="1"/>
  <c r="Q36" i="78"/>
  <c r="Q38" i="78" s="1"/>
  <c r="N36" i="78"/>
  <c r="N38" i="78" s="1"/>
  <c r="P27" i="78"/>
  <c r="M27" i="78"/>
  <c r="B25" i="78"/>
  <c r="G22" i="78"/>
  <c r="E22" i="78"/>
  <c r="F19" i="78" s="1"/>
  <c r="Q36" i="77"/>
  <c r="Q38" i="77" s="1"/>
  <c r="N36" i="77"/>
  <c r="N38" i="77" s="1"/>
  <c r="P27" i="77"/>
  <c r="M27" i="77"/>
  <c r="B25" i="77"/>
  <c r="G22" i="77"/>
  <c r="E22" i="77"/>
  <c r="F19" i="77" s="1"/>
  <c r="F6" i="79" l="1"/>
  <c r="F7" i="79"/>
  <c r="F11" i="79"/>
  <c r="F14" i="79"/>
  <c r="F15" i="79"/>
  <c r="F10" i="79"/>
  <c r="F18" i="79"/>
  <c r="F19" i="79"/>
  <c r="F6" i="78"/>
  <c r="F12" i="78"/>
  <c r="F17" i="78"/>
  <c r="F9" i="78"/>
  <c r="F14" i="78"/>
  <c r="F20" i="78"/>
  <c r="F10" i="78"/>
  <c r="F16" i="78"/>
  <c r="F21" i="78"/>
  <c r="F8" i="78"/>
  <c r="F13" i="78"/>
  <c r="F18" i="78"/>
  <c r="F7" i="77"/>
  <c r="F11" i="77"/>
  <c r="F15" i="77"/>
  <c r="F8" i="77"/>
  <c r="F16" i="77"/>
  <c r="F9" i="77"/>
  <c r="F13" i="77"/>
  <c r="F17" i="77"/>
  <c r="F12" i="77"/>
  <c r="F6" i="77"/>
  <c r="F10" i="77"/>
  <c r="F14" i="77"/>
  <c r="F20" i="77"/>
  <c r="F18" i="77"/>
  <c r="F8" i="79"/>
  <c r="F12" i="79"/>
  <c r="F16" i="79"/>
  <c r="F20" i="79"/>
  <c r="F9" i="79"/>
  <c r="F13" i="79"/>
  <c r="F17" i="79"/>
  <c r="F7" i="78"/>
  <c r="F11" i="78"/>
  <c r="F15" i="78"/>
  <c r="F21" i="77"/>
  <c r="H16" i="3"/>
  <c r="H14" i="3"/>
  <c r="H12" i="3"/>
  <c r="H8" i="3"/>
  <c r="H6" i="3"/>
  <c r="E22" i="75"/>
  <c r="Q36" i="76"/>
  <c r="Q38" i="76" s="1"/>
  <c r="N36" i="76"/>
  <c r="N38" i="76" s="1"/>
  <c r="P27" i="76"/>
  <c r="M27" i="76"/>
  <c r="B25" i="76"/>
  <c r="G22" i="76"/>
  <c r="E22" i="76"/>
  <c r="F22" i="79" l="1"/>
  <c r="F21" i="76"/>
  <c r="F6" i="76"/>
  <c r="F22" i="78"/>
  <c r="F22" i="77"/>
  <c r="F14" i="76"/>
  <c r="F18" i="76"/>
  <c r="F8" i="76"/>
  <c r="F10" i="76"/>
  <c r="F19" i="76"/>
  <c r="F20" i="76"/>
  <c r="F11" i="76"/>
  <c r="F15" i="76"/>
  <c r="F7" i="76"/>
  <c r="F12" i="76"/>
  <c r="F16" i="76"/>
  <c r="F9" i="76"/>
  <c r="F13" i="76"/>
  <c r="F17" i="76"/>
  <c r="E21" i="72"/>
  <c r="E21" i="73"/>
  <c r="E22" i="74"/>
  <c r="Q36" i="75"/>
  <c r="Q38" i="75" s="1"/>
  <c r="N36" i="75"/>
  <c r="N38" i="75" s="1"/>
  <c r="P27" i="75"/>
  <c r="M27" i="75"/>
  <c r="B25" i="75"/>
  <c r="G22" i="75"/>
  <c r="F22" i="76" l="1"/>
  <c r="F21" i="75"/>
  <c r="F8" i="75"/>
  <c r="F14" i="75"/>
  <c r="F22" i="75" s="1"/>
  <c r="F10" i="75"/>
  <c r="F18" i="75"/>
  <c r="F6" i="75"/>
  <c r="F11" i="75"/>
  <c r="F15" i="75"/>
  <c r="F19" i="75"/>
  <c r="F7" i="75"/>
  <c r="F12" i="75"/>
  <c r="F16" i="75"/>
  <c r="F20" i="75"/>
  <c r="F9" i="75"/>
  <c r="F13" i="75"/>
  <c r="F17" i="75"/>
  <c r="B24" i="71" l="1"/>
  <c r="E21" i="71"/>
  <c r="E21" i="70"/>
  <c r="Q36" i="74" l="1"/>
  <c r="Q38" i="74" s="1"/>
  <c r="N36" i="74"/>
  <c r="N38" i="74" s="1"/>
  <c r="P27" i="74"/>
  <c r="M27" i="74"/>
  <c r="B25" i="74"/>
  <c r="G22" i="74"/>
  <c r="F19" i="74" l="1"/>
  <c r="F15" i="74"/>
  <c r="F9" i="74"/>
  <c r="F21" i="74"/>
  <c r="F12" i="74"/>
  <c r="F13" i="74"/>
  <c r="F8" i="74"/>
  <c r="F17" i="74"/>
  <c r="F7" i="74"/>
  <c r="F11" i="74"/>
  <c r="F16" i="74"/>
  <c r="F20" i="74"/>
  <c r="F18" i="74"/>
  <c r="F6" i="74"/>
  <c r="F10" i="74"/>
  <c r="F14" i="74"/>
  <c r="Q35" i="73"/>
  <c r="Q37" i="73" s="1"/>
  <c r="N35" i="73"/>
  <c r="N37" i="73" s="1"/>
  <c r="P26" i="73"/>
  <c r="M26" i="73"/>
  <c r="B24" i="73"/>
  <c r="G21" i="73"/>
  <c r="F20" i="73"/>
  <c r="F22" i="74" l="1"/>
  <c r="F9" i="73"/>
  <c r="F13" i="73"/>
  <c r="F6" i="73"/>
  <c r="F17" i="73"/>
  <c r="F7" i="73"/>
  <c r="F11" i="73"/>
  <c r="F15" i="73"/>
  <c r="F19" i="73"/>
  <c r="F10" i="73"/>
  <c r="F14" i="73"/>
  <c r="F18" i="73"/>
  <c r="F8" i="73"/>
  <c r="F12" i="73"/>
  <c r="F16" i="73"/>
  <c r="Q35" i="72"/>
  <c r="Q37" i="72" s="1"/>
  <c r="N35" i="72"/>
  <c r="N37" i="72" s="1"/>
  <c r="P26" i="72"/>
  <c r="M26" i="72"/>
  <c r="B24" i="72"/>
  <c r="G21" i="72"/>
  <c r="F20" i="72"/>
  <c r="F21" i="73" l="1"/>
  <c r="F13" i="72"/>
  <c r="F17" i="72"/>
  <c r="F9" i="72"/>
  <c r="F6" i="72"/>
  <c r="F10" i="72"/>
  <c r="F14" i="72"/>
  <c r="F18" i="72"/>
  <c r="F7" i="72"/>
  <c r="F11" i="72"/>
  <c r="F15" i="72"/>
  <c r="F19" i="72"/>
  <c r="F8" i="72"/>
  <c r="F12" i="72"/>
  <c r="F16" i="72"/>
  <c r="Q35" i="71"/>
  <c r="Q37" i="71" s="1"/>
  <c r="N35" i="71"/>
  <c r="N37" i="71" s="1"/>
  <c r="P26" i="71"/>
  <c r="M26" i="71"/>
  <c r="G21" i="71"/>
  <c r="F20" i="71"/>
  <c r="Q35" i="70"/>
  <c r="Q37" i="70" s="1"/>
  <c r="N35" i="70"/>
  <c r="N37" i="70" s="1"/>
  <c r="P26" i="70"/>
  <c r="M26" i="70"/>
  <c r="B24" i="70"/>
  <c r="G21" i="70"/>
  <c r="F18" i="70"/>
  <c r="F21" i="72" l="1"/>
  <c r="F6" i="71"/>
  <c r="F13" i="71"/>
  <c r="F7" i="71"/>
  <c r="F9" i="71"/>
  <c r="F10" i="71"/>
  <c r="F18" i="71"/>
  <c r="F14" i="71"/>
  <c r="F17" i="71"/>
  <c r="F11" i="71"/>
  <c r="F15" i="71"/>
  <c r="F19" i="71"/>
  <c r="F8" i="71"/>
  <c r="F12" i="71"/>
  <c r="F16" i="71"/>
  <c r="F7" i="70"/>
  <c r="F11" i="70"/>
  <c r="F15" i="70"/>
  <c r="F19" i="70"/>
  <c r="F6" i="70"/>
  <c r="F8" i="70"/>
  <c r="F12" i="70"/>
  <c r="F16" i="70"/>
  <c r="F20" i="70"/>
  <c r="F9" i="70"/>
  <c r="F13" i="70"/>
  <c r="F17" i="70"/>
  <c r="F10" i="70"/>
  <c r="F14" i="70"/>
  <c r="F21" i="70" l="1"/>
  <c r="F21" i="7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 Nunes</author>
  </authors>
  <commentList>
    <comment ref="I6" authorId="0" shapeId="0" xr:uid="{E77FDC31-6FD5-4CF5-967C-A579BD13F21B}">
      <text>
        <r>
          <rPr>
            <b/>
            <sz val="9"/>
            <color indexed="81"/>
            <rFont val="Segoe UI"/>
            <family val="2"/>
          </rPr>
          <t>Vinicius Nunes:</t>
        </r>
        <r>
          <rPr>
            <sz val="9"/>
            <color indexed="81"/>
            <rFont val="Segoe UI"/>
            <family val="2"/>
          </rPr>
          <t xml:space="preserve">
15 de 2018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 Nunes</author>
  </authors>
  <commentList>
    <comment ref="I6" authorId="0" shapeId="0" xr:uid="{9A0F463A-1EFF-4D39-BB89-47B5B5F82050}">
      <text>
        <r>
          <rPr>
            <b/>
            <sz val="9"/>
            <color indexed="81"/>
            <rFont val="Segoe UI"/>
            <family val="2"/>
          </rPr>
          <t>Vinicius Nunes:</t>
        </r>
        <r>
          <rPr>
            <sz val="9"/>
            <color indexed="81"/>
            <rFont val="Segoe UI"/>
            <family val="2"/>
          </rPr>
          <t xml:space="preserve">
9 de 2018</t>
        </r>
      </text>
    </comment>
    <comment ref="L6" authorId="0" shapeId="0" xr:uid="{112CC319-8928-42DF-B58E-41F099DB193C}">
      <text>
        <r>
          <rPr>
            <b/>
            <sz val="9"/>
            <color indexed="81"/>
            <rFont val="Segoe UI"/>
            <family val="2"/>
          </rPr>
          <t>Vinicius Nunes:</t>
        </r>
        <r>
          <rPr>
            <sz val="9"/>
            <color indexed="81"/>
            <rFont val="Segoe UI"/>
            <family val="2"/>
          </rPr>
          <t xml:space="preserve">
Bioagri
Item "Novo"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 Nunes</author>
  </authors>
  <commentList>
    <comment ref="L6" authorId="0" shapeId="0" xr:uid="{4EAE1805-90BC-493F-A499-7EC969D35364}">
      <text>
        <r>
          <rPr>
            <b/>
            <sz val="9"/>
            <color indexed="81"/>
            <rFont val="Segoe UI"/>
            <family val="2"/>
          </rPr>
          <t>Vinicius Nunes:</t>
        </r>
        <r>
          <rPr>
            <sz val="9"/>
            <color indexed="81"/>
            <rFont val="Segoe UI"/>
            <family val="2"/>
          </rPr>
          <t xml:space="preserve">
8 - Janeiro/2019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 Nunes</author>
  </authors>
  <commentList>
    <comment ref="L5" authorId="0" shapeId="0" xr:uid="{AD743BCC-996A-499D-9C3A-943578BE1F46}">
      <text>
        <r>
          <rPr>
            <b/>
            <sz val="9"/>
            <color indexed="81"/>
            <rFont val="Segoe UI"/>
            <charset val="1"/>
          </rPr>
          <t>Vinicius Nunes:</t>
        </r>
        <r>
          <rPr>
            <sz val="9"/>
            <color indexed="81"/>
            <rFont val="Segoe UI"/>
            <charset val="1"/>
          </rPr>
          <t xml:space="preserve">
177 Pendências
95 Pendências (Correções com Silvio Otani)
Obs.: Mais inclusão de padrões em procedimentos. </t>
        </r>
      </text>
    </comment>
  </commentList>
</comments>
</file>

<file path=xl/sharedStrings.xml><?xml version="1.0" encoding="utf-8"?>
<sst xmlns="http://schemas.openxmlformats.org/spreadsheetml/2006/main" count="2796" uniqueCount="72">
  <si>
    <t>Adriel</t>
  </si>
  <si>
    <t>Leonardo</t>
  </si>
  <si>
    <t>Giovana</t>
  </si>
  <si>
    <t>Adjan</t>
  </si>
  <si>
    <t>Fernanda</t>
  </si>
  <si>
    <t>Lucas</t>
  </si>
  <si>
    <t>Werik</t>
  </si>
  <si>
    <t>Flávio</t>
  </si>
  <si>
    <t>Celso</t>
  </si>
  <si>
    <t>Maicon</t>
  </si>
  <si>
    <t>Nunes</t>
  </si>
  <si>
    <t>Wanderson</t>
  </si>
  <si>
    <t>LIN</t>
  </si>
  <si>
    <t>SIC</t>
  </si>
  <si>
    <t>Setor</t>
  </si>
  <si>
    <t>SUPERVISÃO</t>
  </si>
  <si>
    <t>QUALIDADE</t>
  </si>
  <si>
    <t>GERÊNCIA</t>
  </si>
  <si>
    <t>[OUTROS]</t>
  </si>
  <si>
    <t>[Outros]</t>
  </si>
  <si>
    <t>TOTAL</t>
  </si>
  <si>
    <t>Percentual</t>
  </si>
  <si>
    <t>Data</t>
  </si>
  <si>
    <t>Certificados para Liberar</t>
  </si>
  <si>
    <t>INFORMÁTICA</t>
  </si>
  <si>
    <t>Liberação</t>
  </si>
  <si>
    <t>Relatório de Acompanhamento da Liberação de Certificados</t>
  </si>
  <si>
    <t xml:space="preserve">Calibração </t>
  </si>
  <si>
    <t>Meta</t>
  </si>
  <si>
    <t>Máximo</t>
  </si>
  <si>
    <t>Mínimo</t>
  </si>
  <si>
    <t>Certificados para Digitar (Emitir Certificado)</t>
  </si>
  <si>
    <t>Liberar</t>
  </si>
  <si>
    <t>Média</t>
  </si>
  <si>
    <t>Digitar</t>
  </si>
  <si>
    <t>Colaborador</t>
  </si>
  <si>
    <t>Cert. Liberados</t>
  </si>
  <si>
    <t>HE (Liberação)</t>
  </si>
  <si>
    <t>Certificados Para Liberar (Bruto CaliLab)</t>
  </si>
  <si>
    <t>Horário (h)</t>
  </si>
  <si>
    <t>Juliano</t>
  </si>
  <si>
    <t>[Indicador] Certificados de Calibração/Ensaios</t>
  </si>
  <si>
    <t>Divisor de Performance</t>
  </si>
  <si>
    <t>Ótimo</t>
  </si>
  <si>
    <t>Bom</t>
  </si>
  <si>
    <t>Regular</t>
  </si>
  <si>
    <t>Ruim</t>
  </si>
  <si>
    <t>Fim</t>
  </si>
  <si>
    <t>Ponteiro</t>
  </si>
  <si>
    <t>Valor</t>
  </si>
  <si>
    <t>Tamanho</t>
  </si>
  <si>
    <t>Complemento</t>
  </si>
  <si>
    <t>Certificados para Digitar (Emitir Cert.)</t>
  </si>
  <si>
    <t>Diego</t>
  </si>
  <si>
    <t>-</t>
  </si>
  <si>
    <t xml:space="preserve">Fernando </t>
  </si>
  <si>
    <t>Fernando</t>
  </si>
  <si>
    <t xml:space="preserve">Diego </t>
  </si>
  <si>
    <t xml:space="preserve">Juliano </t>
  </si>
  <si>
    <t>Trello</t>
  </si>
  <si>
    <t>Datas (Mais Antigo)</t>
  </si>
  <si>
    <t>Correção</t>
  </si>
  <si>
    <t>Data (Mais Antigo)</t>
  </si>
  <si>
    <t xml:space="preserve">Retorno para o Cliente </t>
  </si>
  <si>
    <t>Rafaela</t>
  </si>
  <si>
    <t>SAC</t>
  </si>
  <si>
    <t>Caroline</t>
  </si>
  <si>
    <t>%</t>
  </si>
  <si>
    <t>LMT</t>
  </si>
  <si>
    <t>LMT - EMITIR</t>
  </si>
  <si>
    <r>
      <rPr>
        <b/>
        <sz val="12"/>
        <color theme="1"/>
        <rFont val="Calibri"/>
        <family val="2"/>
        <scheme val="minor"/>
      </rPr>
      <t>SÁBADO (23/03):</t>
    </r>
    <r>
      <rPr>
        <sz val="12"/>
        <color theme="1"/>
        <rFont val="Calibri"/>
        <family val="2"/>
        <scheme val="minor"/>
      </rPr>
      <t xml:space="preserve"> 49 de 164 (30%)</t>
    </r>
  </si>
  <si>
    <t>Não foi realizada a reunião devido a reunião da 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</si>
</sst>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3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3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3" fontId="1" fillId="2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165" fontId="1" fillId="2" borderId="13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0" fillId="4" borderId="25" xfId="0" applyFill="1" applyBorder="1" applyAlignment="1">
      <alignment vertical="center"/>
    </xf>
    <xf numFmtId="3" fontId="0" fillId="4" borderId="25" xfId="0" applyNumberFormat="1" applyFill="1" applyBorder="1" applyAlignment="1">
      <alignment horizontal="center" vertical="center"/>
    </xf>
    <xf numFmtId="165" fontId="0" fillId="4" borderId="25" xfId="1" applyNumberFormat="1" applyFon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3" fontId="0" fillId="4" borderId="11" xfId="0" applyNumberFormat="1" applyFill="1" applyBorder="1" applyAlignment="1">
      <alignment horizontal="center" vertical="center"/>
    </xf>
    <xf numFmtId="165" fontId="0" fillId="4" borderId="11" xfId="1" applyNumberFormat="1" applyFon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left" vertical="center"/>
    </xf>
    <xf numFmtId="0" fontId="0" fillId="4" borderId="20" xfId="0" applyFill="1" applyBorder="1" applyAlignment="1">
      <alignment vertical="center"/>
    </xf>
    <xf numFmtId="3" fontId="0" fillId="4" borderId="20" xfId="0" applyNumberFormat="1" applyFill="1" applyBorder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4" fontId="0" fillId="4" borderId="2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left" vertical="center"/>
    </xf>
    <xf numFmtId="0" fontId="0" fillId="0" borderId="31" xfId="0" applyBorder="1" applyAlignment="1">
      <alignment vertical="center"/>
    </xf>
    <xf numFmtId="3" fontId="0" fillId="0" borderId="31" xfId="0" applyNumberFormat="1" applyBorder="1" applyAlignment="1">
      <alignment horizontal="center" vertical="center"/>
    </xf>
    <xf numFmtId="165" fontId="0" fillId="0" borderId="31" xfId="1" applyNumberFormat="1" applyFon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1" fillId="6" borderId="0" xfId="0" applyNumberFormat="1" applyFont="1" applyFill="1" applyAlignment="1">
      <alignment horizontal="center" vertical="center"/>
    </xf>
    <xf numFmtId="0" fontId="1" fillId="6" borderId="3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Continuous" vertical="center" wrapText="1"/>
    </xf>
    <xf numFmtId="0" fontId="0" fillId="3" borderId="26" xfId="0" applyFill="1" applyBorder="1" applyAlignment="1">
      <alignment horizontal="centerContinuous" vertical="center"/>
    </xf>
    <xf numFmtId="3" fontId="4" fillId="0" borderId="4" xfId="0" applyNumberFormat="1" applyFont="1" applyBorder="1" applyAlignment="1">
      <alignment horizontal="centerContinuous" vertical="center"/>
    </xf>
    <xf numFmtId="0" fontId="0" fillId="6" borderId="5" xfId="0" applyFill="1" applyBorder="1" applyAlignment="1">
      <alignment horizontal="centerContinuous" vertical="center"/>
    </xf>
    <xf numFmtId="0" fontId="1" fillId="3" borderId="4" xfId="0" applyFont="1" applyFill="1" applyBorder="1" applyAlignment="1">
      <alignment horizontal="centerContinuous" vertical="center" wrapText="1"/>
    </xf>
    <xf numFmtId="3" fontId="2" fillId="3" borderId="5" xfId="0" applyNumberFormat="1" applyFont="1" applyFill="1" applyBorder="1" applyAlignment="1">
      <alignment horizontal="centerContinuous" vertical="center"/>
    </xf>
    <xf numFmtId="164" fontId="2" fillId="6" borderId="0" xfId="0" applyNumberFormat="1" applyFont="1" applyFill="1" applyAlignment="1">
      <alignment horizontal="center" vertical="center"/>
    </xf>
    <xf numFmtId="0" fontId="0" fillId="3" borderId="5" xfId="0" applyFill="1" applyBorder="1" applyAlignment="1">
      <alignment horizontal="centerContinuous" vertical="center"/>
    </xf>
    <xf numFmtId="164" fontId="4" fillId="0" borderId="6" xfId="0" applyNumberFormat="1" applyFont="1" applyBorder="1" applyAlignment="1">
      <alignment horizontal="centerContinuous" vertical="center"/>
    </xf>
    <xf numFmtId="0" fontId="0" fillId="6" borderId="7" xfId="0" applyFill="1" applyBorder="1" applyAlignment="1">
      <alignment horizontal="centerContinuous" vertical="center"/>
    </xf>
    <xf numFmtId="0" fontId="0" fillId="0" borderId="33" xfId="0" applyBorder="1" applyAlignment="1">
      <alignment vertical="center"/>
    </xf>
    <xf numFmtId="3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vertical="center"/>
    </xf>
    <xf numFmtId="3" fontId="0" fillId="0" borderId="35" xfId="0" applyNumberFormat="1" applyBorder="1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5" fillId="6" borderId="0" xfId="0" applyFont="1" applyFill="1" applyAlignment="1">
      <alignment horizontal="centerContinuous" vertical="center"/>
    </xf>
    <xf numFmtId="0" fontId="0" fillId="6" borderId="0" xfId="0" applyFill="1" applyAlignment="1">
      <alignment horizontal="centerContinuous" vertical="center"/>
    </xf>
    <xf numFmtId="14" fontId="5" fillId="6" borderId="0" xfId="0" applyNumberFormat="1" applyFont="1" applyFill="1" applyAlignment="1">
      <alignment horizontal="centerContinuous" vertical="center"/>
    </xf>
    <xf numFmtId="0" fontId="1" fillId="6" borderId="0" xfId="0" applyFont="1" applyFill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3" fontId="0" fillId="6" borderId="1" xfId="0" applyNumberForma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37" xfId="0" applyBorder="1" applyAlignment="1">
      <alignment vertical="center"/>
    </xf>
    <xf numFmtId="165" fontId="0" fillId="0" borderId="33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vertical="center"/>
    </xf>
    <xf numFmtId="0" fontId="1" fillId="3" borderId="39" xfId="0" applyFont="1" applyFill="1" applyBorder="1" applyAlignment="1">
      <alignment horizontal="centerContinuous" vertical="center" wrapText="1"/>
    </xf>
    <xf numFmtId="0" fontId="1" fillId="3" borderId="40" xfId="0" applyFont="1" applyFill="1" applyBorder="1" applyAlignment="1">
      <alignment horizontal="centerContinuous" vertical="center" wrapText="1"/>
    </xf>
    <xf numFmtId="0" fontId="1" fillId="6" borderId="0" xfId="0" applyFont="1" applyFill="1" applyAlignment="1">
      <alignment horizontal="centerContinuous" vertical="center" wrapText="1"/>
    </xf>
    <xf numFmtId="164" fontId="4" fillId="6" borderId="0" xfId="0" applyNumberFormat="1" applyFont="1" applyFill="1" applyAlignment="1">
      <alignment horizontal="centerContinuous" vertical="center"/>
    </xf>
    <xf numFmtId="0" fontId="0" fillId="3" borderId="43" xfId="0" applyFill="1" applyBorder="1" applyAlignment="1">
      <alignment horizontal="centerContinuous" vertical="center"/>
    </xf>
    <xf numFmtId="0" fontId="0" fillId="6" borderId="44" xfId="0" applyFill="1" applyBorder="1" applyAlignment="1">
      <alignment vertical="center"/>
    </xf>
    <xf numFmtId="0" fontId="11" fillId="3" borderId="42" xfId="0" applyFont="1" applyFill="1" applyBorder="1" applyAlignment="1">
      <alignment horizontal="centerContinuous" vertical="center" wrapText="1"/>
    </xf>
    <xf numFmtId="0" fontId="1" fillId="3" borderId="5" xfId="0" applyFont="1" applyFill="1" applyBorder="1" applyAlignment="1">
      <alignment horizontal="centerContinuous" vertical="center"/>
    </xf>
    <xf numFmtId="0" fontId="5" fillId="6" borderId="0" xfId="0" applyFont="1" applyFill="1" applyAlignment="1">
      <alignment horizontal="center" vertical="center"/>
    </xf>
    <xf numFmtId="14" fontId="5" fillId="6" borderId="0" xfId="0" applyNumberFormat="1" applyFont="1" applyFill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/>
    </xf>
    <xf numFmtId="0" fontId="12" fillId="6" borderId="7" xfId="0" applyFont="1" applyFill="1" applyBorder="1" applyAlignment="1">
      <alignment horizontal="centerContinuous" vertical="center"/>
    </xf>
    <xf numFmtId="0" fontId="12" fillId="6" borderId="5" xfId="0" applyFont="1" applyFill="1" applyBorder="1" applyAlignment="1">
      <alignment horizontal="centerContinuous" vertical="center"/>
    </xf>
    <xf numFmtId="0" fontId="11" fillId="3" borderId="4" xfId="0" applyFont="1" applyFill="1" applyBorder="1" applyAlignment="1">
      <alignment horizontal="centerContinuous" vertical="center" wrapText="1"/>
    </xf>
    <xf numFmtId="0" fontId="12" fillId="3" borderId="5" xfId="0" applyFont="1" applyFill="1" applyBorder="1" applyAlignment="1">
      <alignment horizontal="centerContinuous" vertical="center"/>
    </xf>
    <xf numFmtId="3" fontId="12" fillId="0" borderId="4" xfId="0" applyNumberFormat="1" applyFont="1" applyBorder="1" applyAlignment="1">
      <alignment horizontal="centerContinuous" vertical="center"/>
    </xf>
    <xf numFmtId="14" fontId="12" fillId="0" borderId="45" xfId="0" applyNumberFormat="1" applyFont="1" applyBorder="1" applyAlignment="1">
      <alignment horizontal="centerContinuous" vertical="center"/>
    </xf>
    <xf numFmtId="164" fontId="12" fillId="0" borderId="6" xfId="0" applyNumberFormat="1" applyFont="1" applyBorder="1" applyAlignment="1">
      <alignment horizontal="centerContinuous" vertical="center"/>
    </xf>
    <xf numFmtId="14" fontId="12" fillId="0" borderId="40" xfId="0" applyNumberFormat="1" applyFont="1" applyBorder="1" applyAlignment="1">
      <alignment horizontal="centerContinuous" vertical="center"/>
    </xf>
    <xf numFmtId="14" fontId="12" fillId="0" borderId="41" xfId="0" applyNumberFormat="1" applyFont="1" applyBorder="1" applyAlignment="1">
      <alignment horizontal="centerContinuous" vertical="center"/>
    </xf>
    <xf numFmtId="0" fontId="12" fillId="6" borderId="0" xfId="0" applyFont="1" applyFill="1" applyAlignment="1">
      <alignment horizontal="centerContinuous" vertical="center"/>
    </xf>
    <xf numFmtId="164" fontId="12" fillId="6" borderId="0" xfId="0" applyNumberFormat="1" applyFont="1" applyFill="1" applyAlignment="1">
      <alignment horizontal="centerContinuous" vertical="center"/>
    </xf>
    <xf numFmtId="20" fontId="0" fillId="6" borderId="0" xfId="0" applyNumberFormat="1" applyFill="1" applyAlignment="1">
      <alignment horizontal="center" vertical="center"/>
    </xf>
    <xf numFmtId="3" fontId="12" fillId="0" borderId="45" xfId="0" applyNumberFormat="1" applyFont="1" applyBorder="1" applyAlignment="1">
      <alignment horizontal="centerContinuous" vertical="center"/>
    </xf>
    <xf numFmtId="14" fontId="12" fillId="0" borderId="5" xfId="0" applyNumberFormat="1" applyFont="1" applyBorder="1" applyAlignment="1">
      <alignment horizontal="centerContinuous" vertical="center"/>
    </xf>
    <xf numFmtId="14" fontId="12" fillId="0" borderId="46" xfId="0" applyNumberFormat="1" applyFont="1" applyBorder="1" applyAlignment="1">
      <alignment horizontal="centerContinuous" vertical="center"/>
    </xf>
    <xf numFmtId="3" fontId="0" fillId="6" borderId="0" xfId="0" applyNumberFormat="1" applyFill="1" applyAlignment="1">
      <alignment vertical="center"/>
    </xf>
    <xf numFmtId="3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4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164" fontId="12" fillId="6" borderId="0" xfId="0" applyNumberFormat="1" applyFont="1" applyFill="1" applyAlignment="1">
      <alignment horizontal="left" vertical="center"/>
    </xf>
    <xf numFmtId="14" fontId="12" fillId="6" borderId="5" xfId="0" applyNumberFormat="1" applyFont="1" applyFill="1" applyBorder="1" applyAlignment="1">
      <alignment horizontal="centerContinuous" vertical="center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1" fillId="2" borderId="29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4" borderId="27" xfId="0" applyFont="1" applyFill="1" applyBorder="1" applyAlignment="1">
      <alignment horizontal="center" vertical="center" textRotation="90"/>
    </xf>
    <xf numFmtId="0" fontId="1" fillId="4" borderId="28" xfId="0" applyFont="1" applyFill="1" applyBorder="1" applyAlignment="1">
      <alignment horizontal="center" vertical="center" textRotation="90"/>
    </xf>
    <xf numFmtId="0" fontId="1" fillId="4" borderId="29" xfId="0" applyFont="1" applyFill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FF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'05-02'!$I$5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25-4DF3-BA5F-383B903F1C8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25-4DF3-BA5F-383B903F1C8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25-4DF3-BA5F-383B903F1C8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25-4DF3-BA5F-383B903F1C86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25-4DF3-BA5F-383B903F1C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'05-02'!$M$28:$M$32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'05-02'!$N$28:$N$32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25-4DF3-BA5F-383B903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D25-4DF3-BA5F-383B903F1C8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D25-4DF3-BA5F-383B903F1C8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D25-4DF3-BA5F-383B903F1C86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'05-02'!$N$35</c:f>
                  <c:strCache>
                    <c:ptCount val="1"/>
                    <c:pt idx="0">
                      <c:v>1.035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{04B07137-F13D-4990-925C-A01EC1B66EE9}</c15:txfldGUID>
                      <c15:f>'05-02'!$N$35</c15:f>
                      <c15:dlblFieldTableCache>
                        <c:ptCount val="1"/>
                        <c:pt idx="0">
                          <c:v>1.035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D25-4DF3-BA5F-383B903F1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'05-02'!$N$35:$N$37</c:f>
              <c:numCache>
                <c:formatCode>General</c:formatCode>
                <c:ptCount val="3"/>
                <c:pt idx="0" formatCode="#,##0">
                  <c:v>1035</c:v>
                </c:pt>
                <c:pt idx="1">
                  <c:v>5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25-4DF3-BA5F-383B903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'09-02'!$I$7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99-4F4D-A222-CED8225264B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99-4F4D-A222-CED8225264B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99-4F4D-A222-CED8225264BB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99-4F4D-A222-CED8225264B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99-4F4D-A222-CED8225264BB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99-4F4D-A222-CED822526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'09-02'!$M$29:$M$33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'09-02'!$Q$29:$Q$33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99-4F4D-A222-CED82252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A99-4F4D-A222-CED8225264B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A99-4F4D-A222-CED8225264B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A99-4F4D-A222-CED8225264BB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'09-02'!$Q$36</c15:f>
                      <c15:dlblFieldTableCache>
                        <c:ptCount val="1"/>
                        <c:pt idx="0">
                          <c:v>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A99-4F4D-A222-CED822526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'09-02'!$Q$36:$Q$38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3.5</c:v>
                </c:pt>
                <c:pt idx="2" formatCode="#,##0">
                  <c:v>1596.5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99-4F4D-A222-CED82252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'11-02'!$I$5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F-4147-B765-B113149519E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F-4147-B765-B113149519E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9F-4147-B765-B113149519E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9F-4147-B765-B113149519EC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9F-4147-B765-B113149519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'11-02'!$N$29:$N$33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9F-4147-B765-B1131495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39F-4147-B765-B113149519E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39F-4147-B765-B113149519E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39F-4147-B765-B113149519EC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'11-02'!$N$36</c:f>
                  <c:strCache>
                    <c:ptCount val="1"/>
                    <c:pt idx="0">
                      <c:v>320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{DFFBD4EE-14BE-40BA-9467-4EC903B943C0}</c15:txfldGUID>
                      <c15:f>'11-02'!$N$36</c15:f>
                      <c15:dlblFieldTableCache>
                        <c:ptCount val="1"/>
                        <c:pt idx="0">
                          <c:v>320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39F-4147-B765-B113149519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'11-02'!$N$36:$N$38</c:f>
              <c:numCache>
                <c:formatCode>General</c:formatCode>
                <c:ptCount val="3"/>
                <c:pt idx="0" formatCode="#,##0">
                  <c:v>320</c:v>
                </c:pt>
                <c:pt idx="1">
                  <c:v>5</c:v>
                </c:pt>
                <c:pt idx="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9F-4147-B765-B1131495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'11-02'!$I$7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8B-4CB1-A495-F0C37749FDA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8B-4CB1-A495-F0C37749FDA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8B-4CB1-A495-F0C37749FDA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8B-4CB1-A495-F0C37749FDAE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8B-4CB1-A495-F0C37749FDAE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8B-4CB1-A495-F0C37749FD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'11-02'!$Q$29:$Q$33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8B-4CB1-A495-F0C37749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18B-4CB1-A495-F0C37749FDA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18B-4CB1-A495-F0C37749FDA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18B-4CB1-A495-F0C37749FDAE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'11-02'!$Q$36</c15:f>
                      <c15:dlblFieldTableCache>
                        <c:ptCount val="1"/>
                        <c:pt idx="0">
                          <c:v>121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18B-4CB1-A495-F0C37749FD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'11-02'!$Q$36:$Q$38</c:f>
              <c:numCache>
                <c:formatCode>General</c:formatCode>
                <c:ptCount val="3"/>
                <c:pt idx="0" formatCode="#,##0">
                  <c:v>121</c:v>
                </c:pt>
                <c:pt idx="1">
                  <c:v>3.5</c:v>
                </c:pt>
                <c:pt idx="2" formatCode="#,##0">
                  <c:v>1475.5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8B-4CB1-A495-F0C37749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6-467A-AE44-FB27A618022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E6-467A-AE44-FB27A618022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E6-467A-AE44-FB27A618022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E6-467A-AE44-FB27A6180226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E6-467A-AE44-FB27A61802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'12-02'!$M$29:$M$33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'12-02'!$N$29:$N$33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E6-467A-AE44-FB27A6180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EE6-467A-AE44-FB27A618022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EE6-467A-AE44-FB27A618022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EE6-467A-AE44-FB27A6180226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'12-02'!$N$36</c:f>
                  <c:strCache>
                    <c:ptCount val="1"/>
                    <c:pt idx="0">
                      <c:v>370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{9CF9A299-0876-4A13-921D-4B3B1BA9C150}</c15:txfldGUID>
                      <c15:f>'12-02'!$N$36</c15:f>
                      <c15:dlblFieldTableCache>
                        <c:ptCount val="1"/>
                        <c:pt idx="0">
                          <c:v>370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EE6-467A-AE44-FB27A6180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'12-02'!$N$36:$N$38</c:f>
              <c:numCache>
                <c:formatCode>General</c:formatCode>
                <c:ptCount val="3"/>
                <c:pt idx="0" formatCode="#,##0">
                  <c:v>370</c:v>
                </c:pt>
                <c:pt idx="1">
                  <c:v>5</c:v>
                </c:pt>
                <c:pt idx="2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E6-467A-AE44-FB27A6180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39-42BE-A8DC-993E8B0C84D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39-42BE-A8DC-993E8B0C84D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39-42BE-A8DC-993E8B0C84D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39-42BE-A8DC-993E8B0C84D2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39-42BE-A8DC-993E8B0C84D2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39-42BE-A8DC-993E8B0C8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'12-02'!$M$29:$M$33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'12-02'!$Q$29:$Q$33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39-42BE-A8DC-993E8B0C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039-42BE-A8DC-993E8B0C84D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039-42BE-A8DC-993E8B0C84D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039-42BE-A8DC-993E8B0C84D2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'12-02'!$Q$36</c15:f>
                      <c15:dlblFieldTableCache>
                        <c:ptCount val="1"/>
                        <c:pt idx="0">
                          <c:v>242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039-42BE-A8DC-993E8B0C8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'12-02'!$Q$36:$Q$38</c:f>
              <c:numCache>
                <c:formatCode>General</c:formatCode>
                <c:ptCount val="3"/>
                <c:pt idx="0" formatCode="#,##0">
                  <c:v>242</c:v>
                </c:pt>
                <c:pt idx="1">
                  <c:v>3.5</c:v>
                </c:pt>
                <c:pt idx="2" formatCode="#,##0">
                  <c:v>1354.5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039-42BE-A8DC-993E8B0C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'13-02'!$I$5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F8-47E3-91A0-4E1D9265843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F8-47E3-91A0-4E1D92658435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F8-47E3-91A0-4E1D9265843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F8-47E3-91A0-4E1D92658435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F8-47E3-91A0-4E1D926584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'13-02'!$M$29:$M$33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'13-02'!$N$29:$N$33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F8-47E3-91A0-4E1D9265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2F8-47E3-91A0-4E1D9265843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2F8-47E3-91A0-4E1D9265843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2F8-47E3-91A0-4E1D92658435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'13-02'!$N$36</c:f>
                  <c:strCache>
                    <c:ptCount val="1"/>
                    <c:pt idx="0">
                      <c:v>384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{91268C82-24A3-415B-B320-C98FAE60DACA}</c15:txfldGUID>
                      <c15:f>'13-02'!$N$36</c15:f>
                      <c15:dlblFieldTableCache>
                        <c:ptCount val="1"/>
                        <c:pt idx="0">
                          <c:v>384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2F8-47E3-91A0-4E1D92658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'13-02'!$N$36:$N$38</c:f>
              <c:numCache>
                <c:formatCode>General</c:formatCode>
                <c:ptCount val="3"/>
                <c:pt idx="0" formatCode="#,##0">
                  <c:v>384</c:v>
                </c:pt>
                <c:pt idx="1">
                  <c:v>5</c:v>
                </c:pt>
                <c:pt idx="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F8-47E3-91A0-4E1D9265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'13-02'!$I$7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69-43A6-8388-CD0573BF75B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69-43A6-8388-CD0573BF75B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69-43A6-8388-CD0573BF75B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69-43A6-8388-CD0573BF75BE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69-43A6-8388-CD0573BF75BE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69-43A6-8388-CD0573BF75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'13-02'!$M$29:$M$33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'13-02'!$Q$29:$Q$33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69-43A6-8388-CD0573BF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B69-43A6-8388-CD0573BF75B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B69-43A6-8388-CD0573BF75B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B69-43A6-8388-CD0573BF75BE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'13-02'!$Q$36</c15:f>
                      <c15:dlblFieldTableCache>
                        <c:ptCount val="1"/>
                        <c:pt idx="0">
                          <c:v>301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B69-43A6-8388-CD0573BF75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'13-02'!$Q$36:$Q$38</c:f>
              <c:numCache>
                <c:formatCode>General</c:formatCode>
                <c:ptCount val="3"/>
                <c:pt idx="0" formatCode="#,##0">
                  <c:v>301</c:v>
                </c:pt>
                <c:pt idx="1">
                  <c:v>3.5</c:v>
                </c:pt>
                <c:pt idx="2" formatCode="#,##0">
                  <c:v>1295.5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69-43A6-8388-CD0573BF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4-485E-AAE6-3DB682086FC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4-485E-AAE6-3DB682086FC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4-485E-AAE6-3DB682086FC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4-485E-AAE6-3DB682086FCA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B4-485E-AAE6-3DB682086F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'14-02'!$M$29:$M$33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'14-02'!$N$29:$N$33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B4-485E-AAE6-3DB68208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5B4-485E-AAE6-3DB682086FC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5B4-485E-AAE6-3DB682086FC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5B4-485E-AAE6-3DB682086FCA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'14-02'!$N$36</c:f>
                  <c:strCache>
                    <c:ptCount val="1"/>
                    <c:pt idx="0">
                      <c:v>415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{71D3F34A-FF47-45AE-BDED-4035A9A8CEA4}</c15:txfldGUID>
                      <c15:f>'14-02'!$N$36</c15:f>
                      <c15:dlblFieldTableCache>
                        <c:ptCount val="1"/>
                        <c:pt idx="0">
                          <c:v>415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5B4-485E-AAE6-3DB68208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'14-02'!$N$36:$N$38</c:f>
              <c:numCache>
                <c:formatCode>General</c:formatCode>
                <c:ptCount val="3"/>
                <c:pt idx="0" formatCode="#,##0">
                  <c:v>415</c:v>
                </c:pt>
                <c:pt idx="1">
                  <c:v>5</c:v>
                </c:pt>
                <c:pt idx="2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B4-485E-AAE6-3DB68208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E-4314-9DBC-78497D7FB2C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E-4314-9DBC-78497D7FB2C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CE-4314-9DBC-78497D7FB2C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CE-4314-9DBC-78497D7FB2C2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CE-4314-9DBC-78497D7FB2C2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CE-4314-9DBC-78497D7FB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'14-02'!$M$29:$M$33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'14-02'!$Q$29:$Q$33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CE-4314-9DBC-78497D7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ECE-4314-9DBC-78497D7FB2C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ECE-4314-9DBC-78497D7FB2C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ECE-4314-9DBC-78497D7FB2C2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'14-02'!$Q$36</c15:f>
                      <c15:dlblFieldTableCache>
                        <c:ptCount val="1"/>
                        <c:pt idx="0">
                          <c:v>390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ECE-4314-9DBC-78497D7FB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'14-02'!$Q$36:$Q$38</c:f>
              <c:numCache>
                <c:formatCode>General</c:formatCode>
                <c:ptCount val="3"/>
                <c:pt idx="0" formatCode="#,##0">
                  <c:v>390</c:v>
                </c:pt>
                <c:pt idx="1">
                  <c:v>3.5</c:v>
                </c:pt>
                <c:pt idx="2" formatCode="#,##0">
                  <c:v>1206.5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CE-4314-9DBC-78497D7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CB-4C35-97F4-4BC7CD7024F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CB-4C35-97F4-4BC7CD7024F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CB-4C35-97F4-4BC7CD7024F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CB-4C35-97F4-4BC7CD7024F4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CB-4C35-97F4-4BC7CD702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'15-02'!$M$29:$M$33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'15-02'!$N$29:$N$33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CB-4C35-97F4-4BC7CD70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9CB-4C35-97F4-4BC7CD7024F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9CB-4C35-97F4-4BC7CD7024F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9CB-4C35-97F4-4BC7CD7024F4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'15-02'!$N$36</c:f>
                  <c:strCache>
                    <c:ptCount val="1"/>
                    <c:pt idx="0">
                      <c:v>466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{05E375F8-D5F1-41AC-9615-3D34EAB4B610}</c15:txfldGUID>
                      <c15:f>'15-02'!$N$36</c15:f>
                      <c15:dlblFieldTableCache>
                        <c:ptCount val="1"/>
                        <c:pt idx="0">
                          <c:v>466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9CB-4C35-97F4-4BC7CD702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'15-02'!$N$36:$N$38</c:f>
              <c:numCache>
                <c:formatCode>General</c:formatCode>
                <c:ptCount val="3"/>
                <c:pt idx="0" formatCode="#,##0">
                  <c:v>466</c:v>
                </c:pt>
                <c:pt idx="1">
                  <c:v>5</c:v>
                </c:pt>
                <c:pt idx="2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CB-4C35-97F4-4BC7CD70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'05-02'!$I$7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EB-4C14-B296-1A02EEE8D66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EB-4C14-B296-1A02EEE8D66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EB-4C14-B296-1A02EEE8D66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EB-4C14-B296-1A02EEE8D660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EB-4C14-B296-1A02EEE8D660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EB-4C14-B296-1A02EEE8D6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'05-02'!$M$28:$M$32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'05-02'!$Q$28:$Q$32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EB-4C14-B296-1A02EEE8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EB-4C14-B296-1A02EEE8D66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CEB-4C14-B296-1A02EEE8D66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CEB-4C14-B296-1A02EEE8D660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'05-02'!$Q$35</c15:f>
                      <c15:dlblFieldTableCache>
                        <c:ptCount val="1"/>
                        <c:pt idx="0">
                          <c:v>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CEB-4C14-B296-1A02EEE8D6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'05-02'!$Q$35:$Q$37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3.5</c:v>
                </c:pt>
                <c:pt idx="2" formatCode="#,##0">
                  <c:v>1596.5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EB-4C14-B296-1A02EEE8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0A-4EC7-8BF9-B486426B379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0A-4EC7-8BF9-B486426B379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0A-4EC7-8BF9-B486426B379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0A-4EC7-8BF9-B486426B379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0A-4EC7-8BF9-B486426B3794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0A-4EC7-8BF9-B486426B37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'15-02'!$M$29:$M$33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'15-02'!$Q$29:$Q$33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0A-4EC7-8BF9-B486426B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70A-4EC7-8BF9-B486426B379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70A-4EC7-8BF9-B486426B379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70A-4EC7-8BF9-B486426B3794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'15-02'!$Q$36</c15:f>
                      <c15:dlblFieldTableCache>
                        <c:ptCount val="1"/>
                        <c:pt idx="0">
                          <c:v>434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70A-4EC7-8BF9-B486426B37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'15-02'!$Q$36:$Q$38</c:f>
              <c:numCache>
                <c:formatCode>General</c:formatCode>
                <c:ptCount val="3"/>
                <c:pt idx="0" formatCode="#,##0">
                  <c:v>434</c:v>
                </c:pt>
                <c:pt idx="1">
                  <c:v>3.5</c:v>
                </c:pt>
                <c:pt idx="2" formatCode="#,##0">
                  <c:v>1162.5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0A-4EC7-8BF9-B486426B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E6-43A9-9A2D-A4F25903354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E6-43A9-9A2D-A4F25903354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E6-43A9-9A2D-A4F25903354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E6-43A9-9A2D-A4F25903354F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E6-43A9-9A2D-A4F2590335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'18-02'!$N$29:$N$33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E6-43A9-9A2D-A4F25903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6E6-43A9-9A2D-A4F25903354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6E6-43A9-9A2D-A4F25903354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6E6-43A9-9A2D-A4F25903354F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'18-02'!$N$36</c:f>
                  <c:strCache>
                    <c:ptCount val="1"/>
                    <c:pt idx="0">
                      <c:v>493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{D2FCA5AB-651A-4936-803F-D6BF92E83DE3}</c15:txfldGUID>
                      <c15:f>'18-02'!$N$36</c15:f>
                      <c15:dlblFieldTableCache>
                        <c:ptCount val="1"/>
                        <c:pt idx="0">
                          <c:v>493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6E6-43A9-9A2D-A4F2590335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'18-02'!$N$36:$N$38</c:f>
              <c:numCache>
                <c:formatCode>General</c:formatCode>
                <c:ptCount val="3"/>
                <c:pt idx="0" formatCode="#,##0">
                  <c:v>493</c:v>
                </c:pt>
                <c:pt idx="1">
                  <c:v>5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E6-43A9-9A2D-A4F25903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5-4B83-932A-B5681A31582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5-4B83-932A-B5681A31582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5-4B83-932A-B5681A31582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D5-4B83-932A-B5681A31582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D5-4B83-932A-B5681A315821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D5-4B83-932A-B5681A315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'18-02'!$Q$29:$Q$33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D5-4B83-932A-B5681A31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CD5-4B83-932A-B5681A31582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CD5-4B83-932A-B5681A31582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CD5-4B83-932A-B5681A315821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'18-02'!$Q$36</c15:f>
                      <c15:dlblFieldTableCache>
                        <c:ptCount val="1"/>
                        <c:pt idx="0">
                          <c:v>575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CD5-4B83-932A-B5681A315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'18-02'!$Q$36:$Q$38</c:f>
              <c:numCache>
                <c:formatCode>General</c:formatCode>
                <c:ptCount val="3"/>
                <c:pt idx="0" formatCode="#,##0">
                  <c:v>575</c:v>
                </c:pt>
                <c:pt idx="1">
                  <c:v>3.5</c:v>
                </c:pt>
                <c:pt idx="2" formatCode="#,##0">
                  <c:v>1021.5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D5-4B83-932A-B5681A31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'19-02'!$I$5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0-4A58-B5CF-BF76E6B03E4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0-4A58-B5CF-BF76E6B03E4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0-4A58-B5CF-BF76E6B03E4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0-4A58-B5CF-BF76E6B03E40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50-4A58-B5CF-BF76E6B03E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'19-02'!$N$29:$N$33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50-4A58-B5CF-BF76E6B0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50-4A58-B5CF-BF76E6B03E4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750-4A58-B5CF-BF76E6B03E4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750-4A58-B5CF-BF76E6B03E40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'19-02'!$N$36</c:f>
                  <c:strCache>
                    <c:ptCount val="1"/>
                    <c:pt idx="0">
                      <c:v>498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{A7459609-B6CF-481B-AEEE-3373ED95C9BD}</c15:txfldGUID>
                      <c15:f>'19-02'!$N$36</c15:f>
                      <c15:dlblFieldTableCache>
                        <c:ptCount val="1"/>
                        <c:pt idx="0">
                          <c:v>498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750-4A58-B5CF-BF76E6B03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'19-02'!$N$36:$N$38</c:f>
              <c:numCache>
                <c:formatCode>General</c:formatCode>
                <c:ptCount val="3"/>
                <c:pt idx="0" formatCode="#,##0">
                  <c:v>498</c:v>
                </c:pt>
                <c:pt idx="1">
                  <c:v>5</c:v>
                </c:pt>
                <c:pt idx="2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50-4A58-B5CF-BF76E6B0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'19-02'!$I$7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6-4C45-91E6-D1575EC6913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6-4C45-91E6-D1575EC6913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6-4C45-91E6-D1575EC6913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6-4C45-91E6-D1575EC6913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D6-4C45-91E6-D1575EC69134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D6-4C45-91E6-D1575EC69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'19-02'!$Q$29:$Q$33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D6-4C45-91E6-D1575EC6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BD6-4C45-91E6-D1575EC6913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BD6-4C45-91E6-D1575EC6913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BD6-4C45-91E6-D1575EC69134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'19-02'!$Q$36</c15:f>
                      <c15:dlblFieldTableCache>
                        <c:ptCount val="1"/>
                        <c:pt idx="0">
                          <c:v>479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BD6-4C45-91E6-D1575EC69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'19-02'!$Q$36:$Q$38</c:f>
              <c:numCache>
                <c:formatCode>General</c:formatCode>
                <c:ptCount val="3"/>
                <c:pt idx="0" formatCode="#,##0">
                  <c:v>479</c:v>
                </c:pt>
                <c:pt idx="1">
                  <c:v>3.5</c:v>
                </c:pt>
                <c:pt idx="2" formatCode="#,##0">
                  <c:v>1117.5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D6-4C45-91E6-D1575EC6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5C-4D1F-B695-385362E904B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5C-4D1F-B695-385362E904B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5C-4D1F-B695-385362E904B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5C-4D1F-B695-385362E904BD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5C-4D1F-B695-385362E904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'20-02'!$N$29:$N$33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5C-4D1F-B695-385362E9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5C-4D1F-B695-385362E904B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5C-4D1F-B695-385362E904B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75C-4D1F-B695-385362E904BD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'20-02'!$N$36</c:f>
                  <c:strCache>
                    <c:ptCount val="1"/>
                    <c:pt idx="0">
                      <c:v>527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{91E55E05-6DCF-427C-A759-62AABD8E8937}</c15:txfldGUID>
                      <c15:f>'20-02'!$N$36</c15:f>
                      <c15:dlblFieldTableCache>
                        <c:ptCount val="1"/>
                        <c:pt idx="0">
                          <c:v>527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75C-4D1F-B695-385362E90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'20-02'!$N$36:$N$38</c:f>
              <c:numCache>
                <c:formatCode>General</c:formatCode>
                <c:ptCount val="3"/>
                <c:pt idx="0" formatCode="#,##0">
                  <c:v>527</c:v>
                </c:pt>
                <c:pt idx="1">
                  <c:v>5</c:v>
                </c:pt>
                <c:pt idx="2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5C-4D1F-B695-385362E9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F-4831-9A75-E36579E6AC4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F-4831-9A75-E36579E6AC4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FF-4831-9A75-E36579E6AC4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FF-4831-9A75-E36579E6AC48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FF-4831-9A75-E36579E6AC48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FF-4831-9A75-E36579E6AC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'20-02'!$Q$29:$Q$33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FF-4831-9A75-E36579E6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BFF-4831-9A75-E36579E6AC4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BFF-4831-9A75-E36579E6AC4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BFF-4831-9A75-E36579E6AC48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'20-02'!$Q$36</c15:f>
                      <c15:dlblFieldTableCache>
                        <c:ptCount val="1"/>
                        <c:pt idx="0">
                          <c:v>480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BFF-4831-9A75-E36579E6AC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'20-02'!$Q$36:$Q$38</c:f>
              <c:numCache>
                <c:formatCode>General</c:formatCode>
                <c:ptCount val="3"/>
                <c:pt idx="0" formatCode="#,##0">
                  <c:v>480</c:v>
                </c:pt>
                <c:pt idx="1">
                  <c:v>3.5</c:v>
                </c:pt>
                <c:pt idx="2" formatCode="#,##0">
                  <c:v>1116.5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FF-4831-9A75-E36579E6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'21-02'!$I$5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EA-4D9B-AAFC-43CD5667AAC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EA-4D9B-AAFC-43CD5667AAC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EA-4D9B-AAFC-43CD5667AAC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EA-4D9B-AAFC-43CD5667AACC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EA-4D9B-AAFC-43CD5667AA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'21-02'!$M$29:$M$33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'21-02'!$N$29:$N$33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EA-4D9B-AAFC-43CD5667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8EA-4D9B-AAFC-43CD5667AAC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8EA-4D9B-AAFC-43CD5667AAC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8EA-4D9B-AAFC-43CD5667AACC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'21-02'!$N$36</c:f>
                  <c:strCache>
                    <c:ptCount val="1"/>
                    <c:pt idx="0">
                      <c:v>610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{546077D3-26D4-4C61-821B-FA0CC20E26F7}</c15:txfldGUID>
                      <c15:f>'21-02'!$N$36</c15:f>
                      <c15:dlblFieldTableCache>
                        <c:ptCount val="1"/>
                        <c:pt idx="0">
                          <c:v>610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8EA-4D9B-AAFC-43CD5667AA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'21-02'!$N$36:$N$38</c:f>
              <c:numCache>
                <c:formatCode>General</c:formatCode>
                <c:ptCount val="3"/>
                <c:pt idx="0" formatCode="#,##0">
                  <c:v>610</c:v>
                </c:pt>
                <c:pt idx="1">
                  <c:v>5</c:v>
                </c:pt>
                <c:pt idx="2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8EA-4D9B-AAFC-43CD5667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'21-02'!$I$7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8-4B4D-BA86-307C6D15961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8-4B4D-BA86-307C6D15961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8-4B4D-BA86-307C6D15961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8-4B4D-BA86-307C6D15961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38-4B4D-BA86-307C6D159614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38-4B4D-BA86-307C6D1596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'21-02'!$M$29:$M$33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'21-02'!$Q$29:$Q$33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38-4B4D-BA86-307C6D15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38-4B4D-BA86-307C6D15961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D38-4B4D-BA86-307C6D15961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38-4B4D-BA86-307C6D159614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'21-02'!$Q$36</c15:f>
                      <c15:dlblFieldTableCache>
                        <c:ptCount val="1"/>
                        <c:pt idx="0">
                          <c:v>405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D38-4B4D-BA86-307C6D1596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'21-02'!$Q$36:$Q$38</c:f>
              <c:numCache>
                <c:formatCode>General</c:formatCode>
                <c:ptCount val="3"/>
                <c:pt idx="0" formatCode="#,##0">
                  <c:v>405</c:v>
                </c:pt>
                <c:pt idx="1">
                  <c:v>3.5</c:v>
                </c:pt>
                <c:pt idx="2" formatCode="#,##0">
                  <c:v>1191.5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38-4B4D-BA86-307C6D15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'22-02'!$I$5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5-4855-A478-28206CEE4F3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5-4855-A478-28206CEE4F3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5-4855-A478-28206CEE4F3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15-4855-A478-28206CEE4F3C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15-4855-A478-28206CEE4F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'22-02'!$M$29:$M$33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'22-02'!$N$29:$N$33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15-4855-A478-28206CE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315-4855-A478-28206CEE4F3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315-4855-A478-28206CEE4F3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315-4855-A478-28206CEE4F3C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'22-02'!$N$36</c:f>
                  <c:strCache>
                    <c:ptCount val="1"/>
                    <c:pt idx="0">
                      <c:v>722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{375716E7-DD18-4D62-87DD-69FF06EBD78F}</c15:txfldGUID>
                      <c15:f>'22-02'!$N$36</c15:f>
                      <c15:dlblFieldTableCache>
                        <c:ptCount val="1"/>
                        <c:pt idx="0">
                          <c:v>722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315-4855-A478-28206CEE4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'22-02'!$N$36:$N$38</c:f>
              <c:numCache>
                <c:formatCode>General</c:formatCode>
                <c:ptCount val="3"/>
                <c:pt idx="0" formatCode="#,##0">
                  <c:v>722</c:v>
                </c:pt>
                <c:pt idx="1">
                  <c:v>5</c:v>
                </c:pt>
                <c:pt idx="2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315-4855-A478-28206CE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'06-02'!$I$5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2-413D-BB92-469FC596201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E2-413D-BB92-469FC596201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E2-413D-BB92-469FC596201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E2-413D-BB92-469FC596201F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E2-413D-BB92-469FC59620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'06-02'!$M$28:$M$32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'06-02'!$N$28:$N$32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E2-413D-BB92-469FC596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DE2-413D-BB92-469FC596201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DE2-413D-BB92-469FC596201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DE2-413D-BB92-469FC596201F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'06-02'!$N$35</c:f>
                  <c:strCache>
                    <c:ptCount val="1"/>
                    <c:pt idx="0">
                      <c:v>1.288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{95F768D0-4A5A-4E4E-BB52-5727D78E1879}</c15:txfldGUID>
                      <c15:f>'06-02'!$N$35</c15:f>
                      <c15:dlblFieldTableCache>
                        <c:ptCount val="1"/>
                        <c:pt idx="0">
                          <c:v>1.288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DE2-413D-BB92-469FC59620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'06-02'!$N$35:$N$37</c:f>
              <c:numCache>
                <c:formatCode>General</c:formatCode>
                <c:ptCount val="3"/>
                <c:pt idx="0" formatCode="#,##0">
                  <c:v>1288</c:v>
                </c:pt>
                <c:pt idx="1">
                  <c:v>5</c:v>
                </c:pt>
                <c:pt idx="2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E2-413D-BB92-469FC596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'22-02'!$I$7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16-4378-B416-1242A012920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16-4378-B416-1242A012920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16-4378-B416-1242A012920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16-4378-B416-1242A012920F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16-4378-B416-1242A012920F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16-4378-B416-1242A0129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'22-02'!$M$29:$M$33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'22-02'!$Q$29:$Q$33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16-4378-B416-1242A012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616-4378-B416-1242A012920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616-4378-B416-1242A012920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616-4378-B416-1242A012920F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'22-02'!$Q$36</c15:f>
                      <c15:dlblFieldTableCache>
                        <c:ptCount val="1"/>
                        <c:pt idx="0">
                          <c:v>498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616-4378-B416-1242A0129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'22-02'!$Q$36:$Q$38</c:f>
              <c:numCache>
                <c:formatCode>General</c:formatCode>
                <c:ptCount val="3"/>
                <c:pt idx="0" formatCode="#,##0">
                  <c:v>498</c:v>
                </c:pt>
                <c:pt idx="1">
                  <c:v>3.5</c:v>
                </c:pt>
                <c:pt idx="2" formatCode="#,##0">
                  <c:v>1098.5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16-4378-B416-1242A012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2-4DE0-B9E9-FB17C0C65F0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2-4DE0-B9E9-FB17C0C65F0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2-4DE0-B9E9-FB17C0C65F0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2-4DE0-B9E9-FB17C0C65F0D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2-4DE0-B9E9-FB17C0C65F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'25-02'!$M$29:$M$33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'25-02'!$N$29:$N$33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52-4DE0-B9E9-FB17C0C6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C52-4DE0-B9E9-FB17C0C65F0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C52-4DE0-B9E9-FB17C0C65F0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C52-4DE0-B9E9-FB17C0C65F0D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'25-02'!$N$36</c:f>
                  <c:strCache>
                    <c:ptCount val="1"/>
                    <c:pt idx="0">
                      <c:v>725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{E5E2019B-CC88-4255-90BD-83D0ED8A0C24}</c15:txfldGUID>
                      <c15:f>'25-02'!$N$36</c15:f>
                      <c15:dlblFieldTableCache>
                        <c:ptCount val="1"/>
                        <c:pt idx="0">
                          <c:v>725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C52-4DE0-B9E9-FB17C0C65F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'25-02'!$N$36:$N$38</c:f>
              <c:numCache>
                <c:formatCode>General</c:formatCode>
                <c:ptCount val="3"/>
                <c:pt idx="0" formatCode="#,##0">
                  <c:v>725</c:v>
                </c:pt>
                <c:pt idx="1">
                  <c:v>5</c:v>
                </c:pt>
                <c:pt idx="2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52-4DE0-B9E9-FB17C0C6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06-4808-9C6A-3F5B2C9781D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06-4808-9C6A-3F5B2C9781D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06-4808-9C6A-3F5B2C9781D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06-4808-9C6A-3F5B2C9781DA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06-4808-9C6A-3F5B2C9781DA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6-4808-9C6A-3F5B2C9781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'25-02'!$M$29:$M$33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'25-02'!$Q$29:$Q$33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06-4808-9C6A-3F5B2C97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F06-4808-9C6A-3F5B2C9781D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F06-4808-9C6A-3F5B2C9781D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F06-4808-9C6A-3F5B2C9781DA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'25-02'!$Q$36</c15:f>
                      <c15:dlblFieldTableCache>
                        <c:ptCount val="1"/>
                        <c:pt idx="0">
                          <c:v>469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F06-4808-9C6A-3F5B2C9781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'25-02'!$Q$36:$Q$38</c:f>
              <c:numCache>
                <c:formatCode>General</c:formatCode>
                <c:ptCount val="3"/>
                <c:pt idx="0" formatCode="#,##0">
                  <c:v>469</c:v>
                </c:pt>
                <c:pt idx="1">
                  <c:v>3.5</c:v>
                </c:pt>
                <c:pt idx="2" formatCode="#,##0">
                  <c:v>1127.5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06-4808-9C6A-3F5B2C97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'26-02'!$I$5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5D-4018-BF30-EFB89073B60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5D-4018-BF30-EFB89073B60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5D-4018-BF30-EFB89073B60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5D-4018-BF30-EFB89073B600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5D-4018-BF30-EFB89073B6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'26-02'!$M$29:$M$33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'26-02'!$N$29:$N$33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5D-4018-BF30-EFB89073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F5D-4018-BF30-EFB89073B60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F5D-4018-BF30-EFB89073B60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F5D-4018-BF30-EFB89073B600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'26-02'!$N$36</c:f>
                  <c:strCache>
                    <c:ptCount val="1"/>
                    <c:pt idx="0">
                      <c:v>733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{7E0B9DDB-CB0B-4497-8706-2D4243E80A6D}</c15:txfldGUID>
                      <c15:f>'26-02'!$N$36</c15:f>
                      <c15:dlblFieldTableCache>
                        <c:ptCount val="1"/>
                        <c:pt idx="0">
                          <c:v>733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F5D-4018-BF30-EFB89073B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'26-02'!$N$36:$N$38</c:f>
              <c:numCache>
                <c:formatCode>General</c:formatCode>
                <c:ptCount val="3"/>
                <c:pt idx="0" formatCode="#,##0">
                  <c:v>733</c:v>
                </c:pt>
                <c:pt idx="1">
                  <c:v>5</c:v>
                </c:pt>
                <c:pt idx="2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5D-4018-BF30-EFB89073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'26-02'!$I$7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6-4C35-BF97-07B91AC5D9A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6-4C35-BF97-07B91AC5D9A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6-4C35-BF97-07B91AC5D9AB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E6-4C35-BF97-07B91AC5D9A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E6-4C35-BF97-07B91AC5D9AB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E6-4C35-BF97-07B91AC5D9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'26-02'!$M$29:$M$33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'26-02'!$Q$29:$Q$33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E6-4C35-BF97-07B91AC5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8E6-4C35-BF97-07B91AC5D9A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8E6-4C35-BF97-07B91AC5D9A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8E6-4C35-BF97-07B91AC5D9AB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'26-02'!$Q$36</c15:f>
                      <c15:dlblFieldTableCache>
                        <c:ptCount val="1"/>
                        <c:pt idx="0">
                          <c:v>472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8E6-4C35-BF97-07B91AC5D9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'26-02'!$Q$36:$Q$38</c:f>
              <c:numCache>
                <c:formatCode>General</c:formatCode>
                <c:ptCount val="3"/>
                <c:pt idx="0" formatCode="#,##0">
                  <c:v>472</c:v>
                </c:pt>
                <c:pt idx="1">
                  <c:v>3.5</c:v>
                </c:pt>
                <c:pt idx="2" formatCode="#,##0">
                  <c:v>1124.5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E6-4C35-BF97-07B91AC5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'06-03'!$I$5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A3-4DCE-B477-D7C115C25EE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A3-4DCE-B477-D7C115C25EE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A3-4DCE-B477-D7C115C25EE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A3-4DCE-B477-D7C115C25EE1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A3-4DCE-B477-D7C115C25E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'06-03'!$M$29:$M$33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'06-03'!$N$29:$N$33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A3-4DCE-B477-D7C115C2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6A3-4DCE-B477-D7C115C25EE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6A3-4DCE-B477-D7C115C25EE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6A3-4DCE-B477-D7C115C25EE1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'06-03'!$N$36</c:f>
                  <c:strCache>
                    <c:ptCount val="1"/>
                    <c:pt idx="0">
                      <c:v>350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{4002943A-BC68-4D04-9864-C618DD581E9F}</c15:txfldGUID>
                      <c15:f>'06-03'!$N$36</c15:f>
                      <c15:dlblFieldTableCache>
                        <c:ptCount val="1"/>
                        <c:pt idx="0">
                          <c:v>350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6A3-4DCE-B477-D7C115C25E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'06-03'!$N$36:$N$38</c:f>
              <c:numCache>
                <c:formatCode>General</c:formatCode>
                <c:ptCount val="3"/>
                <c:pt idx="0" formatCode="#,##0">
                  <c:v>350</c:v>
                </c:pt>
                <c:pt idx="1">
                  <c:v>5</c:v>
                </c:pt>
                <c:pt idx="2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A3-4DCE-B477-D7C115C2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'06-03'!$I$7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2D-47A7-8732-D40E86A6064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2D-47A7-8732-D40E86A6064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2D-47A7-8732-D40E86A6064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2D-47A7-8732-D40E86A6064C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2D-47A7-8732-D40E86A6064C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2D-47A7-8732-D40E86A606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'06-03'!$M$29:$M$33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'06-03'!$Q$29:$Q$33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2D-47A7-8732-D40E86A6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E2D-47A7-8732-D40E86A6064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E2D-47A7-8732-D40E86A6064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E2D-47A7-8732-D40E86A6064C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'06-03'!$Q$36</c15:f>
                      <c15:dlblFieldTableCache>
                        <c:ptCount val="1"/>
                        <c:pt idx="0">
                          <c:v>167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E2D-47A7-8732-D40E86A606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'06-03'!$Q$36:$Q$38</c:f>
              <c:numCache>
                <c:formatCode>General</c:formatCode>
                <c:ptCount val="3"/>
                <c:pt idx="0" formatCode="#,##0">
                  <c:v>167</c:v>
                </c:pt>
                <c:pt idx="1">
                  <c:v>3.5</c:v>
                </c:pt>
                <c:pt idx="2" formatCode="#,##0">
                  <c:v>1429.5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2D-47A7-8732-D40E86A6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'07-03'!$I$5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0-4136-B825-76DF780EB78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0-4136-B825-76DF780EB78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90-4136-B825-76DF780EB78B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90-4136-B825-76DF780EB78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90-4136-B825-76DF780EB7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'07-03'!$M$30:$M$34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'07-03'!$N$30:$N$34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90-4136-B825-76DF780E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390-4136-B825-76DF780EB78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390-4136-B825-76DF780EB78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390-4136-B825-76DF780EB78B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'07-03'!$N$37</c:f>
                  <c:strCache>
                    <c:ptCount val="1"/>
                    <c:pt idx="0">
                      <c:v>311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{C410F926-65EF-4F33-8C7E-8E14DBE2EE9E}</c15:txfldGUID>
                      <c15:f>'07-03'!$N$37</c15:f>
                      <c15:dlblFieldTableCache>
                        <c:ptCount val="1"/>
                        <c:pt idx="0">
                          <c:v>311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390-4136-B825-76DF780EB7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'07-03'!$N$37:$N$39</c:f>
              <c:numCache>
                <c:formatCode>General</c:formatCode>
                <c:ptCount val="3"/>
                <c:pt idx="0" formatCode="#,##0">
                  <c:v>311</c:v>
                </c:pt>
                <c:pt idx="1">
                  <c:v>5</c:v>
                </c:pt>
                <c:pt idx="2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90-4136-B825-76DF780E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'07-03'!$I$7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64-42F9-9CEB-385497D3C6D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64-42F9-9CEB-385497D3C6D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64-42F9-9CEB-385497D3C6D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64-42F9-9CEB-385497D3C6D6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64-42F9-9CEB-385497D3C6D6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64-42F9-9CEB-385497D3C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'07-03'!$M$30:$M$34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'07-03'!$Q$30:$Q$34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64-42F9-9CEB-385497D3C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64-42F9-9CEB-385497D3C6D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B64-42F9-9CEB-385497D3C6D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64-42F9-9CEB-385497D3C6D6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'07-03'!$Q$37</c15:f>
                      <c15:dlblFieldTableCache>
                        <c:ptCount val="1"/>
                        <c:pt idx="0">
                          <c:v>587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B64-42F9-9CEB-385497D3C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'07-03'!$Q$37:$Q$39</c:f>
              <c:numCache>
                <c:formatCode>General</c:formatCode>
                <c:ptCount val="3"/>
                <c:pt idx="0" formatCode="#,##0">
                  <c:v>587</c:v>
                </c:pt>
                <c:pt idx="1">
                  <c:v>3.5</c:v>
                </c:pt>
                <c:pt idx="2" formatCode="#,##0">
                  <c:v>1009.5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64-42F9-9CEB-385497D3C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'08-03'!$I$5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D-40C6-A26A-38A94473F93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D-40C6-A26A-38A94473F93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6D-40C6-A26A-38A94473F93B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6D-40C6-A26A-38A94473F93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6D-40C6-A26A-38A94473F9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'08-03'!$M$29:$M$33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'08-03'!$N$29:$N$33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6D-40C6-A26A-38A94473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46D-40C6-A26A-38A94473F93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46D-40C6-A26A-38A94473F93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46D-40C6-A26A-38A94473F93B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'08-03'!$N$36</c:f>
                  <c:strCache>
                    <c:ptCount val="1"/>
                    <c:pt idx="0">
                      <c:v>255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{3E6335ED-5452-4A20-8D32-359E3E80DE7A}</c15:txfldGUID>
                      <c15:f>'08-03'!$N$36</c15:f>
                      <c15:dlblFieldTableCache>
                        <c:ptCount val="1"/>
                        <c:pt idx="0">
                          <c:v>255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46D-40C6-A26A-38A94473F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'08-03'!$N$36:$N$38</c:f>
              <c:numCache>
                <c:formatCode>General</c:formatCode>
                <c:ptCount val="3"/>
                <c:pt idx="0" formatCode="#,##0">
                  <c:v>255</c:v>
                </c:pt>
                <c:pt idx="1">
                  <c:v>5</c:v>
                </c:pt>
                <c:pt idx="2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46D-40C6-A26A-38A94473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'06-02'!$I$7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55-4558-93DA-18981370960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55-4558-93DA-18981370960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55-4558-93DA-18981370960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55-4558-93DA-189813709600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55-4558-93DA-189813709600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5-4558-93DA-189813709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'06-02'!$M$28:$M$32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'06-02'!$Q$28:$Q$32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55-4558-93DA-18981370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255-4558-93DA-18981370960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255-4558-93DA-18981370960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255-4558-93DA-189813709600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'06-02'!$Q$35</c15:f>
                      <c15:dlblFieldTableCache>
                        <c:ptCount val="1"/>
                        <c:pt idx="0">
                          <c:v>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255-4558-93DA-189813709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'06-02'!$Q$35:$Q$37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3.5</c:v>
                </c:pt>
                <c:pt idx="2" formatCode="#,##0">
                  <c:v>1596.5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55-4558-93DA-18981370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'08-03'!$I$7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8-4872-848B-7D0652761CC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8-4872-848B-7D0652761CC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8-4872-848B-7D0652761CCB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8-4872-848B-7D0652761CC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B8-4872-848B-7D0652761CCB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B8-4872-848B-7D0652761C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'08-03'!$M$29:$M$33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'08-03'!$Q$29:$Q$33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B8-4872-848B-7D065276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9B8-4872-848B-7D0652761CC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9B8-4872-848B-7D0652761CC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9B8-4872-848B-7D0652761CCB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'08-03'!$Q$36</c15:f>
                      <c15:dlblFieldTableCache>
                        <c:ptCount val="1"/>
                        <c:pt idx="0">
                          <c:v>579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9B8-4872-848B-7D0652761C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'08-03'!$Q$36:$Q$38</c:f>
              <c:numCache>
                <c:formatCode>General</c:formatCode>
                <c:ptCount val="3"/>
                <c:pt idx="0" formatCode="#,##0">
                  <c:v>579</c:v>
                </c:pt>
                <c:pt idx="1">
                  <c:v>3.5</c:v>
                </c:pt>
                <c:pt idx="2" formatCode="#,##0">
                  <c:v>1017.5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B8-4872-848B-7D065276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'11-03'!$I$5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7-4676-8A3C-ABC4285ECAD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7-4676-8A3C-ABC4285ECAD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67-4676-8A3C-ABC4285ECAD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67-4676-8A3C-ABC4285ECAD6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67-4676-8A3C-ABC4285ECA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'11-03'!$M$29:$M$33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'11-03'!$N$29:$N$33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67-4676-8A3C-ABC4285E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67-4676-8A3C-ABC4285ECAD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E67-4676-8A3C-ABC4285ECAD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E67-4676-8A3C-ABC4285ECAD6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'11-03'!$N$36</c:f>
                  <c:strCache>
                    <c:ptCount val="1"/>
                    <c:pt idx="0">
                      <c:v>325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{20F3C1D3-F0B0-4761-9603-46630336B30A}</c15:txfldGUID>
                      <c15:f>'11-03'!$N$36</c15:f>
                      <c15:dlblFieldTableCache>
                        <c:ptCount val="1"/>
                        <c:pt idx="0">
                          <c:v>325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E67-4676-8A3C-ABC4285ECA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'11-03'!$N$36:$N$38</c:f>
              <c:numCache>
                <c:formatCode>General</c:formatCode>
                <c:ptCount val="3"/>
                <c:pt idx="0" formatCode="#,##0">
                  <c:v>325</c:v>
                </c:pt>
                <c:pt idx="1">
                  <c:v>5</c:v>
                </c:pt>
                <c:pt idx="2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67-4676-8A3C-ABC4285E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'11-03'!$I$7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C5-49AE-BB34-3B17D9FC23C3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C5-49AE-BB34-3B17D9FC23C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C5-49AE-BB34-3B17D9FC23C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C5-49AE-BB34-3B17D9FC23C3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DC5-49AE-BB34-3B17D9FC23C3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C5-49AE-BB34-3B17D9FC23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'11-03'!$M$29:$M$33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'11-03'!$Q$29:$Q$33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C5-49AE-BB34-3B17D9FC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C5-49AE-BB34-3B17D9FC23C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DC5-49AE-BB34-3B17D9FC23C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DC5-49AE-BB34-3B17D9FC23C3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'11-03'!$Q$36</c15:f>
                      <c15:dlblFieldTableCache>
                        <c:ptCount val="1"/>
                        <c:pt idx="0">
                          <c:v>452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DC5-49AE-BB34-3B17D9FC23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'11-03'!$Q$36:$Q$38</c:f>
              <c:numCache>
                <c:formatCode>General</c:formatCode>
                <c:ptCount val="3"/>
                <c:pt idx="0" formatCode="#,##0">
                  <c:v>452</c:v>
                </c:pt>
                <c:pt idx="1">
                  <c:v>3.5</c:v>
                </c:pt>
                <c:pt idx="2" formatCode="#,##0">
                  <c:v>1144.5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DC5-49AE-BB34-3B17D9FC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EC-46EC-BA12-9484CC3DE80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EC-46EC-BA12-9484CC3DE80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EC-46EC-BA12-9484CC3DE80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EC-46EC-BA12-9484CC3DE800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EC-46EC-BA12-9484CC3DE8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'12-03'!$M$31:$M$35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'12-03'!$N$31:$N$35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EC-46EC-BA12-9484CC3D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BEC-46EC-BA12-9484CC3DE80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BEC-46EC-BA12-9484CC3DE80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BEC-46EC-BA12-9484CC3DE800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'12-03'!$N$38</c:f>
                  <c:strCache>
                    <c:ptCount val="1"/>
                    <c:pt idx="0">
                      <c:v>348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{74D4E92C-CED2-496D-99F0-089472A9034B}</c15:txfldGUID>
                      <c15:f>'12-03'!$N$38</c15:f>
                      <c15:dlblFieldTableCache>
                        <c:ptCount val="1"/>
                        <c:pt idx="0">
                          <c:v>348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BEC-46EC-BA12-9484CC3DE8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'12-03'!$N$38:$N$40</c:f>
              <c:numCache>
                <c:formatCode>General</c:formatCode>
                <c:ptCount val="3"/>
                <c:pt idx="0" formatCode="#,##0">
                  <c:v>348</c:v>
                </c:pt>
                <c:pt idx="1">
                  <c:v>5</c:v>
                </c:pt>
                <c:pt idx="2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EC-46EC-BA12-9484CC3D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7-42E8-89E2-0B39C67BC85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7-42E8-89E2-0B39C67BC85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17-42E8-89E2-0B39C67BC85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17-42E8-89E2-0B39C67BC85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17-42E8-89E2-0B39C67BC851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17-42E8-89E2-0B39C67BC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'12-03'!$M$31:$M$35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'12-03'!$Q$31:$Q$35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17-42E8-89E2-0B39C67B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B17-42E8-89E2-0B39C67BC85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B17-42E8-89E2-0B39C67BC85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B17-42E8-89E2-0B39C67BC851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'12-03'!$Q$38</c15:f>
                      <c15:dlblFieldTableCache>
                        <c:ptCount val="1"/>
                        <c:pt idx="0">
                          <c:v>469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B17-42E8-89E2-0B39C67BC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'12-03'!$Q$38:$Q$40</c:f>
              <c:numCache>
                <c:formatCode>General</c:formatCode>
                <c:ptCount val="3"/>
                <c:pt idx="0" formatCode="#,##0">
                  <c:v>469</c:v>
                </c:pt>
                <c:pt idx="1">
                  <c:v>3.5</c:v>
                </c:pt>
                <c:pt idx="2" formatCode="#,##0">
                  <c:v>1127.5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17-42E8-89E2-0B39C67B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'13-03'!$I$5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3-4FDE-AE47-1C1EC726E5C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3-4FDE-AE47-1C1EC726E5C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83-4FDE-AE47-1C1EC726E5CB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83-4FDE-AE47-1C1EC726E5C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83-4FDE-AE47-1C1EC726E5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'13-03'!$M$31:$M$35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'13-03'!$N$31:$N$35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83-4FDE-AE47-1C1EC726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83-4FDE-AE47-1C1EC726E5C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F83-4FDE-AE47-1C1EC726E5C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F83-4FDE-AE47-1C1EC726E5CB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'13-03'!$N$38</c:f>
                  <c:strCache>
                    <c:ptCount val="1"/>
                    <c:pt idx="0">
                      <c:v>275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{81CA6D74-240B-4DCF-B3ED-EE41212E87AD}</c15:txfldGUID>
                      <c15:f>'13-03'!$N$38</c15:f>
                      <c15:dlblFieldTableCache>
                        <c:ptCount val="1"/>
                        <c:pt idx="0">
                          <c:v>275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F83-4FDE-AE47-1C1EC726E5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'13-03'!$N$38:$N$40</c:f>
              <c:numCache>
                <c:formatCode>General</c:formatCode>
                <c:ptCount val="3"/>
                <c:pt idx="0" formatCode="#,##0">
                  <c:v>275</c:v>
                </c:pt>
                <c:pt idx="1">
                  <c:v>5</c:v>
                </c:pt>
                <c:pt idx="2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83-4FDE-AE47-1C1EC726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'13-03'!$I$7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CA-4A56-8016-F70B6F65E58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CA-4A56-8016-F70B6F65E58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CA-4A56-8016-F70B6F65E58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CA-4A56-8016-F70B6F65E58D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CA-4A56-8016-F70B6F65E58D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CA-4A56-8016-F70B6F65E5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'13-03'!$M$31:$M$35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'13-03'!$Q$31:$Q$35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CA-4A56-8016-F70B6F65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CA-4A56-8016-F70B6F65E58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5CA-4A56-8016-F70B6F65E58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5CA-4A56-8016-F70B6F65E58D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'13-03'!$Q$38</c15:f>
                      <c15:dlblFieldTableCache>
                        <c:ptCount val="1"/>
                        <c:pt idx="0">
                          <c:v>418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5CA-4A56-8016-F70B6F65E5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'13-03'!$Q$38:$Q$40</c:f>
              <c:numCache>
                <c:formatCode>General</c:formatCode>
                <c:ptCount val="3"/>
                <c:pt idx="0" formatCode="#,##0">
                  <c:v>418</c:v>
                </c:pt>
                <c:pt idx="1">
                  <c:v>3.5</c:v>
                </c:pt>
                <c:pt idx="2" formatCode="#,##0">
                  <c:v>1178.5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CA-4A56-8016-F70B6F65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E3-4C32-B9D1-6A26EDAF329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E3-4C32-B9D1-6A26EDAF329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E3-4C32-B9D1-6A26EDAF329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E3-4C32-B9D1-6A26EDAF329D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E3-4C32-B9D1-6A26EDAF3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'14-03'!$M$31:$M$35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'14-03'!$N$31:$N$35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E3-4C32-B9D1-6A26EDAF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4E3-4C32-B9D1-6A26EDAF329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4E3-4C32-B9D1-6A26EDAF329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4E3-4C32-B9D1-6A26EDAF329D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'14-03'!$N$38</c:f>
                  <c:strCache>
                    <c:ptCount val="1"/>
                    <c:pt idx="0">
                      <c:v>256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{0FC88BEC-51B6-479B-9DF5-CF643C23A28F}</c15:txfldGUID>
                      <c15:f>'14-03'!$N$38</c15:f>
                      <c15:dlblFieldTableCache>
                        <c:ptCount val="1"/>
                        <c:pt idx="0">
                          <c:v>256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4E3-4C32-B9D1-6A26EDAF3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'14-03'!$N$38:$N$40</c:f>
              <c:numCache>
                <c:formatCode>General</c:formatCode>
                <c:ptCount val="3"/>
                <c:pt idx="0" formatCode="#,##0">
                  <c:v>256</c:v>
                </c:pt>
                <c:pt idx="1">
                  <c:v>5</c:v>
                </c:pt>
                <c:pt idx="2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E3-4C32-B9D1-6A26EDAF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9-45A1-98C5-D5F03F27CBA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9-45A1-98C5-D5F03F27CBA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9-45A1-98C5-D5F03F27CBA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9-45A1-98C5-D5F03F27CBA2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9-45A1-98C5-D5F03F27CBA2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29-45A1-98C5-D5F03F27CB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'14-03'!$M$31:$M$35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'14-03'!$Q$31:$Q$35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29-45A1-98C5-D5F03F27C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329-45A1-98C5-D5F03F27CBA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329-45A1-98C5-D5F03F27CBA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329-45A1-98C5-D5F03F27CBA2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'14-03'!$Q$38</c15:f>
                      <c15:dlblFieldTableCache>
                        <c:ptCount val="1"/>
                        <c:pt idx="0">
                          <c:v>509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329-45A1-98C5-D5F03F27CB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'14-03'!$Q$38:$Q$40</c:f>
              <c:numCache>
                <c:formatCode>General</c:formatCode>
                <c:ptCount val="3"/>
                <c:pt idx="0" formatCode="#,##0">
                  <c:v>509</c:v>
                </c:pt>
                <c:pt idx="1">
                  <c:v>3.5</c:v>
                </c:pt>
                <c:pt idx="2" formatCode="#,##0">
                  <c:v>1087.5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29-45A1-98C5-D5F03F27C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0-4FD1-BC5B-098497B391C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0-4FD1-BC5B-098497B391C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0-4FD1-BC5B-098497B391C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20-4FD1-BC5B-098497B391C8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20-4FD1-BC5B-098497B391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'15-03'!$M$31:$M$35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'15-03'!$N$31:$N$35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20-4FD1-BC5B-098497B39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A20-4FD1-BC5B-098497B391C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A20-4FD1-BC5B-098497B391C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A20-4FD1-BC5B-098497B391C8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'15-03'!$N$38</c:f>
                  <c:strCache>
                    <c:ptCount val="1"/>
                    <c:pt idx="0">
                      <c:v>271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{98D36A91-42ED-430A-B54B-0A58B8C5287C}</c15:txfldGUID>
                      <c15:f>'15-03'!$N$38</c15:f>
                      <c15:dlblFieldTableCache>
                        <c:ptCount val="1"/>
                        <c:pt idx="0">
                          <c:v>271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A20-4FD1-BC5B-098497B391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'15-03'!$N$38:$N$40</c:f>
              <c:numCache>
                <c:formatCode>General</c:formatCode>
                <c:ptCount val="3"/>
                <c:pt idx="0" formatCode="#,##0">
                  <c:v>271</c:v>
                </c:pt>
                <c:pt idx="1">
                  <c:v>5</c:v>
                </c:pt>
                <c:pt idx="2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20-4FD1-BC5B-098497B39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'07-02'!$I$5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5-4780-B5F9-D3036DC3FC9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5-4780-B5F9-D3036DC3FC9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25-4780-B5F9-D3036DC3FC9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25-4780-B5F9-D3036DC3FC9C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25-4780-B5F9-D3036DC3FC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'07-02'!$M$28:$M$32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'07-02'!$N$28:$N$32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25-4780-B5F9-D3036DC3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25-4780-B5F9-D3036DC3FC9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925-4780-B5F9-D3036DC3FC9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925-4780-B5F9-D3036DC3FC9C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'07-02'!$N$35</c:f>
                  <c:strCache>
                    <c:ptCount val="1"/>
                    <c:pt idx="0">
                      <c:v>1.111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{16DA220D-17F5-4AD2-BBE5-3EE10A13310D}</c15:txfldGUID>
                      <c15:f>'07-02'!$N$35</c15:f>
                      <c15:dlblFieldTableCache>
                        <c:ptCount val="1"/>
                        <c:pt idx="0">
                          <c:v>1.111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925-4780-B5F9-D3036DC3FC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'07-02'!$N$35:$N$37</c:f>
              <c:numCache>
                <c:formatCode>General</c:formatCode>
                <c:ptCount val="3"/>
                <c:pt idx="0" formatCode="#,##0">
                  <c:v>1111</c:v>
                </c:pt>
                <c:pt idx="1">
                  <c:v>5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925-4780-B5F9-D3036DC3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13-4061-AE09-5C4E17FB6F2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13-4061-AE09-5C4E17FB6F25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13-4061-AE09-5C4E17FB6F2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13-4061-AE09-5C4E17FB6F25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13-4061-AE09-5C4E17FB6F25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13-4061-AE09-5C4E17FB6F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'15-03'!$M$31:$M$35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'15-03'!$Q$31:$Q$35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13-4061-AE09-5C4E17FB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D13-4061-AE09-5C4E17FB6F2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D13-4061-AE09-5C4E17FB6F2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D13-4061-AE09-5C4E17FB6F25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'15-03'!$Q$38</c15:f>
                      <c15:dlblFieldTableCache>
                        <c:ptCount val="1"/>
                        <c:pt idx="0">
                          <c:v>747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D13-4061-AE09-5C4E17FB6F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'15-03'!$Q$38:$Q$40</c:f>
              <c:numCache>
                <c:formatCode>General</c:formatCode>
                <c:ptCount val="3"/>
                <c:pt idx="0" formatCode="#,##0">
                  <c:v>747</c:v>
                </c:pt>
                <c:pt idx="1">
                  <c:v>3.5</c:v>
                </c:pt>
                <c:pt idx="2" formatCode="#,##0">
                  <c:v>849.5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13-4061-AE09-5C4E17FB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4E-482A-A3AF-0D544794A37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4E-482A-A3AF-0D544794A37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4E-482A-A3AF-0D544794A37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4E-482A-A3AF-0D544794A376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4E-482A-A3AF-0D544794A3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'18-03'!$N$31:$N$35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4E-482A-A3AF-0D544794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F4E-482A-A3AF-0D544794A37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4E-482A-A3AF-0D544794A37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4E-482A-A3AF-0D544794A376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'18-03'!$N$38</c:f>
                  <c:strCache>
                    <c:ptCount val="1"/>
                    <c:pt idx="0">
                      <c:v>441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{0C5018B8-0FD3-4354-A8F5-CAFED363624A}</c15:txfldGUID>
                      <c15:f>'18-03'!$N$38</c15:f>
                      <c15:dlblFieldTableCache>
                        <c:ptCount val="1"/>
                        <c:pt idx="0">
                          <c:v>441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F4E-482A-A3AF-0D544794A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'18-03'!$N$38:$N$40</c:f>
              <c:numCache>
                <c:formatCode>General</c:formatCode>
                <c:ptCount val="3"/>
                <c:pt idx="0" formatCode="#,##0">
                  <c:v>441</c:v>
                </c:pt>
                <c:pt idx="1">
                  <c:v>5</c:v>
                </c:pt>
                <c:pt idx="2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4E-482A-A3AF-0D544794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FB-42B8-B6DE-468FEE37817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FB-42B8-B6DE-468FEE37817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FB-42B8-B6DE-468FEE37817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FB-42B8-B6DE-468FEE37817A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FB-42B8-B6DE-468FEE37817A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FB-42B8-B6DE-468FEE378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'18-03'!$Q$31:$Q$35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FB-42B8-B6DE-468FEE37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AFB-42B8-B6DE-468FEE37817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AFB-42B8-B6DE-468FEE37817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AFB-42B8-B6DE-468FEE37817A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'18-03'!$Q$38</c15:f>
                      <c15:dlblFieldTableCache>
                        <c:ptCount val="1"/>
                        <c:pt idx="0">
                          <c:v>410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AFB-42B8-B6DE-468FEE378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'18-03'!$Q$38:$Q$40</c:f>
              <c:numCache>
                <c:formatCode>General</c:formatCode>
                <c:ptCount val="3"/>
                <c:pt idx="0" formatCode="#,##0">
                  <c:v>410</c:v>
                </c:pt>
                <c:pt idx="1">
                  <c:v>3.5</c:v>
                </c:pt>
                <c:pt idx="2" formatCode="#,##0">
                  <c:v>1186.5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FB-42B8-B6DE-468FEE37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'19-03'!$I$5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E-4401-9D84-E189A5E5EC7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E-4401-9D84-E189A5E5EC75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EE-4401-9D84-E189A5E5EC7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EE-4401-9D84-E189A5E5EC75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EE-4401-9D84-E189A5E5EC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'19-03'!$N$31:$N$35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E-4401-9D84-E189A5E5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BEE-4401-9D84-E189A5E5EC7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BEE-4401-9D84-E189A5E5EC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BEE-4401-9D84-E189A5E5EC75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'19-03'!$N$38</c:f>
                  <c:strCache>
                    <c:ptCount val="1"/>
                    <c:pt idx="0">
                      <c:v>402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{B8B90D6C-ECF0-4C41-9AAC-37073725E817}</c15:txfldGUID>
                      <c15:f>'19-03'!$N$38</c15:f>
                      <c15:dlblFieldTableCache>
                        <c:ptCount val="1"/>
                        <c:pt idx="0">
                          <c:v>402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BEE-4401-9D84-E189A5E5EC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'19-03'!$N$38:$N$40</c:f>
              <c:numCache>
                <c:formatCode>General</c:formatCode>
                <c:ptCount val="3"/>
                <c:pt idx="0" formatCode="#,##0">
                  <c:v>402</c:v>
                </c:pt>
                <c:pt idx="1">
                  <c:v>5</c:v>
                </c:pt>
                <c:pt idx="2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EE-4401-9D84-E189A5E5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'19-03'!$I$7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1E-453C-A62A-1BCF59C4BD7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1E-453C-A62A-1BCF59C4BD7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1E-453C-A62A-1BCF59C4BD7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1E-453C-A62A-1BCF59C4BD70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1E-453C-A62A-1BCF59C4BD70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1E-453C-A62A-1BCF59C4BD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'19-03'!$Q$31:$Q$35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1E-453C-A62A-1BCF59C4B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D1E-453C-A62A-1BCF59C4BD7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D1E-453C-A62A-1BCF59C4BD7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D1E-453C-A62A-1BCF59C4BD70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'19-03'!$Q$38</c15:f>
                      <c15:dlblFieldTableCache>
                        <c:ptCount val="1"/>
                        <c:pt idx="0">
                          <c:v>381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D1E-453C-A62A-1BCF59C4BD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'19-03'!$Q$38:$Q$40</c:f>
              <c:numCache>
                <c:formatCode>General</c:formatCode>
                <c:ptCount val="3"/>
                <c:pt idx="0" formatCode="#,##0">
                  <c:v>381</c:v>
                </c:pt>
                <c:pt idx="1">
                  <c:v>3.5</c:v>
                </c:pt>
                <c:pt idx="2" formatCode="#,##0">
                  <c:v>1215.5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1E-453C-A62A-1BCF59C4B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38-46B2-BA37-2D47F6FDC5E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38-46B2-BA37-2D47F6FDC5E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38-46B2-BA37-2D47F6FDC5E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38-46B2-BA37-2D47F6FDC5E0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38-46B2-BA37-2D47F6FDC5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'20-03'!$N$31:$N$35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38-46B2-BA37-2D47F6FD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D38-46B2-BA37-2D47F6FDC5E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D38-46B2-BA37-2D47F6FDC5E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D38-46B2-BA37-2D47F6FDC5E0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'20-03'!$N$38</c:f>
                  <c:strCache>
                    <c:ptCount val="1"/>
                    <c:pt idx="0">
                      <c:v>-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{11C27311-33C4-42C4-B1B2-0FE520085F36}</c15:txfldGUID>
                      <c15:f>'20-03'!$N$38</c15:f>
                      <c15:dlblFieldTableCache>
                        <c:ptCount val="1"/>
                        <c:pt idx="0">
                          <c:v>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D38-46B2-BA37-2D47F6FDC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'20-03'!$N$38:$N$40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5</c:v>
                </c:pt>
                <c:pt idx="2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38-46B2-BA37-2D47F6FD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C8-4358-8C2C-D890F2839CC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C8-4358-8C2C-D890F2839CC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C8-4358-8C2C-D890F2839CC9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C8-4358-8C2C-D890F2839CC9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C8-4358-8C2C-D890F2839CC9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C8-4358-8C2C-D890F2839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'20-03'!$Q$31:$Q$35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C8-4358-8C2C-D890F283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2C8-4358-8C2C-D890F2839CC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2C8-4358-8C2C-D890F2839CC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2C8-4358-8C2C-D890F2839CC9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'20-03'!$Q$38</c15:f>
                      <c15:dlblFieldTableCache>
                        <c:ptCount val="1"/>
                        <c:pt idx="0">
                          <c:v>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2C8-4358-8C2C-D890F2839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'20-03'!$Q$38:$Q$40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3.5</c:v>
                </c:pt>
                <c:pt idx="2" formatCode="#,##0">
                  <c:v>1596.5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C8-4358-8C2C-D890F283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'21-03'!$I$5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C5-4BA4-A791-C227CFC5A11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C5-4BA4-A791-C227CFC5A11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C5-4BA4-A791-C227CFC5A11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C5-4BA4-A791-C227CFC5A11E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C5-4BA4-A791-C227CFC5A1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'21-03'!$M$31:$M$35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'21-03'!$N$31:$N$35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C5-4BA4-A791-C227CFC5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3C5-4BA4-A791-C227CFC5A11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3C5-4BA4-A791-C227CFC5A11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3C5-4BA4-A791-C227CFC5A11E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'21-03'!$N$38</c:f>
                  <c:strCache>
                    <c:ptCount val="1"/>
                    <c:pt idx="0">
                      <c:v>415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{85D5C49A-91F3-4147-AABD-677FB5106BA3}</c15:txfldGUID>
                      <c15:f>'21-03'!$N$38</c15:f>
                      <c15:dlblFieldTableCache>
                        <c:ptCount val="1"/>
                        <c:pt idx="0">
                          <c:v>415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3C5-4BA4-A791-C227CFC5A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'21-03'!$N$38:$N$40</c:f>
              <c:numCache>
                <c:formatCode>General</c:formatCode>
                <c:ptCount val="3"/>
                <c:pt idx="0" formatCode="#,##0">
                  <c:v>415</c:v>
                </c:pt>
                <c:pt idx="1">
                  <c:v>5</c:v>
                </c:pt>
                <c:pt idx="2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C5-4BA4-A791-C227CFC5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'21-03'!$I$7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5-4FE9-8A2C-B33B85E7EB8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5-4FE9-8A2C-B33B85E7EB8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15-4FE9-8A2C-B33B85E7EB8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15-4FE9-8A2C-B33B85E7EB8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15-4FE9-8A2C-B33B85E7EB81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15-4FE9-8A2C-B33B85E7E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'21-03'!$M$31:$M$35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'21-03'!$Q$31:$Q$35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15-4FE9-8A2C-B33B85E7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15-4FE9-8A2C-B33B85E7EB8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915-4FE9-8A2C-B33B85E7EB8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915-4FE9-8A2C-B33B85E7EB81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'21-03'!$Q$38</c15:f>
                      <c15:dlblFieldTableCache>
                        <c:ptCount val="1"/>
                        <c:pt idx="0">
                          <c:v>359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915-4FE9-8A2C-B33B85E7E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'21-03'!$Q$38:$Q$40</c:f>
              <c:numCache>
                <c:formatCode>General</c:formatCode>
                <c:ptCount val="3"/>
                <c:pt idx="0" formatCode="#,##0">
                  <c:v>359</c:v>
                </c:pt>
                <c:pt idx="1">
                  <c:v>3.5</c:v>
                </c:pt>
                <c:pt idx="2" formatCode="#,##0">
                  <c:v>1237.5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915-4FE9-8A2C-B33B85E7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'22-03'!$I$5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3-4AA2-ADAF-97B5BA0B6EA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3-4AA2-ADAF-97B5BA0B6EA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3-4AA2-ADAF-97B5BA0B6EA9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3-4AA2-ADAF-97B5BA0B6EA9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3-4AA2-ADAF-97B5BA0B6E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'22-03'!$M$31:$M$35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'22-03'!$N$31:$N$35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33-4AA2-ADAF-97B5BA0B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833-4AA2-ADAF-97B5BA0B6EA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833-4AA2-ADAF-97B5BA0B6EA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833-4AA2-ADAF-97B5BA0B6EA9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'22-03'!$N$38</c:f>
                  <c:strCache>
                    <c:ptCount val="1"/>
                    <c:pt idx="0">
                      <c:v>390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{C552E03F-9806-4295-9E3E-093846A2094F}</c15:txfldGUID>
                      <c15:f>'22-03'!$N$38</c15:f>
                      <c15:dlblFieldTableCache>
                        <c:ptCount val="1"/>
                        <c:pt idx="0">
                          <c:v>390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833-4AA2-ADAF-97B5BA0B6E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'22-03'!$N$38:$N$40</c:f>
              <c:numCache>
                <c:formatCode>General</c:formatCode>
                <c:ptCount val="3"/>
                <c:pt idx="0" formatCode="#,##0">
                  <c:v>390</c:v>
                </c:pt>
                <c:pt idx="1">
                  <c:v>5</c:v>
                </c:pt>
                <c:pt idx="2">
                  <c:v>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33-4AA2-ADAF-97B5BA0B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'07-02'!$I$7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6-47F9-AE85-74F89C7F3CC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6-47F9-AE85-74F89C7F3CC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6-47F9-AE85-74F89C7F3CC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E6-47F9-AE85-74F89C7F3CCD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E6-47F9-AE85-74F89C7F3CCD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E6-47F9-AE85-74F89C7F3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'07-02'!$M$28:$M$32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'07-02'!$Q$28:$Q$32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E6-47F9-AE85-74F89C7F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8E6-47F9-AE85-74F89C7F3CC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8E6-47F9-AE85-74F89C7F3CC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8E6-47F9-AE85-74F89C7F3CCD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'07-02'!$Q$35</c15:f>
                      <c15:dlblFieldTableCache>
                        <c:ptCount val="1"/>
                        <c:pt idx="0">
                          <c:v>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8E6-47F9-AE85-74F89C7F3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'07-02'!$Q$35:$Q$37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3.5</c:v>
                </c:pt>
                <c:pt idx="2" formatCode="#,##0">
                  <c:v>1596.5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8E6-47F9-AE85-74F89C7F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'22-03'!$I$7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B5-463D-9AE7-9DF87B03118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B5-463D-9AE7-9DF87B03118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B5-463D-9AE7-9DF87B03118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B5-463D-9AE7-9DF87B031182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B5-463D-9AE7-9DF87B031182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B5-463D-9AE7-9DF87B0311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'22-03'!$M$31:$M$35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'22-03'!$Q$31:$Q$35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B5-463D-9AE7-9DF87B03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0B5-463D-9AE7-9DF87B03118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0B5-463D-9AE7-9DF87B03118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0B5-463D-9AE7-9DF87B031182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'22-03'!$Q$38</c15:f>
                      <c15:dlblFieldTableCache>
                        <c:ptCount val="1"/>
                        <c:pt idx="0">
                          <c:v>407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0B5-463D-9AE7-9DF87B0311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'22-03'!$Q$38:$Q$40</c:f>
              <c:numCache>
                <c:formatCode>General</c:formatCode>
                <c:ptCount val="3"/>
                <c:pt idx="0" formatCode="#,##0">
                  <c:v>407</c:v>
                </c:pt>
                <c:pt idx="1">
                  <c:v>3.5</c:v>
                </c:pt>
                <c:pt idx="2" formatCode="#,##0">
                  <c:v>1189.5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B5-463D-9AE7-9DF87B03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71-4F9E-9682-CE970E10C1D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71-4F9E-9682-CE970E10C1D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71-4F9E-9682-CE970E10C1D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71-4F9E-9682-CE970E10C1D8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71-4F9E-9682-CE970E10C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'25-03'!$M$31:$M$35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'25-03'!$N$31:$N$35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71-4F9E-9682-CE970E10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71-4F9E-9682-CE970E10C1D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271-4F9E-9682-CE970E10C1D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271-4F9E-9682-CE970E10C1D8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'25-03'!$N$38</c:f>
                  <c:strCache>
                    <c:ptCount val="1"/>
                    <c:pt idx="0">
                      <c:v>424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{E8BDCFA7-7E16-4EF5-BDB9-3FA04F4A3F0D}</c15:txfldGUID>
                      <c15:f>'25-03'!$N$38</c15:f>
                      <c15:dlblFieldTableCache>
                        <c:ptCount val="1"/>
                        <c:pt idx="0">
                          <c:v>424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271-4F9E-9682-CE970E10C1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'25-03'!$N$38:$N$40</c:f>
              <c:numCache>
                <c:formatCode>General</c:formatCode>
                <c:ptCount val="3"/>
                <c:pt idx="0" formatCode="#,##0">
                  <c:v>424</c:v>
                </c:pt>
                <c:pt idx="1">
                  <c:v>5</c:v>
                </c:pt>
                <c:pt idx="2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71-4F9E-9682-CE970E10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8-4AC1-A1E8-0CFC695BB94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8-4AC1-A1E8-0CFC695BB94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98-4AC1-A1E8-0CFC695BB94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98-4AC1-A1E8-0CFC695BB948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98-4AC1-A1E8-0CFC695BB948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98-4AC1-A1E8-0CFC695BB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'25-03'!$M$31:$M$35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'25-03'!$Q$31:$Q$35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98-4AC1-A1E8-0CFC695B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498-4AC1-A1E8-0CFC695BB94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498-4AC1-A1E8-0CFC695BB94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498-4AC1-A1E8-0CFC695BB948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'25-03'!$Q$38</c15:f>
                      <c15:dlblFieldTableCache>
                        <c:ptCount val="1"/>
                        <c:pt idx="0">
                          <c:v>338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498-4AC1-A1E8-0CFC695BB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'25-03'!$Q$38:$Q$40</c:f>
              <c:numCache>
                <c:formatCode>General</c:formatCode>
                <c:ptCount val="3"/>
                <c:pt idx="0" formatCode="#,##0">
                  <c:v>338</c:v>
                </c:pt>
                <c:pt idx="1">
                  <c:v>3.5</c:v>
                </c:pt>
                <c:pt idx="2" formatCode="#,##0">
                  <c:v>1258.5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98-4AC1-A1E8-0CFC695B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'26-03'!$I$5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F6-4E6B-BA19-A9605C15D2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F6-4E6B-BA19-A9605C15D26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F6-4E6B-BA19-A9605C15D26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F6-4E6B-BA19-A9605C15D26E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F6-4E6B-BA19-A9605C15D2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'26-03'!$M$31:$M$35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'26-03'!$N$31:$N$35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F6-4E6B-BA19-A9605C15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EF6-4E6B-BA19-A9605C15D26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EF6-4E6B-BA19-A9605C15D26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EF6-4E6B-BA19-A9605C15D26E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'26-03'!$N$38</c:f>
                  <c:strCache>
                    <c:ptCount val="1"/>
                    <c:pt idx="0">
                      <c:v>295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{B6EFD023-3BAF-44A9-8BF9-A34ADED686F6}</c15:txfldGUID>
                      <c15:f>'26-03'!$N$38</c15:f>
                      <c15:dlblFieldTableCache>
                        <c:ptCount val="1"/>
                        <c:pt idx="0">
                          <c:v>295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EF6-4E6B-BA19-A9605C15D2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'26-03'!$N$38:$N$40</c:f>
              <c:numCache>
                <c:formatCode>General</c:formatCode>
                <c:ptCount val="3"/>
                <c:pt idx="0" formatCode="#,##0">
                  <c:v>295</c:v>
                </c:pt>
                <c:pt idx="1">
                  <c:v>5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F6-4E6B-BA19-A9605C15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'26-03'!$I$7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F-4928-90AE-AFD2BF6E092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CF-4928-90AE-AFD2BF6E092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CF-4928-90AE-AFD2BF6E092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CF-4928-90AE-AFD2BF6E092E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CF-4928-90AE-AFD2BF6E092E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CF-4928-90AE-AFD2BF6E09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'26-03'!$M$31:$M$35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'26-03'!$Q$31:$Q$35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CF-4928-90AE-AFD2BF6E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2CF-4928-90AE-AFD2BF6E092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2CF-4928-90AE-AFD2BF6E092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2CF-4928-90AE-AFD2BF6E092E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'26-03'!$Q$38</c15:f>
                      <c15:dlblFieldTableCache>
                        <c:ptCount val="1"/>
                        <c:pt idx="0">
                          <c:v>358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2CF-4928-90AE-AFD2BF6E09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'26-03'!$Q$38:$Q$40</c:f>
              <c:numCache>
                <c:formatCode>General</c:formatCode>
                <c:ptCount val="3"/>
                <c:pt idx="0" formatCode="#,##0">
                  <c:v>358</c:v>
                </c:pt>
                <c:pt idx="1">
                  <c:v>3.5</c:v>
                </c:pt>
                <c:pt idx="2" formatCode="#,##0">
                  <c:v>1238.5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CF-4928-90AE-AFD2BF6E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'28-03'!$I$5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0-48F5-AA99-8DB84A3AB10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0-48F5-AA99-8DB84A3AB10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F0-48F5-AA99-8DB84A3AB10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F0-48F5-AA99-8DB84A3AB108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F0-48F5-AA99-8DB84A3AB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'28-03'!$M$31:$M$35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'28-03'!$N$31:$N$35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F0-48F5-AA99-8DB84A3A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EF0-48F5-AA99-8DB84A3AB10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EF0-48F5-AA99-8DB84A3AB10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EF0-48F5-AA99-8DB84A3AB108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'28-03'!$N$38</c:f>
                  <c:strCache>
                    <c:ptCount val="1"/>
                    <c:pt idx="0">
                      <c:v>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{1589AD2C-2585-45D7-AB6F-7938DBEC2366}</c15:txfldGUID>
                      <c15:f>'28-03'!$N$38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EF0-48F5-AA99-8DB84A3AB1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'28-03'!$N$38:$N$40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5</c:v>
                </c:pt>
                <c:pt idx="2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F0-48F5-AA99-8DB84A3A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'28-03'!$I$7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59-4603-8112-056F939F73F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59-4603-8112-056F939F73F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59-4603-8112-056F939F73F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59-4603-8112-056F939F73F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59-4603-8112-056F939F73F1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59-4603-8112-056F939F7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'28-03'!$M$31:$M$35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'28-03'!$Q$31:$Q$35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59-4603-8112-056F939F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159-4603-8112-056F939F73F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159-4603-8112-056F939F73F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159-4603-8112-056F939F73F1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'28-03'!$Q$38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159-4603-8112-056F939F7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'28-03'!$Q$38:$Q$40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3.5</c:v>
                </c:pt>
                <c:pt idx="2" formatCode="#,##0">
                  <c:v>1596.5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59-4603-8112-056F939F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'27-03'!$I$5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0C-4B48-AABE-CB5068B3E85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0C-4B48-AABE-CB5068B3E85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0C-4B48-AABE-CB5068B3E85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0C-4B48-AABE-CB5068B3E85A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0C-4B48-AABE-CB5068B3E8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'27-03'!$M$31:$M$35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'27-03'!$N$31:$N$35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0C-4B48-AABE-CB5068B3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60C-4B48-AABE-CB5068B3E85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60C-4B48-AABE-CB5068B3E85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60C-4B48-AABE-CB5068B3E85A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'27-03'!$N$38</c:f>
                  <c:strCache>
                    <c:ptCount val="1"/>
                    <c:pt idx="0">
                      <c:v>316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{9C784461-C7DA-40F8-9E4A-4BC9010AF3EE}</c15:txfldGUID>
                      <c15:f>'27-03'!$N$38</c15:f>
                      <c15:dlblFieldTableCache>
                        <c:ptCount val="1"/>
                        <c:pt idx="0">
                          <c:v>316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60C-4B48-AABE-CB5068B3E8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'27-03'!$N$38:$N$40</c:f>
              <c:numCache>
                <c:formatCode>General</c:formatCode>
                <c:ptCount val="3"/>
                <c:pt idx="0" formatCode="#,##0">
                  <c:v>316</c:v>
                </c:pt>
                <c:pt idx="1">
                  <c:v>5</c:v>
                </c:pt>
                <c:pt idx="2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0C-4B48-AABE-CB5068B3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'27-03'!$I$7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96-4502-9D92-FA561622017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96-4502-9D92-FA561622017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96-4502-9D92-FA561622017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96-4502-9D92-FA561622017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896-4502-9D92-FA5616220171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96-4502-9D92-FA5616220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'27-03'!$M$31:$M$35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'27-03'!$Q$31:$Q$35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96-4502-9D92-FA561622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896-4502-9D92-FA561622017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896-4502-9D92-FA561622017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896-4502-9D92-FA5616220171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'27-03'!$Q$38</c15:f>
                      <c15:dlblFieldTableCache>
                        <c:ptCount val="1"/>
                        <c:pt idx="0">
                          <c:v>356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896-4502-9D92-FA5616220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'27-03'!$Q$38:$Q$40</c:f>
              <c:numCache>
                <c:formatCode>General</c:formatCode>
                <c:ptCount val="3"/>
                <c:pt idx="0" formatCode="#,##0">
                  <c:v>356</c:v>
                </c:pt>
                <c:pt idx="1">
                  <c:v>3.5</c:v>
                </c:pt>
                <c:pt idx="2" formatCode="#,##0">
                  <c:v>1240.5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96-4502-9D92-FA561622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'29-03'!$I$5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53-45A5-9143-647D68D4440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53-45A5-9143-647D68D4440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53-45A5-9143-647D68D4440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53-45A5-9143-647D68D44406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53-45A5-9143-647D68D444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'29-03'!$M$31:$M$35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'29-03'!$N$31:$N$35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53-45A5-9143-647D68D4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C53-45A5-9143-647D68D4440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C53-45A5-9143-647D68D4440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C53-45A5-9143-647D68D44406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'29-03'!$N$38</c:f>
                  <c:strCache>
                    <c:ptCount val="1"/>
                    <c:pt idx="0">
                      <c:v>241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{1E2CF3C8-761B-4EE2-99B6-54B83572BB0C}</c15:txfldGUID>
                      <c15:f>'29-03'!$N$38</c15:f>
                      <c15:dlblFieldTableCache>
                        <c:ptCount val="1"/>
                        <c:pt idx="0">
                          <c:v>241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C53-45A5-9143-647D68D44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'29-03'!$N$38:$N$40</c:f>
              <c:numCache>
                <c:formatCode>General</c:formatCode>
                <c:ptCount val="3"/>
                <c:pt idx="0" formatCode="#,##0">
                  <c:v>241</c:v>
                </c:pt>
                <c:pt idx="1">
                  <c:v>5</c:v>
                </c:pt>
                <c:pt idx="2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C53-45A5-9143-647D68D4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'08-02'!$I$5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AC-4AC5-A59B-67A0C18A2D5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AC-4AC5-A59B-67A0C18A2D5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AC-4AC5-A59B-67A0C18A2D5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AC-4AC5-A59B-67A0C18A2D5E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AC-4AC5-A59B-67A0C18A2D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'08-02'!$M$28:$M$32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'08-02'!$N$28:$N$32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AC-4AC5-A59B-67A0C18A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4AC-4AC5-A59B-67A0C18A2D5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4AC-4AC5-A59B-67A0C18A2D5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4AC-4AC5-A59B-67A0C18A2D5E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'08-02'!$N$35</c:f>
                  <c:strCache>
                    <c:ptCount val="1"/>
                    <c:pt idx="0">
                      <c:v>672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{C82E9DBC-20F5-4E28-8D81-5675EC2CF0C4}</c15:txfldGUID>
                      <c15:f>'08-02'!$N$35</c15:f>
                      <c15:dlblFieldTableCache>
                        <c:ptCount val="1"/>
                        <c:pt idx="0">
                          <c:v>672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4AC-4AC5-A59B-67A0C18A2D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'08-02'!$N$35:$N$37</c:f>
              <c:numCache>
                <c:formatCode>General</c:formatCode>
                <c:ptCount val="3"/>
                <c:pt idx="0" formatCode="#,##0">
                  <c:v>672</c:v>
                </c:pt>
                <c:pt idx="1">
                  <c:v>5</c:v>
                </c:pt>
                <c:pt idx="2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AC-4AC5-A59B-67A0C18A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'29-03'!$I$7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8-4050-B854-5F1EA2F9677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C8-4050-B854-5F1EA2F9677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C8-4050-B854-5F1EA2F9677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C8-4050-B854-5F1EA2F9677A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C8-4050-B854-5F1EA2F9677A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C8-4050-B854-5F1EA2F967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'29-03'!$M$31:$M$35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'29-03'!$Q$31:$Q$35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C8-4050-B854-5F1EA2F9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4C8-4050-B854-5F1EA2F9677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4C8-4050-B854-5F1EA2F9677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4C8-4050-B854-5F1EA2F9677A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'29-03'!$Q$38</c15:f>
                      <c15:dlblFieldTableCache>
                        <c:ptCount val="1"/>
                        <c:pt idx="0">
                          <c:v>409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4C8-4050-B854-5F1EA2F967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'29-03'!$Q$38:$Q$40</c:f>
              <c:numCache>
                <c:formatCode>General</c:formatCode>
                <c:ptCount val="3"/>
                <c:pt idx="0" formatCode="#,##0">
                  <c:v>409</c:v>
                </c:pt>
                <c:pt idx="1">
                  <c:v>3.5</c:v>
                </c:pt>
                <c:pt idx="2" formatCode="#,##0">
                  <c:v>1187.5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C8-4050-B854-5F1EA2F9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'01-04'!$I$5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83-4362-8F87-D3889E43B9A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83-4362-8F87-D3889E43B9A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83-4362-8F87-D3889E43B9A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83-4362-8F87-D3889E43B9A0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83-4362-8F87-D3889E43B9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'01-04'!$M$31:$M$35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'01-04'!$N$31:$N$35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83-4362-8F87-D3889E43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D83-4362-8F87-D3889E43B9A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D83-4362-8F87-D3889E43B9A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D83-4362-8F87-D3889E43B9A0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'01-04'!$N$38</c:f>
                  <c:strCache>
                    <c:ptCount val="1"/>
                    <c:pt idx="0">
                      <c:v>333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{D3D40011-F923-42BF-9FF0-3971D7DD9F7F}</c15:txfldGUID>
                      <c15:f>'01-04'!$N$38</c15:f>
                      <c15:dlblFieldTableCache>
                        <c:ptCount val="1"/>
                        <c:pt idx="0">
                          <c:v>333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D83-4362-8F87-D3889E43B9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'01-04'!$N$38:$N$40</c:f>
              <c:numCache>
                <c:formatCode>General</c:formatCode>
                <c:ptCount val="3"/>
                <c:pt idx="0" formatCode="#,##0">
                  <c:v>333</c:v>
                </c:pt>
                <c:pt idx="1">
                  <c:v>5</c:v>
                </c:pt>
                <c:pt idx="2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83-4362-8F87-D3889E43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'01-04'!$I$7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60-4630-818A-5D162C8437E7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60-4630-818A-5D162C8437E7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60-4630-818A-5D162C8437E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60-4630-818A-5D162C8437E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60-4630-818A-5D162C8437E7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60-4630-818A-5D162C8437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'01-04'!$M$31:$M$35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'01-04'!$Q$31:$Q$35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60-4630-818A-5D162C84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A60-4630-818A-5D162C8437E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A60-4630-818A-5D162C8437E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A60-4630-818A-5D162C8437E7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'01-04'!$Q$38</c15:f>
                      <c15:dlblFieldTableCache>
                        <c:ptCount val="1"/>
                        <c:pt idx="0">
                          <c:v>416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A60-4630-818A-5D162C8437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'01-04'!$Q$38:$Q$40</c:f>
              <c:numCache>
                <c:formatCode>General</c:formatCode>
                <c:ptCount val="3"/>
                <c:pt idx="0" formatCode="#,##0">
                  <c:v>416</c:v>
                </c:pt>
                <c:pt idx="1">
                  <c:v>3.5</c:v>
                </c:pt>
                <c:pt idx="2" formatCode="#,##0">
                  <c:v>1180.5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60-4630-818A-5D162C84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'02-04'!$I$5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D8-4BD2-B915-DE5AE78BFE1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D8-4BD2-B915-DE5AE78BFE1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D8-4BD2-B915-DE5AE78BFE1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D8-4BD2-B915-DE5AE78BFE11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D8-4BD2-B915-DE5AE78BFE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'02-04'!$M$31:$M$35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'02-04'!$N$31:$N$35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D8-4BD2-B915-DE5AE78B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0D8-4BD2-B915-DE5AE78BFE1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0D8-4BD2-B915-DE5AE78BFE1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0D8-4BD2-B915-DE5AE78BFE11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'02-04'!$N$38</c:f>
                  <c:strCache>
                    <c:ptCount val="1"/>
                    <c:pt idx="0">
                      <c:v>-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{96D612FD-BDF8-4AAC-A62B-318FC43BA1AC}</c15:txfldGUID>
                      <c15:f>'02-04'!$N$38</c15:f>
                      <c15:dlblFieldTableCache>
                        <c:ptCount val="1"/>
                        <c:pt idx="0">
                          <c:v>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0D8-4BD2-B915-DE5AE78BFE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'02-04'!$N$38:$N$40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5</c:v>
                </c:pt>
                <c:pt idx="2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0D8-4BD2-B915-DE5AE78B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'02-04'!$I$7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2-406D-A5DD-7EB2B71B1AE7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2-406D-A5DD-7EB2B71B1AE7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D2-406D-A5DD-7EB2B71B1AE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D2-406D-A5DD-7EB2B71B1AE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D2-406D-A5DD-7EB2B71B1AE7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D2-406D-A5DD-7EB2B71B1A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'02-04'!$M$31:$M$35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'02-04'!$Q$31:$Q$35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D2-406D-A5DD-7EB2B71B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FD2-406D-A5DD-7EB2B71B1AE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FD2-406D-A5DD-7EB2B71B1AE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FD2-406D-A5DD-7EB2B71B1AE7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'02-04'!$Q$38</c15:f>
                      <c15:dlblFieldTableCache>
                        <c:ptCount val="1"/>
                        <c:pt idx="0">
                          <c:v>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FD2-406D-A5DD-7EB2B71B1A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'02-04'!$Q$38:$Q$40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3.5</c:v>
                </c:pt>
                <c:pt idx="2" formatCode="#,##0">
                  <c:v>1596.5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D2-406D-A5DD-7EB2B71B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'03-04'!$I$5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06-4448-9B02-590B63D8BFB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06-4448-9B02-590B63D8BFB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06-4448-9B02-590B63D8BFB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06-4448-9B02-590B63D8BFBF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06-4448-9B02-590B63D8BF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'03-04'!$M$31:$M$35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'03-04'!$N$31:$N$35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06-4448-9B02-590B63D8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806-4448-9B02-590B63D8BFB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806-4448-9B02-590B63D8BFB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806-4448-9B02-590B63D8BFBF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'03-04'!$N$38</c:f>
                  <c:strCache>
                    <c:ptCount val="1"/>
                    <c:pt idx="0">
                      <c:v>287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{FE42D615-EEBD-480E-9F5A-727CF1D28CB8}</c15:txfldGUID>
                      <c15:f>'03-04'!$N$38</c15:f>
                      <c15:dlblFieldTableCache>
                        <c:ptCount val="1"/>
                        <c:pt idx="0">
                          <c:v>287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806-4448-9B02-590B63D8BF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'03-04'!$N$38:$N$40</c:f>
              <c:numCache>
                <c:formatCode>General</c:formatCode>
                <c:ptCount val="3"/>
                <c:pt idx="0" formatCode="#,##0">
                  <c:v>287</c:v>
                </c:pt>
                <c:pt idx="1">
                  <c:v>5</c:v>
                </c:pt>
                <c:pt idx="2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06-4448-9B02-590B63D8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'03-04'!$I$7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48-4480-A56D-076348101CC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8-4480-A56D-076348101CC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48-4480-A56D-076348101CC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48-4480-A56D-076348101CC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48-4480-A56D-076348101CC4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48-4480-A56D-076348101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'03-04'!$M$31:$M$35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'03-04'!$Q$31:$Q$35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48-4480-A56D-07634810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B48-4480-A56D-076348101CC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B48-4480-A56D-076348101CC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B48-4480-A56D-076348101CC4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'03-04'!$Q$38</c15:f>
                      <c15:dlblFieldTableCache>
                        <c:ptCount val="1"/>
                        <c:pt idx="0">
                          <c:v>413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B48-4480-A56D-076348101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'03-04'!$Q$38:$Q$40</c:f>
              <c:numCache>
                <c:formatCode>General</c:formatCode>
                <c:ptCount val="3"/>
                <c:pt idx="0" formatCode="#,##0">
                  <c:v>413</c:v>
                </c:pt>
                <c:pt idx="1">
                  <c:v>3.5</c:v>
                </c:pt>
                <c:pt idx="2" formatCode="#,##0">
                  <c:v>1183.5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48-4480-A56D-07634810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'16-04'!$I$5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A-4127-995E-68CB965239E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A-4127-995E-68CB965239E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A-4127-995E-68CB965239E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A-4127-995E-68CB965239ED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A-4127-995E-68CB965239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'16-04'!$M$31:$M$35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'16-04'!$N$31:$N$35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AA-4127-995E-68CB9652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4AA-4127-995E-68CB965239E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4AA-4127-995E-68CB965239E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4AA-4127-995E-68CB965239ED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'16-04'!$N$38</c:f>
                  <c:strCache>
                    <c:ptCount val="1"/>
                    <c:pt idx="0">
                      <c:v>397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{786C0771-26CF-4814-B585-DCF4ACC5C45A}</c15:txfldGUID>
                      <c15:f>'16-04'!$N$38</c15:f>
                      <c15:dlblFieldTableCache>
                        <c:ptCount val="1"/>
                        <c:pt idx="0">
                          <c:v>397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4AA-4127-995E-68CB96523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'16-04'!$N$38:$N$40</c:f>
              <c:numCache>
                <c:formatCode>General</c:formatCode>
                <c:ptCount val="3"/>
                <c:pt idx="0" formatCode="#,##0">
                  <c:v>397</c:v>
                </c:pt>
                <c:pt idx="1">
                  <c:v>5</c:v>
                </c:pt>
                <c:pt idx="2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AA-4127-995E-68CB9652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'16-04'!$I$7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2B-43E5-8951-FEDD88F2499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2B-43E5-8951-FEDD88F2499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2B-43E5-8951-FEDD88F2499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2B-43E5-8951-FEDD88F24990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2B-43E5-8951-FEDD88F24990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2B-43E5-8951-FEDD88F24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'16-04'!$M$31:$M$35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'16-04'!$Q$31:$Q$35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2B-43E5-8951-FEDD88F2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82B-43E5-8951-FEDD88F2499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82B-43E5-8951-FEDD88F2499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82B-43E5-8951-FEDD88F24990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'16-04'!$Q$38</c15:f>
                      <c15:dlblFieldTableCache>
                        <c:ptCount val="1"/>
                        <c:pt idx="0">
                          <c:v>670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82B-43E5-8951-FEDD88F24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'16-04'!$Q$38:$Q$40</c:f>
              <c:numCache>
                <c:formatCode>General</c:formatCode>
                <c:ptCount val="3"/>
                <c:pt idx="0" formatCode="#,##0">
                  <c:v>670</c:v>
                </c:pt>
                <c:pt idx="1">
                  <c:v>3.5</c:v>
                </c:pt>
                <c:pt idx="2" formatCode="#,##0">
                  <c:v>926.5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2B-43E5-8951-FEDD88F2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'29-04'!$I$5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15-4E9B-B851-657F7106138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15-4E9B-B851-657F7106138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15-4E9B-B851-657F7106138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15-4E9B-B851-657F71061384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15-4E9B-B851-657F71061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'29-04'!$M$31:$M$35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'29-04'!$N$31:$N$35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15-4E9B-B851-657F71061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D15-4E9B-B851-657F7106138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D15-4E9B-B851-657F7106138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D15-4E9B-B851-657F71061384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'29-04'!$N$38</c:f>
                  <c:strCache>
                    <c:ptCount val="1"/>
                    <c:pt idx="0">
                      <c:v>428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{27B4806F-292C-4D01-8CE4-947D51727C4C}</c15:txfldGUID>
                      <c15:f>'29-04'!$N$38</c15:f>
                      <c15:dlblFieldTableCache>
                        <c:ptCount val="1"/>
                        <c:pt idx="0">
                          <c:v>428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D15-4E9B-B851-657F710613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'29-04'!$N$38:$N$40</c:f>
              <c:numCache>
                <c:formatCode>General</c:formatCode>
                <c:ptCount val="3"/>
                <c:pt idx="0" formatCode="#,##0">
                  <c:v>428</c:v>
                </c:pt>
                <c:pt idx="1">
                  <c:v>5</c:v>
                </c:pt>
                <c:pt idx="2">
                  <c:v>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15-4E9B-B851-657F71061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'08-02'!$I$7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4-44AB-BDF7-974863FB89E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4-44AB-BDF7-974863FB89E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4-44AB-BDF7-974863FB89E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4-44AB-BDF7-974863FB89ED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74-44AB-BDF7-974863FB89ED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74-44AB-BDF7-974863FB8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'08-02'!$M$28:$M$32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'08-02'!$Q$28:$Q$32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74-44AB-BDF7-974863FB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C74-44AB-BDF7-974863FB89E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C74-44AB-BDF7-974863FB89E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C74-44AB-BDF7-974863FB89ED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'08-02'!$Q$35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C74-44AB-BDF7-974863FB8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'08-02'!$Q$35:$Q$37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3.5</c:v>
                </c:pt>
                <c:pt idx="2" formatCode="#,##0">
                  <c:v>1596.5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74-44AB-BDF7-974863FB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'29-04'!$I$7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CD-4629-A6ED-1564C584439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CD-4629-A6ED-1564C584439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CD-4629-A6ED-1564C584439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CD-4629-A6ED-1564C584439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CD-4629-A6ED-1564C5844394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CD-4629-A6ED-1564C5844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'29-04'!$M$31:$M$35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'29-04'!$Q$31:$Q$35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CD-4629-A6ED-1564C584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9CD-4629-A6ED-1564C584439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9CD-4629-A6ED-1564C584439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9CD-4629-A6ED-1564C5844394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'29-04'!$Q$38</c15:f>
                      <c15:dlblFieldTableCache>
                        <c:ptCount val="1"/>
                        <c:pt idx="0">
                          <c:v>720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9CD-4629-A6ED-1564C5844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'29-04'!$Q$38:$Q$40</c:f>
              <c:numCache>
                <c:formatCode>General</c:formatCode>
                <c:ptCount val="3"/>
                <c:pt idx="0" formatCode="#,##0">
                  <c:v>720</c:v>
                </c:pt>
                <c:pt idx="1">
                  <c:v>3.5</c:v>
                </c:pt>
                <c:pt idx="2" formatCode="#,##0">
                  <c:v>876.5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9CD-4629-A6ED-1564C584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'30-04'!$I$5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84-4C34-AC16-D4D4FD48FCC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84-4C34-AC16-D4D4FD48FCC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84-4C34-AC16-D4D4FD48FCC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84-4C34-AC16-D4D4FD48FCCF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84-4C34-AC16-D4D4FD48FC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'30-04'!$N$31:$N$35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84-4C34-AC16-D4D4FD48F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A84-4C34-AC16-D4D4FD48FCC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A84-4C34-AC16-D4D4FD48FCC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A84-4C34-AC16-D4D4FD48FCCF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'30-04'!$N$38</c:f>
                  <c:strCache>
                    <c:ptCount val="1"/>
                    <c:pt idx="0">
                      <c:v>534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{C44CF2E1-6E5D-4BFD-BCD4-5ED61CC17E68}</c15:txfldGUID>
                      <c15:f>'30-04'!$N$38</c15:f>
                      <c15:dlblFieldTableCache>
                        <c:ptCount val="1"/>
                        <c:pt idx="0">
                          <c:v>534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A84-4C34-AC16-D4D4FD48FC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'30-04'!$N$38:$N$40</c:f>
              <c:numCache>
                <c:formatCode>General</c:formatCode>
                <c:ptCount val="3"/>
                <c:pt idx="0" formatCode="#,##0">
                  <c:v>534</c:v>
                </c:pt>
                <c:pt idx="1">
                  <c:v>5</c:v>
                </c:pt>
                <c:pt idx="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84-4C34-AC16-D4D4FD48F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'30-04'!$I$7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AF-40CD-AD36-9DEED2231C4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AF-40CD-AD36-9DEED2231C4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AF-40CD-AD36-9DEED2231C49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AF-40CD-AD36-9DEED2231C49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AF-40CD-AD36-9DEED2231C49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AF-40CD-AD36-9DEED2231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'30-04'!$M$31:$M$35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'30-04'!$Q$31:$Q$35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AF-40CD-AD36-9DEED2231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DAF-40CD-AD36-9DEED2231C4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DAF-40CD-AD36-9DEED2231C4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DAF-40CD-AD36-9DEED2231C49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'30-04'!$Q$38</c15:f>
                      <c15:dlblFieldTableCache>
                        <c:ptCount val="1"/>
                        <c:pt idx="0">
                          <c:v>976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DAF-40CD-AD36-9DEED2231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'30-04'!$Q$38:$Q$40</c:f>
              <c:numCache>
                <c:formatCode>General</c:formatCode>
                <c:ptCount val="3"/>
                <c:pt idx="0" formatCode="#,##0">
                  <c:v>976</c:v>
                </c:pt>
                <c:pt idx="1">
                  <c:v>3.5</c:v>
                </c:pt>
                <c:pt idx="2" formatCode="#,##0">
                  <c:v>620.5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AF-40CD-AD36-9DEED2231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'02-05'!$I$5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78-48C9-900E-99D5A895C23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78-48C9-900E-99D5A895C23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78-48C9-900E-99D5A895C23B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78-48C9-900E-99D5A895C23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78-48C9-900E-99D5A895C2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'02-05'!$M$31:$M$35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'02-05'!$N$31:$N$35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78-48C9-900E-99D5A895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B78-48C9-900E-99D5A895C23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B78-48C9-900E-99D5A895C23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B78-48C9-900E-99D5A895C23B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'02-05'!$N$38</c:f>
                  <c:strCache>
                    <c:ptCount val="1"/>
                    <c:pt idx="0">
                      <c:v>597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{F11AD05C-D043-4C46-ABBB-D7059E24E45F}</c15:txfldGUID>
                      <c15:f>'02-05'!$N$38</c15:f>
                      <c15:dlblFieldTableCache>
                        <c:ptCount val="1"/>
                        <c:pt idx="0">
                          <c:v>597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B78-48C9-900E-99D5A895C2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'02-05'!$N$38:$N$40</c:f>
              <c:numCache>
                <c:formatCode>General</c:formatCode>
                <c:ptCount val="3"/>
                <c:pt idx="0" formatCode="#,##0">
                  <c:v>597</c:v>
                </c:pt>
                <c:pt idx="1">
                  <c:v>5</c:v>
                </c:pt>
                <c:pt idx="2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78-48C9-900E-99D5A895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'02-05'!$I$7</c:f>
          <c:strCache>
            <c:ptCount val="1"/>
            <c:pt idx="0">
              <c:v>Certificados para Digitar (Emitir Cert.)</c:v>
            </c:pt>
          </c:strCache>
        </c:strRef>
      </c:tx>
      <c:layout>
        <c:manualLayout>
          <c:xMode val="edge"/>
          <c:yMode val="edge"/>
          <c:x val="0.16994907625420261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2A-4263-A09A-998F9120A94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2A-4263-A09A-998F9120A94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2A-4263-A09A-998F9120A94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2A-4263-A09A-998F9120A94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2A-4263-A09A-998F9120A944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2A-4263-A09A-998F9120A9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'02-05'!$M$31:$M$35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'02-05'!$Q$31:$Q$35</c:f>
              <c:numCache>
                <c:formatCode>General</c:formatCode>
                <c:ptCount val="5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480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2A-4263-A09A-998F9120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02A-4263-A09A-998F9120A94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02A-4263-A09A-998F9120A94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02A-4263-A09A-998F9120A944}"/>
              </c:ext>
            </c:extLst>
          </c:dPt>
          <c:dLbls>
            <c:dLbl>
              <c:idx val="1"/>
              <c:layout>
                <c:manualLayout>
                  <c:x val="-1.3312452772331507E-3"/>
                  <c:y val="1.7206182560513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F9908-1C4D-463F-A525-D96BE6F148AA}" type="CELLREF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{574F9908-1C4D-463F-A525-D96BE6F148AA}</c15:txfldGUID>
                      <c15:f>'02-05'!$Q$38</c15:f>
                      <c15:dlblFieldTableCache>
                        <c:ptCount val="1"/>
                        <c:pt idx="0">
                          <c:v>885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02A-4263-A09A-998F9120A9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'02-05'!$Q$38:$Q$40</c:f>
              <c:numCache>
                <c:formatCode>General</c:formatCode>
                <c:ptCount val="3"/>
                <c:pt idx="0" formatCode="#,##0">
                  <c:v>885</c:v>
                </c:pt>
                <c:pt idx="1">
                  <c:v>3.5</c:v>
                </c:pt>
                <c:pt idx="2" formatCode="#,##0">
                  <c:v>711.5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2A-4263-A09A-998F9120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Certificados para Liberar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Acompanhamento!$C$2</c:f>
              <c:strCache>
                <c:ptCount val="1"/>
                <c:pt idx="0">
                  <c:v>Certificados para Liberar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Acompanhamento!$B$37:$B$38</c:f>
              <c:numCache>
                <c:formatCode>m/d/yyyy</c:formatCode>
                <c:ptCount val="2"/>
                <c:pt idx="0">
                  <c:v>43584</c:v>
                </c:pt>
                <c:pt idx="1">
                  <c:v>43585</c:v>
                </c:pt>
              </c:numCache>
            </c:numRef>
          </c:cat>
          <c:val>
            <c:numRef>
              <c:f>Acompanhamento!$C$37:$C$38</c:f>
              <c:numCache>
                <c:formatCode>#,##0</c:formatCode>
                <c:ptCount val="2"/>
                <c:pt idx="0">
                  <c:v>428</c:v>
                </c:pt>
                <c:pt idx="1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3-497E-AFD5-B4FE82CC9E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Acompanhamento!$B$37:$B$38</c:f>
              <c:numCache>
                <c:formatCode>m/d/yyyy</c:formatCode>
                <c:ptCount val="2"/>
                <c:pt idx="0">
                  <c:v>43584</c:v>
                </c:pt>
                <c:pt idx="1">
                  <c:v>43585</c:v>
                </c:pt>
              </c:numCache>
            </c:numRef>
          </c:cat>
          <c:val>
            <c:numRef>
              <c:f>Acompanhamento!$D$7:$D$36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7-4A30-9DDA-99E8CDF8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525248"/>
        <c:axId val="1704307328"/>
      </c:lineChart>
      <c:dateAx>
        <c:axId val="1884525248"/>
        <c:scaling>
          <c:orientation val="minMax"/>
          <c:min val="4358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307328"/>
        <c:crosses val="autoZero"/>
        <c:auto val="1"/>
        <c:lblOffset val="100"/>
        <c:baseTimeUnit val="days"/>
        <c:majorUnit val="1"/>
        <c:majorTimeUnit val="days"/>
      </c:dateAx>
      <c:valAx>
        <c:axId val="17043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525248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Certificados para Emitir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Acompanhamento!$E$2</c:f>
              <c:strCache>
                <c:ptCount val="1"/>
                <c:pt idx="0">
                  <c:v>Certificados para Digitar (Emitir Certificado)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Acompanhamento!$B$37:$B$38</c:f>
              <c:numCache>
                <c:formatCode>m/d/yyyy</c:formatCode>
                <c:ptCount val="2"/>
                <c:pt idx="0">
                  <c:v>43584</c:v>
                </c:pt>
                <c:pt idx="1">
                  <c:v>43585</c:v>
                </c:pt>
              </c:numCache>
            </c:numRef>
          </c:cat>
          <c:val>
            <c:numRef>
              <c:f>Acompanhamento!$E$37:$E$38</c:f>
              <c:numCache>
                <c:formatCode>#,##0</c:formatCode>
                <c:ptCount val="2"/>
                <c:pt idx="0">
                  <c:v>720</c:v>
                </c:pt>
                <c:pt idx="1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8-410F-BA74-CC943990E7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Acompanhamento!$B$37:$B$38</c:f>
              <c:numCache>
                <c:formatCode>m/d/yyyy</c:formatCode>
                <c:ptCount val="2"/>
                <c:pt idx="0">
                  <c:v>43584</c:v>
                </c:pt>
                <c:pt idx="1">
                  <c:v>43585</c:v>
                </c:pt>
              </c:numCache>
            </c:numRef>
          </c:cat>
          <c:val>
            <c:numRef>
              <c:f>Acompanhamento!$F$7:$F$36</c:f>
              <c:numCache>
                <c:formatCode>General</c:formatCode>
                <c:ptCount val="3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8-410F-BA74-CC943990E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525248"/>
        <c:axId val="1704307328"/>
      </c:lineChart>
      <c:dateAx>
        <c:axId val="1884525248"/>
        <c:scaling>
          <c:orientation val="minMax"/>
          <c:min val="43584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307328"/>
        <c:crosses val="autoZero"/>
        <c:auto val="1"/>
        <c:lblOffset val="100"/>
        <c:baseTimeUnit val="days"/>
        <c:majorUnit val="1"/>
        <c:majorTimeUnit val="days"/>
      </c:dateAx>
      <c:valAx>
        <c:axId val="17043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525248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'09-02'!$I$5</c:f>
          <c:strCache>
            <c:ptCount val="1"/>
            <c:pt idx="0">
              <c:v>Certificados Para Liberar (Bruto CaliLab)</c:v>
            </c:pt>
          </c:strCache>
        </c:strRef>
      </c:tx>
      <c:layout>
        <c:manualLayout>
          <c:xMode val="edge"/>
          <c:yMode val="edge"/>
          <c:x val="0.20042242808599586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38174394867309"/>
          <c:y val="0.1195281265517486"/>
          <c:w val="0.57499999999999996"/>
          <c:h val="0.88657407407407407"/>
        </c:manualLayout>
      </c:layout>
      <c:doughnutChart>
        <c:varyColors val="1"/>
        <c:ser>
          <c:idx val="0"/>
          <c:order val="0"/>
          <c:tx>
            <c:v>Velocímetro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4-4636-972C-0D42705DEF3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4-4636-972C-0D42705DEF3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A4-4636-972C-0D42705DEF3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A4-4636-972C-0D42705DEF31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A4-4636-972C-0D42705DEF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'09-02'!$M$29:$M$33</c:f>
              <c:strCache>
                <c:ptCount val="5"/>
                <c:pt idx="0">
                  <c:v>Ótimo</c:v>
                </c:pt>
                <c:pt idx="1">
                  <c:v>Bom</c:v>
                </c:pt>
                <c:pt idx="2">
                  <c:v>Regular</c:v>
                </c:pt>
                <c:pt idx="3">
                  <c:v>Ruim</c:v>
                </c:pt>
                <c:pt idx="4">
                  <c:v>Fim</c:v>
                </c:pt>
              </c:strCache>
            </c:strRef>
          </c:cat>
          <c:val>
            <c:numRef>
              <c:f>'09-02'!$N$29:$N$33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A4-4636-972C-0D42705D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EA4-4636-972C-0D42705DEF3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A4-4636-972C-0D42705DEF3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EA4-4636-972C-0D42705DEF31}"/>
              </c:ext>
            </c:extLst>
          </c:dPt>
          <c:dLbls>
            <c:dLbl>
              <c:idx val="1"/>
              <c:layout>
                <c:manualLayout>
                  <c:x val="-6.3880757087434953E-3"/>
                  <c:y val="-4.2437781360066642E-17"/>
                </c:manualLayout>
              </c:layout>
              <c:tx>
                <c:strRef>
                  <c:f>'09-02'!$N$36</c:f>
                  <c:strCache>
                    <c:ptCount val="1"/>
                    <c:pt idx="0">
                      <c:v>-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{1B6557EC-5836-4634-832C-DC348857B7DE}</c15:txfldGUID>
                      <c15:f>'09-02'!$N$36</c15:f>
                      <c15:dlblFieldTableCache>
                        <c:ptCount val="1"/>
                        <c:pt idx="0">
                          <c:v>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EA4-4636-972C-0D42705DEF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'09-02'!$N$36:$N$38</c:f>
              <c:numCache>
                <c:formatCode>General</c:formatCode>
                <c:ptCount val="3"/>
                <c:pt idx="0" formatCode="#,##0">
                  <c:v>0</c:v>
                </c:pt>
                <c:pt idx="1">
                  <c:v>5</c:v>
                </c:pt>
                <c:pt idx="2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A4-4636-972C-0D42705D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image" Target="../media/image1.jpg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1.jpg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image" Target="../media/image1.jpg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1.jpg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image" Target="../media/image1.jpg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image" Target="../media/image1.jpg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image" Target="../media/image1.jpg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image" Target="../media/image1.jpg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image" Target="../media/image1.jpg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image" Target="../media/image1.jpg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jpg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image" Target="../media/image1.jpg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image" Target="../media/image1.jpg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image" Target="../media/image1.jpg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image" Target="../media/image1.jpg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image" Target="../media/image1.jpg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image" Target="../media/image1.jpg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image" Target="../media/image1.jpg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image" Target="../media/image1.jpg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image" Target="../media/image1.jpg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image" Target="../media/image1.jpg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jpg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image" Target="../media/image1.jpg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image" Target="../media/image1.jpg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image" Target="../media/image1.jpg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image" Target="../media/image1.jpg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image" Target="../media/image1.jpg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1.jpg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image" Target="../media/image1.jpg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image" Target="../media/image1.jpg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image" Target="../media/image1.jpg"/><Relationship Id="rId1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image" Target="../media/image1.jpg"/><Relationship Id="rId1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.jpg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image" Target="../media/image1.jpg"/><Relationship Id="rId1" Type="http://schemas.openxmlformats.org/officeDocument/2006/relationships/chart" Target="../charts/chart79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image" Target="../media/image1.jpg"/><Relationship Id="rId1" Type="http://schemas.openxmlformats.org/officeDocument/2006/relationships/chart" Target="../charts/chart81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image" Target="../media/image1.jpg"/><Relationship Id="rId1" Type="http://schemas.openxmlformats.org/officeDocument/2006/relationships/chart" Target="../charts/chart8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1.jpg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.jpg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1.jpg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1.jpg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image" Target="../media/image1.jpg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24</xdr:row>
      <xdr:rowOff>180975</xdr:rowOff>
    </xdr:from>
    <xdr:to>
      <xdr:col>6</xdr:col>
      <xdr:colOff>608005</xdr:colOff>
      <xdr:row>39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FBA2BD-E2CC-4E65-98BE-1D1A285F8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30D531C-AA8F-4274-9BED-4FD480655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24</xdr:row>
      <xdr:rowOff>180982</xdr:rowOff>
    </xdr:from>
    <xdr:to>
      <xdr:col>11</xdr:col>
      <xdr:colOff>1163206</xdr:colOff>
      <xdr:row>39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39F2C28E-217C-4092-9BE9-F0BF1E45F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367D94-0B1F-4AE1-95A9-DB4A32B8B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B37372-46A7-434D-8F03-75E71D57A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6D51B7D-6B6D-4304-80A8-671FC6E98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523D64-4814-43F2-9207-6545D36B5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F7051BA-8FE0-4A10-B2DD-778A71B1F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788A8276-8B66-4522-BAC2-C8E88603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CE3271-638B-4EF4-9175-D8790F40B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011AA0-43E1-4D0A-A741-010DF98DF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E87AE78C-EB36-45B5-B00D-9ACDEDF6C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7C732C-CE75-4FA8-8F5E-5FEBC7A5B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C261216-0D11-4DCD-B535-3E9B2DC81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EDBA8A60-AE26-4FCD-9EEA-0512473BA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F56050-1159-4868-ABDB-2FE6B2F94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2F1C82D-1C0D-4069-B017-661ED7398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C3FEEB18-C0C8-44ED-B274-B1D066820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B60218-E86B-4A8D-A72A-443685BC7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B3BC9E5-676A-4176-8327-7663FED01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B5FA5263-E7CB-40B3-BB48-3907E7CA5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CEAFC-1F0B-4ED4-B403-D0A30628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336938-DA1C-41F2-AF97-E61A6A0A0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87AD2AEB-2FBE-404D-9F38-231FADECC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A26EBE-41AE-4BA6-B8FD-E1222DE5D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32DAFBD-B86D-4B96-B468-5A5616C8A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4E808A14-D8AD-42B2-AA9F-2E7EA527E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094F73-9655-436D-B997-91ADA3A32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74BEF8E-0A1B-470A-AA92-A34505976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DFF51DE0-36A8-4B1D-8BD4-D40947478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26</xdr:row>
      <xdr:rowOff>180975</xdr:rowOff>
    </xdr:from>
    <xdr:to>
      <xdr:col>6</xdr:col>
      <xdr:colOff>608005</xdr:colOff>
      <xdr:row>41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999F1C-42B6-4344-9366-D9D5C3430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4662304-96FD-4513-8A6C-61AA2E4AB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26</xdr:row>
      <xdr:rowOff>180982</xdr:rowOff>
    </xdr:from>
    <xdr:to>
      <xdr:col>11</xdr:col>
      <xdr:colOff>1163206</xdr:colOff>
      <xdr:row>41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4405BD2-360C-4AFD-98F7-4A8A2CFCE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24</xdr:row>
      <xdr:rowOff>180975</xdr:rowOff>
    </xdr:from>
    <xdr:to>
      <xdr:col>6</xdr:col>
      <xdr:colOff>608005</xdr:colOff>
      <xdr:row>39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CC5F6D-5F3B-4EA0-BB54-734493C8E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991FF8B-1293-4148-B040-8A23EE4E6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24</xdr:row>
      <xdr:rowOff>180982</xdr:rowOff>
    </xdr:from>
    <xdr:to>
      <xdr:col>11</xdr:col>
      <xdr:colOff>1163206</xdr:colOff>
      <xdr:row>39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2A69DBF2-E701-4D9E-91A0-27DD59F53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1AB22-4A9A-4493-87AB-BD105E7F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E98D164-D6F2-4AA4-A4C0-42011F0C9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F16B3DC8-919B-4A28-849C-05731A93F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8309F0-E914-4D0D-ABF8-08FD9C651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F660FE3-A5CB-49B2-BDD7-CC001BDA8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6B18E9A-FB5E-4926-9776-114040ED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83281C-CDCF-46B1-8DD7-35BED26FE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5315A7C-BFCE-443D-A99A-21044046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A84FFDFD-DB87-4F7E-A799-EE7AA8459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AEC1D4-900E-404B-B289-76A3830A1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2B9475-8BFE-49C8-AE07-5FBA9F278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3C70ACBE-B5AD-4AEF-87E8-AF5F676C8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E7880-E447-4825-AA50-A99D15157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15F31CA-781A-4E30-A351-3B600B964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B90228E-3549-40D2-A196-9560C3EBC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2B8F02-A3F9-428B-A86F-2D22EB94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120099</xdr:colOff>
      <xdr:row>0</xdr:row>
      <xdr:rowOff>16565</xdr:rowOff>
    </xdr:from>
    <xdr:to>
      <xdr:col>2</xdr:col>
      <xdr:colOff>339174</xdr:colOff>
      <xdr:row>3</xdr:row>
      <xdr:rowOff>18271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842123-4E73-40A0-8460-9465E2FEF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64" y="16565"/>
          <a:ext cx="533814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719DD9F3-4499-40C3-B4D4-21DA1E1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F0B6F9-1506-4373-9C2B-D29AAFF2C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120099</xdr:colOff>
      <xdr:row>0</xdr:row>
      <xdr:rowOff>16565</xdr:rowOff>
    </xdr:from>
    <xdr:to>
      <xdr:col>2</xdr:col>
      <xdr:colOff>339174</xdr:colOff>
      <xdr:row>3</xdr:row>
      <xdr:rowOff>18271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2F06271-833F-422B-8CBE-5DE0B0C50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649" y="16565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F4A822F1-F527-4515-AC61-C0A7664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DD526-6984-455A-A838-D7559CF8B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AE9A10-B9BC-4F9F-969F-0D21832B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447" y="57978"/>
          <a:ext cx="533814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62426C3-6736-4DF8-BD3D-29B250F5B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5C805F-2D3E-4CD3-A5FA-80F396918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69F240-07C7-41AC-943B-93CEAEBB2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45D7099-7C82-4AA2-B164-AB2FE87E2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57C6A5-FF11-456D-BF55-090B38A36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290CE9-CCC1-4A00-94E8-B75F9CC8C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AC5ED2B-A27A-4E8F-A36B-3417625B3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24</xdr:row>
      <xdr:rowOff>180975</xdr:rowOff>
    </xdr:from>
    <xdr:to>
      <xdr:col>6</xdr:col>
      <xdr:colOff>608005</xdr:colOff>
      <xdr:row>39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330CCD-F921-4D41-86E5-CCB8EAF88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A3463AB-E35B-46CC-B9AA-3E7AB7958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24</xdr:row>
      <xdr:rowOff>180982</xdr:rowOff>
    </xdr:from>
    <xdr:to>
      <xdr:col>11</xdr:col>
      <xdr:colOff>1163206</xdr:colOff>
      <xdr:row>39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BC8219B7-7315-45AA-99EB-8F637BAB6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FBAB72-A415-4C21-BAF2-3ABA6A7C7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6B90090-867C-43E3-BC1F-5B8EDF234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F5C2CA14-5270-4584-A8C1-55585E210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94EE23-3D8F-4600-83EF-D84D8AAA6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AD3FED0-17E6-4AD7-BBBA-52732E30D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8727ED59-CC2A-42E8-8E79-C6E10DC6F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F1A408-4E9D-4E7B-A283-53961B388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332BAA5-EBC3-4103-B8BB-4D70213DF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FA43CB37-F72A-423E-A2E1-1FFEFF0A8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7E9C9B-E1DF-4E68-9120-74AC73ECD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1F67C41-0802-45DA-AA81-028CD8311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F6002558-838C-486A-AA0C-66AB10AB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D8EFBF-D668-46EE-90FA-9BB263264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803AEFF-62F1-4314-A9A6-A058D96B9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A7DCF7A8-E68C-45CA-9C75-C44FBCC0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4F1A40-0B55-47F2-A0B1-D54D520D8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EBF3B3-C1D6-40B5-BE9F-99461691C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21DA2C38-9425-469A-B07F-DE049C513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855A82-0894-445A-A559-A6CB771A1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D69A4EB-ABB8-4260-89FD-6620F89B3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587333F1-2368-403B-8CEF-1DA4E5FF5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35BD2B-32E1-43C1-9484-A2C14661C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636CD3C-DE14-444B-8210-7F3CC7883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8808B28-58AC-424B-BF76-1B9367296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938A90-CD47-40BC-8090-E66EDD7B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F6A940-DEBD-4653-A9C6-AD45BC856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D9EF29A9-25D0-40A0-80BB-F3E8EFADE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A3BD60-478C-4800-819D-BCFB04A32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128382</xdr:colOff>
      <xdr:row>0</xdr:row>
      <xdr:rowOff>57978</xdr:rowOff>
    </xdr:from>
    <xdr:to>
      <xdr:col>2</xdr:col>
      <xdr:colOff>347457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C358F05-2CDC-483A-B7D3-A75FDD858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2" y="57978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1D43966F-7C71-4809-AF1B-9567FEC6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24</xdr:row>
      <xdr:rowOff>180975</xdr:rowOff>
    </xdr:from>
    <xdr:to>
      <xdr:col>6</xdr:col>
      <xdr:colOff>608005</xdr:colOff>
      <xdr:row>39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FA9B3-E7E9-4004-B41C-812FAAAE1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95E41C3-0102-4309-869D-6E8E57C96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24</xdr:row>
      <xdr:rowOff>180982</xdr:rowOff>
    </xdr:from>
    <xdr:to>
      <xdr:col>11</xdr:col>
      <xdr:colOff>1163206</xdr:colOff>
      <xdr:row>39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FDA0050-FA01-420E-888D-570FDABE7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14826C-7E1F-443E-9F10-2256E59B1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37273</xdr:colOff>
      <xdr:row>0</xdr:row>
      <xdr:rowOff>57978</xdr:rowOff>
    </xdr:from>
    <xdr:to>
      <xdr:col>2</xdr:col>
      <xdr:colOff>256347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DC23554-B67A-4A87-9D7F-D0DA2721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16" y="57978"/>
          <a:ext cx="533814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74A091A-F889-4A4D-868C-29C5B376F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30EB11-E16C-4842-AA66-7249C206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37273</xdr:colOff>
      <xdr:row>0</xdr:row>
      <xdr:rowOff>57978</xdr:rowOff>
    </xdr:from>
    <xdr:to>
      <xdr:col>2</xdr:col>
      <xdr:colOff>256347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AD5781-981B-4649-B041-D4DD5EFDF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73" y="57978"/>
          <a:ext cx="533399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A575C4CA-D960-4E1C-92F4-C11F4D51E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27</xdr:row>
      <xdr:rowOff>180975</xdr:rowOff>
    </xdr:from>
    <xdr:to>
      <xdr:col>6</xdr:col>
      <xdr:colOff>608005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A4031D-AAB1-40E0-8D85-9E742CCA1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37273</xdr:colOff>
      <xdr:row>0</xdr:row>
      <xdr:rowOff>57978</xdr:rowOff>
    </xdr:from>
    <xdr:to>
      <xdr:col>2</xdr:col>
      <xdr:colOff>256347</xdr:colOff>
      <xdr:row>3</xdr:row>
      <xdr:rowOff>59684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BE5-3AF2-49CE-9D45-16542F141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73" y="57978"/>
          <a:ext cx="533399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27</xdr:row>
      <xdr:rowOff>180982</xdr:rowOff>
    </xdr:from>
    <xdr:to>
      <xdr:col>11</xdr:col>
      <xdr:colOff>1163206</xdr:colOff>
      <xdr:row>42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D4321173-423B-4BA5-995D-CDDCD419F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7328</xdr:colOff>
      <xdr:row>0</xdr:row>
      <xdr:rowOff>19400</xdr:rowOff>
    </xdr:from>
    <xdr:to>
      <xdr:col>17</xdr:col>
      <xdr:colOff>212482</xdr:colOff>
      <xdr:row>15</xdr:row>
      <xdr:rowOff>58599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E579A6-174F-41B8-AD59-539EE0BE6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7327</xdr:colOff>
      <xdr:row>15</xdr:row>
      <xdr:rowOff>124543</xdr:rowOff>
    </xdr:from>
    <xdr:to>
      <xdr:col>17</xdr:col>
      <xdr:colOff>212481</xdr:colOff>
      <xdr:row>31</xdr:row>
      <xdr:rowOff>105127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FB53F8-E2D9-47ED-A078-DEAB9A6F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C081B6-0431-49AB-BBED-08441060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7D4756A-AB51-4A04-B9AD-21DBD3156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6A0483F6-AB68-4853-9087-7513FD766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54E5A4-42D8-4952-8E47-BC7041C7F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B5C853E-AD68-4E20-99E7-318CA0EDB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E830EAB3-3FF2-4E24-BBC2-47917E11E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68C4A8-952D-4A0A-B5CB-40E8FB385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D3E75A9-8590-4AAB-8787-BEF0B29BD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C5517467-282B-47A1-8E17-E83C67CDD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3E16FE-550C-4C9C-A509-21C021A7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EAD5540-62E4-491B-8A39-7CD980E48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D3E3E47-F703-4093-B2F1-33351B109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103180</xdr:colOff>
      <xdr:row>25</xdr:row>
      <xdr:rowOff>180975</xdr:rowOff>
    </xdr:from>
    <xdr:to>
      <xdr:col>6</xdr:col>
      <xdr:colOff>608005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9E269-CECB-4148-93B2-589C8490D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381001</xdr:colOff>
      <xdr:row>3</xdr:row>
      <xdr:rowOff>1706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F43C6B3-13CE-428C-A299-D4F96D4B6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0"/>
          <a:ext cx="533400" cy="573206"/>
        </a:xfrm>
        <a:prstGeom prst="rect">
          <a:avLst/>
        </a:prstGeom>
      </xdr:spPr>
    </xdr:pic>
    <xdr:clientData/>
  </xdr:twoCellAnchor>
  <xdr:twoCellAnchor>
    <xdr:from>
      <xdr:col>6</xdr:col>
      <xdr:colOff>666744</xdr:colOff>
      <xdr:row>25</xdr:row>
      <xdr:rowOff>180982</xdr:rowOff>
    </xdr:from>
    <xdr:to>
      <xdr:col>11</xdr:col>
      <xdr:colOff>1163206</xdr:colOff>
      <xdr:row>40</xdr:row>
      <xdr:rowOff>66682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C2833CFD-AB23-42DE-938F-A814D6D2A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4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88B3-036B-45D0-A594-592C7E3DDFBA}">
  <dimension ref="A1:Q37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10" width="19.710937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43501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41</v>
      </c>
      <c r="F6" s="25">
        <f t="shared" ref="F6:F20" si="0">E6/$E$21</f>
        <v>0.17903930131004367</v>
      </c>
      <c r="G6" s="19"/>
      <c r="I6" s="72">
        <v>1035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4</v>
      </c>
      <c r="F7" s="24">
        <f t="shared" si="0"/>
        <v>1.7467248908296942E-2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2</v>
      </c>
      <c r="E8" s="7">
        <v>19</v>
      </c>
      <c r="F8" s="24">
        <f t="shared" si="0"/>
        <v>8.296943231441048E-2</v>
      </c>
      <c r="G8" s="8"/>
      <c r="I8" s="72" t="s">
        <v>54</v>
      </c>
      <c r="J8" s="73"/>
    </row>
    <row r="9" spans="1:11" s="63" customFormat="1" ht="15" customHeight="1" x14ac:dyDescent="0.25">
      <c r="B9" s="150"/>
      <c r="C9" s="153"/>
      <c r="D9" s="14" t="s">
        <v>1</v>
      </c>
      <c r="E9" s="15">
        <v>16</v>
      </c>
      <c r="F9" s="23">
        <f t="shared" si="0"/>
        <v>6.9868995633187769E-2</v>
      </c>
      <c r="G9" s="16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6" t="s">
        <v>5</v>
      </c>
      <c r="E10" s="7">
        <v>70</v>
      </c>
      <c r="F10" s="24">
        <f>E10/$E$21</f>
        <v>0.3056768558951965</v>
      </c>
      <c r="G10" s="8"/>
      <c r="I10" s="78">
        <v>0.625</v>
      </c>
      <c r="J10" s="79"/>
    </row>
    <row r="11" spans="1:11" s="63" customFormat="1" ht="15" customHeight="1" x14ac:dyDescent="0.25">
      <c r="B11" s="150"/>
      <c r="C11" s="153"/>
      <c r="D11" s="80" t="s">
        <v>40</v>
      </c>
      <c r="E11" s="81">
        <v>0</v>
      </c>
      <c r="F11" s="24">
        <f>E11/$E$21</f>
        <v>0</v>
      </c>
      <c r="G11" s="82"/>
    </row>
    <row r="12" spans="1:11" s="63" customFormat="1" ht="15" customHeight="1" x14ac:dyDescent="0.25">
      <c r="B12" s="150"/>
      <c r="C12" s="153"/>
      <c r="D12" s="55" t="s">
        <v>6</v>
      </c>
      <c r="E12" s="56">
        <v>6</v>
      </c>
      <c r="F12" s="57">
        <f t="shared" si="0"/>
        <v>2.6200873362445413E-2</v>
      </c>
      <c r="G12" s="58"/>
    </row>
    <row r="13" spans="1:11" s="63" customFormat="1" ht="15" customHeight="1" x14ac:dyDescent="0.25">
      <c r="B13" s="150"/>
      <c r="C13" s="153" t="s">
        <v>13</v>
      </c>
      <c r="D13" s="83" t="s">
        <v>8</v>
      </c>
      <c r="E13" s="84">
        <v>20</v>
      </c>
      <c r="F13" s="85">
        <f t="shared" si="0"/>
        <v>8.7336244541484712E-2</v>
      </c>
      <c r="G13" s="86"/>
    </row>
    <row r="14" spans="1:11" s="63" customFormat="1" ht="15" customHeight="1" x14ac:dyDescent="0.25">
      <c r="B14" s="150"/>
      <c r="C14" s="154"/>
      <c r="D14" s="55" t="s">
        <v>7</v>
      </c>
      <c r="E14" s="56">
        <v>0</v>
      </c>
      <c r="F14" s="57">
        <f t="shared" si="0"/>
        <v>0</v>
      </c>
      <c r="G14" s="58"/>
    </row>
    <row r="15" spans="1:11" s="63" customFormat="1" ht="15" customHeight="1" thickBot="1" x14ac:dyDescent="0.3">
      <c r="B15" s="151"/>
      <c r="C15" s="54" t="s">
        <v>18</v>
      </c>
      <c r="D15" s="9" t="s">
        <v>19</v>
      </c>
      <c r="E15" s="97">
        <v>0</v>
      </c>
      <c r="F15" s="26">
        <f t="shared" si="0"/>
        <v>0</v>
      </c>
      <c r="G15" s="10"/>
    </row>
    <row r="16" spans="1:11" s="63" customFormat="1" ht="15" customHeight="1" x14ac:dyDescent="0.25">
      <c r="B16" s="155" t="s">
        <v>25</v>
      </c>
      <c r="C16" s="33" t="s">
        <v>24</v>
      </c>
      <c r="D16" s="34" t="s">
        <v>0</v>
      </c>
      <c r="E16" s="35">
        <v>47</v>
      </c>
      <c r="F16" s="36">
        <f t="shared" si="0"/>
        <v>0.20524017467248909</v>
      </c>
      <c r="G16" s="37"/>
    </row>
    <row r="17" spans="2:17" s="63" customFormat="1" ht="15" customHeight="1" x14ac:dyDescent="0.25">
      <c r="B17" s="156"/>
      <c r="C17" s="38" t="s">
        <v>15</v>
      </c>
      <c r="D17" s="39" t="s">
        <v>9</v>
      </c>
      <c r="E17" s="40">
        <v>5</v>
      </c>
      <c r="F17" s="41">
        <f t="shared" si="0"/>
        <v>2.1834061135371178E-2</v>
      </c>
      <c r="G17" s="42"/>
    </row>
    <row r="18" spans="2:17" s="63" customFormat="1" ht="15" customHeight="1" x14ac:dyDescent="0.25">
      <c r="B18" s="156"/>
      <c r="C18" s="43" t="s">
        <v>16</v>
      </c>
      <c r="D18" s="44" t="s">
        <v>10</v>
      </c>
      <c r="E18" s="45">
        <v>1</v>
      </c>
      <c r="F18" s="46">
        <f t="shared" si="0"/>
        <v>4.3668122270742356E-3</v>
      </c>
      <c r="G18" s="47"/>
    </row>
    <row r="19" spans="2:17" s="63" customFormat="1" ht="15" customHeight="1" x14ac:dyDescent="0.25">
      <c r="B19" s="156"/>
      <c r="C19" s="48" t="s">
        <v>17</v>
      </c>
      <c r="D19" s="49" t="s">
        <v>11</v>
      </c>
      <c r="E19" s="50">
        <v>0</v>
      </c>
      <c r="F19" s="51">
        <f t="shared" si="0"/>
        <v>0</v>
      </c>
      <c r="G19" s="52"/>
    </row>
    <row r="20" spans="2:17" s="63" customFormat="1" ht="15" customHeight="1" thickBot="1" x14ac:dyDescent="0.3">
      <c r="B20" s="157"/>
      <c r="C20" s="43" t="s">
        <v>18</v>
      </c>
      <c r="D20" s="44" t="s">
        <v>19</v>
      </c>
      <c r="E20" s="45">
        <v>0</v>
      </c>
      <c r="F20" s="46">
        <f t="shared" si="0"/>
        <v>0</v>
      </c>
      <c r="G20" s="47"/>
    </row>
    <row r="21" spans="2:17" s="63" customFormat="1" ht="15" customHeight="1" thickBot="1" x14ac:dyDescent="0.3">
      <c r="B21" s="144" t="s">
        <v>20</v>
      </c>
      <c r="C21" s="145"/>
      <c r="D21" s="145"/>
      <c r="E21" s="20">
        <f>SUM(E6:E20)</f>
        <v>229</v>
      </c>
      <c r="F21" s="27">
        <f>SUM(F6:F20)</f>
        <v>1</v>
      </c>
      <c r="G21" s="21">
        <f>SUM(G10:G19)</f>
        <v>0</v>
      </c>
    </row>
    <row r="22" spans="2:17" s="63" customFormat="1" x14ac:dyDescent="0.25">
      <c r="C22" s="64"/>
    </row>
    <row r="23" spans="2:17" s="63" customFormat="1" ht="17.25" x14ac:dyDescent="0.25">
      <c r="C23" s="87" t="s">
        <v>41</v>
      </c>
      <c r="D23" s="87"/>
      <c r="E23" s="87"/>
      <c r="F23" s="87"/>
      <c r="G23" s="87"/>
      <c r="H23" s="88"/>
      <c r="I23" s="88"/>
      <c r="J23" s="88"/>
      <c r="K23" s="88"/>
      <c r="L23" s="88"/>
    </row>
    <row r="24" spans="2:17" s="63" customFormat="1" ht="17.25" x14ac:dyDescent="0.25">
      <c r="B24" s="89">
        <f>G2</f>
        <v>43501</v>
      </c>
      <c r="C24" s="87"/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x14ac:dyDescent="0.25">
      <c r="C25" s="64"/>
    </row>
    <row r="26" spans="2:17" s="63" customFormat="1" x14ac:dyDescent="0.25">
      <c r="C26" s="64"/>
      <c r="M26" s="90" t="str">
        <f>I5</f>
        <v>Certificados Para Liberar (Bruto CaliLab)</v>
      </c>
      <c r="N26" s="90"/>
      <c r="P26" s="90" t="str">
        <f>I7</f>
        <v>Certificados para Digitar (Emitir Cert.)</v>
      </c>
      <c r="Q26" s="90"/>
    </row>
    <row r="27" spans="2:17" s="63" customFormat="1" x14ac:dyDescent="0.25">
      <c r="C27" s="64"/>
      <c r="M27" s="91" t="s">
        <v>42</v>
      </c>
      <c r="N27" s="91"/>
      <c r="P27" s="91" t="s">
        <v>42</v>
      </c>
      <c r="Q27" s="91"/>
    </row>
    <row r="28" spans="2:17" s="63" customFormat="1" x14ac:dyDescent="0.25">
      <c r="C28" s="64"/>
      <c r="M28" s="92" t="s">
        <v>43</v>
      </c>
      <c r="N28" s="93">
        <v>150</v>
      </c>
      <c r="P28" s="92" t="s">
        <v>43</v>
      </c>
      <c r="Q28" s="93">
        <v>120</v>
      </c>
    </row>
    <row r="29" spans="2:17" s="63" customFormat="1" x14ac:dyDescent="0.25">
      <c r="C29" s="64"/>
      <c r="M29" s="92" t="s">
        <v>44</v>
      </c>
      <c r="N29" s="93">
        <v>100</v>
      </c>
      <c r="P29" s="92" t="s">
        <v>44</v>
      </c>
      <c r="Q29" s="93">
        <v>80</v>
      </c>
    </row>
    <row r="30" spans="2:17" s="63" customFormat="1" x14ac:dyDescent="0.25">
      <c r="C30" s="64"/>
      <c r="M30" s="92" t="s">
        <v>45</v>
      </c>
      <c r="N30" s="93">
        <v>150</v>
      </c>
      <c r="P30" s="92" t="s">
        <v>45</v>
      </c>
      <c r="Q30" s="93">
        <v>120</v>
      </c>
    </row>
    <row r="31" spans="2:17" s="63" customFormat="1" x14ac:dyDescent="0.25">
      <c r="C31" s="64"/>
      <c r="M31" s="92" t="s">
        <v>46</v>
      </c>
      <c r="N31" s="93">
        <v>200</v>
      </c>
      <c r="P31" s="92" t="s">
        <v>46</v>
      </c>
      <c r="Q31" s="93">
        <v>480</v>
      </c>
    </row>
    <row r="32" spans="2:17" s="63" customFormat="1" x14ac:dyDescent="0.25">
      <c r="C32" s="64"/>
      <c r="M32" s="92" t="s">
        <v>47</v>
      </c>
      <c r="N32" s="93">
        <v>600</v>
      </c>
      <c r="P32" s="92" t="s">
        <v>47</v>
      </c>
      <c r="Q32" s="93">
        <v>800</v>
      </c>
    </row>
    <row r="33" spans="3:17" s="63" customFormat="1" x14ac:dyDescent="0.25">
      <c r="C33" s="64"/>
      <c r="E33" s="63">
        <v>0</v>
      </c>
      <c r="N33" s="66"/>
      <c r="Q33" s="66"/>
    </row>
    <row r="34" spans="3:17" s="63" customFormat="1" x14ac:dyDescent="0.25">
      <c r="C34" s="64"/>
      <c r="E34" s="63">
        <v>0</v>
      </c>
      <c r="M34" s="91" t="s">
        <v>48</v>
      </c>
      <c r="N34" s="91"/>
      <c r="P34" s="91" t="s">
        <v>48</v>
      </c>
      <c r="Q34" s="91"/>
    </row>
    <row r="35" spans="3:17" x14ac:dyDescent="0.25">
      <c r="M35" s="92" t="s">
        <v>49</v>
      </c>
      <c r="N35" s="96">
        <f>I6</f>
        <v>1035</v>
      </c>
      <c r="P35" s="92" t="s">
        <v>49</v>
      </c>
      <c r="Q35" s="96" t="str">
        <f>I8</f>
        <v>-</v>
      </c>
    </row>
    <row r="36" spans="3:17" x14ac:dyDescent="0.25">
      <c r="M36" s="92" t="s">
        <v>50</v>
      </c>
      <c r="N36" s="93">
        <v>5</v>
      </c>
      <c r="P36" s="92" t="s">
        <v>50</v>
      </c>
      <c r="Q36" s="93">
        <v>3.5</v>
      </c>
    </row>
    <row r="37" spans="3:17" x14ac:dyDescent="0.25">
      <c r="M37" s="92" t="s">
        <v>51</v>
      </c>
      <c r="N37" s="93">
        <f>1200-(SUM(N35,N36))</f>
        <v>160</v>
      </c>
      <c r="P37" s="92" t="s">
        <v>51</v>
      </c>
      <c r="Q37" s="96">
        <f>1600-(SUM(Q35,Q36))</f>
        <v>1596.5</v>
      </c>
    </row>
  </sheetData>
  <mergeCells count="7">
    <mergeCell ref="B21:D21"/>
    <mergeCell ref="D1:F3"/>
    <mergeCell ref="B5:C5"/>
    <mergeCell ref="B6:B15"/>
    <mergeCell ref="C6:C12"/>
    <mergeCell ref="C13:C14"/>
    <mergeCell ref="B16:B20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1917-1ECB-43FB-9F97-8EA60D79F638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43511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23</v>
      </c>
      <c r="F6" s="25">
        <f t="shared" ref="F6:F21" si="0">E6/$E$22</f>
        <v>0.40350877192982454</v>
      </c>
      <c r="G6" s="19"/>
      <c r="I6" s="72">
        <v>466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10</v>
      </c>
      <c r="F7" s="24">
        <f t="shared" si="0"/>
        <v>0.17543859649122806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21</v>
      </c>
      <c r="F8" s="24">
        <f t="shared" si="0"/>
        <v>0.36842105263157893</v>
      </c>
      <c r="G8" s="8"/>
      <c r="I8" s="72">
        <v>434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17</v>
      </c>
      <c r="F9" s="24">
        <f t="shared" si="0"/>
        <v>0.2982456140350877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23</v>
      </c>
      <c r="F10" s="23">
        <f t="shared" si="0"/>
        <v>0.40350877192982454</v>
      </c>
      <c r="G10" s="16"/>
      <c r="I10" s="78">
        <v>0.3611111111111111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32</v>
      </c>
      <c r="F11" s="24">
        <f>E11/$E$22</f>
        <v>0.56140350877192979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6</v>
      </c>
      <c r="F12" s="24">
        <f>E12/$E$22</f>
        <v>0.10526315789473684</v>
      </c>
      <c r="G12" s="82"/>
    </row>
    <row r="13" spans="1:11" s="63" customFormat="1" ht="15" customHeight="1" x14ac:dyDescent="0.25">
      <c r="B13" s="150"/>
      <c r="C13" s="153"/>
      <c r="D13" s="55" t="s">
        <v>6</v>
      </c>
      <c r="E13" s="56">
        <v>12</v>
      </c>
      <c r="F13" s="57">
        <f t="shared" si="0"/>
        <v>0.21052631578947367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1</v>
      </c>
      <c r="F15" s="57">
        <f t="shared" si="0"/>
        <v>1.7543859649122806E-2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53</v>
      </c>
      <c r="F17" s="36">
        <f t="shared" si="0"/>
        <v>0.92982456140350878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2</v>
      </c>
      <c r="F18" s="41">
        <f t="shared" si="0"/>
        <v>3.5087719298245612E-2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2</v>
      </c>
      <c r="F19" s="46">
        <f t="shared" si="0"/>
        <v>3.5087719298245612E-2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57</v>
      </c>
      <c r="F22" s="27">
        <f>SUM(F14:F21)</f>
        <v>1.0175438596491229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43511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466</v>
      </c>
      <c r="P36" s="92" t="s">
        <v>49</v>
      </c>
      <c r="Q36" s="96">
        <f>I8</f>
        <v>434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729</v>
      </c>
      <c r="P38" s="92" t="s">
        <v>51</v>
      </c>
      <c r="Q38" s="96">
        <f>1600-(SUM(Q36,Q37))</f>
        <v>1162.5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1929-64FC-4925-A5D8-D50BFC59B869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43514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24</v>
      </c>
      <c r="F6" s="25">
        <f t="shared" ref="F6:F21" si="0">E6/$E$22</f>
        <v>1.5</v>
      </c>
      <c r="G6" s="19"/>
      <c r="I6" s="72">
        <v>493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12</v>
      </c>
      <c r="F7" s="24">
        <f t="shared" si="0"/>
        <v>0.75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29</v>
      </c>
      <c r="F8" s="24">
        <f t="shared" si="0"/>
        <v>1.8125</v>
      </c>
      <c r="G8" s="8"/>
      <c r="I8" s="72">
        <v>575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4</v>
      </c>
      <c r="F9" s="24">
        <f t="shared" si="0"/>
        <v>0.25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3</v>
      </c>
      <c r="F10" s="23">
        <f t="shared" si="0"/>
        <v>0.1875</v>
      </c>
      <c r="G10" s="16"/>
      <c r="I10" s="78">
        <v>0.40833333333333338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48</v>
      </c>
      <c r="F11" s="24">
        <f>E11/$E$22</f>
        <v>3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20</v>
      </c>
      <c r="F12" s="24">
        <f>E12/$E$22</f>
        <v>1.25</v>
      </c>
      <c r="G12" s="82"/>
    </row>
    <row r="13" spans="1:11" s="63" customFormat="1" ht="15" customHeight="1" x14ac:dyDescent="0.25">
      <c r="B13" s="150"/>
      <c r="C13" s="153"/>
      <c r="D13" s="55" t="s">
        <v>6</v>
      </c>
      <c r="E13" s="56">
        <v>21</v>
      </c>
      <c r="F13" s="57">
        <f t="shared" si="0"/>
        <v>1.3125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24</v>
      </c>
      <c r="F15" s="57">
        <f t="shared" si="0"/>
        <v>1.5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38</v>
      </c>
      <c r="F16" s="26">
        <f t="shared" si="0"/>
        <v>2.375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15</v>
      </c>
      <c r="F17" s="36">
        <f t="shared" si="0"/>
        <v>0.9375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0</v>
      </c>
      <c r="F18" s="41">
        <f t="shared" si="0"/>
        <v>0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1</v>
      </c>
      <c r="F21" s="46">
        <f t="shared" si="0"/>
        <v>6.25E-2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16</v>
      </c>
      <c r="F22" s="27">
        <f>SUM(F14:F21)</f>
        <v>4.875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43514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493</v>
      </c>
      <c r="P36" s="92" t="s">
        <v>49</v>
      </c>
      <c r="Q36" s="96">
        <f>I8</f>
        <v>575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702</v>
      </c>
      <c r="P38" s="92" t="s">
        <v>51</v>
      </c>
      <c r="Q38" s="96">
        <f>1600-(SUM(Q36,Q37))</f>
        <v>1021.5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B4FD-145C-4871-B11E-0DCA47D90938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43515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35</v>
      </c>
      <c r="F6" s="25">
        <f t="shared" ref="F6:F21" si="0">E6/$E$22</f>
        <v>0.59322033898305082</v>
      </c>
      <c r="G6" s="19"/>
      <c r="I6" s="72">
        <v>498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22</v>
      </c>
      <c r="F7" s="24">
        <f t="shared" si="0"/>
        <v>0.3728813559322034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35</v>
      </c>
      <c r="F8" s="24">
        <f t="shared" si="0"/>
        <v>0.59322033898305082</v>
      </c>
      <c r="G8" s="8"/>
      <c r="I8" s="72">
        <v>479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25</v>
      </c>
      <c r="F9" s="24">
        <f t="shared" si="0"/>
        <v>0.42372881355932202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31</v>
      </c>
      <c r="F10" s="23">
        <f t="shared" si="0"/>
        <v>0.52542372881355937</v>
      </c>
      <c r="G10" s="16"/>
      <c r="I10" s="78">
        <v>0.43124999999999997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37</v>
      </c>
      <c r="F11" s="24">
        <f>E11/$E$22</f>
        <v>0.6271186440677966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20</v>
      </c>
      <c r="F12" s="24">
        <f>E12/$E$22</f>
        <v>0.33898305084745761</v>
      </c>
      <c r="G12" s="82"/>
    </row>
    <row r="13" spans="1:11" s="63" customFormat="1" ht="15" customHeight="1" x14ac:dyDescent="0.25">
      <c r="B13" s="150"/>
      <c r="C13" s="153"/>
      <c r="D13" s="55" t="s">
        <v>6</v>
      </c>
      <c r="E13" s="56">
        <v>26</v>
      </c>
      <c r="F13" s="57">
        <f t="shared" si="0"/>
        <v>0.44067796610169491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54</v>
      </c>
      <c r="F17" s="36">
        <f t="shared" si="0"/>
        <v>0.9152542372881356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1</v>
      </c>
      <c r="F18" s="41">
        <f t="shared" si="0"/>
        <v>1.6949152542372881E-2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3</v>
      </c>
      <c r="F19" s="46">
        <f t="shared" si="0"/>
        <v>5.0847457627118647E-2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1</v>
      </c>
      <c r="F21" s="46">
        <f t="shared" si="0"/>
        <v>1.6949152542372881E-2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59</v>
      </c>
      <c r="F22" s="27">
        <f>SUM(F14:F21)</f>
        <v>0.99999999999999989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43515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498</v>
      </c>
      <c r="P36" s="92" t="s">
        <v>49</v>
      </c>
      <c r="Q36" s="96">
        <f>I8</f>
        <v>479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697</v>
      </c>
      <c r="P38" s="92" t="s">
        <v>51</v>
      </c>
      <c r="Q38" s="96">
        <f>1600-(SUM(Q36,Q37))</f>
        <v>1117.5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9EB9-3BDE-442E-8A3F-830409AEE59F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43516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43</v>
      </c>
      <c r="F6" s="25">
        <f t="shared" ref="F6:F21" si="0">E6/$E$22</f>
        <v>0.93478260869565222</v>
      </c>
      <c r="G6" s="19"/>
      <c r="I6" s="72">
        <v>527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17</v>
      </c>
      <c r="F7" s="24">
        <f t="shared" si="0"/>
        <v>0.36956521739130432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20</v>
      </c>
      <c r="F8" s="24">
        <f t="shared" si="0"/>
        <v>0.43478260869565216</v>
      </c>
      <c r="G8" s="8"/>
      <c r="I8" s="72">
        <v>480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25</v>
      </c>
      <c r="F9" s="24">
        <f t="shared" si="0"/>
        <v>0.54347826086956519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19</v>
      </c>
      <c r="F10" s="23">
        <f t="shared" si="0"/>
        <v>0.41304347826086957</v>
      </c>
      <c r="G10" s="16"/>
      <c r="I10" s="78">
        <v>0.31736111111111115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40</v>
      </c>
      <c r="F11" s="24">
        <f>E11/$E$22</f>
        <v>0.86956521739130432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17</v>
      </c>
      <c r="F12" s="24">
        <f>E12/$E$22</f>
        <v>0.36956521739130432</v>
      </c>
      <c r="G12" s="82"/>
    </row>
    <row r="13" spans="1:11" s="63" customFormat="1" ht="15" customHeight="1" x14ac:dyDescent="0.25">
      <c r="B13" s="150"/>
      <c r="C13" s="153"/>
      <c r="D13" s="55" t="s">
        <v>6</v>
      </c>
      <c r="E13" s="56">
        <v>18</v>
      </c>
      <c r="F13" s="57">
        <f t="shared" si="0"/>
        <v>0.39130434782608697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8</v>
      </c>
      <c r="F16" s="26">
        <f t="shared" si="0"/>
        <v>0.17391304347826086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43</v>
      </c>
      <c r="F17" s="36">
        <f t="shared" si="0"/>
        <v>0.93478260869565222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3</v>
      </c>
      <c r="F18" s="41">
        <f t="shared" si="0"/>
        <v>6.5217391304347824E-2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46</v>
      </c>
      <c r="F22" s="27">
        <f>SUM(F14:F21)</f>
        <v>1.173913043478261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43516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527</v>
      </c>
      <c r="P36" s="92" t="s">
        <v>49</v>
      </c>
      <c r="Q36" s="96">
        <f>I8</f>
        <v>480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668</v>
      </c>
      <c r="P38" s="92" t="s">
        <v>51</v>
      </c>
      <c r="Q38" s="96">
        <f>1600-(SUM(Q36,Q37))</f>
        <v>1116.5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A2CC-619F-4143-BB31-34992DD9EFAF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43517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20</v>
      </c>
      <c r="F6" s="25">
        <f t="shared" ref="F6:F21" si="0">E6/$E$22</f>
        <v>1.1764705882352942</v>
      </c>
      <c r="G6" s="19"/>
      <c r="I6" s="72">
        <v>610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28</v>
      </c>
      <c r="F7" s="24">
        <f t="shared" si="0"/>
        <v>1.6470588235294117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35</v>
      </c>
      <c r="F8" s="24">
        <f t="shared" si="0"/>
        <v>2.0588235294117645</v>
      </c>
      <c r="G8" s="8"/>
      <c r="I8" s="72">
        <v>405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24</v>
      </c>
      <c r="F9" s="24">
        <f t="shared" si="0"/>
        <v>1.411764705882353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14</v>
      </c>
      <c r="F10" s="23">
        <f t="shared" si="0"/>
        <v>0.82352941176470584</v>
      </c>
      <c r="G10" s="16"/>
      <c r="I10" s="78">
        <v>0.34027777777777773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8</v>
      </c>
      <c r="F11" s="24">
        <f>E11/$E$22</f>
        <v>0.47058823529411764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20</v>
      </c>
      <c r="F12" s="24">
        <f>E12/$E$22</f>
        <v>1.1764705882352942</v>
      </c>
      <c r="G12" s="82"/>
    </row>
    <row r="13" spans="1:11" s="63" customFormat="1" ht="15" customHeight="1" x14ac:dyDescent="0.25">
      <c r="B13" s="150"/>
      <c r="C13" s="153"/>
      <c r="D13" s="55" t="s">
        <v>6</v>
      </c>
      <c r="E13" s="56">
        <v>14</v>
      </c>
      <c r="F13" s="57">
        <f t="shared" si="0"/>
        <v>0.82352941176470584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10</v>
      </c>
      <c r="F15" s="57">
        <f t="shared" si="0"/>
        <v>0.58823529411764708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9</v>
      </c>
      <c r="F16" s="26">
        <f t="shared" si="0"/>
        <v>0.52941176470588236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15</v>
      </c>
      <c r="F17" s="36">
        <f t="shared" si="0"/>
        <v>0.88235294117647056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0</v>
      </c>
      <c r="F18" s="41">
        <f t="shared" si="0"/>
        <v>0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2</v>
      </c>
      <c r="F19" s="46">
        <f t="shared" si="0"/>
        <v>0.11764705882352941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17</v>
      </c>
      <c r="F22" s="27">
        <f>SUM(F14:F21)</f>
        <v>2.1176470588235294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43517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610</v>
      </c>
      <c r="P36" s="92" t="s">
        <v>49</v>
      </c>
      <c r="Q36" s="96">
        <f>I8</f>
        <v>405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585</v>
      </c>
      <c r="P38" s="92" t="s">
        <v>51</v>
      </c>
      <c r="Q38" s="96">
        <f>1600-(SUM(Q36,Q37))</f>
        <v>1191.5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B9F4-3EC8-4B0A-B264-8D9A37A46D63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43518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25</v>
      </c>
      <c r="F6" s="25">
        <f t="shared" ref="F6:F21" si="0">E6/$E$22</f>
        <v>1.0416666666666667</v>
      </c>
      <c r="G6" s="19"/>
      <c r="I6" s="72">
        <v>722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10</v>
      </c>
      <c r="F7" s="24">
        <f t="shared" si="0"/>
        <v>0.41666666666666669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28</v>
      </c>
      <c r="F8" s="24">
        <f t="shared" si="0"/>
        <v>1.1666666666666667</v>
      </c>
      <c r="G8" s="8"/>
      <c r="I8" s="72">
        <v>498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3</v>
      </c>
      <c r="F9" s="24">
        <f t="shared" si="0"/>
        <v>0.125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14</v>
      </c>
      <c r="F10" s="23">
        <f t="shared" si="0"/>
        <v>0.58333333333333337</v>
      </c>
      <c r="G10" s="16"/>
      <c r="I10" s="78">
        <v>0.67708333333333337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34</v>
      </c>
      <c r="F11" s="24">
        <f>E11/$E$22</f>
        <v>1.4166666666666667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16</v>
      </c>
      <c r="F12" s="24">
        <f>E12/$E$22</f>
        <v>0.66666666666666663</v>
      </c>
      <c r="G12" s="82"/>
    </row>
    <row r="13" spans="1:11" s="63" customFormat="1" ht="15" customHeight="1" x14ac:dyDescent="0.25">
      <c r="B13" s="150"/>
      <c r="C13" s="153"/>
      <c r="D13" s="55" t="s">
        <v>6</v>
      </c>
      <c r="E13" s="56">
        <v>13</v>
      </c>
      <c r="F13" s="57">
        <f t="shared" si="0"/>
        <v>0.54166666666666663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1</v>
      </c>
      <c r="F15" s="57">
        <f t="shared" si="0"/>
        <v>4.1666666666666664E-2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1</v>
      </c>
      <c r="F16" s="26">
        <f t="shared" si="0"/>
        <v>4.1666666666666664E-2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23</v>
      </c>
      <c r="F17" s="36">
        <f t="shared" si="0"/>
        <v>0.95833333333333337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0</v>
      </c>
      <c r="F18" s="41">
        <f t="shared" si="0"/>
        <v>0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1</v>
      </c>
      <c r="F19" s="46">
        <f t="shared" si="0"/>
        <v>4.1666666666666664E-2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24</v>
      </c>
      <c r="F22" s="27">
        <f>SUM(F14:F21)</f>
        <v>1.0833333333333335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43518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722</v>
      </c>
      <c r="P36" s="92" t="s">
        <v>49</v>
      </c>
      <c r="Q36" s="96">
        <f>I8</f>
        <v>498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473</v>
      </c>
      <c r="P38" s="92" t="s">
        <v>51</v>
      </c>
      <c r="Q38" s="96">
        <f>1600-(SUM(Q36,Q37))</f>
        <v>1098.5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3F78-7277-481D-BB85-C9D9A669E5B8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43521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40</v>
      </c>
      <c r="F6" s="25">
        <f t="shared" ref="F6:F21" si="0">E6/$E$22</f>
        <v>2.8571428571428572</v>
      </c>
      <c r="G6" s="19"/>
      <c r="I6" s="72">
        <v>725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16</v>
      </c>
      <c r="F7" s="24">
        <f t="shared" si="0"/>
        <v>1.1428571428571428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31</v>
      </c>
      <c r="F8" s="24">
        <f t="shared" si="0"/>
        <v>2.2142857142857144</v>
      </c>
      <c r="G8" s="8"/>
      <c r="I8" s="72">
        <v>469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1</v>
      </c>
      <c r="F9" s="24">
        <f t="shared" si="0"/>
        <v>7.1428571428571425E-2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13</v>
      </c>
      <c r="F10" s="23">
        <f t="shared" si="0"/>
        <v>0.9285714285714286</v>
      </c>
      <c r="G10" s="16"/>
      <c r="I10" s="78">
        <v>0.71875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31</v>
      </c>
      <c r="F11" s="24">
        <f>E11/$E$22</f>
        <v>2.2142857142857144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19</v>
      </c>
      <c r="F12" s="24">
        <f>E12/$E$22</f>
        <v>1.3571428571428572</v>
      </c>
      <c r="G12" s="82"/>
    </row>
    <row r="13" spans="1:11" s="63" customFormat="1" ht="15" customHeight="1" x14ac:dyDescent="0.25">
      <c r="B13" s="150"/>
      <c r="C13" s="153"/>
      <c r="D13" s="55" t="s">
        <v>6</v>
      </c>
      <c r="E13" s="56">
        <v>25</v>
      </c>
      <c r="F13" s="57">
        <f t="shared" si="0"/>
        <v>1.7857142857142858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10</v>
      </c>
      <c r="F17" s="36">
        <f t="shared" si="0"/>
        <v>0.7142857142857143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3</v>
      </c>
      <c r="F18" s="41">
        <f t="shared" si="0"/>
        <v>0.21428571428571427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1</v>
      </c>
      <c r="F21" s="46">
        <f t="shared" si="0"/>
        <v>7.1428571428571425E-2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14</v>
      </c>
      <c r="F22" s="27">
        <f>SUM(F14:F21)</f>
        <v>1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43521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725</v>
      </c>
      <c r="P36" s="92" t="s">
        <v>49</v>
      </c>
      <c r="Q36" s="96">
        <f>I8</f>
        <v>469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470</v>
      </c>
      <c r="P38" s="92" t="s">
        <v>51</v>
      </c>
      <c r="Q38" s="96">
        <f>1600-(SUM(Q36,Q37))</f>
        <v>1127.5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319A-1A14-47CD-A2D5-F040E6E101D9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43522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27</v>
      </c>
      <c r="F6" s="25">
        <f t="shared" ref="F6:F21" si="0">E6/$E$22</f>
        <v>0.71052631578947367</v>
      </c>
      <c r="G6" s="19"/>
      <c r="I6" s="72">
        <v>733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47</v>
      </c>
      <c r="F7" s="24">
        <f t="shared" si="0"/>
        <v>1.236842105263158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34</v>
      </c>
      <c r="F8" s="24">
        <f t="shared" si="0"/>
        <v>0.89473684210526316</v>
      </c>
      <c r="G8" s="8"/>
      <c r="I8" s="72">
        <v>472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43</v>
      </c>
      <c r="F9" s="24">
        <f t="shared" si="0"/>
        <v>1.131578947368421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26</v>
      </c>
      <c r="F10" s="23">
        <f t="shared" si="0"/>
        <v>0.68421052631578949</v>
      </c>
      <c r="G10" s="16"/>
      <c r="I10" s="78">
        <v>0.60833333333333328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43</v>
      </c>
      <c r="F11" s="24">
        <f>E11/$E$22</f>
        <v>1.131578947368421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26</v>
      </c>
      <c r="F12" s="24">
        <f>E12/$E$22</f>
        <v>0.68421052631578949</v>
      </c>
      <c r="G12" s="82"/>
    </row>
    <row r="13" spans="1:11" s="63" customFormat="1" ht="15" customHeight="1" x14ac:dyDescent="0.25">
      <c r="B13" s="150"/>
      <c r="C13" s="153"/>
      <c r="D13" s="55" t="s">
        <v>6</v>
      </c>
      <c r="E13" s="56">
        <v>7</v>
      </c>
      <c r="F13" s="57">
        <f t="shared" si="0"/>
        <v>0.18421052631578946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2</v>
      </c>
      <c r="F16" s="26">
        <f t="shared" si="0"/>
        <v>5.2631578947368418E-2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38</v>
      </c>
      <c r="F17" s="36">
        <f t="shared" si="0"/>
        <v>1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0</v>
      </c>
      <c r="F18" s="41">
        <f t="shared" si="0"/>
        <v>0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38</v>
      </c>
      <c r="F22" s="27">
        <f>SUM(F14:F21)</f>
        <v>1.0526315789473684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43522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733</v>
      </c>
      <c r="P36" s="92" t="s">
        <v>49</v>
      </c>
      <c r="Q36" s="96">
        <f>I8</f>
        <v>472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462</v>
      </c>
      <c r="P38" s="92" t="s">
        <v>51</v>
      </c>
      <c r="Q38" s="96">
        <f>1600-(SUM(Q36,Q37))</f>
        <v>1124.5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53AD-C2E9-437C-8A7E-A9F10A5265FB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2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2" s="63" customFormat="1" x14ac:dyDescent="0.25">
      <c r="D2" s="146"/>
      <c r="E2" s="146"/>
      <c r="F2" s="146"/>
      <c r="G2" s="67">
        <v>43530</v>
      </c>
    </row>
    <row r="3" spans="1:12" s="63" customFormat="1" x14ac:dyDescent="0.25">
      <c r="C3" s="64"/>
      <c r="D3" s="146"/>
      <c r="E3" s="146"/>
      <c r="F3" s="146"/>
    </row>
    <row r="4" spans="1:12" s="63" customFormat="1" ht="15.75" thickBot="1" x14ac:dyDescent="0.3">
      <c r="C4" s="64"/>
      <c r="D4" s="68"/>
      <c r="E4" s="68"/>
      <c r="F4" s="68"/>
    </row>
    <row r="5" spans="1:12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2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22</v>
      </c>
      <c r="F6" s="25">
        <f t="shared" ref="F6:F21" si="0">E6/$E$22</f>
        <v>0.14012738853503184</v>
      </c>
      <c r="G6" s="19"/>
      <c r="I6" s="72">
        <v>350</v>
      </c>
      <c r="J6" s="73"/>
    </row>
    <row r="7" spans="1:12" s="63" customFormat="1" ht="15" customHeight="1" x14ac:dyDescent="0.25">
      <c r="B7" s="150"/>
      <c r="C7" s="153"/>
      <c r="D7" s="6" t="s">
        <v>53</v>
      </c>
      <c r="E7" s="7">
        <v>2</v>
      </c>
      <c r="F7" s="24">
        <f t="shared" si="0"/>
        <v>1.2738853503184714E-2</v>
      </c>
      <c r="G7" s="8"/>
      <c r="I7" s="74" t="s">
        <v>52</v>
      </c>
      <c r="J7" s="75"/>
      <c r="K7" s="76"/>
      <c r="L7" s="65"/>
    </row>
    <row r="8" spans="1:12" s="63" customFormat="1" ht="15" customHeight="1" x14ac:dyDescent="0.25">
      <c r="B8" s="150"/>
      <c r="C8" s="153"/>
      <c r="D8" s="6" t="s">
        <v>4</v>
      </c>
      <c r="E8" s="7">
        <v>18</v>
      </c>
      <c r="F8" s="24">
        <f t="shared" si="0"/>
        <v>0.11464968152866242</v>
      </c>
      <c r="G8" s="8"/>
      <c r="I8" s="72">
        <v>167</v>
      </c>
      <c r="J8" s="73"/>
      <c r="K8" s="76"/>
      <c r="L8" s="65"/>
    </row>
    <row r="9" spans="1:12" s="63" customFormat="1" ht="15" customHeight="1" x14ac:dyDescent="0.25">
      <c r="B9" s="150"/>
      <c r="C9" s="153"/>
      <c r="D9" s="6" t="s">
        <v>56</v>
      </c>
      <c r="E9" s="7">
        <v>10</v>
      </c>
      <c r="F9" s="24">
        <f t="shared" si="0"/>
        <v>6.3694267515923567E-2</v>
      </c>
      <c r="G9" s="8"/>
      <c r="I9" s="74" t="s">
        <v>39</v>
      </c>
      <c r="J9" s="77"/>
      <c r="L9" s="65"/>
    </row>
    <row r="10" spans="1:12" s="63" customFormat="1" ht="15" customHeight="1" thickBot="1" x14ac:dyDescent="0.3">
      <c r="B10" s="150"/>
      <c r="C10" s="153"/>
      <c r="D10" s="6" t="s">
        <v>2</v>
      </c>
      <c r="E10" s="15">
        <v>8</v>
      </c>
      <c r="F10" s="23">
        <f t="shared" si="0"/>
        <v>5.0955414012738856E-2</v>
      </c>
      <c r="G10" s="16"/>
      <c r="I10" s="78">
        <v>0.3611111111111111</v>
      </c>
      <c r="J10" s="79"/>
      <c r="L10" s="65"/>
    </row>
    <row r="11" spans="1:12" s="63" customFormat="1" ht="15" customHeight="1" x14ac:dyDescent="0.25">
      <c r="B11" s="150"/>
      <c r="C11" s="153"/>
      <c r="D11" s="14" t="s">
        <v>40</v>
      </c>
      <c r="E11" s="7">
        <v>20</v>
      </c>
      <c r="F11" s="24">
        <f>E11/$E$22</f>
        <v>0.12738853503184713</v>
      </c>
      <c r="G11" s="8"/>
      <c r="L11" s="65"/>
    </row>
    <row r="12" spans="1:12" s="63" customFormat="1" ht="15" customHeight="1" x14ac:dyDescent="0.25">
      <c r="B12" s="150"/>
      <c r="C12" s="153"/>
      <c r="D12" s="6" t="s">
        <v>1</v>
      </c>
      <c r="E12" s="81">
        <v>4</v>
      </c>
      <c r="F12" s="24">
        <f>E12/$E$22</f>
        <v>2.5477707006369428E-2</v>
      </c>
      <c r="G12" s="82"/>
      <c r="L12" s="65"/>
    </row>
    <row r="13" spans="1:12" s="63" customFormat="1" ht="15" customHeight="1" x14ac:dyDescent="0.25">
      <c r="B13" s="150"/>
      <c r="C13" s="153"/>
      <c r="D13" s="80" t="s">
        <v>5</v>
      </c>
      <c r="E13" s="56">
        <v>51</v>
      </c>
      <c r="F13" s="57">
        <f t="shared" si="0"/>
        <v>0.32484076433121017</v>
      </c>
      <c r="G13" s="58"/>
      <c r="I13" s="65"/>
      <c r="J13" s="66"/>
      <c r="L13" s="65"/>
    </row>
    <row r="14" spans="1:12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  <c r="L14" s="2"/>
    </row>
    <row r="15" spans="1:12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65"/>
      <c r="J15" s="66"/>
    </row>
    <row r="16" spans="1:12" s="63" customFormat="1" ht="15" customHeight="1" thickBot="1" x14ac:dyDescent="0.3">
      <c r="B16" s="151"/>
      <c r="C16" s="54" t="s">
        <v>18</v>
      </c>
      <c r="D16" s="9" t="s">
        <v>19</v>
      </c>
      <c r="E16" s="97">
        <v>6</v>
      </c>
      <c r="F16" s="26">
        <f t="shared" si="0"/>
        <v>3.8216560509554139E-2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157</v>
      </c>
      <c r="F17" s="36">
        <f t="shared" si="0"/>
        <v>1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0</v>
      </c>
      <c r="F18" s="41">
        <f t="shared" si="0"/>
        <v>0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157</v>
      </c>
      <c r="F22" s="27">
        <f>SUM(F14:F21)</f>
        <v>1.0382165605095541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43530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350</v>
      </c>
      <c r="P36" s="92" t="s">
        <v>49</v>
      </c>
      <c r="Q36" s="96">
        <f>I8</f>
        <v>167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845</v>
      </c>
      <c r="P38" s="92" t="s">
        <v>51</v>
      </c>
      <c r="Q38" s="96">
        <f>1600-(SUM(Q36,Q37))</f>
        <v>1429.5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F800-35CC-407A-AA84-765BDA891229}">
  <dimension ref="A1:Q39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43531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15</v>
      </c>
      <c r="F6" s="25">
        <f t="shared" ref="F6:F22" si="0">E6/$E$23</f>
        <v>0.11363636363636363</v>
      </c>
      <c r="G6" s="19"/>
      <c r="I6" s="72">
        <v>311</v>
      </c>
      <c r="J6" s="73"/>
    </row>
    <row r="7" spans="1:11" s="63" customFormat="1" ht="15" customHeight="1" x14ac:dyDescent="0.25">
      <c r="B7" s="150"/>
      <c r="C7" s="153"/>
      <c r="D7" s="6" t="s">
        <v>53</v>
      </c>
      <c r="E7" s="7">
        <v>7</v>
      </c>
      <c r="F7" s="24">
        <f t="shared" si="0"/>
        <v>5.3030303030303032E-2</v>
      </c>
      <c r="G7" s="16"/>
      <c r="I7" s="74" t="s">
        <v>52</v>
      </c>
      <c r="J7" s="75"/>
    </row>
    <row r="8" spans="1:11" s="63" customFormat="1" ht="15" customHeight="1" x14ac:dyDescent="0.25">
      <c r="B8" s="150"/>
      <c r="C8" s="153"/>
      <c r="D8" s="6" t="s">
        <v>4</v>
      </c>
      <c r="E8" s="7">
        <v>18</v>
      </c>
      <c r="F8" s="24">
        <f t="shared" si="0"/>
        <v>0.13636363636363635</v>
      </c>
      <c r="G8" s="8"/>
      <c r="I8" s="72">
        <v>587</v>
      </c>
      <c r="J8" s="73"/>
      <c r="K8" s="76"/>
    </row>
    <row r="9" spans="1:11" s="63" customFormat="1" ht="15" customHeight="1" x14ac:dyDescent="0.25">
      <c r="B9" s="150"/>
      <c r="C9" s="153"/>
      <c r="D9" s="6" t="s">
        <v>56</v>
      </c>
      <c r="E9" s="7">
        <v>20</v>
      </c>
      <c r="F9" s="24">
        <f t="shared" si="0"/>
        <v>0.15151515151515152</v>
      </c>
      <c r="G9" s="8"/>
      <c r="I9" s="74" t="s">
        <v>39</v>
      </c>
      <c r="J9" s="77"/>
      <c r="K9" s="76"/>
    </row>
    <row r="10" spans="1:11" s="63" customFormat="1" ht="15" customHeight="1" thickBot="1" x14ac:dyDescent="0.3">
      <c r="B10" s="150"/>
      <c r="C10" s="153"/>
      <c r="D10" s="6" t="s">
        <v>2</v>
      </c>
      <c r="E10" s="7">
        <v>12</v>
      </c>
      <c r="F10" s="24">
        <f t="shared" si="0"/>
        <v>9.0909090909090912E-2</v>
      </c>
      <c r="G10" s="8"/>
      <c r="I10" s="78">
        <v>0.30555555555555552</v>
      </c>
      <c r="J10" s="79"/>
    </row>
    <row r="11" spans="1:11" s="63" customFormat="1" ht="15" customHeight="1" x14ac:dyDescent="0.25">
      <c r="B11" s="150"/>
      <c r="C11" s="153"/>
      <c r="D11" s="14" t="s">
        <v>1</v>
      </c>
      <c r="E11" s="15">
        <v>10</v>
      </c>
      <c r="F11" s="23">
        <f t="shared" si="0"/>
        <v>7.575757575757576E-2</v>
      </c>
      <c r="G11" s="16"/>
    </row>
    <row r="12" spans="1:11" s="63" customFormat="1" ht="15" customHeight="1" x14ac:dyDescent="0.25">
      <c r="B12" s="150"/>
      <c r="C12" s="153"/>
      <c r="D12" s="6" t="s">
        <v>5</v>
      </c>
      <c r="E12" s="7">
        <v>41</v>
      </c>
      <c r="F12" s="24">
        <f t="shared" si="0"/>
        <v>0.31060606060606061</v>
      </c>
      <c r="G12" s="8"/>
    </row>
    <row r="13" spans="1:11" s="63" customFormat="1" ht="15" customHeight="1" x14ac:dyDescent="0.25">
      <c r="B13" s="150"/>
      <c r="C13" s="153"/>
      <c r="D13" s="80" t="s">
        <v>40</v>
      </c>
      <c r="E13" s="81">
        <v>16</v>
      </c>
      <c r="F13" s="24">
        <f t="shared" si="0"/>
        <v>0.12121212121212122</v>
      </c>
      <c r="G13" s="82"/>
    </row>
    <row r="14" spans="1:11" s="63" customFormat="1" ht="15" customHeight="1" x14ac:dyDescent="0.25">
      <c r="B14" s="150"/>
      <c r="C14" s="153"/>
      <c r="D14" s="55" t="s">
        <v>6</v>
      </c>
      <c r="E14" s="56">
        <v>22</v>
      </c>
      <c r="F14" s="57">
        <f t="shared" si="0"/>
        <v>0.16666666666666666</v>
      </c>
      <c r="G14" s="58"/>
      <c r="I14" s="65"/>
      <c r="J14" s="66"/>
    </row>
    <row r="15" spans="1:11" s="63" customFormat="1" ht="15" customHeight="1" x14ac:dyDescent="0.25">
      <c r="B15" s="150"/>
      <c r="C15" s="153" t="s">
        <v>13</v>
      </c>
      <c r="D15" s="83" t="s">
        <v>8</v>
      </c>
      <c r="E15" s="84">
        <v>0</v>
      </c>
      <c r="F15" s="85">
        <f t="shared" si="0"/>
        <v>0</v>
      </c>
      <c r="G15" s="86"/>
      <c r="I15" s="65"/>
      <c r="J15" s="66"/>
    </row>
    <row r="16" spans="1:11" s="63" customFormat="1" ht="15" customHeight="1" x14ac:dyDescent="0.25">
      <c r="B16" s="150"/>
      <c r="C16" s="154"/>
      <c r="D16" s="55" t="s">
        <v>7</v>
      </c>
      <c r="E16" s="56">
        <v>0</v>
      </c>
      <c r="F16" s="57">
        <f t="shared" si="0"/>
        <v>0</v>
      </c>
      <c r="G16" s="58"/>
      <c r="I16" s="65"/>
      <c r="J16" s="66"/>
    </row>
    <row r="17" spans="2:17" s="63" customFormat="1" ht="15" customHeight="1" thickBot="1" x14ac:dyDescent="0.3">
      <c r="B17" s="151"/>
      <c r="C17" s="54" t="s">
        <v>18</v>
      </c>
      <c r="D17" s="9" t="s">
        <v>19</v>
      </c>
      <c r="E17" s="97">
        <v>1</v>
      </c>
      <c r="F17" s="26">
        <f t="shared" si="0"/>
        <v>7.575757575757576E-3</v>
      </c>
      <c r="G17" s="10"/>
      <c r="I17" s="65"/>
      <c r="J17" s="66"/>
    </row>
    <row r="18" spans="2:17" s="63" customFormat="1" ht="15" customHeight="1" x14ac:dyDescent="0.25">
      <c r="B18" s="155" t="s">
        <v>25</v>
      </c>
      <c r="C18" s="33" t="s">
        <v>24</v>
      </c>
      <c r="D18" s="34" t="s">
        <v>0</v>
      </c>
      <c r="E18" s="35">
        <v>132</v>
      </c>
      <c r="F18" s="36">
        <f t="shared" si="0"/>
        <v>1</v>
      </c>
      <c r="G18" s="37"/>
      <c r="I18" s="65"/>
      <c r="J18" s="66"/>
    </row>
    <row r="19" spans="2:17" s="63" customFormat="1" ht="15" customHeight="1" x14ac:dyDescent="0.25">
      <c r="B19" s="156"/>
      <c r="C19" s="38" t="s">
        <v>15</v>
      </c>
      <c r="D19" s="39" t="s">
        <v>9</v>
      </c>
      <c r="E19" s="40">
        <v>0</v>
      </c>
      <c r="F19" s="41">
        <f t="shared" si="0"/>
        <v>0</v>
      </c>
      <c r="G19" s="42"/>
      <c r="I19" s="65"/>
      <c r="J19" s="66"/>
    </row>
    <row r="20" spans="2:17" s="63" customFormat="1" ht="15" customHeight="1" x14ac:dyDescent="0.25">
      <c r="B20" s="156"/>
      <c r="C20" s="43" t="s">
        <v>16</v>
      </c>
      <c r="D20" s="44" t="s">
        <v>10</v>
      </c>
      <c r="E20" s="45">
        <v>0</v>
      </c>
      <c r="F20" s="46">
        <f t="shared" si="0"/>
        <v>0</v>
      </c>
      <c r="G20" s="47"/>
    </row>
    <row r="21" spans="2:17" s="63" customFormat="1" ht="15" customHeight="1" x14ac:dyDescent="0.25">
      <c r="B21" s="156"/>
      <c r="C21" s="48" t="s">
        <v>17</v>
      </c>
      <c r="D21" s="49" t="s">
        <v>11</v>
      </c>
      <c r="E21" s="50">
        <v>0</v>
      </c>
      <c r="F21" s="51">
        <f t="shared" si="0"/>
        <v>0</v>
      </c>
      <c r="G21" s="52"/>
    </row>
    <row r="22" spans="2:17" s="63" customFormat="1" ht="15" customHeight="1" thickBot="1" x14ac:dyDescent="0.3">
      <c r="B22" s="157"/>
      <c r="C22" s="43" t="s">
        <v>18</v>
      </c>
      <c r="D22" s="44" t="s">
        <v>19</v>
      </c>
      <c r="E22" s="45">
        <v>0</v>
      </c>
      <c r="F22" s="46">
        <f t="shared" si="0"/>
        <v>0</v>
      </c>
      <c r="G22" s="47"/>
    </row>
    <row r="23" spans="2:17" s="63" customFormat="1" ht="15" customHeight="1" thickBot="1" x14ac:dyDescent="0.3">
      <c r="B23" s="144" t="s">
        <v>20</v>
      </c>
      <c r="C23" s="145"/>
      <c r="D23" s="145"/>
      <c r="E23" s="20">
        <f>SUM(E18:E22)</f>
        <v>132</v>
      </c>
      <c r="F23" s="27">
        <f>SUM(F15:F22)</f>
        <v>1.0075757575757576</v>
      </c>
      <c r="G23" s="21">
        <f>SUM(G12:G21)</f>
        <v>0</v>
      </c>
    </row>
    <row r="24" spans="2:17" s="63" customFormat="1" x14ac:dyDescent="0.25">
      <c r="C24" s="64"/>
    </row>
    <row r="25" spans="2:17" s="63" customFormat="1" ht="17.25" x14ac:dyDescent="0.25">
      <c r="C25" s="87" t="s">
        <v>41</v>
      </c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ht="17.25" x14ac:dyDescent="0.25">
      <c r="B26" s="89">
        <f>G2</f>
        <v>43531</v>
      </c>
      <c r="C26" s="87"/>
      <c r="D26" s="87"/>
      <c r="E26" s="87"/>
      <c r="F26" s="87"/>
      <c r="G26" s="87"/>
      <c r="H26" s="88"/>
      <c r="I26" s="88"/>
      <c r="J26" s="88"/>
      <c r="K26" s="88"/>
      <c r="L26" s="88"/>
    </row>
    <row r="27" spans="2:17" s="63" customFormat="1" x14ac:dyDescent="0.25">
      <c r="C27" s="64"/>
    </row>
    <row r="28" spans="2:17" s="63" customFormat="1" x14ac:dyDescent="0.25">
      <c r="C28" s="64"/>
      <c r="M28" s="90" t="str">
        <f>I5</f>
        <v>Certificados Para Liberar (Bruto CaliLab)</v>
      </c>
      <c r="N28" s="90"/>
      <c r="P28" s="90" t="str">
        <f>I7</f>
        <v>Certificados para Digitar (Emitir Cert.)</v>
      </c>
      <c r="Q28" s="90"/>
    </row>
    <row r="29" spans="2:17" s="63" customFormat="1" x14ac:dyDescent="0.25">
      <c r="C29" s="64"/>
      <c r="M29" s="91" t="s">
        <v>42</v>
      </c>
      <c r="N29" s="91"/>
      <c r="P29" s="91" t="s">
        <v>42</v>
      </c>
      <c r="Q29" s="91"/>
    </row>
    <row r="30" spans="2:17" s="63" customFormat="1" x14ac:dyDescent="0.25">
      <c r="C30" s="64"/>
      <c r="M30" s="92" t="s">
        <v>43</v>
      </c>
      <c r="N30" s="93">
        <v>150</v>
      </c>
      <c r="P30" s="92" t="s">
        <v>43</v>
      </c>
      <c r="Q30" s="93">
        <v>120</v>
      </c>
    </row>
    <row r="31" spans="2:17" s="63" customFormat="1" x14ac:dyDescent="0.25">
      <c r="C31" s="64"/>
      <c r="M31" s="92" t="s">
        <v>44</v>
      </c>
      <c r="N31" s="93">
        <v>100</v>
      </c>
      <c r="P31" s="92" t="s">
        <v>44</v>
      </c>
      <c r="Q31" s="93">
        <v>80</v>
      </c>
    </row>
    <row r="32" spans="2:17" s="63" customFormat="1" x14ac:dyDescent="0.25">
      <c r="C32" s="64"/>
      <c r="M32" s="92" t="s">
        <v>45</v>
      </c>
      <c r="N32" s="93">
        <v>150</v>
      </c>
      <c r="P32" s="92" t="s">
        <v>45</v>
      </c>
      <c r="Q32" s="93">
        <v>120</v>
      </c>
    </row>
    <row r="33" spans="3:17" s="63" customFormat="1" x14ac:dyDescent="0.25">
      <c r="C33" s="64"/>
      <c r="M33" s="92" t="s">
        <v>46</v>
      </c>
      <c r="N33" s="93">
        <v>200</v>
      </c>
      <c r="P33" s="92" t="s">
        <v>46</v>
      </c>
      <c r="Q33" s="93">
        <v>480</v>
      </c>
    </row>
    <row r="34" spans="3:17" s="63" customFormat="1" x14ac:dyDescent="0.25">
      <c r="C34" s="64"/>
      <c r="M34" s="92" t="s">
        <v>47</v>
      </c>
      <c r="N34" s="93">
        <v>600</v>
      </c>
      <c r="P34" s="92" t="s">
        <v>47</v>
      </c>
      <c r="Q34" s="93">
        <v>800</v>
      </c>
    </row>
    <row r="35" spans="3:17" s="63" customFormat="1" x14ac:dyDescent="0.25">
      <c r="C35" s="64"/>
      <c r="E35" s="63">
        <v>0</v>
      </c>
      <c r="N35" s="66"/>
      <c r="Q35" s="66"/>
    </row>
    <row r="36" spans="3:17" s="63" customFormat="1" x14ac:dyDescent="0.25">
      <c r="C36" s="64"/>
      <c r="E36" s="63">
        <v>0</v>
      </c>
      <c r="M36" s="91" t="s">
        <v>48</v>
      </c>
      <c r="N36" s="91"/>
      <c r="P36" s="91" t="s">
        <v>48</v>
      </c>
      <c r="Q36" s="91"/>
    </row>
    <row r="37" spans="3:17" x14ac:dyDescent="0.25">
      <c r="M37" s="92" t="s">
        <v>49</v>
      </c>
      <c r="N37" s="96">
        <f>I6</f>
        <v>311</v>
      </c>
      <c r="P37" s="92" t="s">
        <v>49</v>
      </c>
      <c r="Q37" s="96">
        <f>I8</f>
        <v>587</v>
      </c>
    </row>
    <row r="38" spans="3:17" x14ac:dyDescent="0.25">
      <c r="M38" s="92" t="s">
        <v>50</v>
      </c>
      <c r="N38" s="93">
        <v>5</v>
      </c>
      <c r="P38" s="92" t="s">
        <v>50</v>
      </c>
      <c r="Q38" s="93">
        <v>3.5</v>
      </c>
    </row>
    <row r="39" spans="3:17" x14ac:dyDescent="0.25">
      <c r="M39" s="92" t="s">
        <v>51</v>
      </c>
      <c r="N39" s="93">
        <f>1200-(SUM(N37,N38))</f>
        <v>884</v>
      </c>
      <c r="P39" s="92" t="s">
        <v>51</v>
      </c>
      <c r="Q39" s="96">
        <f>1600-(SUM(Q37,Q38))</f>
        <v>1009.5</v>
      </c>
    </row>
  </sheetData>
  <mergeCells count="7">
    <mergeCell ref="B23:D23"/>
    <mergeCell ref="D1:F3"/>
    <mergeCell ref="B5:C5"/>
    <mergeCell ref="B6:B17"/>
    <mergeCell ref="C6:C14"/>
    <mergeCell ref="C15:C16"/>
    <mergeCell ref="B18:B22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1385-BDB6-4930-8DEA-B4BB095E6B2F}">
  <dimension ref="A1:Q37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10" width="19.710937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43502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36</v>
      </c>
      <c r="F6" s="25">
        <f t="shared" ref="F6:F20" si="0">E6/$E$21</f>
        <v>0.11726384364820847</v>
      </c>
      <c r="G6" s="19"/>
      <c r="I6" s="72">
        <v>1288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13</v>
      </c>
      <c r="F7" s="24">
        <f t="shared" si="0"/>
        <v>4.2345276872964167E-2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2</v>
      </c>
      <c r="E8" s="7">
        <v>5</v>
      </c>
      <c r="F8" s="24">
        <f t="shared" si="0"/>
        <v>1.6286644951140065E-2</v>
      </c>
      <c r="G8" s="8"/>
      <c r="I8" s="72" t="s">
        <v>54</v>
      </c>
      <c r="J8" s="73"/>
    </row>
    <row r="9" spans="1:11" s="63" customFormat="1" ht="15" customHeight="1" x14ac:dyDescent="0.25">
      <c r="B9" s="150"/>
      <c r="C9" s="153"/>
      <c r="D9" s="14" t="s">
        <v>1</v>
      </c>
      <c r="E9" s="15">
        <v>17</v>
      </c>
      <c r="F9" s="23">
        <f t="shared" si="0"/>
        <v>5.5374592833876218E-2</v>
      </c>
      <c r="G9" s="16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6" t="s">
        <v>5</v>
      </c>
      <c r="E10" s="7">
        <v>28</v>
      </c>
      <c r="F10" s="24">
        <f>E10/$E$21</f>
        <v>9.1205211726384364E-2</v>
      </c>
      <c r="G10" s="8"/>
      <c r="I10" s="78">
        <v>0.40625</v>
      </c>
      <c r="J10" s="79"/>
    </row>
    <row r="11" spans="1:11" s="63" customFormat="1" ht="15" customHeight="1" x14ac:dyDescent="0.25">
      <c r="B11" s="150"/>
      <c r="C11" s="153"/>
      <c r="D11" s="80" t="s">
        <v>40</v>
      </c>
      <c r="E11" s="81">
        <v>0</v>
      </c>
      <c r="F11" s="24">
        <f>E11/$E$21</f>
        <v>0</v>
      </c>
      <c r="G11" s="82"/>
    </row>
    <row r="12" spans="1:11" s="63" customFormat="1" ht="15" customHeight="1" x14ac:dyDescent="0.25">
      <c r="B12" s="150"/>
      <c r="C12" s="153"/>
      <c r="D12" s="55" t="s">
        <v>6</v>
      </c>
      <c r="E12" s="56">
        <v>10</v>
      </c>
      <c r="F12" s="57">
        <f t="shared" si="0"/>
        <v>3.2573289902280131E-2</v>
      </c>
      <c r="G12" s="58"/>
    </row>
    <row r="13" spans="1:11" s="63" customFormat="1" ht="15" customHeight="1" x14ac:dyDescent="0.25">
      <c r="B13" s="150"/>
      <c r="C13" s="153" t="s">
        <v>13</v>
      </c>
      <c r="D13" s="83" t="s">
        <v>8</v>
      </c>
      <c r="E13" s="84">
        <v>0</v>
      </c>
      <c r="F13" s="85">
        <f t="shared" si="0"/>
        <v>0</v>
      </c>
      <c r="G13" s="86"/>
    </row>
    <row r="14" spans="1:11" s="63" customFormat="1" ht="15" customHeight="1" x14ac:dyDescent="0.25">
      <c r="B14" s="150"/>
      <c r="C14" s="154"/>
      <c r="D14" s="55" t="s">
        <v>7</v>
      </c>
      <c r="E14" s="56">
        <v>81</v>
      </c>
      <c r="F14" s="57">
        <f t="shared" si="0"/>
        <v>0.26384364820846906</v>
      </c>
      <c r="G14" s="58"/>
    </row>
    <row r="15" spans="1:11" s="63" customFormat="1" ht="15" customHeight="1" thickBot="1" x14ac:dyDescent="0.3">
      <c r="B15" s="151"/>
      <c r="C15" s="54" t="s">
        <v>18</v>
      </c>
      <c r="D15" s="9" t="s">
        <v>19</v>
      </c>
      <c r="E15" s="97">
        <v>0</v>
      </c>
      <c r="F15" s="26">
        <f t="shared" si="0"/>
        <v>0</v>
      </c>
      <c r="G15" s="10"/>
    </row>
    <row r="16" spans="1:11" s="63" customFormat="1" ht="15" customHeight="1" x14ac:dyDescent="0.25">
      <c r="B16" s="155" t="s">
        <v>25</v>
      </c>
      <c r="C16" s="33" t="s">
        <v>24</v>
      </c>
      <c r="D16" s="34" t="s">
        <v>0</v>
      </c>
      <c r="E16" s="35">
        <v>41</v>
      </c>
      <c r="F16" s="36">
        <f t="shared" si="0"/>
        <v>0.13355048859934854</v>
      </c>
      <c r="G16" s="37"/>
    </row>
    <row r="17" spans="2:17" s="63" customFormat="1" ht="15" customHeight="1" x14ac:dyDescent="0.25">
      <c r="B17" s="156"/>
      <c r="C17" s="38" t="s">
        <v>15</v>
      </c>
      <c r="D17" s="39" t="s">
        <v>9</v>
      </c>
      <c r="E17" s="40">
        <v>74</v>
      </c>
      <c r="F17" s="41">
        <f t="shared" si="0"/>
        <v>0.24104234527687296</v>
      </c>
      <c r="G17" s="42"/>
    </row>
    <row r="18" spans="2:17" s="63" customFormat="1" ht="15" customHeight="1" x14ac:dyDescent="0.25">
      <c r="B18" s="156"/>
      <c r="C18" s="43" t="s">
        <v>16</v>
      </c>
      <c r="D18" s="44" t="s">
        <v>10</v>
      </c>
      <c r="E18" s="45">
        <v>1</v>
      </c>
      <c r="F18" s="46">
        <f t="shared" si="0"/>
        <v>3.2573289902280132E-3</v>
      </c>
      <c r="G18" s="47"/>
    </row>
    <row r="19" spans="2:17" s="63" customFormat="1" ht="15" customHeight="1" x14ac:dyDescent="0.25">
      <c r="B19" s="156"/>
      <c r="C19" s="48" t="s">
        <v>17</v>
      </c>
      <c r="D19" s="49" t="s">
        <v>11</v>
      </c>
      <c r="E19" s="50">
        <v>0</v>
      </c>
      <c r="F19" s="51">
        <f t="shared" si="0"/>
        <v>0</v>
      </c>
      <c r="G19" s="52"/>
    </row>
    <row r="20" spans="2:17" s="63" customFormat="1" ht="15" customHeight="1" thickBot="1" x14ac:dyDescent="0.3">
      <c r="B20" s="157"/>
      <c r="C20" s="43" t="s">
        <v>18</v>
      </c>
      <c r="D20" s="44" t="s">
        <v>19</v>
      </c>
      <c r="E20" s="45">
        <v>1</v>
      </c>
      <c r="F20" s="46">
        <f t="shared" si="0"/>
        <v>3.2573289902280132E-3</v>
      </c>
      <c r="G20" s="47"/>
    </row>
    <row r="21" spans="2:17" s="63" customFormat="1" ht="15" customHeight="1" thickBot="1" x14ac:dyDescent="0.3">
      <c r="B21" s="144" t="s">
        <v>20</v>
      </c>
      <c r="C21" s="145"/>
      <c r="D21" s="145"/>
      <c r="E21" s="20">
        <f>SUM(E6:E20)</f>
        <v>307</v>
      </c>
      <c r="F21" s="27">
        <f>SUM(F6:F20)</f>
        <v>1</v>
      </c>
      <c r="G21" s="21">
        <f>SUM(G10:G19)</f>
        <v>0</v>
      </c>
    </row>
    <row r="22" spans="2:17" s="63" customFormat="1" x14ac:dyDescent="0.25">
      <c r="C22" s="64"/>
    </row>
    <row r="23" spans="2:17" s="63" customFormat="1" ht="17.25" x14ac:dyDescent="0.25">
      <c r="C23" s="87" t="s">
        <v>41</v>
      </c>
      <c r="D23" s="87"/>
      <c r="E23" s="87"/>
      <c r="F23" s="87"/>
      <c r="G23" s="87"/>
      <c r="H23" s="88"/>
      <c r="I23" s="88"/>
      <c r="J23" s="88"/>
      <c r="K23" s="88"/>
      <c r="L23" s="88"/>
    </row>
    <row r="24" spans="2:17" s="63" customFormat="1" ht="17.25" x14ac:dyDescent="0.25">
      <c r="B24" s="89">
        <f>G2</f>
        <v>43502</v>
      </c>
      <c r="C24" s="87"/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x14ac:dyDescent="0.25">
      <c r="C25" s="64"/>
    </row>
    <row r="26" spans="2:17" s="63" customFormat="1" x14ac:dyDescent="0.25">
      <c r="C26" s="64"/>
      <c r="M26" s="90" t="str">
        <f>I5</f>
        <v>Certificados Para Liberar (Bruto CaliLab)</v>
      </c>
      <c r="N26" s="90"/>
      <c r="P26" s="90" t="str">
        <f>I7</f>
        <v>Certificados para Digitar (Emitir Cert.)</v>
      </c>
      <c r="Q26" s="90"/>
    </row>
    <row r="27" spans="2:17" s="63" customFormat="1" x14ac:dyDescent="0.25">
      <c r="C27" s="64"/>
      <c r="M27" s="91" t="s">
        <v>42</v>
      </c>
      <c r="N27" s="91"/>
      <c r="P27" s="91" t="s">
        <v>42</v>
      </c>
      <c r="Q27" s="91"/>
    </row>
    <row r="28" spans="2:17" s="63" customFormat="1" x14ac:dyDescent="0.25">
      <c r="C28" s="64"/>
      <c r="M28" s="92" t="s">
        <v>43</v>
      </c>
      <c r="N28" s="93">
        <v>150</v>
      </c>
      <c r="P28" s="92" t="s">
        <v>43</v>
      </c>
      <c r="Q28" s="93">
        <v>120</v>
      </c>
    </row>
    <row r="29" spans="2:17" s="63" customFormat="1" x14ac:dyDescent="0.25">
      <c r="C29" s="64"/>
      <c r="M29" s="92" t="s">
        <v>44</v>
      </c>
      <c r="N29" s="93">
        <v>100</v>
      </c>
      <c r="P29" s="92" t="s">
        <v>44</v>
      </c>
      <c r="Q29" s="93">
        <v>80</v>
      </c>
    </row>
    <row r="30" spans="2:17" s="63" customFormat="1" x14ac:dyDescent="0.25">
      <c r="C30" s="64"/>
      <c r="M30" s="92" t="s">
        <v>45</v>
      </c>
      <c r="N30" s="93">
        <v>150</v>
      </c>
      <c r="P30" s="92" t="s">
        <v>45</v>
      </c>
      <c r="Q30" s="93">
        <v>120</v>
      </c>
    </row>
    <row r="31" spans="2:17" s="63" customFormat="1" x14ac:dyDescent="0.25">
      <c r="C31" s="64"/>
      <c r="M31" s="92" t="s">
        <v>46</v>
      </c>
      <c r="N31" s="93">
        <v>200</v>
      </c>
      <c r="P31" s="92" t="s">
        <v>46</v>
      </c>
      <c r="Q31" s="93">
        <v>480</v>
      </c>
    </row>
    <row r="32" spans="2:17" s="63" customFormat="1" x14ac:dyDescent="0.25">
      <c r="C32" s="64"/>
      <c r="M32" s="92" t="s">
        <v>47</v>
      </c>
      <c r="N32" s="93">
        <v>600</v>
      </c>
      <c r="P32" s="92" t="s">
        <v>47</v>
      </c>
      <c r="Q32" s="93">
        <v>800</v>
      </c>
    </row>
    <row r="33" spans="3:17" s="63" customFormat="1" x14ac:dyDescent="0.25">
      <c r="C33" s="64"/>
      <c r="E33" s="63">
        <v>0</v>
      </c>
      <c r="N33" s="66"/>
      <c r="Q33" s="66"/>
    </row>
    <row r="34" spans="3:17" s="63" customFormat="1" x14ac:dyDescent="0.25">
      <c r="C34" s="64"/>
      <c r="E34" s="63">
        <v>0</v>
      </c>
      <c r="M34" s="91" t="s">
        <v>48</v>
      </c>
      <c r="N34" s="91"/>
      <c r="P34" s="91" t="s">
        <v>48</v>
      </c>
      <c r="Q34" s="91"/>
    </row>
    <row r="35" spans="3:17" x14ac:dyDescent="0.25">
      <c r="M35" s="92" t="s">
        <v>49</v>
      </c>
      <c r="N35" s="96">
        <f>I6</f>
        <v>1288</v>
      </c>
      <c r="P35" s="92" t="s">
        <v>49</v>
      </c>
      <c r="Q35" s="96" t="str">
        <f>I8</f>
        <v>-</v>
      </c>
    </row>
    <row r="36" spans="3:17" x14ac:dyDescent="0.25">
      <c r="M36" s="92" t="s">
        <v>50</v>
      </c>
      <c r="N36" s="93">
        <v>5</v>
      </c>
      <c r="P36" s="92" t="s">
        <v>50</v>
      </c>
      <c r="Q36" s="93">
        <v>3.5</v>
      </c>
    </row>
    <row r="37" spans="3:17" x14ac:dyDescent="0.25">
      <c r="M37" s="92" t="s">
        <v>51</v>
      </c>
      <c r="N37" s="93">
        <f>1200-(SUM(N35,N36))</f>
        <v>-93</v>
      </c>
      <c r="P37" s="92" t="s">
        <v>51</v>
      </c>
      <c r="Q37" s="96">
        <f>1600-(SUM(Q35,Q36))</f>
        <v>1596.5</v>
      </c>
    </row>
  </sheetData>
  <mergeCells count="7">
    <mergeCell ref="B21:D21"/>
    <mergeCell ref="D1:F3"/>
    <mergeCell ref="B5:C5"/>
    <mergeCell ref="B6:B15"/>
    <mergeCell ref="C6:C12"/>
    <mergeCell ref="C13:C14"/>
    <mergeCell ref="B16:B20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459A-8E37-4739-BFF4-124789A94736}">
  <dimension ref="A1:Q38"/>
  <sheetViews>
    <sheetView zoomScaleNormal="100" workbookViewId="0">
      <selection activeCell="D6" sqref="D6:D13"/>
    </sheetView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43532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10</v>
      </c>
      <c r="F6" s="25">
        <f t="shared" ref="F6:F21" si="0">E6/$E$22</f>
        <v>0.2</v>
      </c>
      <c r="G6" s="19"/>
      <c r="I6" s="72">
        <v>255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20</v>
      </c>
      <c r="F7" s="24">
        <f t="shared" si="0"/>
        <v>0.4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7</v>
      </c>
      <c r="F8" s="24">
        <f t="shared" si="0"/>
        <v>0.14000000000000001</v>
      </c>
      <c r="G8" s="8"/>
      <c r="I8" s="72">
        <v>579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0</v>
      </c>
      <c r="F9" s="24">
        <f t="shared" si="0"/>
        <v>0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7</v>
      </c>
      <c r="F10" s="23">
        <f t="shared" si="0"/>
        <v>0.14000000000000001</v>
      </c>
      <c r="G10" s="16"/>
      <c r="I10" s="78">
        <v>0.31527777777777777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25</v>
      </c>
      <c r="F11" s="24">
        <f>E11/$E$22</f>
        <v>0.5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19</v>
      </c>
      <c r="F12" s="24">
        <f>E12/$E$22</f>
        <v>0.38</v>
      </c>
      <c r="G12" s="82"/>
    </row>
    <row r="13" spans="1:11" s="63" customFormat="1" ht="15" customHeight="1" x14ac:dyDescent="0.25">
      <c r="B13" s="150"/>
      <c r="C13" s="153"/>
      <c r="D13" s="55" t="s">
        <v>57</v>
      </c>
      <c r="E13" s="56">
        <v>4</v>
      </c>
      <c r="F13" s="57">
        <f t="shared" si="0"/>
        <v>0.08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2</v>
      </c>
      <c r="F15" s="57">
        <f t="shared" si="0"/>
        <v>0.04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21</v>
      </c>
      <c r="F16" s="26">
        <f t="shared" si="0"/>
        <v>0.42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35</v>
      </c>
      <c r="F17" s="36">
        <f t="shared" si="0"/>
        <v>0.7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1</v>
      </c>
      <c r="F18" s="41">
        <f t="shared" si="0"/>
        <v>0.02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7</v>
      </c>
      <c r="F19" s="46">
        <f t="shared" si="0"/>
        <v>0.14000000000000001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5</v>
      </c>
      <c r="F20" s="51">
        <f t="shared" si="0"/>
        <v>0.1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2</v>
      </c>
      <c r="F21" s="46">
        <f t="shared" si="0"/>
        <v>0.04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50</v>
      </c>
      <c r="F22" s="27">
        <f>SUM(F14:F21)</f>
        <v>1.46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43532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255</v>
      </c>
      <c r="P36" s="92" t="s">
        <v>49</v>
      </c>
      <c r="Q36" s="96">
        <f>I8</f>
        <v>579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940</v>
      </c>
      <c r="P38" s="92" t="s">
        <v>51</v>
      </c>
      <c r="Q38" s="96">
        <f>1600-(SUM(Q36,Q37))</f>
        <v>1017.5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1F84-F7C0-4176-A749-5A4609E2B08D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43535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37</v>
      </c>
      <c r="F6" s="25">
        <f t="shared" ref="F6:F21" si="0">E6/$E$22</f>
        <v>0.47435897435897434</v>
      </c>
      <c r="G6" s="19"/>
      <c r="I6" s="72">
        <v>325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9</v>
      </c>
      <c r="F7" s="24">
        <f t="shared" si="0"/>
        <v>0.11538461538461539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26</v>
      </c>
      <c r="F8" s="24">
        <f t="shared" si="0"/>
        <v>0.33333333333333331</v>
      </c>
      <c r="G8" s="8"/>
      <c r="I8" s="72">
        <v>452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5</v>
      </c>
      <c r="F9" s="24">
        <f t="shared" si="0"/>
        <v>6.4102564102564097E-2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5</v>
      </c>
      <c r="F10" s="23">
        <f t="shared" si="0"/>
        <v>6.4102564102564097E-2</v>
      </c>
      <c r="G10" s="16"/>
      <c r="I10" s="78">
        <v>0.3527777777777778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52</v>
      </c>
      <c r="F11" s="24">
        <f>E11/$E$22</f>
        <v>0.66666666666666663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8</v>
      </c>
      <c r="F12" s="24">
        <f>E12/$E$22</f>
        <v>0.10256410256410256</v>
      </c>
      <c r="G12" s="82"/>
    </row>
    <row r="13" spans="1:11" s="63" customFormat="1" ht="15" customHeight="1" x14ac:dyDescent="0.25">
      <c r="B13" s="150"/>
      <c r="C13" s="153"/>
      <c r="D13" s="55" t="s">
        <v>57</v>
      </c>
      <c r="E13" s="56">
        <v>4</v>
      </c>
      <c r="F13" s="57">
        <f t="shared" si="0"/>
        <v>5.128205128205128E-2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4</v>
      </c>
      <c r="F16" s="26">
        <f t="shared" si="0"/>
        <v>5.128205128205128E-2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77</v>
      </c>
      <c r="F17" s="36">
        <f t="shared" si="0"/>
        <v>0.98717948717948723</v>
      </c>
      <c r="G17" s="37"/>
      <c r="I17" s="116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1</v>
      </c>
      <c r="F18" s="41">
        <f t="shared" si="0"/>
        <v>1.282051282051282E-2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78</v>
      </c>
      <c r="F22" s="27">
        <f>SUM(F14:F21)</f>
        <v>1.0512820512820513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43535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325</v>
      </c>
      <c r="P36" s="92" t="s">
        <v>49</v>
      </c>
      <c r="Q36" s="96">
        <f>I8</f>
        <v>452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870</v>
      </c>
      <c r="P38" s="92" t="s">
        <v>51</v>
      </c>
      <c r="Q38" s="96">
        <f>1600-(SUM(Q36,Q37))</f>
        <v>1144.5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98EC-D779-454F-AB71-772AC21C049A}">
  <dimension ref="A1:Q40"/>
  <sheetViews>
    <sheetView zoomScale="115" zoomScaleNormal="115" workbookViewId="0">
      <selection activeCell="E20" sqref="E20"/>
    </sheetView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3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3" s="63" customFormat="1" x14ac:dyDescent="0.25">
      <c r="D2" s="146"/>
      <c r="E2" s="146"/>
      <c r="F2" s="146"/>
      <c r="G2" s="67">
        <v>43536</v>
      </c>
    </row>
    <row r="3" spans="1:13" s="63" customFormat="1" x14ac:dyDescent="0.25">
      <c r="C3" s="64"/>
      <c r="D3" s="146"/>
      <c r="E3" s="146"/>
      <c r="F3" s="146"/>
    </row>
    <row r="4" spans="1:13" s="63" customFormat="1" ht="15.75" thickBot="1" x14ac:dyDescent="0.3">
      <c r="C4" s="64"/>
      <c r="D4" s="68"/>
      <c r="E4" s="68"/>
      <c r="F4" s="68"/>
    </row>
    <row r="5" spans="1:13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</row>
    <row r="6" spans="1:13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42</v>
      </c>
      <c r="F6" s="25">
        <f t="shared" ref="F6:F23" si="0">E6/$E$24</f>
        <v>0.25301204819277107</v>
      </c>
      <c r="G6" s="19"/>
      <c r="I6" s="121">
        <v>348</v>
      </c>
      <c r="J6" s="118"/>
      <c r="L6" s="124">
        <v>43396</v>
      </c>
    </row>
    <row r="7" spans="1:13" s="63" customFormat="1" ht="15" customHeight="1" x14ac:dyDescent="0.25">
      <c r="B7" s="150"/>
      <c r="C7" s="153"/>
      <c r="D7" s="6" t="s">
        <v>53</v>
      </c>
      <c r="E7" s="7">
        <v>6</v>
      </c>
      <c r="F7" s="24">
        <f t="shared" si="0"/>
        <v>3.614457831325301E-2</v>
      </c>
      <c r="G7" s="8"/>
      <c r="I7" s="74" t="s">
        <v>52</v>
      </c>
      <c r="J7" s="75"/>
      <c r="K7" s="76"/>
      <c r="L7" s="107" t="s">
        <v>52</v>
      </c>
    </row>
    <row r="8" spans="1:13" s="63" customFormat="1" ht="15" customHeight="1" thickBot="1" x14ac:dyDescent="0.3">
      <c r="B8" s="150"/>
      <c r="C8" s="153"/>
      <c r="D8" s="6" t="s">
        <v>4</v>
      </c>
      <c r="E8" s="7">
        <v>27</v>
      </c>
      <c r="F8" s="24">
        <f t="shared" si="0"/>
        <v>0.16265060240963855</v>
      </c>
      <c r="G8" s="8"/>
      <c r="I8" s="121">
        <v>469</v>
      </c>
      <c r="J8" s="118"/>
      <c r="K8" s="76"/>
      <c r="L8" s="125">
        <v>43524</v>
      </c>
    </row>
    <row r="9" spans="1:13" s="63" customFormat="1" ht="15" customHeight="1" x14ac:dyDescent="0.25">
      <c r="B9" s="150"/>
      <c r="C9" s="153"/>
      <c r="D9" s="6" t="s">
        <v>56</v>
      </c>
      <c r="E9" s="7">
        <v>26</v>
      </c>
      <c r="F9" s="24">
        <f t="shared" si="0"/>
        <v>0.15662650602409639</v>
      </c>
      <c r="G9" s="8"/>
      <c r="I9" s="119" t="s">
        <v>39</v>
      </c>
      <c r="J9" s="120"/>
      <c r="L9" s="108"/>
    </row>
    <row r="10" spans="1:13" s="63" customFormat="1" ht="15" customHeight="1" thickBot="1" x14ac:dyDescent="0.3">
      <c r="B10" s="150"/>
      <c r="C10" s="153"/>
      <c r="D10" s="6" t="s">
        <v>2</v>
      </c>
      <c r="E10" s="15">
        <v>8</v>
      </c>
      <c r="F10" s="23">
        <f t="shared" si="0"/>
        <v>4.8192771084337352E-2</v>
      </c>
      <c r="G10" s="16"/>
      <c r="I10" s="123">
        <v>0.34722222222222227</v>
      </c>
      <c r="J10" s="79"/>
      <c r="L10" s="109"/>
    </row>
    <row r="11" spans="1:13" s="63" customFormat="1" ht="15" customHeight="1" thickBot="1" x14ac:dyDescent="0.3">
      <c r="B11" s="150"/>
      <c r="C11" s="153"/>
      <c r="D11" s="14" t="s">
        <v>58</v>
      </c>
      <c r="E11" s="7">
        <v>18</v>
      </c>
      <c r="F11" s="24">
        <f>E11/$E$24</f>
        <v>0.10843373493975904</v>
      </c>
      <c r="G11" s="8"/>
    </row>
    <row r="12" spans="1:13" s="63" customFormat="1" ht="15" customHeight="1" x14ac:dyDescent="0.25">
      <c r="B12" s="150"/>
      <c r="C12" s="153"/>
      <c r="D12" s="14" t="s">
        <v>1</v>
      </c>
      <c r="E12" s="81">
        <v>23</v>
      </c>
      <c r="F12" s="24">
        <f>E12/$E$24</f>
        <v>0.13855421686746988</v>
      </c>
      <c r="G12" s="82"/>
      <c r="I12" s="112" t="s">
        <v>59</v>
      </c>
      <c r="J12" s="110"/>
    </row>
    <row r="13" spans="1:13" s="63" customFormat="1" ht="15" customHeight="1" x14ac:dyDescent="0.25">
      <c r="B13" s="150"/>
      <c r="C13" s="153"/>
      <c r="D13" s="6" t="s">
        <v>5</v>
      </c>
      <c r="E13" s="56">
        <v>39</v>
      </c>
      <c r="F13" s="57">
        <f t="shared" si="0"/>
        <v>0.23493975903614459</v>
      </c>
      <c r="G13" s="58"/>
      <c r="I13" s="74" t="s">
        <v>61</v>
      </c>
      <c r="J13" s="113" t="s">
        <v>62</v>
      </c>
    </row>
    <row r="14" spans="1:13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1">
        <v>39</v>
      </c>
      <c r="J14" s="122">
        <v>43384</v>
      </c>
      <c r="K14" s="111"/>
      <c r="M14" s="105"/>
    </row>
    <row r="15" spans="1:13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3" s="63" customFormat="1" ht="15" customHeight="1" thickBot="1" x14ac:dyDescent="0.3">
      <c r="B16" s="151"/>
      <c r="C16" s="54" t="s">
        <v>18</v>
      </c>
      <c r="D16" s="9" t="s">
        <v>19</v>
      </c>
      <c r="E16" s="97">
        <v>2</v>
      </c>
      <c r="F16" s="26">
        <f t="shared" si="0"/>
        <v>1.2048192771084338E-2</v>
      </c>
      <c r="G16" s="10"/>
      <c r="I16" s="121">
        <v>27</v>
      </c>
      <c r="J16" s="122">
        <v>43480</v>
      </c>
      <c r="K16" s="111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163</v>
      </c>
      <c r="F17" s="36">
        <f t="shared" si="0"/>
        <v>0.98192771084337349</v>
      </c>
      <c r="G17" s="37">
        <v>5.2083333333333336E-2</v>
      </c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3</v>
      </c>
      <c r="F18" s="41">
        <f t="shared" si="0"/>
        <v>1.8072289156626505E-2</v>
      </c>
      <c r="G18" s="42"/>
      <c r="I18" s="121">
        <v>40</v>
      </c>
      <c r="J18" s="122">
        <v>43480</v>
      </c>
      <c r="K18" s="111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0.34722222222222227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0</v>
      </c>
      <c r="F21" s="51">
        <f t="shared" si="0"/>
        <v>0</v>
      </c>
      <c r="G21" s="52">
        <v>4.1666666666666664E-2</v>
      </c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v>0</v>
      </c>
      <c r="G22" s="52">
        <v>4.5138888888888888E-2</v>
      </c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I23" s="128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166</v>
      </c>
      <c r="F24" s="27">
        <f>SUM(F14:F23)</f>
        <v>1.0120481927710843</v>
      </c>
      <c r="G24" s="21">
        <f>SUM(G11:G20)</f>
        <v>5.2083333333333336E-2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43536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348</v>
      </c>
      <c r="P38" s="92" t="s">
        <v>49</v>
      </c>
      <c r="Q38" s="96">
        <f>I8</f>
        <v>469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847</v>
      </c>
      <c r="P40" s="92" t="s">
        <v>51</v>
      </c>
      <c r="Q40" s="96">
        <f>1600-(SUM(Q38,Q39))</f>
        <v>1127.5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D710-C25E-4523-964A-83DA2F2A483D}">
  <dimension ref="A1:Q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3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3" s="63" customFormat="1" x14ac:dyDescent="0.25">
      <c r="D2" s="146"/>
      <c r="E2" s="146"/>
      <c r="F2" s="146"/>
      <c r="G2" s="67">
        <v>43537</v>
      </c>
    </row>
    <row r="3" spans="1:13" s="63" customFormat="1" x14ac:dyDescent="0.25">
      <c r="C3" s="64"/>
      <c r="D3" s="146"/>
      <c r="E3" s="146"/>
      <c r="F3" s="146"/>
    </row>
    <row r="4" spans="1:13" s="63" customFormat="1" ht="15.75" thickBot="1" x14ac:dyDescent="0.3">
      <c r="C4" s="64"/>
      <c r="D4" s="68"/>
      <c r="E4" s="68"/>
      <c r="F4" s="68"/>
    </row>
    <row r="5" spans="1:13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</row>
    <row r="6" spans="1:13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24</v>
      </c>
      <c r="F6" s="25">
        <f t="shared" ref="F6:F23" si="0">E6/$E$24</f>
        <v>0.27272727272727271</v>
      </c>
      <c r="G6" s="19"/>
      <c r="I6" s="121">
        <v>275</v>
      </c>
      <c r="J6" s="118"/>
      <c r="L6" s="124">
        <v>43360</v>
      </c>
    </row>
    <row r="7" spans="1:13" s="63" customFormat="1" ht="15" customHeight="1" x14ac:dyDescent="0.25">
      <c r="B7" s="150"/>
      <c r="C7" s="153"/>
      <c r="D7" s="6" t="s">
        <v>53</v>
      </c>
      <c r="E7" s="7">
        <v>10</v>
      </c>
      <c r="F7" s="24">
        <f t="shared" si="0"/>
        <v>0.11363636363636363</v>
      </c>
      <c r="G7" s="8"/>
      <c r="I7" s="74" t="s">
        <v>52</v>
      </c>
      <c r="J7" s="75"/>
      <c r="K7" s="76"/>
      <c r="L7" s="107" t="s">
        <v>52</v>
      </c>
    </row>
    <row r="8" spans="1:13" s="63" customFormat="1" ht="15" customHeight="1" thickBot="1" x14ac:dyDescent="0.3">
      <c r="B8" s="150"/>
      <c r="C8" s="153"/>
      <c r="D8" s="6" t="s">
        <v>4</v>
      </c>
      <c r="E8" s="7">
        <v>31</v>
      </c>
      <c r="F8" s="24">
        <f t="shared" si="0"/>
        <v>0.35227272727272729</v>
      </c>
      <c r="G8" s="8"/>
      <c r="I8" s="121">
        <v>418</v>
      </c>
      <c r="J8" s="118"/>
      <c r="K8" s="76"/>
      <c r="L8" s="125">
        <v>43524</v>
      </c>
    </row>
    <row r="9" spans="1:13" s="63" customFormat="1" ht="15" customHeight="1" x14ac:dyDescent="0.25">
      <c r="B9" s="150"/>
      <c r="C9" s="153"/>
      <c r="D9" s="6" t="s">
        <v>56</v>
      </c>
      <c r="E9" s="7">
        <v>13</v>
      </c>
      <c r="F9" s="24">
        <f t="shared" si="0"/>
        <v>0.14772727272727273</v>
      </c>
      <c r="G9" s="8"/>
      <c r="I9" s="119" t="s">
        <v>39</v>
      </c>
      <c r="J9" s="120"/>
      <c r="L9" s="108"/>
    </row>
    <row r="10" spans="1:13" s="63" customFormat="1" ht="15" customHeight="1" thickBot="1" x14ac:dyDescent="0.3">
      <c r="B10" s="150"/>
      <c r="C10" s="153"/>
      <c r="D10" s="6" t="s">
        <v>2</v>
      </c>
      <c r="E10" s="15">
        <v>1</v>
      </c>
      <c r="F10" s="23">
        <f t="shared" si="0"/>
        <v>1.1363636363636364E-2</v>
      </c>
      <c r="G10" s="16"/>
      <c r="I10" s="123">
        <v>0.33055555555555555</v>
      </c>
      <c r="J10" s="79"/>
      <c r="L10" s="109"/>
    </row>
    <row r="11" spans="1:13" s="63" customFormat="1" ht="15" customHeight="1" thickBot="1" x14ac:dyDescent="0.3">
      <c r="B11" s="150"/>
      <c r="C11" s="153"/>
      <c r="D11" s="14" t="s">
        <v>58</v>
      </c>
      <c r="E11" s="7">
        <v>10</v>
      </c>
      <c r="F11" s="24">
        <f>E11/$E$24</f>
        <v>0.11363636363636363</v>
      </c>
      <c r="G11" s="8"/>
    </row>
    <row r="12" spans="1:13" s="63" customFormat="1" ht="15" customHeight="1" x14ac:dyDescent="0.25">
      <c r="B12" s="150"/>
      <c r="C12" s="153"/>
      <c r="D12" s="14" t="s">
        <v>1</v>
      </c>
      <c r="E12" s="81">
        <v>12</v>
      </c>
      <c r="F12" s="24">
        <f>E12/$E$24</f>
        <v>0.13636363636363635</v>
      </c>
      <c r="G12" s="82"/>
      <c r="I12" s="112" t="s">
        <v>59</v>
      </c>
      <c r="J12" s="110"/>
    </row>
    <row r="13" spans="1:13" s="63" customFormat="1" ht="15" customHeight="1" x14ac:dyDescent="0.25">
      <c r="B13" s="150"/>
      <c r="C13" s="153"/>
      <c r="D13" s="6" t="s">
        <v>5</v>
      </c>
      <c r="E13" s="56">
        <v>19</v>
      </c>
      <c r="F13" s="57">
        <f t="shared" si="0"/>
        <v>0.21590909090909091</v>
      </c>
      <c r="G13" s="58"/>
      <c r="I13" s="74" t="s">
        <v>61</v>
      </c>
      <c r="J13" s="113" t="s">
        <v>62</v>
      </c>
    </row>
    <row r="14" spans="1:13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36</v>
      </c>
      <c r="J14" s="130">
        <v>43384</v>
      </c>
      <c r="K14" s="111"/>
      <c r="M14" s="105"/>
    </row>
    <row r="15" spans="1:13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3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129">
        <v>37</v>
      </c>
      <c r="J16" s="130">
        <v>43115</v>
      </c>
      <c r="K16" s="111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82</v>
      </c>
      <c r="F17" s="36">
        <f t="shared" si="0"/>
        <v>0.93181818181818177</v>
      </c>
      <c r="G17" s="37">
        <v>7.2916666666666671E-2</v>
      </c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1</v>
      </c>
      <c r="F18" s="41">
        <f t="shared" si="0"/>
        <v>1.1363636363636364E-2</v>
      </c>
      <c r="G18" s="42"/>
      <c r="I18" s="121">
        <v>5</v>
      </c>
      <c r="J18" s="131">
        <v>43521</v>
      </c>
      <c r="K18" s="111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3</v>
      </c>
      <c r="F19" s="46">
        <f t="shared" si="0"/>
        <v>3.4090909090909088E-2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0.33263888888888887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2</v>
      </c>
      <c r="F21" s="51">
        <f t="shared" si="0"/>
        <v>2.2727272727272728E-2</v>
      </c>
      <c r="G21" s="52">
        <v>4.5138888888888888E-2</v>
      </c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>
        <v>4.5138888888888888E-2</v>
      </c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I23" s="132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88</v>
      </c>
      <c r="F24" s="27">
        <f>SUM(F14:F23)</f>
        <v>0.99999999999999989</v>
      </c>
      <c r="G24" s="21">
        <f>SUM(G11:G20)</f>
        <v>7.2916666666666671E-2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43537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275</v>
      </c>
      <c r="P38" s="92" t="s">
        <v>49</v>
      </c>
      <c r="Q38" s="96">
        <f>I8</f>
        <v>418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920</v>
      </c>
      <c r="P40" s="92" t="s">
        <v>51</v>
      </c>
      <c r="Q40" s="96">
        <f>1600-(SUM(Q38,Q39))</f>
        <v>1178.5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7607-CC35-4EAE-BB51-C40E7DE8C4D3}">
  <dimension ref="A1:Q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3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3" s="63" customFormat="1" x14ac:dyDescent="0.25">
      <c r="D2" s="146"/>
      <c r="E2" s="146"/>
      <c r="F2" s="146"/>
      <c r="G2" s="67">
        <v>43538</v>
      </c>
    </row>
    <row r="3" spans="1:13" s="63" customFormat="1" x14ac:dyDescent="0.25">
      <c r="C3" s="64"/>
      <c r="D3" s="146"/>
      <c r="E3" s="146"/>
      <c r="F3" s="146"/>
    </row>
    <row r="4" spans="1:13" s="63" customFormat="1" ht="15.75" thickBot="1" x14ac:dyDescent="0.3">
      <c r="C4" s="64"/>
      <c r="D4" s="68"/>
      <c r="E4" s="68"/>
      <c r="F4" s="68"/>
    </row>
    <row r="5" spans="1:13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</row>
    <row r="6" spans="1:13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32</v>
      </c>
      <c r="F6" s="25">
        <f t="shared" ref="F6:F23" si="0">E6/$E$24</f>
        <v>0.21768707482993196</v>
      </c>
      <c r="G6" s="19"/>
      <c r="I6" s="121">
        <v>256</v>
      </c>
      <c r="J6" s="118"/>
      <c r="L6" s="124">
        <v>43439</v>
      </c>
    </row>
    <row r="7" spans="1:13" s="63" customFormat="1" ht="15" customHeight="1" x14ac:dyDescent="0.25">
      <c r="B7" s="150"/>
      <c r="C7" s="153"/>
      <c r="D7" s="6" t="s">
        <v>53</v>
      </c>
      <c r="E7" s="7">
        <v>1</v>
      </c>
      <c r="F7" s="24">
        <f t="shared" si="0"/>
        <v>6.8027210884353739E-3</v>
      </c>
      <c r="G7" s="8"/>
      <c r="I7" s="74" t="s">
        <v>52</v>
      </c>
      <c r="J7" s="75"/>
      <c r="K7" s="76"/>
      <c r="L7" s="107" t="s">
        <v>52</v>
      </c>
    </row>
    <row r="8" spans="1:13" s="63" customFormat="1" ht="15" customHeight="1" thickBot="1" x14ac:dyDescent="0.3">
      <c r="B8" s="150"/>
      <c r="C8" s="153"/>
      <c r="D8" s="6" t="s">
        <v>4</v>
      </c>
      <c r="E8" s="7">
        <v>20</v>
      </c>
      <c r="F8" s="24">
        <f t="shared" si="0"/>
        <v>0.1360544217687075</v>
      </c>
      <c r="G8" s="8"/>
      <c r="I8" s="121">
        <v>509</v>
      </c>
      <c r="J8" s="118"/>
      <c r="K8" s="76"/>
      <c r="L8" s="125">
        <v>43524</v>
      </c>
    </row>
    <row r="9" spans="1:13" s="63" customFormat="1" ht="15" customHeight="1" x14ac:dyDescent="0.25">
      <c r="B9" s="150"/>
      <c r="C9" s="153"/>
      <c r="D9" s="6" t="s">
        <v>56</v>
      </c>
      <c r="E9" s="7">
        <v>19</v>
      </c>
      <c r="F9" s="24">
        <f t="shared" si="0"/>
        <v>0.12925170068027211</v>
      </c>
      <c r="G9" s="8"/>
      <c r="I9" s="119" t="s">
        <v>39</v>
      </c>
      <c r="J9" s="120"/>
      <c r="L9" s="108"/>
    </row>
    <row r="10" spans="1:13" s="63" customFormat="1" ht="15" customHeight="1" thickBot="1" x14ac:dyDescent="0.3">
      <c r="B10" s="150"/>
      <c r="C10" s="153"/>
      <c r="D10" s="6" t="s">
        <v>2</v>
      </c>
      <c r="E10" s="15">
        <v>24</v>
      </c>
      <c r="F10" s="23">
        <f t="shared" si="0"/>
        <v>0.16326530612244897</v>
      </c>
      <c r="G10" s="16"/>
      <c r="I10" s="123">
        <v>0.32569444444444445</v>
      </c>
      <c r="J10" s="79"/>
      <c r="L10" s="109"/>
    </row>
    <row r="11" spans="1:13" s="63" customFormat="1" ht="15" customHeight="1" thickBot="1" x14ac:dyDescent="0.3">
      <c r="B11" s="150"/>
      <c r="C11" s="153"/>
      <c r="D11" s="14" t="s">
        <v>58</v>
      </c>
      <c r="E11" s="7">
        <v>11</v>
      </c>
      <c r="F11" s="24">
        <f>E11/$E$24</f>
        <v>7.4829931972789115E-2</v>
      </c>
      <c r="G11" s="8"/>
    </row>
    <row r="12" spans="1:13" s="63" customFormat="1" ht="15" customHeight="1" x14ac:dyDescent="0.25">
      <c r="B12" s="150"/>
      <c r="C12" s="153"/>
      <c r="D12" s="14" t="s">
        <v>1</v>
      </c>
      <c r="E12" s="81">
        <v>26</v>
      </c>
      <c r="F12" s="24">
        <f>E12/$E$24</f>
        <v>0.17687074829931973</v>
      </c>
      <c r="G12" s="82"/>
      <c r="I12" s="112" t="s">
        <v>59</v>
      </c>
      <c r="J12" s="110"/>
    </row>
    <row r="13" spans="1:13" s="63" customFormat="1" ht="15" customHeight="1" x14ac:dyDescent="0.25">
      <c r="B13" s="150"/>
      <c r="C13" s="153"/>
      <c r="D13" s="6" t="s">
        <v>5</v>
      </c>
      <c r="E13" s="56">
        <v>56</v>
      </c>
      <c r="F13" s="57">
        <f t="shared" si="0"/>
        <v>0.38095238095238093</v>
      </c>
      <c r="G13" s="58"/>
      <c r="I13" s="74" t="s">
        <v>61</v>
      </c>
      <c r="J13" s="113" t="s">
        <v>62</v>
      </c>
    </row>
    <row r="14" spans="1:13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33</v>
      </c>
      <c r="J14" s="130">
        <v>43384</v>
      </c>
      <c r="K14" s="111"/>
      <c r="M14" s="105"/>
    </row>
    <row r="15" spans="1:13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3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129">
        <v>43</v>
      </c>
      <c r="J16" s="130">
        <v>43489</v>
      </c>
      <c r="K16" s="111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112</v>
      </c>
      <c r="F17" s="36">
        <f t="shared" si="0"/>
        <v>0.76190476190476186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32</v>
      </c>
      <c r="F18" s="41">
        <f t="shared" si="0"/>
        <v>0.21768707482993196</v>
      </c>
      <c r="G18" s="42"/>
      <c r="I18" s="121">
        <v>5</v>
      </c>
      <c r="J18" s="131">
        <v>43524</v>
      </c>
      <c r="K18" s="111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0.32916666666666666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3</v>
      </c>
      <c r="F21" s="51">
        <f t="shared" si="0"/>
        <v>2.0408163265306121E-2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147</v>
      </c>
      <c r="F24" s="27">
        <f>SUM(F14:F23)</f>
        <v>1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43538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256</v>
      </c>
      <c r="P38" s="92" t="s">
        <v>49</v>
      </c>
      <c r="Q38" s="96">
        <f>I8</f>
        <v>509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939</v>
      </c>
      <c r="P40" s="92" t="s">
        <v>51</v>
      </c>
      <c r="Q40" s="96">
        <f>1600-(SUM(Q38,Q39))</f>
        <v>1087.5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A808-A164-42AE-BBD5-30EDF401F9C9}">
  <dimension ref="A1:Q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3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3" s="63" customFormat="1" x14ac:dyDescent="0.25">
      <c r="D2" s="146"/>
      <c r="E2" s="146"/>
      <c r="F2" s="146"/>
      <c r="G2" s="67">
        <v>43539</v>
      </c>
    </row>
    <row r="3" spans="1:13" s="63" customFormat="1" x14ac:dyDescent="0.25">
      <c r="C3" s="64"/>
      <c r="D3" s="146"/>
      <c r="E3" s="146"/>
      <c r="F3" s="146"/>
    </row>
    <row r="4" spans="1:13" s="63" customFormat="1" ht="15.75" thickBot="1" x14ac:dyDescent="0.3">
      <c r="C4" s="64"/>
      <c r="D4" s="68"/>
      <c r="E4" s="68"/>
      <c r="F4" s="68"/>
    </row>
    <row r="5" spans="1:13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</row>
    <row r="6" spans="1:13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35</v>
      </c>
      <c r="F6" s="25">
        <f t="shared" ref="F6:F23" si="0">E6/$E$24</f>
        <v>1.5909090909090908</v>
      </c>
      <c r="G6" s="19"/>
      <c r="I6" s="121">
        <v>271</v>
      </c>
      <c r="J6" s="118"/>
      <c r="L6" s="124">
        <v>43488</v>
      </c>
    </row>
    <row r="7" spans="1:13" s="63" customFormat="1" ht="15" customHeight="1" x14ac:dyDescent="0.25">
      <c r="B7" s="150"/>
      <c r="C7" s="153"/>
      <c r="D7" s="6" t="s">
        <v>53</v>
      </c>
      <c r="E7" s="7">
        <v>13</v>
      </c>
      <c r="F7" s="24">
        <f t="shared" si="0"/>
        <v>0.59090909090909094</v>
      </c>
      <c r="G7" s="8"/>
      <c r="I7" s="74" t="s">
        <v>52</v>
      </c>
      <c r="J7" s="75"/>
      <c r="K7" s="76"/>
      <c r="L7" s="107" t="s">
        <v>52</v>
      </c>
    </row>
    <row r="8" spans="1:13" s="63" customFormat="1" ht="15" customHeight="1" thickBot="1" x14ac:dyDescent="0.3">
      <c r="B8" s="150"/>
      <c r="C8" s="153"/>
      <c r="D8" s="6" t="s">
        <v>4</v>
      </c>
      <c r="E8" s="7">
        <v>13</v>
      </c>
      <c r="F8" s="24">
        <f t="shared" si="0"/>
        <v>0.59090909090909094</v>
      </c>
      <c r="G8" s="8"/>
      <c r="I8" s="121">
        <v>747</v>
      </c>
      <c r="J8" s="118"/>
      <c r="K8" s="76"/>
      <c r="L8" s="125">
        <v>43530</v>
      </c>
    </row>
    <row r="9" spans="1:13" s="63" customFormat="1" ht="15" customHeight="1" x14ac:dyDescent="0.25">
      <c r="B9" s="150"/>
      <c r="C9" s="153"/>
      <c r="D9" s="6" t="s">
        <v>56</v>
      </c>
      <c r="E9" s="7">
        <v>24</v>
      </c>
      <c r="F9" s="24">
        <f t="shared" si="0"/>
        <v>1.0909090909090908</v>
      </c>
      <c r="G9" s="8"/>
      <c r="I9" s="119" t="s">
        <v>39</v>
      </c>
      <c r="J9" s="120"/>
      <c r="L9" s="108"/>
    </row>
    <row r="10" spans="1:13" s="63" customFormat="1" ht="15" customHeight="1" thickBot="1" x14ac:dyDescent="0.3">
      <c r="B10" s="150"/>
      <c r="C10" s="153"/>
      <c r="D10" s="6" t="s">
        <v>2</v>
      </c>
      <c r="E10" s="15">
        <v>20</v>
      </c>
      <c r="F10" s="23">
        <f t="shared" si="0"/>
        <v>0.90909090909090906</v>
      </c>
      <c r="G10" s="16"/>
      <c r="I10" s="123">
        <v>0.33263888888888887</v>
      </c>
      <c r="J10" s="79"/>
      <c r="L10" s="109"/>
    </row>
    <row r="11" spans="1:13" s="63" customFormat="1" ht="15" customHeight="1" thickBot="1" x14ac:dyDescent="0.3">
      <c r="B11" s="150"/>
      <c r="C11" s="153"/>
      <c r="D11" s="14" t="s">
        <v>58</v>
      </c>
      <c r="E11" s="7">
        <v>16</v>
      </c>
      <c r="F11" s="24">
        <f>E11/$E$24</f>
        <v>0.72727272727272729</v>
      </c>
      <c r="G11" s="8"/>
    </row>
    <row r="12" spans="1:13" s="63" customFormat="1" ht="15" customHeight="1" x14ac:dyDescent="0.25">
      <c r="B12" s="150"/>
      <c r="C12" s="153"/>
      <c r="D12" s="14" t="s">
        <v>1</v>
      </c>
      <c r="E12" s="81">
        <v>23</v>
      </c>
      <c r="F12" s="24">
        <f>E12/$E$24</f>
        <v>1.0454545454545454</v>
      </c>
      <c r="G12" s="82"/>
      <c r="I12" s="112" t="s">
        <v>59</v>
      </c>
      <c r="J12" s="110"/>
    </row>
    <row r="13" spans="1:13" s="63" customFormat="1" ht="15" customHeight="1" x14ac:dyDescent="0.25">
      <c r="B13" s="150"/>
      <c r="C13" s="153"/>
      <c r="D13" s="6" t="s">
        <v>5</v>
      </c>
      <c r="E13" s="56">
        <v>40</v>
      </c>
      <c r="F13" s="57">
        <f t="shared" si="0"/>
        <v>1.8181818181818181</v>
      </c>
      <c r="G13" s="58"/>
      <c r="I13" s="74" t="s">
        <v>61</v>
      </c>
      <c r="J13" s="113" t="s">
        <v>62</v>
      </c>
    </row>
    <row r="14" spans="1:13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42</v>
      </c>
      <c r="J14" s="130">
        <v>43384</v>
      </c>
      <c r="K14" s="111"/>
      <c r="M14" s="105"/>
    </row>
    <row r="15" spans="1:13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3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129">
        <v>2</v>
      </c>
      <c r="J16" s="130">
        <v>43130</v>
      </c>
      <c r="K16" s="111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16</v>
      </c>
      <c r="F17" s="36">
        <f t="shared" si="0"/>
        <v>0.72727272727272729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0</v>
      </c>
      <c r="F18" s="41">
        <f t="shared" si="0"/>
        <v>0</v>
      </c>
      <c r="G18" s="42"/>
      <c r="I18" s="121">
        <v>23</v>
      </c>
      <c r="J18" s="131">
        <v>43501</v>
      </c>
      <c r="K18" s="111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6</v>
      </c>
      <c r="F19" s="46">
        <f t="shared" si="0"/>
        <v>0.27272727272727271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0.33263888888888887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0</v>
      </c>
      <c r="F21" s="51">
        <f t="shared" si="0"/>
        <v>0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22</v>
      </c>
      <c r="F24" s="27">
        <f>SUM(F14:F23)</f>
        <v>1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43539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271</v>
      </c>
      <c r="P38" s="92" t="s">
        <v>49</v>
      </c>
      <c r="Q38" s="96">
        <f>I8</f>
        <v>747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924</v>
      </c>
      <c r="P40" s="92" t="s">
        <v>51</v>
      </c>
      <c r="Q40" s="96">
        <f>1600-(SUM(Q38,Q39))</f>
        <v>849.5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737E-0093-4550-B58F-5DB7B2454408}">
  <dimension ref="A1:Q40"/>
  <sheetViews>
    <sheetView zoomScale="115" zoomScaleNormal="115" workbookViewId="0">
      <selection activeCell="E17" sqref="E17"/>
    </sheetView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3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3" s="63" customFormat="1" x14ac:dyDescent="0.25">
      <c r="D2" s="146"/>
      <c r="E2" s="146"/>
      <c r="F2" s="146"/>
      <c r="G2" s="67">
        <v>43542</v>
      </c>
    </row>
    <row r="3" spans="1:13" s="63" customFormat="1" x14ac:dyDescent="0.25">
      <c r="C3" s="64"/>
      <c r="D3" s="146"/>
      <c r="E3" s="146"/>
      <c r="F3" s="146"/>
    </row>
    <row r="4" spans="1:13" s="63" customFormat="1" ht="15.75" thickBot="1" x14ac:dyDescent="0.3">
      <c r="C4" s="64"/>
      <c r="D4" s="68"/>
      <c r="E4" s="68"/>
      <c r="F4" s="68"/>
    </row>
    <row r="5" spans="1:13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</row>
    <row r="6" spans="1:13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21</v>
      </c>
      <c r="F6" s="25">
        <f t="shared" ref="F6:F23" si="0">E6/$E$24</f>
        <v>0.14482758620689656</v>
      </c>
      <c r="G6" s="19"/>
      <c r="I6" s="121">
        <v>441</v>
      </c>
      <c r="J6" s="118"/>
      <c r="L6" s="124">
        <v>43488</v>
      </c>
    </row>
    <row r="7" spans="1:13" s="63" customFormat="1" ht="15" customHeight="1" x14ac:dyDescent="0.25">
      <c r="B7" s="150"/>
      <c r="C7" s="153"/>
      <c r="D7" s="6" t="s">
        <v>53</v>
      </c>
      <c r="E7" s="7">
        <v>4</v>
      </c>
      <c r="F7" s="24">
        <f t="shared" si="0"/>
        <v>2.7586206896551724E-2</v>
      </c>
      <c r="G7" s="8"/>
      <c r="I7" s="74" t="s">
        <v>52</v>
      </c>
      <c r="J7" s="75"/>
      <c r="K7" s="76"/>
      <c r="L7" s="107" t="s">
        <v>52</v>
      </c>
    </row>
    <row r="8" spans="1:13" s="63" customFormat="1" ht="15" customHeight="1" thickBot="1" x14ac:dyDescent="0.3">
      <c r="B8" s="150"/>
      <c r="C8" s="153"/>
      <c r="D8" s="6" t="s">
        <v>4</v>
      </c>
      <c r="E8" s="7">
        <v>28</v>
      </c>
      <c r="F8" s="24">
        <f t="shared" si="0"/>
        <v>0.19310344827586207</v>
      </c>
      <c r="G8" s="8"/>
      <c r="I8" s="121">
        <v>410</v>
      </c>
      <c r="J8" s="118"/>
      <c r="K8" s="76"/>
      <c r="L8" s="125">
        <v>43530</v>
      </c>
    </row>
    <row r="9" spans="1:13" s="63" customFormat="1" ht="15" customHeight="1" x14ac:dyDescent="0.25">
      <c r="B9" s="150"/>
      <c r="C9" s="153"/>
      <c r="D9" s="6" t="s">
        <v>56</v>
      </c>
      <c r="E9" s="7">
        <v>44</v>
      </c>
      <c r="F9" s="24">
        <f t="shared" si="0"/>
        <v>0.30344827586206896</v>
      </c>
      <c r="G9" s="8"/>
      <c r="I9" s="119" t="s">
        <v>39</v>
      </c>
      <c r="J9" s="120"/>
      <c r="L9" s="108"/>
    </row>
    <row r="10" spans="1:13" s="63" customFormat="1" ht="15" customHeight="1" thickBot="1" x14ac:dyDescent="0.3">
      <c r="B10" s="150"/>
      <c r="C10" s="153"/>
      <c r="D10" s="6" t="s">
        <v>2</v>
      </c>
      <c r="E10" s="15">
        <v>5</v>
      </c>
      <c r="F10" s="23">
        <f t="shared" si="0"/>
        <v>3.4482758620689655E-2</v>
      </c>
      <c r="G10" s="16"/>
      <c r="I10" s="123">
        <v>0.32291666666666669</v>
      </c>
      <c r="J10" s="79"/>
      <c r="L10" s="109"/>
    </row>
    <row r="11" spans="1:13" s="63" customFormat="1" ht="15" customHeight="1" thickBot="1" x14ac:dyDescent="0.3">
      <c r="B11" s="150"/>
      <c r="C11" s="153"/>
      <c r="D11" s="14" t="s">
        <v>58</v>
      </c>
      <c r="E11" s="7">
        <v>12</v>
      </c>
      <c r="F11" s="24">
        <f>E11/$E$24</f>
        <v>8.2758620689655171E-2</v>
      </c>
      <c r="G11" s="8"/>
    </row>
    <row r="12" spans="1:13" s="63" customFormat="1" ht="15" customHeight="1" x14ac:dyDescent="0.25">
      <c r="B12" s="150"/>
      <c r="C12" s="153"/>
      <c r="D12" s="14" t="s">
        <v>1</v>
      </c>
      <c r="E12" s="81">
        <v>9</v>
      </c>
      <c r="F12" s="24">
        <f>E12/$E$24</f>
        <v>6.2068965517241378E-2</v>
      </c>
      <c r="G12" s="82"/>
      <c r="I12" s="112" t="s">
        <v>59</v>
      </c>
      <c r="J12" s="110"/>
    </row>
    <row r="13" spans="1:13" s="63" customFormat="1" ht="15" customHeight="1" x14ac:dyDescent="0.25">
      <c r="B13" s="150"/>
      <c r="C13" s="153"/>
      <c r="D13" s="6" t="s">
        <v>5</v>
      </c>
      <c r="E13" s="56">
        <v>59</v>
      </c>
      <c r="F13" s="57">
        <f t="shared" si="0"/>
        <v>0.40689655172413791</v>
      </c>
      <c r="G13" s="58"/>
      <c r="I13" s="74" t="s">
        <v>61</v>
      </c>
      <c r="J13" s="113" t="s">
        <v>62</v>
      </c>
    </row>
    <row r="14" spans="1:13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47</v>
      </c>
      <c r="J14" s="130">
        <v>43384</v>
      </c>
      <c r="K14" s="111"/>
      <c r="M14" s="105"/>
    </row>
    <row r="15" spans="1:13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3" s="63" customFormat="1" ht="15" customHeight="1" thickBot="1" x14ac:dyDescent="0.3">
      <c r="B16" s="151"/>
      <c r="C16" s="54" t="s">
        <v>18</v>
      </c>
      <c r="D16" s="9" t="s">
        <v>19</v>
      </c>
      <c r="E16" s="97">
        <v>2</v>
      </c>
      <c r="F16" s="26" t="s">
        <v>67</v>
      </c>
      <c r="G16" s="10"/>
      <c r="I16" s="129">
        <v>10</v>
      </c>
      <c r="J16" s="130">
        <v>43495</v>
      </c>
      <c r="K16" s="111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143</v>
      </c>
      <c r="F17" s="36">
        <f t="shared" si="0"/>
        <v>0.98620689655172411</v>
      </c>
      <c r="G17" s="37">
        <v>7.2916666666666671E-2</v>
      </c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0</v>
      </c>
      <c r="F18" s="41">
        <f t="shared" si="0"/>
        <v>0</v>
      </c>
      <c r="G18" s="42"/>
      <c r="I18" s="121">
        <v>6</v>
      </c>
      <c r="J18" s="131">
        <v>43517</v>
      </c>
      <c r="K18" s="111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1</v>
      </c>
      <c r="F19" s="46">
        <f t="shared" si="0"/>
        <v>6.8965517241379309E-3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0.32500000000000001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1</v>
      </c>
      <c r="F21" s="51">
        <f t="shared" si="0"/>
        <v>6.8965517241379309E-3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145</v>
      </c>
      <c r="F24" s="27">
        <f>SUM(F14:F23)</f>
        <v>1</v>
      </c>
      <c r="G24" s="21">
        <f>SUM(G11:G20)</f>
        <v>7.2916666666666671E-2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43542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441</v>
      </c>
      <c r="P38" s="92" t="s">
        <v>49</v>
      </c>
      <c r="Q38" s="96">
        <f>I8</f>
        <v>410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754</v>
      </c>
      <c r="P40" s="92" t="s">
        <v>51</v>
      </c>
      <c r="Q40" s="96">
        <f>1600-(SUM(Q38,Q39))</f>
        <v>1186.5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A6C1-2EA9-4C3C-9903-16E92C9B2406}">
  <dimension ref="A1:Q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4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4" s="63" customFormat="1" x14ac:dyDescent="0.25">
      <c r="D2" s="146"/>
      <c r="E2" s="146"/>
      <c r="F2" s="146"/>
      <c r="G2" s="67">
        <v>43543</v>
      </c>
    </row>
    <row r="3" spans="1:14" s="63" customFormat="1" x14ac:dyDescent="0.25">
      <c r="C3" s="64"/>
      <c r="D3" s="146"/>
      <c r="E3" s="146"/>
      <c r="F3" s="146"/>
    </row>
    <row r="4" spans="1:14" s="63" customFormat="1" ht="15.75" thickBot="1" x14ac:dyDescent="0.3">
      <c r="C4" s="64"/>
      <c r="D4" s="68"/>
      <c r="E4" s="68"/>
      <c r="F4" s="68"/>
    </row>
    <row r="5" spans="1:14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</row>
    <row r="6" spans="1:14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16</v>
      </c>
      <c r="F6" s="25">
        <f t="shared" ref="F6:F23" si="0">E6/$E$24</f>
        <v>0.25806451612903225</v>
      </c>
      <c r="G6" s="19"/>
      <c r="I6" s="121">
        <v>402</v>
      </c>
      <c r="J6" s="118"/>
      <c r="L6" s="124">
        <v>43488</v>
      </c>
      <c r="N6" s="63">
        <f>G2-L6</f>
        <v>55</v>
      </c>
    </row>
    <row r="7" spans="1:14" s="63" customFormat="1" ht="15" customHeight="1" x14ac:dyDescent="0.25">
      <c r="B7" s="150"/>
      <c r="C7" s="153"/>
      <c r="D7" s="6" t="s">
        <v>53</v>
      </c>
      <c r="E7" s="7">
        <v>0</v>
      </c>
      <c r="F7" s="24">
        <f t="shared" si="0"/>
        <v>0</v>
      </c>
      <c r="G7" s="8"/>
      <c r="I7" s="74" t="s">
        <v>52</v>
      </c>
      <c r="J7" s="75"/>
      <c r="K7" s="76"/>
      <c r="L7" s="107" t="s">
        <v>52</v>
      </c>
    </row>
    <row r="8" spans="1:14" s="63" customFormat="1" ht="15" customHeight="1" thickBot="1" x14ac:dyDescent="0.3">
      <c r="B8" s="150"/>
      <c r="C8" s="153"/>
      <c r="D8" s="6" t="s">
        <v>4</v>
      </c>
      <c r="E8" s="7">
        <v>33</v>
      </c>
      <c r="F8" s="24">
        <f t="shared" si="0"/>
        <v>0.532258064516129</v>
      </c>
      <c r="G8" s="8"/>
      <c r="I8" s="121">
        <v>381</v>
      </c>
      <c r="J8" s="118"/>
      <c r="K8" s="76"/>
      <c r="L8" s="125">
        <v>43531</v>
      </c>
      <c r="N8" s="63">
        <f>G2-L8</f>
        <v>12</v>
      </c>
    </row>
    <row r="9" spans="1:14" s="63" customFormat="1" ht="15" customHeight="1" x14ac:dyDescent="0.25">
      <c r="B9" s="150"/>
      <c r="C9" s="153"/>
      <c r="D9" s="6" t="s">
        <v>56</v>
      </c>
      <c r="E9" s="7">
        <v>35</v>
      </c>
      <c r="F9" s="24">
        <f t="shared" si="0"/>
        <v>0.56451612903225812</v>
      </c>
      <c r="G9" s="8"/>
      <c r="I9" s="119" t="s">
        <v>39</v>
      </c>
      <c r="J9" s="120"/>
      <c r="L9" s="108"/>
    </row>
    <row r="10" spans="1:14" s="63" customFormat="1" ht="15" customHeight="1" thickBot="1" x14ac:dyDescent="0.3">
      <c r="B10" s="150"/>
      <c r="C10" s="153"/>
      <c r="D10" s="6" t="s">
        <v>2</v>
      </c>
      <c r="E10" s="15">
        <v>20</v>
      </c>
      <c r="F10" s="23">
        <f t="shared" si="0"/>
        <v>0.32258064516129031</v>
      </c>
      <c r="G10" s="16"/>
      <c r="I10" s="123">
        <v>0.32291666666666669</v>
      </c>
      <c r="J10" s="79"/>
      <c r="L10" s="109"/>
    </row>
    <row r="11" spans="1:14" s="63" customFormat="1" ht="15" customHeight="1" thickBot="1" x14ac:dyDescent="0.3">
      <c r="B11" s="150"/>
      <c r="C11" s="153"/>
      <c r="D11" s="14" t="s">
        <v>58</v>
      </c>
      <c r="E11" s="7">
        <v>32</v>
      </c>
      <c r="F11" s="24">
        <f>E11/$E$24</f>
        <v>0.5161290322580645</v>
      </c>
      <c r="G11" s="8"/>
    </row>
    <row r="12" spans="1:14" s="63" customFormat="1" ht="15" customHeight="1" x14ac:dyDescent="0.25">
      <c r="B12" s="150"/>
      <c r="C12" s="153"/>
      <c r="D12" s="14" t="s">
        <v>1</v>
      </c>
      <c r="E12" s="81">
        <v>22</v>
      </c>
      <c r="F12" s="24">
        <f>E12/$E$24</f>
        <v>0.35483870967741937</v>
      </c>
      <c r="G12" s="82"/>
      <c r="I12" s="112" t="s">
        <v>59</v>
      </c>
      <c r="J12" s="110"/>
    </row>
    <row r="13" spans="1:14" s="63" customFormat="1" ht="15" customHeight="1" x14ac:dyDescent="0.25">
      <c r="B13" s="150"/>
      <c r="C13" s="153"/>
      <c r="D13" s="6" t="s">
        <v>5</v>
      </c>
      <c r="E13" s="56">
        <v>36</v>
      </c>
      <c r="F13" s="57">
        <f t="shared" si="0"/>
        <v>0.58064516129032262</v>
      </c>
      <c r="G13" s="58"/>
      <c r="I13" s="74" t="s">
        <v>61</v>
      </c>
      <c r="J13" s="113" t="s">
        <v>62</v>
      </c>
    </row>
    <row r="14" spans="1:14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53</v>
      </c>
      <c r="J14" s="130">
        <v>43384</v>
      </c>
      <c r="K14" s="111"/>
      <c r="L14" s="66">
        <f>$G$2-J14</f>
        <v>159</v>
      </c>
      <c r="M14" s="105"/>
    </row>
    <row r="15" spans="1:14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4" s="63" customFormat="1" ht="15" customHeight="1" thickBot="1" x14ac:dyDescent="0.3">
      <c r="B16" s="151"/>
      <c r="C16" s="54" t="s">
        <v>18</v>
      </c>
      <c r="D16" s="9" t="s">
        <v>19</v>
      </c>
      <c r="E16" s="97">
        <v>1</v>
      </c>
      <c r="F16" s="26">
        <f t="shared" si="0"/>
        <v>1.6129032258064516E-2</v>
      </c>
      <c r="G16" s="10"/>
      <c r="I16" s="129">
        <v>10</v>
      </c>
      <c r="J16" s="130">
        <v>43495</v>
      </c>
      <c r="K16" s="111"/>
      <c r="L16" s="66">
        <f>$G$2-J16</f>
        <v>48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62</v>
      </c>
      <c r="F17" s="36">
        <f t="shared" si="0"/>
        <v>1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0</v>
      </c>
      <c r="F18" s="41">
        <f t="shared" si="0"/>
        <v>0</v>
      </c>
      <c r="G18" s="42"/>
      <c r="I18" s="121">
        <v>2</v>
      </c>
      <c r="J18" s="131">
        <v>43521</v>
      </c>
      <c r="K18" s="111"/>
      <c r="L18" s="66">
        <f>$G$2-J18</f>
        <v>22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0.32847222222222222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0</v>
      </c>
      <c r="F21" s="51">
        <f t="shared" si="0"/>
        <v>0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62</v>
      </c>
      <c r="F24" s="27">
        <f>SUM(F14:F23)</f>
        <v>1.0161290322580645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43543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402</v>
      </c>
      <c r="P38" s="92" t="s">
        <v>49</v>
      </c>
      <c r="Q38" s="96">
        <f>I8</f>
        <v>381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793</v>
      </c>
      <c r="P40" s="92" t="s">
        <v>51</v>
      </c>
      <c r="Q40" s="96">
        <f>1600-(SUM(Q38,Q39))</f>
        <v>1215.5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1A09-2FE0-4A70-8BDE-46127989C54F}">
  <dimension ref="A1:Q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3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3" s="63" customFormat="1" x14ac:dyDescent="0.25">
      <c r="D2" s="146"/>
      <c r="E2" s="146"/>
      <c r="F2" s="146"/>
      <c r="G2" s="67">
        <v>43544</v>
      </c>
    </row>
    <row r="3" spans="1:13" s="63" customFormat="1" x14ac:dyDescent="0.25">
      <c r="C3" s="64"/>
      <c r="D3" s="146"/>
      <c r="E3" s="146"/>
      <c r="F3" s="146"/>
    </row>
    <row r="4" spans="1:13" s="63" customFormat="1" ht="15.75" thickBot="1" x14ac:dyDescent="0.3">
      <c r="C4" s="64"/>
      <c r="D4" s="68"/>
      <c r="E4" s="68"/>
      <c r="F4" s="68"/>
    </row>
    <row r="5" spans="1:13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</row>
    <row r="6" spans="1:13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9</v>
      </c>
      <c r="F6" s="25">
        <f t="shared" ref="F6:F23" si="0">E6/$E$24</f>
        <v>4.736842105263158E-2</v>
      </c>
      <c r="G6" s="19"/>
      <c r="I6" s="121" t="s">
        <v>54</v>
      </c>
      <c r="J6" s="118"/>
      <c r="L6" s="124" t="s">
        <v>54</v>
      </c>
    </row>
    <row r="7" spans="1:13" s="63" customFormat="1" ht="15" customHeight="1" x14ac:dyDescent="0.25">
      <c r="B7" s="150"/>
      <c r="C7" s="153"/>
      <c r="D7" s="6" t="s">
        <v>53</v>
      </c>
      <c r="E7" s="7">
        <v>12</v>
      </c>
      <c r="F7" s="24">
        <f t="shared" si="0"/>
        <v>6.3157894736842107E-2</v>
      </c>
      <c r="G7" s="8"/>
      <c r="I7" s="74" t="s">
        <v>52</v>
      </c>
      <c r="J7" s="75"/>
      <c r="K7" s="76"/>
      <c r="L7" s="107" t="s">
        <v>52</v>
      </c>
    </row>
    <row r="8" spans="1:13" s="63" customFormat="1" ht="15" customHeight="1" thickBot="1" x14ac:dyDescent="0.3">
      <c r="B8" s="150"/>
      <c r="C8" s="153"/>
      <c r="D8" s="6" t="s">
        <v>4</v>
      </c>
      <c r="E8" s="7">
        <v>30</v>
      </c>
      <c r="F8" s="24">
        <f t="shared" si="0"/>
        <v>0.15789473684210525</v>
      </c>
      <c r="G8" s="8"/>
      <c r="I8" s="121" t="s">
        <v>54</v>
      </c>
      <c r="J8" s="118"/>
      <c r="K8" s="76"/>
      <c r="L8" s="125" t="s">
        <v>54</v>
      </c>
    </row>
    <row r="9" spans="1:13" s="63" customFormat="1" ht="15" customHeight="1" x14ac:dyDescent="0.25">
      <c r="B9" s="150"/>
      <c r="C9" s="153"/>
      <c r="D9" s="6" t="s">
        <v>56</v>
      </c>
      <c r="E9" s="7">
        <v>27</v>
      </c>
      <c r="F9" s="24">
        <f t="shared" si="0"/>
        <v>0.14210526315789473</v>
      </c>
      <c r="G9" s="8"/>
      <c r="I9" s="119" t="s">
        <v>39</v>
      </c>
      <c r="J9" s="120"/>
      <c r="L9" s="108"/>
    </row>
    <row r="10" spans="1:13" s="63" customFormat="1" ht="15" customHeight="1" thickBot="1" x14ac:dyDescent="0.3">
      <c r="B10" s="150"/>
      <c r="C10" s="153"/>
      <c r="D10" s="6" t="s">
        <v>2</v>
      </c>
      <c r="E10" s="15">
        <v>32</v>
      </c>
      <c r="F10" s="23">
        <f t="shared" si="0"/>
        <v>0.16842105263157894</v>
      </c>
      <c r="G10" s="16"/>
      <c r="I10" s="123" t="s">
        <v>54</v>
      </c>
      <c r="J10" s="79"/>
      <c r="L10" s="109"/>
    </row>
    <row r="11" spans="1:13" s="63" customFormat="1" ht="15" customHeight="1" thickBot="1" x14ac:dyDescent="0.3">
      <c r="B11" s="150"/>
      <c r="C11" s="153"/>
      <c r="D11" s="14" t="s">
        <v>58</v>
      </c>
      <c r="E11" s="7">
        <v>17</v>
      </c>
      <c r="F11" s="24">
        <f>E11/$E$24</f>
        <v>8.9473684210526316E-2</v>
      </c>
      <c r="G11" s="8"/>
    </row>
    <row r="12" spans="1:13" s="63" customFormat="1" ht="15" customHeight="1" x14ac:dyDescent="0.25">
      <c r="B12" s="150"/>
      <c r="C12" s="153"/>
      <c r="D12" s="14" t="s">
        <v>1</v>
      </c>
      <c r="E12" s="81">
        <v>19</v>
      </c>
      <c r="F12" s="24">
        <f>E12/$E$24</f>
        <v>0.1</v>
      </c>
      <c r="G12" s="82"/>
      <c r="I12" s="112" t="s">
        <v>59</v>
      </c>
      <c r="J12" s="110"/>
    </row>
    <row r="13" spans="1:13" s="63" customFormat="1" ht="15" customHeight="1" x14ac:dyDescent="0.25">
      <c r="B13" s="150"/>
      <c r="C13" s="153"/>
      <c r="D13" s="6" t="s">
        <v>5</v>
      </c>
      <c r="E13" s="56">
        <v>50</v>
      </c>
      <c r="F13" s="57">
        <f t="shared" si="0"/>
        <v>0.26315789473684209</v>
      </c>
      <c r="G13" s="58"/>
      <c r="I13" s="74" t="s">
        <v>61</v>
      </c>
      <c r="J13" s="113" t="s">
        <v>62</v>
      </c>
    </row>
    <row r="14" spans="1:13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 t="s">
        <v>54</v>
      </c>
      <c r="J14" s="130" t="s">
        <v>54</v>
      </c>
      <c r="K14" s="111"/>
      <c r="L14" s="66"/>
      <c r="M14" s="105"/>
    </row>
    <row r="15" spans="1:13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3" s="63" customFormat="1" ht="15" customHeight="1" thickBot="1" x14ac:dyDescent="0.3">
      <c r="B16" s="151"/>
      <c r="C16" s="54" t="s">
        <v>18</v>
      </c>
      <c r="D16" s="9" t="s">
        <v>19</v>
      </c>
      <c r="E16" s="97">
        <v>1</v>
      </c>
      <c r="F16" s="26" t="s">
        <v>67</v>
      </c>
      <c r="G16" s="10"/>
      <c r="I16" s="129" t="s">
        <v>54</v>
      </c>
      <c r="J16" s="130" t="s">
        <v>54</v>
      </c>
      <c r="K16" s="111"/>
      <c r="L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180</v>
      </c>
      <c r="F17" s="36">
        <f t="shared" si="0"/>
        <v>0.94736842105263153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1</v>
      </c>
      <c r="F18" s="41">
        <f t="shared" si="0"/>
        <v>5.263157894736842E-3</v>
      </c>
      <c r="G18" s="42"/>
      <c r="I18" s="121" t="s">
        <v>54</v>
      </c>
      <c r="J18" s="131" t="s">
        <v>54</v>
      </c>
      <c r="K18" s="111"/>
      <c r="L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1</v>
      </c>
      <c r="F19" s="46">
        <f t="shared" si="0"/>
        <v>5.263157894736842E-3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 t="s">
        <v>54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0</v>
      </c>
      <c r="F21" s="51">
        <f t="shared" si="0"/>
        <v>0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8</v>
      </c>
      <c r="F23" s="46">
        <f t="shared" si="0"/>
        <v>4.2105263157894736E-2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190</v>
      </c>
      <c r="F24" s="27">
        <f>SUM(F14:F23)</f>
        <v>1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43544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 t="str">
        <f>I6</f>
        <v>-</v>
      </c>
      <c r="P38" s="92" t="s">
        <v>49</v>
      </c>
      <c r="Q38" s="96" t="str">
        <f>I8</f>
        <v>-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1195</v>
      </c>
      <c r="P40" s="92" t="s">
        <v>51</v>
      </c>
      <c r="Q40" s="96">
        <f>1600-(SUM(Q38,Q39))</f>
        <v>1596.5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2241-17AF-46C9-8FAE-5321ACBA618F}">
  <dimension ref="A1:Q40"/>
  <sheetViews>
    <sheetView topLeftCell="A4" zoomScale="115" zoomScaleNormal="115" workbookViewId="0">
      <selection activeCell="E6" sqref="E6:E13"/>
    </sheetView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4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4" s="63" customFormat="1" x14ac:dyDescent="0.25">
      <c r="D2" s="146"/>
      <c r="E2" s="146"/>
      <c r="F2" s="146"/>
      <c r="G2" s="67">
        <v>43545</v>
      </c>
    </row>
    <row r="3" spans="1:14" s="63" customFormat="1" x14ac:dyDescent="0.25">
      <c r="C3" s="64"/>
      <c r="D3" s="146"/>
      <c r="E3" s="146"/>
      <c r="F3" s="146"/>
    </row>
    <row r="4" spans="1:14" s="63" customFormat="1" ht="15.75" thickBot="1" x14ac:dyDescent="0.3">
      <c r="C4" s="64"/>
      <c r="D4" s="68"/>
      <c r="E4" s="68"/>
      <c r="F4" s="68"/>
    </row>
    <row r="5" spans="1:14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</row>
    <row r="6" spans="1:14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6</v>
      </c>
      <c r="F6" s="25">
        <f t="shared" ref="F6:F23" si="0">E6/$E$24</f>
        <v>6.1224489795918366E-2</v>
      </c>
      <c r="G6" s="19"/>
      <c r="I6" s="121">
        <v>415</v>
      </c>
      <c r="J6" s="118"/>
      <c r="L6" s="124">
        <v>43488</v>
      </c>
      <c r="N6" s="63">
        <f>G2-L6</f>
        <v>57</v>
      </c>
    </row>
    <row r="7" spans="1:14" s="63" customFormat="1" ht="15" customHeight="1" x14ac:dyDescent="0.25">
      <c r="B7" s="150"/>
      <c r="C7" s="153"/>
      <c r="D7" s="6" t="s">
        <v>53</v>
      </c>
      <c r="E7" s="7">
        <v>1</v>
      </c>
      <c r="F7" s="24">
        <f t="shared" si="0"/>
        <v>1.020408163265306E-2</v>
      </c>
      <c r="G7" s="8"/>
      <c r="I7" s="74" t="s">
        <v>52</v>
      </c>
      <c r="J7" s="75"/>
      <c r="K7" s="76"/>
      <c r="L7" s="107" t="s">
        <v>52</v>
      </c>
    </row>
    <row r="8" spans="1:14" s="63" customFormat="1" ht="15" customHeight="1" thickBot="1" x14ac:dyDescent="0.3">
      <c r="B8" s="150"/>
      <c r="C8" s="153"/>
      <c r="D8" s="6" t="s">
        <v>4</v>
      </c>
      <c r="E8" s="7">
        <v>14</v>
      </c>
      <c r="F8" s="24">
        <f t="shared" si="0"/>
        <v>0.14285714285714285</v>
      </c>
      <c r="G8" s="8"/>
      <c r="I8" s="121">
        <v>359</v>
      </c>
      <c r="J8" s="118"/>
      <c r="K8" s="76"/>
      <c r="L8" s="125">
        <v>43532</v>
      </c>
      <c r="N8" s="63">
        <f>G2-L8</f>
        <v>13</v>
      </c>
    </row>
    <row r="9" spans="1:14" s="63" customFormat="1" ht="15" customHeight="1" x14ac:dyDescent="0.25">
      <c r="B9" s="150"/>
      <c r="C9" s="153"/>
      <c r="D9" s="6" t="s">
        <v>56</v>
      </c>
      <c r="E9" s="7">
        <v>20</v>
      </c>
      <c r="F9" s="24">
        <f t="shared" si="0"/>
        <v>0.20408163265306123</v>
      </c>
      <c r="G9" s="8"/>
      <c r="I9" s="119" t="s">
        <v>39</v>
      </c>
      <c r="J9" s="120"/>
      <c r="L9" s="108"/>
    </row>
    <row r="10" spans="1:14" s="63" customFormat="1" ht="15" customHeight="1" thickBot="1" x14ac:dyDescent="0.3">
      <c r="B10" s="150"/>
      <c r="C10" s="153"/>
      <c r="D10" s="6" t="s">
        <v>2</v>
      </c>
      <c r="E10" s="15">
        <v>7</v>
      </c>
      <c r="F10" s="23">
        <f t="shared" si="0"/>
        <v>7.1428571428571425E-2</v>
      </c>
      <c r="G10" s="16"/>
      <c r="I10" s="123">
        <f>I20</f>
        <v>0.42986111111111108</v>
      </c>
      <c r="J10" s="79"/>
      <c r="L10" s="109"/>
    </row>
    <row r="11" spans="1:14" s="63" customFormat="1" ht="15" customHeight="1" thickBot="1" x14ac:dyDescent="0.3">
      <c r="B11" s="150"/>
      <c r="C11" s="153"/>
      <c r="D11" s="14" t="s">
        <v>58</v>
      </c>
      <c r="E11" s="7">
        <v>9</v>
      </c>
      <c r="F11" s="24">
        <f>E11/$E$24</f>
        <v>9.1836734693877556E-2</v>
      </c>
      <c r="G11" s="8"/>
    </row>
    <row r="12" spans="1:14" s="63" customFormat="1" ht="15" customHeight="1" x14ac:dyDescent="0.25">
      <c r="B12" s="150"/>
      <c r="C12" s="153"/>
      <c r="D12" s="14" t="s">
        <v>1</v>
      </c>
      <c r="E12" s="81">
        <v>14</v>
      </c>
      <c r="F12" s="24">
        <f>E12/$E$24</f>
        <v>0.14285714285714285</v>
      </c>
      <c r="G12" s="82"/>
      <c r="I12" s="112" t="s">
        <v>59</v>
      </c>
      <c r="J12" s="110"/>
    </row>
    <row r="13" spans="1:14" s="63" customFormat="1" ht="15" customHeight="1" x14ac:dyDescent="0.25">
      <c r="B13" s="150"/>
      <c r="C13" s="153"/>
      <c r="D13" s="6" t="s">
        <v>5</v>
      </c>
      <c r="E13" s="56">
        <v>34</v>
      </c>
      <c r="F13" s="57">
        <f t="shared" si="0"/>
        <v>0.34693877551020408</v>
      </c>
      <c r="G13" s="58"/>
      <c r="I13" s="74" t="s">
        <v>61</v>
      </c>
      <c r="J13" s="113" t="s">
        <v>62</v>
      </c>
    </row>
    <row r="14" spans="1:14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51</v>
      </c>
      <c r="J14" s="130">
        <v>43384</v>
      </c>
      <c r="K14" s="111"/>
      <c r="L14" s="66">
        <f>$G$2-J14</f>
        <v>161</v>
      </c>
      <c r="M14" s="105"/>
    </row>
    <row r="15" spans="1:14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4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129">
        <v>27</v>
      </c>
      <c r="J16" s="130">
        <v>43480</v>
      </c>
      <c r="K16" s="111"/>
      <c r="L16" s="66">
        <f>$G$2-J16</f>
        <v>65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86</v>
      </c>
      <c r="F17" s="36">
        <f t="shared" si="0"/>
        <v>0.87755102040816324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11</v>
      </c>
      <c r="F18" s="41">
        <f t="shared" si="0"/>
        <v>0.11224489795918367</v>
      </c>
      <c r="G18" s="42"/>
      <c r="I18" s="121">
        <v>2</v>
      </c>
      <c r="J18" s="131">
        <v>43521</v>
      </c>
      <c r="K18" s="111"/>
      <c r="L18" s="66">
        <f>$G$2-J18</f>
        <v>24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0.42986111111111108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1</v>
      </c>
      <c r="F21" s="51">
        <f t="shared" si="0"/>
        <v>1.020408163265306E-2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98</v>
      </c>
      <c r="F24" s="27">
        <f>SUM(F14:F23)</f>
        <v>1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43545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415</v>
      </c>
      <c r="P38" s="92" t="s">
        <v>49</v>
      </c>
      <c r="Q38" s="96">
        <f>I8</f>
        <v>359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780</v>
      </c>
      <c r="P40" s="92" t="s">
        <v>51</v>
      </c>
      <c r="Q40" s="96">
        <f>1600-(SUM(Q38,Q39))</f>
        <v>1237.5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4052-EEAD-429D-A36F-743FC4CB384D}">
  <dimension ref="A1:Q37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10" width="19.710937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43503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155</v>
      </c>
      <c r="F6" s="25">
        <f t="shared" ref="F6:F20" si="0">E6/$E$21</f>
        <v>0.21379310344827587</v>
      </c>
      <c r="G6" s="19"/>
      <c r="I6" s="72">
        <v>1111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14</v>
      </c>
      <c r="F7" s="24">
        <f t="shared" si="0"/>
        <v>1.9310344827586208E-2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2</v>
      </c>
      <c r="E8" s="7">
        <v>60</v>
      </c>
      <c r="F8" s="24">
        <f t="shared" si="0"/>
        <v>8.2758620689655171E-2</v>
      </c>
      <c r="G8" s="8"/>
      <c r="I8" s="72" t="s">
        <v>54</v>
      </c>
      <c r="J8" s="73"/>
    </row>
    <row r="9" spans="1:11" s="63" customFormat="1" ht="15" customHeight="1" x14ac:dyDescent="0.25">
      <c r="B9" s="150"/>
      <c r="C9" s="153"/>
      <c r="D9" s="14" t="s">
        <v>1</v>
      </c>
      <c r="E9" s="15">
        <v>10</v>
      </c>
      <c r="F9" s="23">
        <f t="shared" si="0"/>
        <v>1.3793103448275862E-2</v>
      </c>
      <c r="G9" s="16"/>
      <c r="I9" s="74"/>
      <c r="J9" s="77"/>
    </row>
    <row r="10" spans="1:11" s="63" customFormat="1" ht="15" customHeight="1" thickBot="1" x14ac:dyDescent="0.3">
      <c r="B10" s="150"/>
      <c r="C10" s="153"/>
      <c r="D10" s="6" t="s">
        <v>5</v>
      </c>
      <c r="E10" s="7">
        <v>116</v>
      </c>
      <c r="F10" s="24">
        <f>E10/$E$21</f>
        <v>0.16</v>
      </c>
      <c r="G10" s="8"/>
      <c r="I10" s="78">
        <v>0.33333333333333331</v>
      </c>
      <c r="J10" s="79"/>
    </row>
    <row r="11" spans="1:11" s="63" customFormat="1" ht="15" customHeight="1" x14ac:dyDescent="0.25">
      <c r="B11" s="150"/>
      <c r="C11" s="153"/>
      <c r="D11" s="80" t="s">
        <v>40</v>
      </c>
      <c r="E11" s="81">
        <v>0</v>
      </c>
      <c r="F11" s="24">
        <f>E11/$E$21</f>
        <v>0</v>
      </c>
      <c r="G11" s="82"/>
    </row>
    <row r="12" spans="1:11" s="63" customFormat="1" ht="15" customHeight="1" x14ac:dyDescent="0.25">
      <c r="B12" s="150"/>
      <c r="C12" s="153"/>
      <c r="D12" s="55" t="s">
        <v>6</v>
      </c>
      <c r="E12" s="56">
        <v>24</v>
      </c>
      <c r="F12" s="57">
        <f t="shared" si="0"/>
        <v>3.310344827586207E-2</v>
      </c>
      <c r="G12" s="58"/>
    </row>
    <row r="13" spans="1:11" s="63" customFormat="1" ht="15" customHeight="1" x14ac:dyDescent="0.25">
      <c r="B13" s="150"/>
      <c r="C13" s="153" t="s">
        <v>13</v>
      </c>
      <c r="D13" s="83" t="s">
        <v>8</v>
      </c>
      <c r="E13" s="84">
        <v>15</v>
      </c>
      <c r="F13" s="85">
        <f t="shared" si="0"/>
        <v>2.0689655172413793E-2</v>
      </c>
      <c r="G13" s="86"/>
    </row>
    <row r="14" spans="1:11" s="63" customFormat="1" ht="15" customHeight="1" x14ac:dyDescent="0.25">
      <c r="B14" s="150"/>
      <c r="C14" s="154"/>
      <c r="D14" s="55" t="s">
        <v>7</v>
      </c>
      <c r="E14" s="56">
        <v>154</v>
      </c>
      <c r="F14" s="57">
        <f t="shared" si="0"/>
        <v>0.21241379310344827</v>
      </c>
      <c r="G14" s="58"/>
    </row>
    <row r="15" spans="1:11" s="63" customFormat="1" ht="15" customHeight="1" thickBot="1" x14ac:dyDescent="0.3">
      <c r="B15" s="151"/>
      <c r="C15" s="54" t="s">
        <v>18</v>
      </c>
      <c r="D15" s="9" t="s">
        <v>19</v>
      </c>
      <c r="E15" s="97">
        <v>0</v>
      </c>
      <c r="F15" s="26">
        <f t="shared" si="0"/>
        <v>0</v>
      </c>
      <c r="G15" s="10"/>
    </row>
    <row r="16" spans="1:11" s="63" customFormat="1" ht="15" customHeight="1" x14ac:dyDescent="0.25">
      <c r="B16" s="155" t="s">
        <v>25</v>
      </c>
      <c r="C16" s="33" t="s">
        <v>24</v>
      </c>
      <c r="D16" s="34" t="s">
        <v>0</v>
      </c>
      <c r="E16" s="35">
        <v>129</v>
      </c>
      <c r="F16" s="36">
        <f t="shared" si="0"/>
        <v>0.17793103448275863</v>
      </c>
      <c r="G16" s="37"/>
    </row>
    <row r="17" spans="2:17" s="63" customFormat="1" ht="15" customHeight="1" x14ac:dyDescent="0.25">
      <c r="B17" s="156"/>
      <c r="C17" s="38" t="s">
        <v>15</v>
      </c>
      <c r="D17" s="39" t="s">
        <v>9</v>
      </c>
      <c r="E17" s="40">
        <v>44</v>
      </c>
      <c r="F17" s="41">
        <f t="shared" si="0"/>
        <v>6.0689655172413794E-2</v>
      </c>
      <c r="G17" s="42"/>
    </row>
    <row r="18" spans="2:17" s="63" customFormat="1" ht="15" customHeight="1" x14ac:dyDescent="0.25">
      <c r="B18" s="156"/>
      <c r="C18" s="43" t="s">
        <v>16</v>
      </c>
      <c r="D18" s="44" t="s">
        <v>10</v>
      </c>
      <c r="E18" s="45">
        <v>0</v>
      </c>
      <c r="F18" s="46">
        <f t="shared" si="0"/>
        <v>0</v>
      </c>
      <c r="G18" s="47"/>
    </row>
    <row r="19" spans="2:17" s="63" customFormat="1" ht="15" customHeight="1" x14ac:dyDescent="0.25">
      <c r="B19" s="156"/>
      <c r="C19" s="48" t="s">
        <v>17</v>
      </c>
      <c r="D19" s="49" t="s">
        <v>11</v>
      </c>
      <c r="E19" s="50">
        <v>1</v>
      </c>
      <c r="F19" s="51">
        <f t="shared" si="0"/>
        <v>1.3793103448275861E-3</v>
      </c>
      <c r="G19" s="52"/>
    </row>
    <row r="20" spans="2:17" s="63" customFormat="1" ht="15" customHeight="1" thickBot="1" x14ac:dyDescent="0.3">
      <c r="B20" s="157"/>
      <c r="C20" s="43" t="s">
        <v>18</v>
      </c>
      <c r="D20" s="44" t="s">
        <v>19</v>
      </c>
      <c r="E20" s="45">
        <v>3</v>
      </c>
      <c r="F20" s="46">
        <f t="shared" si="0"/>
        <v>4.1379310344827587E-3</v>
      </c>
      <c r="G20" s="47"/>
    </row>
    <row r="21" spans="2:17" s="63" customFormat="1" ht="15" customHeight="1" thickBot="1" x14ac:dyDescent="0.3">
      <c r="B21" s="144" t="s">
        <v>20</v>
      </c>
      <c r="C21" s="145"/>
      <c r="D21" s="145"/>
      <c r="E21" s="20">
        <f>SUM(E6:E20)</f>
        <v>725</v>
      </c>
      <c r="F21" s="27">
        <f>SUM(F6:F20)</f>
        <v>1</v>
      </c>
      <c r="G21" s="21">
        <f>SUM(G10:G19)</f>
        <v>0</v>
      </c>
    </row>
    <row r="22" spans="2:17" s="63" customFormat="1" x14ac:dyDescent="0.25">
      <c r="C22" s="64"/>
    </row>
    <row r="23" spans="2:17" s="63" customFormat="1" ht="17.25" x14ac:dyDescent="0.25">
      <c r="C23" s="87" t="s">
        <v>41</v>
      </c>
      <c r="D23" s="87"/>
      <c r="E23" s="87"/>
      <c r="F23" s="87"/>
      <c r="G23" s="87"/>
      <c r="H23" s="88"/>
      <c r="I23" s="88"/>
      <c r="J23" s="88"/>
      <c r="K23" s="88"/>
      <c r="L23" s="88"/>
    </row>
    <row r="24" spans="2:17" s="63" customFormat="1" ht="17.25" x14ac:dyDescent="0.25">
      <c r="B24" s="89">
        <f>G2</f>
        <v>43503</v>
      </c>
      <c r="C24" s="87"/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x14ac:dyDescent="0.25">
      <c r="C25" s="64"/>
    </row>
    <row r="26" spans="2:17" s="63" customFormat="1" x14ac:dyDescent="0.25">
      <c r="C26" s="64"/>
      <c r="M26" s="90" t="str">
        <f>I5</f>
        <v>Certificados Para Liberar (Bruto CaliLab)</v>
      </c>
      <c r="N26" s="90"/>
      <c r="P26" s="90" t="str">
        <f>I7</f>
        <v>Certificados para Digitar (Emitir Cert.)</v>
      </c>
      <c r="Q26" s="90"/>
    </row>
    <row r="27" spans="2:17" s="63" customFormat="1" x14ac:dyDescent="0.25">
      <c r="C27" s="64"/>
      <c r="M27" s="91" t="s">
        <v>42</v>
      </c>
      <c r="N27" s="91"/>
      <c r="P27" s="91" t="s">
        <v>42</v>
      </c>
      <c r="Q27" s="91"/>
    </row>
    <row r="28" spans="2:17" s="63" customFormat="1" x14ac:dyDescent="0.25">
      <c r="C28" s="64"/>
      <c r="M28" s="92" t="s">
        <v>43</v>
      </c>
      <c r="N28" s="93">
        <v>150</v>
      </c>
      <c r="P28" s="92" t="s">
        <v>43</v>
      </c>
      <c r="Q28" s="93">
        <v>120</v>
      </c>
    </row>
    <row r="29" spans="2:17" s="63" customFormat="1" x14ac:dyDescent="0.25">
      <c r="C29" s="64"/>
      <c r="M29" s="92" t="s">
        <v>44</v>
      </c>
      <c r="N29" s="93">
        <v>100</v>
      </c>
      <c r="P29" s="92" t="s">
        <v>44</v>
      </c>
      <c r="Q29" s="93">
        <v>80</v>
      </c>
    </row>
    <row r="30" spans="2:17" s="63" customFormat="1" x14ac:dyDescent="0.25">
      <c r="C30" s="64"/>
      <c r="M30" s="92" t="s">
        <v>45</v>
      </c>
      <c r="N30" s="93">
        <v>150</v>
      </c>
      <c r="P30" s="92" t="s">
        <v>45</v>
      </c>
      <c r="Q30" s="93">
        <v>120</v>
      </c>
    </row>
    <row r="31" spans="2:17" s="63" customFormat="1" x14ac:dyDescent="0.25">
      <c r="C31" s="64"/>
      <c r="M31" s="92" t="s">
        <v>46</v>
      </c>
      <c r="N31" s="93">
        <v>200</v>
      </c>
      <c r="P31" s="92" t="s">
        <v>46</v>
      </c>
      <c r="Q31" s="93">
        <v>480</v>
      </c>
    </row>
    <row r="32" spans="2:17" s="63" customFormat="1" x14ac:dyDescent="0.25">
      <c r="C32" s="64"/>
      <c r="M32" s="92" t="s">
        <v>47</v>
      </c>
      <c r="N32" s="93">
        <v>600</v>
      </c>
      <c r="P32" s="92" t="s">
        <v>47</v>
      </c>
      <c r="Q32" s="93">
        <v>800</v>
      </c>
    </row>
    <row r="33" spans="3:17" s="63" customFormat="1" x14ac:dyDescent="0.25">
      <c r="C33" s="64"/>
      <c r="E33" s="63">
        <v>0</v>
      </c>
      <c r="N33" s="66"/>
      <c r="Q33" s="66"/>
    </row>
    <row r="34" spans="3:17" s="63" customFormat="1" x14ac:dyDescent="0.25">
      <c r="C34" s="64"/>
      <c r="E34" s="63">
        <v>0</v>
      </c>
      <c r="M34" s="91" t="s">
        <v>48</v>
      </c>
      <c r="N34" s="91"/>
      <c r="P34" s="91" t="s">
        <v>48</v>
      </c>
      <c r="Q34" s="91"/>
    </row>
    <row r="35" spans="3:17" x14ac:dyDescent="0.25">
      <c r="M35" s="92" t="s">
        <v>49</v>
      </c>
      <c r="N35" s="96">
        <f>I6</f>
        <v>1111</v>
      </c>
      <c r="P35" s="92" t="s">
        <v>49</v>
      </c>
      <c r="Q35" s="96" t="str">
        <f>I8</f>
        <v>-</v>
      </c>
    </row>
    <row r="36" spans="3:17" x14ac:dyDescent="0.25">
      <c r="M36" s="92" t="s">
        <v>50</v>
      </c>
      <c r="N36" s="93">
        <v>5</v>
      </c>
      <c r="P36" s="92" t="s">
        <v>50</v>
      </c>
      <c r="Q36" s="93">
        <v>3.5</v>
      </c>
    </row>
    <row r="37" spans="3:17" x14ac:dyDescent="0.25">
      <c r="M37" s="92" t="s">
        <v>51</v>
      </c>
      <c r="N37" s="93">
        <f>1200-(SUM(N35,N36))</f>
        <v>84</v>
      </c>
      <c r="P37" s="92" t="s">
        <v>51</v>
      </c>
      <c r="Q37" s="96">
        <f>1600-(SUM(Q35,Q36))</f>
        <v>1596.5</v>
      </c>
    </row>
  </sheetData>
  <mergeCells count="7">
    <mergeCell ref="B21:D21"/>
    <mergeCell ref="D1:F3"/>
    <mergeCell ref="B5:C5"/>
    <mergeCell ref="B6:B15"/>
    <mergeCell ref="C6:C12"/>
    <mergeCell ref="C13:C14"/>
    <mergeCell ref="B16:B20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322C-8FC0-4197-ADEC-078F025357A4}">
  <dimension ref="A1:R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43546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22</v>
      </c>
      <c r="F6" s="25">
        <f t="shared" ref="F6:F23" si="0">E6/$E$24</f>
        <v>0.33846153846153848</v>
      </c>
      <c r="G6" s="19"/>
      <c r="I6" s="121">
        <v>390</v>
      </c>
      <c r="J6" s="118"/>
      <c r="L6" s="124">
        <v>43500</v>
      </c>
      <c r="N6" s="63">
        <f>G2-L6</f>
        <v>46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>
        <v>16</v>
      </c>
      <c r="F7" s="24">
        <f t="shared" si="0"/>
        <v>0.24615384615384617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thickBot="1" x14ac:dyDescent="0.3">
      <c r="B8" s="150"/>
      <c r="C8" s="153"/>
      <c r="D8" s="6" t="s">
        <v>4</v>
      </c>
      <c r="E8" s="7">
        <v>13</v>
      </c>
      <c r="F8" s="24">
        <f t="shared" si="0"/>
        <v>0.2</v>
      </c>
      <c r="G8" s="8"/>
      <c r="I8" s="121">
        <v>407</v>
      </c>
      <c r="J8" s="118"/>
      <c r="K8" s="76"/>
      <c r="L8" s="125">
        <v>43532</v>
      </c>
      <c r="N8" s="63">
        <f>G2-L8</f>
        <v>14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>
        <v>38</v>
      </c>
      <c r="F9" s="24">
        <f t="shared" si="0"/>
        <v>0.58461538461538465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>
        <v>17</v>
      </c>
      <c r="F10" s="23">
        <f t="shared" si="0"/>
        <v>0.26153846153846155</v>
      </c>
      <c r="G10" s="16"/>
      <c r="I10" s="123">
        <v>0.30694444444444441</v>
      </c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>
        <v>21</v>
      </c>
      <c r="F11" s="24">
        <f>E11/$E$24</f>
        <v>0.32307692307692309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>
        <v>7</v>
      </c>
      <c r="F12" s="24">
        <f>E12/$E$24</f>
        <v>0.1076923076923077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>
        <v>33</v>
      </c>
      <c r="F13" s="57">
        <f t="shared" si="0"/>
        <v>0.50769230769230766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53</v>
      </c>
      <c r="J14" s="130">
        <v>43384</v>
      </c>
      <c r="K14" s="111"/>
      <c r="L14" s="66">
        <f>$G$2-J14</f>
        <v>162</v>
      </c>
      <c r="M14" s="105"/>
    </row>
    <row r="15" spans="1:18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>
        <v>86</v>
      </c>
      <c r="F16" s="26">
        <f t="shared" si="0"/>
        <v>1.323076923076923</v>
      </c>
      <c r="G16" s="10"/>
      <c r="I16" s="129">
        <v>28</v>
      </c>
      <c r="J16" s="130">
        <v>43480</v>
      </c>
      <c r="K16" s="111"/>
      <c r="L16" s="66">
        <f>$G$2-J16</f>
        <v>66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58</v>
      </c>
      <c r="F17" s="36">
        <f t="shared" si="0"/>
        <v>0.89230769230769236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3</v>
      </c>
      <c r="F18" s="41">
        <f t="shared" si="0"/>
        <v>4.6153846153846156E-2</v>
      </c>
      <c r="G18" s="42"/>
      <c r="I18" s="121">
        <v>4</v>
      </c>
      <c r="J18" s="131">
        <v>43516</v>
      </c>
      <c r="K18" s="111"/>
      <c r="L18" s="66">
        <f>$G$2-J18</f>
        <v>30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0.3125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2</v>
      </c>
      <c r="F21" s="51">
        <f t="shared" si="0"/>
        <v>3.0769230769230771E-2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38" t="s">
        <v>70</v>
      </c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2</v>
      </c>
      <c r="F23" s="46">
        <f t="shared" si="0"/>
        <v>3.0769230769230771E-2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65</v>
      </c>
      <c r="F24" s="27">
        <f>SUM(F14:F23)</f>
        <v>2.3230769230769228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43546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390</v>
      </c>
      <c r="P38" s="92" t="s">
        <v>49</v>
      </c>
      <c r="Q38" s="96">
        <f>I8</f>
        <v>407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805</v>
      </c>
      <c r="P40" s="92" t="s">
        <v>51</v>
      </c>
      <c r="Q40" s="96">
        <f>1600-(SUM(Q38,Q39))</f>
        <v>1189.5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9ADA-556A-4B7A-A63C-671DBDF25398}">
  <dimension ref="A1:R40"/>
  <sheetViews>
    <sheetView zoomScale="115" zoomScaleNormal="115" workbookViewId="0">
      <selection activeCell="H2" sqref="H2"/>
    </sheetView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43549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13</v>
      </c>
      <c r="F6" s="25">
        <f t="shared" ref="F6:F23" si="0">E6/$E$24</f>
        <v>6.4676616915422883E-2</v>
      </c>
      <c r="G6" s="19"/>
      <c r="I6" s="121">
        <v>424</v>
      </c>
      <c r="J6" s="118"/>
      <c r="L6" s="124">
        <v>43500</v>
      </c>
      <c r="N6" s="63">
        <f>G2-L6</f>
        <v>49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>
        <v>17</v>
      </c>
      <c r="F7" s="24">
        <f t="shared" si="0"/>
        <v>8.45771144278607E-2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thickBot="1" x14ac:dyDescent="0.3">
      <c r="B8" s="150"/>
      <c r="C8" s="153"/>
      <c r="D8" s="6" t="s">
        <v>4</v>
      </c>
      <c r="E8" s="7">
        <v>26</v>
      </c>
      <c r="F8" s="24">
        <f t="shared" si="0"/>
        <v>0.12935323383084577</v>
      </c>
      <c r="G8" s="8"/>
      <c r="I8" s="121">
        <v>338</v>
      </c>
      <c r="J8" s="118"/>
      <c r="K8" s="76"/>
      <c r="L8" s="125">
        <v>43532</v>
      </c>
      <c r="N8" s="63">
        <f>G2-L8</f>
        <v>17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>
        <v>34</v>
      </c>
      <c r="F9" s="24">
        <f t="shared" si="0"/>
        <v>0.1691542288557214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>
        <v>21</v>
      </c>
      <c r="F10" s="23">
        <f t="shared" si="0"/>
        <v>0.1044776119402985</v>
      </c>
      <c r="G10" s="16"/>
      <c r="I10" s="123">
        <v>0.32013888888888892</v>
      </c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>
        <v>21</v>
      </c>
      <c r="F11" s="24">
        <f>E11/$E$24</f>
        <v>0.1044776119402985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>
        <v>24</v>
      </c>
      <c r="F12" s="24">
        <f>E12/$E$24</f>
        <v>0.11940298507462686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>
        <v>47</v>
      </c>
      <c r="F13" s="57">
        <f t="shared" si="0"/>
        <v>0.23383084577114427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50</v>
      </c>
      <c r="J14" s="130">
        <v>43384</v>
      </c>
      <c r="K14" s="111"/>
      <c r="L14" s="66">
        <f>$G$2-J14</f>
        <v>165</v>
      </c>
      <c r="M14" s="105"/>
    </row>
    <row r="15" spans="1:18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129">
        <v>28</v>
      </c>
      <c r="J16" s="130">
        <v>43480</v>
      </c>
      <c r="K16" s="111"/>
      <c r="L16" s="66">
        <f>$G$2-J16</f>
        <v>69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191</v>
      </c>
      <c r="F17" s="36">
        <f t="shared" si="0"/>
        <v>0.95024875621890548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8</v>
      </c>
      <c r="F18" s="41">
        <f t="shared" si="0"/>
        <v>3.9800995024875621E-2</v>
      </c>
      <c r="G18" s="42"/>
      <c r="I18" s="121">
        <v>4</v>
      </c>
      <c r="J18" s="131">
        <v>43516</v>
      </c>
      <c r="K18" s="111"/>
      <c r="L18" s="66">
        <f>$G$2-J18</f>
        <v>33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0.3215277777777778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2</v>
      </c>
      <c r="F21" s="51">
        <f t="shared" si="0"/>
        <v>9.9502487562189053E-3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201</v>
      </c>
      <c r="F24" s="27">
        <f>SUM(F14:F23)</f>
        <v>1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43549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424</v>
      </c>
      <c r="P38" s="92" t="s">
        <v>49</v>
      </c>
      <c r="Q38" s="96">
        <f>I8</f>
        <v>338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771</v>
      </c>
      <c r="P40" s="92" t="s">
        <v>51</v>
      </c>
      <c r="Q40" s="96">
        <f>1600-(SUM(Q38,Q39))</f>
        <v>1258.5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8D94-252D-43EB-A802-EB855F556A86}">
  <dimension ref="A1:R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43550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37</v>
      </c>
      <c r="F6" s="25">
        <f t="shared" ref="F6:F23" si="0">E6/$E$24</f>
        <v>0.78723404255319152</v>
      </c>
      <c r="G6" s="19"/>
      <c r="I6" s="121">
        <v>295</v>
      </c>
      <c r="J6" s="118"/>
      <c r="L6" s="124">
        <v>43504</v>
      </c>
      <c r="N6" s="63">
        <f>G2-L6</f>
        <v>46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>
        <v>33</v>
      </c>
      <c r="F7" s="24">
        <f t="shared" si="0"/>
        <v>0.7021276595744681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thickBot="1" x14ac:dyDescent="0.3">
      <c r="B8" s="150"/>
      <c r="C8" s="153"/>
      <c r="D8" s="6" t="s">
        <v>4</v>
      </c>
      <c r="E8" s="7">
        <v>15</v>
      </c>
      <c r="F8" s="24">
        <f t="shared" si="0"/>
        <v>0.31914893617021278</v>
      </c>
      <c r="G8" s="8"/>
      <c r="I8" s="121">
        <v>358</v>
      </c>
      <c r="J8" s="118"/>
      <c r="K8" s="76"/>
      <c r="L8" s="125">
        <v>43532</v>
      </c>
      <c r="N8" s="63">
        <f>G2-L8</f>
        <v>18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>
        <v>36</v>
      </c>
      <c r="F9" s="24">
        <f t="shared" si="0"/>
        <v>0.76595744680851063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>
        <v>20</v>
      </c>
      <c r="F10" s="23">
        <f t="shared" si="0"/>
        <v>0.42553191489361702</v>
      </c>
      <c r="G10" s="16"/>
      <c r="I10" s="123">
        <v>0.31736111111111115</v>
      </c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>
        <v>19</v>
      </c>
      <c r="F11" s="24">
        <f>E11/$E$24</f>
        <v>0.40425531914893614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>
        <v>14</v>
      </c>
      <c r="F12" s="24">
        <f>E12/$E$24</f>
        <v>0.2978723404255319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>
        <v>32</v>
      </c>
      <c r="F13" s="57">
        <f t="shared" si="0"/>
        <v>0.68085106382978722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48</v>
      </c>
      <c r="J14" s="130">
        <v>43384</v>
      </c>
      <c r="K14" s="111"/>
      <c r="L14" s="66">
        <f>$G$2-J14</f>
        <v>166</v>
      </c>
      <c r="M14" s="105"/>
    </row>
    <row r="15" spans="1:18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>
        <v>3</v>
      </c>
      <c r="F16" s="26">
        <f t="shared" si="0"/>
        <v>6.3829787234042548E-2</v>
      </c>
      <c r="G16" s="10"/>
      <c r="I16" s="129">
        <v>19</v>
      </c>
      <c r="J16" s="130">
        <v>43481</v>
      </c>
      <c r="K16" s="111"/>
      <c r="L16" s="66">
        <f>$G$2-J16</f>
        <v>69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41</v>
      </c>
      <c r="F17" s="36">
        <f t="shared" si="0"/>
        <v>0.87234042553191493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4</v>
      </c>
      <c r="F18" s="41">
        <f t="shared" si="0"/>
        <v>8.5106382978723402E-2</v>
      </c>
      <c r="G18" s="42"/>
      <c r="I18" s="121">
        <v>18</v>
      </c>
      <c r="J18" s="131">
        <v>43495</v>
      </c>
      <c r="K18" s="111"/>
      <c r="L18" s="66">
        <f>$G$2-J18</f>
        <v>55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0.31944444444444448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2</v>
      </c>
      <c r="F21" s="51">
        <f t="shared" si="0"/>
        <v>4.2553191489361701E-2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47</v>
      </c>
      <c r="F24" s="27">
        <f>SUM(F14:F23)</f>
        <v>1.0638297872340425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43550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295</v>
      </c>
      <c r="P38" s="92" t="s">
        <v>49</v>
      </c>
      <c r="Q38" s="96">
        <f>I8</f>
        <v>358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900</v>
      </c>
      <c r="P40" s="92" t="s">
        <v>51</v>
      </c>
      <c r="Q40" s="96">
        <f>1600-(SUM(Q38,Q39))</f>
        <v>1238.5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49BA-355A-4A27-9138-B32C073DE52C}">
  <dimension ref="A1:R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43552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B4" s="63" t="s">
        <v>71</v>
      </c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/>
      <c r="F6" s="25">
        <f t="shared" ref="F6:F23" si="0">E6/$E$24</f>
        <v>0</v>
      </c>
      <c r="G6" s="19"/>
      <c r="I6" s="121"/>
      <c r="J6" s="118"/>
      <c r="L6" s="124"/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/>
      <c r="F7" s="24">
        <f t="shared" si="0"/>
        <v>0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thickBot="1" x14ac:dyDescent="0.3">
      <c r="B8" s="150"/>
      <c r="C8" s="153"/>
      <c r="D8" s="6" t="s">
        <v>4</v>
      </c>
      <c r="E8" s="7"/>
      <c r="F8" s="24">
        <f t="shared" si="0"/>
        <v>0</v>
      </c>
      <c r="G8" s="8"/>
      <c r="I8" s="121"/>
      <c r="J8" s="118"/>
      <c r="K8" s="76"/>
      <c r="L8" s="125">
        <v>43535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/>
      <c r="F9" s="24">
        <f t="shared" si="0"/>
        <v>0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/>
      <c r="F10" s="23">
        <f t="shared" si="0"/>
        <v>0</v>
      </c>
      <c r="G10" s="16"/>
      <c r="I10" s="123"/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/>
      <c r="F11" s="24">
        <f>E11/$E$24</f>
        <v>0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/>
      <c r="F12" s="24">
        <f>E12/$E$24</f>
        <v>0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/>
      <c r="F13" s="57">
        <f t="shared" si="0"/>
        <v>0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/>
      <c r="F14" s="85">
        <f t="shared" si="0"/>
        <v>0</v>
      </c>
      <c r="G14" s="86"/>
      <c r="I14" s="129"/>
      <c r="J14" s="130"/>
      <c r="K14" s="111"/>
      <c r="L14" s="66"/>
      <c r="M14" s="105"/>
    </row>
    <row r="15" spans="1:18" s="63" customFormat="1" ht="15" customHeight="1" x14ac:dyDescent="0.25">
      <c r="B15" s="150"/>
      <c r="C15" s="154"/>
      <c r="D15" s="55" t="s">
        <v>7</v>
      </c>
      <c r="E15" s="56"/>
      <c r="F15" s="57">
        <f t="shared" si="0"/>
        <v>0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/>
      <c r="F16" s="26">
        <f t="shared" si="0"/>
        <v>0</v>
      </c>
      <c r="G16" s="10"/>
      <c r="I16" s="129"/>
      <c r="J16" s="130"/>
      <c r="K16" s="111"/>
      <c r="L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91</v>
      </c>
      <c r="F17" s="36">
        <f t="shared" si="0"/>
        <v>1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/>
      <c r="F18" s="41">
        <f t="shared" si="0"/>
        <v>0</v>
      </c>
      <c r="G18" s="42"/>
      <c r="I18" s="121"/>
      <c r="J18" s="131"/>
      <c r="K18" s="111"/>
      <c r="L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/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/>
      <c r="F20" s="51">
        <f t="shared" si="0"/>
        <v>0</v>
      </c>
      <c r="G20" s="52"/>
      <c r="I20" s="123"/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/>
      <c r="F21" s="51">
        <f t="shared" si="0"/>
        <v>0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/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/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91</v>
      </c>
      <c r="F24" s="27">
        <f>SUM(F14:F23)</f>
        <v>1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43552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0</v>
      </c>
      <c r="P38" s="92" t="s">
        <v>49</v>
      </c>
      <c r="Q38" s="96">
        <f>I8</f>
        <v>0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1195</v>
      </c>
      <c r="P40" s="92" t="s">
        <v>51</v>
      </c>
      <c r="Q40" s="96">
        <f>1600-(SUM(Q38,Q39))</f>
        <v>1596.5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FFB-ECCA-44A8-9C08-C33D6EC998A5}">
  <dimension ref="A1:R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43551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20</v>
      </c>
      <c r="F6" s="25">
        <f t="shared" ref="F6:F23" si="0">E6/$E$24</f>
        <v>0.16528925619834711</v>
      </c>
      <c r="G6" s="19"/>
      <c r="I6" s="121">
        <v>316</v>
      </c>
      <c r="J6" s="118"/>
      <c r="L6" s="124">
        <v>43507</v>
      </c>
      <c r="N6" s="63">
        <f>G2-L6</f>
        <v>44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>
        <v>12</v>
      </c>
      <c r="F7" s="24">
        <f t="shared" si="0"/>
        <v>9.9173553719008267E-2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thickBot="1" x14ac:dyDescent="0.3">
      <c r="B8" s="150"/>
      <c r="C8" s="153"/>
      <c r="D8" s="6" t="s">
        <v>4</v>
      </c>
      <c r="E8" s="7">
        <v>25</v>
      </c>
      <c r="F8" s="24">
        <f t="shared" si="0"/>
        <v>0.20661157024793389</v>
      </c>
      <c r="G8" s="8"/>
      <c r="I8" s="121">
        <v>356</v>
      </c>
      <c r="J8" s="118"/>
      <c r="K8" s="76"/>
      <c r="L8" s="125">
        <v>43535</v>
      </c>
      <c r="N8" s="63">
        <f>G2-L8</f>
        <v>16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>
        <v>39</v>
      </c>
      <c r="F9" s="24">
        <f t="shared" si="0"/>
        <v>0.32231404958677684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>
        <v>4</v>
      </c>
      <c r="F10" s="23">
        <f t="shared" si="0"/>
        <v>3.3057851239669422E-2</v>
      </c>
      <c r="G10" s="16"/>
      <c r="I10" s="123">
        <v>0.31319444444444444</v>
      </c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>
        <v>28</v>
      </c>
      <c r="F11" s="24">
        <f>E11/$E$24</f>
        <v>0.23140495867768596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>
        <v>40</v>
      </c>
      <c r="F12" s="24">
        <f>E12/$E$24</f>
        <v>0.33057851239669422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>
        <v>38</v>
      </c>
      <c r="F13" s="57">
        <f t="shared" si="0"/>
        <v>0.31404958677685951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39</v>
      </c>
      <c r="J14" s="130">
        <v>43384</v>
      </c>
      <c r="K14" s="111"/>
      <c r="L14" s="66">
        <f>$G$2-J14</f>
        <v>167</v>
      </c>
      <c r="M14" s="105"/>
    </row>
    <row r="15" spans="1:18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129">
        <v>7</v>
      </c>
      <c r="J16" s="130">
        <v>43481</v>
      </c>
      <c r="K16" s="111"/>
      <c r="L16" s="66">
        <f>$G$2-J16</f>
        <v>70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118</v>
      </c>
      <c r="F17" s="36">
        <f t="shared" si="0"/>
        <v>0.97520661157024791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3</v>
      </c>
      <c r="F18" s="41">
        <f t="shared" si="0"/>
        <v>2.4793388429752067E-2</v>
      </c>
      <c r="G18" s="42"/>
      <c r="I18" s="121">
        <v>10</v>
      </c>
      <c r="J18" s="131">
        <v>43510</v>
      </c>
      <c r="K18" s="111"/>
      <c r="L18" s="66">
        <f>$G$2-J18</f>
        <v>41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0.31597222222222221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0</v>
      </c>
      <c r="F21" s="51">
        <f t="shared" si="0"/>
        <v>0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121</v>
      </c>
      <c r="F24" s="27">
        <f>SUM(F14:F23)</f>
        <v>1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43551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316</v>
      </c>
      <c r="P38" s="92" t="s">
        <v>49</v>
      </c>
      <c r="Q38" s="96">
        <f>I8</f>
        <v>356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879</v>
      </c>
      <c r="P40" s="92" t="s">
        <v>51</v>
      </c>
      <c r="Q40" s="96">
        <f>1600-(SUM(Q38,Q39))</f>
        <v>1240.5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15B8-06EA-4FC3-8CC9-95DEAEDF1C5E}">
  <dimension ref="A1:R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43553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16</v>
      </c>
      <c r="F6" s="25">
        <f t="shared" ref="F6:F23" si="0">E6/$E$24</f>
        <v>0.5</v>
      </c>
      <c r="G6" s="19"/>
      <c r="I6" s="121">
        <v>241</v>
      </c>
      <c r="J6" s="118"/>
      <c r="L6" s="124">
        <v>43497</v>
      </c>
      <c r="N6" s="63">
        <f>G2-L6</f>
        <v>56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>
        <v>15</v>
      </c>
      <c r="F7" s="24">
        <f t="shared" si="0"/>
        <v>0.46875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thickBot="1" x14ac:dyDescent="0.3">
      <c r="B8" s="150"/>
      <c r="C8" s="153"/>
      <c r="D8" s="6" t="s">
        <v>4</v>
      </c>
      <c r="E8" s="7">
        <v>18</v>
      </c>
      <c r="F8" s="24">
        <f t="shared" si="0"/>
        <v>0.5625</v>
      </c>
      <c r="G8" s="8"/>
      <c r="I8" s="121">
        <v>409</v>
      </c>
      <c r="J8" s="118"/>
      <c r="K8" s="76"/>
      <c r="L8" s="125">
        <v>43535</v>
      </c>
      <c r="N8" s="63">
        <f>G2-L8</f>
        <v>18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>
        <v>15</v>
      </c>
      <c r="F9" s="24">
        <f t="shared" si="0"/>
        <v>0.46875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>
        <v>14</v>
      </c>
      <c r="F10" s="23">
        <f t="shared" si="0"/>
        <v>0.4375</v>
      </c>
      <c r="G10" s="16"/>
      <c r="I10" s="123">
        <v>0.31875000000000003</v>
      </c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>
        <v>7</v>
      </c>
      <c r="F11" s="24">
        <f>E11/$E$24</f>
        <v>0.21875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>
        <v>9</v>
      </c>
      <c r="F12" s="24">
        <f>E12/$E$24</f>
        <v>0.28125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>
        <v>33</v>
      </c>
      <c r="F13" s="57">
        <f t="shared" si="0"/>
        <v>1.03125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>
        <v>3</v>
      </c>
      <c r="F14" s="85">
        <f t="shared" si="0"/>
        <v>9.375E-2</v>
      </c>
      <c r="G14" s="86"/>
      <c r="I14" s="129">
        <v>31</v>
      </c>
      <c r="J14" s="130">
        <v>43500</v>
      </c>
      <c r="K14" s="111"/>
      <c r="L14" s="66">
        <f>$G$2-J14</f>
        <v>53</v>
      </c>
      <c r="M14" s="105"/>
    </row>
    <row r="15" spans="1:18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>
        <v>15</v>
      </c>
      <c r="F16" s="26">
        <f t="shared" si="0"/>
        <v>0.46875</v>
      </c>
      <c r="G16" s="10"/>
      <c r="I16" s="129">
        <v>7</v>
      </c>
      <c r="J16" s="130">
        <v>43481</v>
      </c>
      <c r="K16" s="111"/>
      <c r="L16" s="66">
        <f>$G$2-J16</f>
        <v>72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28</v>
      </c>
      <c r="F17" s="36">
        <f t="shared" si="0"/>
        <v>0.875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4</v>
      </c>
      <c r="F18" s="41">
        <f t="shared" si="0"/>
        <v>0.125</v>
      </c>
      <c r="G18" s="42"/>
      <c r="I18" s="121">
        <v>6</v>
      </c>
      <c r="J18" s="131">
        <v>43512</v>
      </c>
      <c r="K18" s="111"/>
      <c r="L18" s="66">
        <f>$G$2-J18</f>
        <v>41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0.32708333333333334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0</v>
      </c>
      <c r="F21" s="51">
        <f t="shared" si="0"/>
        <v>0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32</v>
      </c>
      <c r="F24" s="27">
        <f>SUM(F14:F23)</f>
        <v>1.5625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43553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241</v>
      </c>
      <c r="P38" s="92" t="s">
        <v>49</v>
      </c>
      <c r="Q38" s="96">
        <f>I8</f>
        <v>409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954</v>
      </c>
      <c r="P40" s="92" t="s">
        <v>51</v>
      </c>
      <c r="Q40" s="96">
        <f>1600-(SUM(Q38,Q39))</f>
        <v>1187.5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1EBE-16D6-4641-9C04-F26664EA05B8}">
  <dimension ref="A1:R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43556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0</v>
      </c>
      <c r="F6" s="25">
        <f t="shared" ref="F6:F23" si="0">E6/$E$24</f>
        <v>0</v>
      </c>
      <c r="G6" s="19"/>
      <c r="I6" s="121">
        <v>333</v>
      </c>
      <c r="J6" s="118"/>
      <c r="L6" s="124">
        <v>43497</v>
      </c>
      <c r="N6" s="63">
        <f>G2-L6</f>
        <v>59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>
        <v>7</v>
      </c>
      <c r="F7" s="24">
        <f t="shared" si="0"/>
        <v>6.8627450980392163E-2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x14ac:dyDescent="0.25">
      <c r="B8" s="150"/>
      <c r="C8" s="153"/>
      <c r="D8" s="6" t="s">
        <v>4</v>
      </c>
      <c r="E8" s="7">
        <v>28</v>
      </c>
      <c r="F8" s="24">
        <f t="shared" si="0"/>
        <v>0.27450980392156865</v>
      </c>
      <c r="G8" s="8"/>
      <c r="I8" s="121">
        <v>416</v>
      </c>
      <c r="J8" s="139"/>
      <c r="K8" s="76"/>
      <c r="L8" s="139">
        <v>43535</v>
      </c>
      <c r="N8" s="63">
        <f>G2-L8</f>
        <v>21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>
        <v>26</v>
      </c>
      <c r="F9" s="24">
        <f t="shared" si="0"/>
        <v>0.25490196078431371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>
        <v>11</v>
      </c>
      <c r="F10" s="23">
        <f t="shared" si="0"/>
        <v>0.10784313725490197</v>
      </c>
      <c r="G10" s="16"/>
      <c r="I10" s="123">
        <v>0.33263888888888887</v>
      </c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>
        <v>11</v>
      </c>
      <c r="F11" s="24">
        <f>E11/$E$24</f>
        <v>0.10784313725490197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>
        <v>21</v>
      </c>
      <c r="F12" s="24">
        <f>E12/$E$24</f>
        <v>0.20588235294117646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>
        <v>33</v>
      </c>
      <c r="F13" s="57">
        <f t="shared" si="0"/>
        <v>0.3235294117647059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37</v>
      </c>
      <c r="J14" s="130">
        <v>43500</v>
      </c>
      <c r="K14" s="111"/>
      <c r="L14" s="66">
        <f>$G$2-J14</f>
        <v>56</v>
      </c>
      <c r="M14" s="105"/>
    </row>
    <row r="15" spans="1:18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>
        <v>1</v>
      </c>
      <c r="F16" s="26">
        <f t="shared" si="0"/>
        <v>9.8039215686274508E-3</v>
      </c>
      <c r="G16" s="10"/>
      <c r="I16" s="129">
        <v>3</v>
      </c>
      <c r="J16" s="130">
        <v>43511</v>
      </c>
      <c r="K16" s="111"/>
      <c r="L16" s="66">
        <f>$G$2-J16</f>
        <v>45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101</v>
      </c>
      <c r="F17" s="36">
        <f t="shared" si="0"/>
        <v>0.99019607843137258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1</v>
      </c>
      <c r="F18" s="41">
        <f t="shared" si="0"/>
        <v>9.8039215686274508E-3</v>
      </c>
      <c r="G18" s="42"/>
      <c r="I18" s="121">
        <v>8</v>
      </c>
      <c r="J18" s="131">
        <v>43512</v>
      </c>
      <c r="K18" s="111"/>
      <c r="L18" s="66">
        <f>$G$2-J18</f>
        <v>44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0.33263888888888887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0</v>
      </c>
      <c r="F21" s="51">
        <f t="shared" si="0"/>
        <v>0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102</v>
      </c>
      <c r="F24" s="27">
        <f>SUM(F14:F23)</f>
        <v>1.0098039215686274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43556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333</v>
      </c>
      <c r="P38" s="92" t="s">
        <v>49</v>
      </c>
      <c r="Q38" s="96">
        <f>I8</f>
        <v>416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862</v>
      </c>
      <c r="P40" s="92" t="s">
        <v>51</v>
      </c>
      <c r="Q40" s="96">
        <f>1600-(SUM(Q38,Q39))</f>
        <v>1180.5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F1DD-BF75-4BF9-A76F-43F9A86C4AF4}">
  <dimension ref="A1:R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43557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20</v>
      </c>
      <c r="F6" s="25">
        <f t="shared" ref="F6:F23" si="0">E6/$E$24</f>
        <v>0.22727272727272727</v>
      </c>
      <c r="G6" s="19"/>
      <c r="I6" s="121" t="s">
        <v>54</v>
      </c>
      <c r="J6" s="118"/>
      <c r="L6" s="124" t="s">
        <v>54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>
        <v>66</v>
      </c>
      <c r="F7" s="24">
        <f t="shared" si="0"/>
        <v>0.75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x14ac:dyDescent="0.25">
      <c r="B8" s="150"/>
      <c r="C8" s="153"/>
      <c r="D8" s="6" t="s">
        <v>4</v>
      </c>
      <c r="E8" s="7">
        <v>7</v>
      </c>
      <c r="F8" s="24">
        <f t="shared" si="0"/>
        <v>7.9545454545454544E-2</v>
      </c>
      <c r="G8" s="8"/>
      <c r="I8" s="121" t="s">
        <v>54</v>
      </c>
      <c r="J8" s="139"/>
      <c r="K8" s="76"/>
      <c r="L8" s="139" t="s">
        <v>54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>
        <v>41</v>
      </c>
      <c r="F9" s="24">
        <f t="shared" si="0"/>
        <v>0.46590909090909088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>
        <v>6</v>
      </c>
      <c r="F10" s="23">
        <f t="shared" si="0"/>
        <v>6.8181818181818177E-2</v>
      </c>
      <c r="G10" s="16"/>
      <c r="I10" s="123" t="s">
        <v>54</v>
      </c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>
        <v>15</v>
      </c>
      <c r="F11" s="24">
        <f>E11/$E$24</f>
        <v>0.17045454545454544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>
        <v>27</v>
      </c>
      <c r="F12" s="24">
        <f>E12/$E$24</f>
        <v>0.30681818181818182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>
        <v>28</v>
      </c>
      <c r="F13" s="57">
        <f t="shared" si="0"/>
        <v>0.31818181818181818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 t="s">
        <v>54</v>
      </c>
      <c r="J14" s="130" t="s">
        <v>54</v>
      </c>
      <c r="K14" s="111"/>
      <c r="L14" s="66"/>
      <c r="M14" s="105"/>
    </row>
    <row r="15" spans="1:18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>
        <v>11</v>
      </c>
      <c r="F16" s="26">
        <f t="shared" si="0"/>
        <v>0.125</v>
      </c>
      <c r="G16" s="10"/>
      <c r="I16" s="129" t="s">
        <v>54</v>
      </c>
      <c r="J16" s="130" t="s">
        <v>54</v>
      </c>
      <c r="K16" s="111"/>
      <c r="L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87</v>
      </c>
      <c r="F17" s="36">
        <f t="shared" si="0"/>
        <v>0.98863636363636365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0</v>
      </c>
      <c r="F18" s="41">
        <f t="shared" si="0"/>
        <v>0</v>
      </c>
      <c r="G18" s="42"/>
      <c r="I18" s="121" t="s">
        <v>54</v>
      </c>
      <c r="J18" s="131" t="s">
        <v>54</v>
      </c>
      <c r="K18" s="111"/>
      <c r="L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 t="s">
        <v>54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1</v>
      </c>
      <c r="F21" s="51">
        <f t="shared" si="0"/>
        <v>1.1363636363636364E-2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88</v>
      </c>
      <c r="F24" s="27">
        <f>SUM(F14:F23)</f>
        <v>1.1250000000000002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43557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 t="str">
        <f>I6</f>
        <v>-</v>
      </c>
      <c r="P38" s="92" t="s">
        <v>49</v>
      </c>
      <c r="Q38" s="96" t="str">
        <f>I8</f>
        <v>-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1195</v>
      </c>
      <c r="P40" s="92" t="s">
        <v>51</v>
      </c>
      <c r="Q40" s="96">
        <f>1600-(SUM(Q38,Q39))</f>
        <v>1596.5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85FB-03F5-4D26-9069-93B905E53869}">
  <dimension ref="A1:R40"/>
  <sheetViews>
    <sheetView zoomScale="115" zoomScaleNormal="115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43558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/>
      <c r="F6" s="25" t="e">
        <f t="shared" ref="F6:F23" si="0">E6/$E$24</f>
        <v>#DIV/0!</v>
      </c>
      <c r="G6" s="19"/>
      <c r="I6" s="121">
        <v>287</v>
      </c>
      <c r="J6" s="118"/>
      <c r="L6" s="124">
        <v>43497</v>
      </c>
      <c r="N6" s="63">
        <f>G2-L6</f>
        <v>61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/>
      <c r="F7" s="24" t="e">
        <f t="shared" si="0"/>
        <v>#DIV/0!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x14ac:dyDescent="0.25">
      <c r="B8" s="150"/>
      <c r="C8" s="153"/>
      <c r="D8" s="6" t="s">
        <v>4</v>
      </c>
      <c r="E8" s="7"/>
      <c r="F8" s="24" t="e">
        <f t="shared" si="0"/>
        <v>#DIV/0!</v>
      </c>
      <c r="G8" s="8"/>
      <c r="I8" s="121">
        <v>413</v>
      </c>
      <c r="J8" s="139"/>
      <c r="K8" s="76"/>
      <c r="L8" s="139">
        <v>43535</v>
      </c>
      <c r="N8" s="63">
        <f>G2-L8</f>
        <v>23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/>
      <c r="F9" s="24" t="e">
        <f t="shared" si="0"/>
        <v>#DIV/0!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/>
      <c r="F10" s="23" t="e">
        <f t="shared" si="0"/>
        <v>#DIV/0!</v>
      </c>
      <c r="G10" s="16"/>
      <c r="I10" s="123">
        <v>0.3263888888888889</v>
      </c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/>
      <c r="F11" s="24" t="e">
        <f>E11/$E$24</f>
        <v>#DIV/0!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/>
      <c r="F12" s="24" t="e">
        <f>E12/$E$24</f>
        <v>#DIV/0!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/>
      <c r="F13" s="57" t="e">
        <f t="shared" si="0"/>
        <v>#DIV/0!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/>
      <c r="F14" s="85" t="e">
        <f t="shared" si="0"/>
        <v>#DIV/0!</v>
      </c>
      <c r="G14" s="86"/>
      <c r="I14" s="129">
        <v>35</v>
      </c>
      <c r="J14" s="130">
        <v>43500</v>
      </c>
      <c r="K14" s="111"/>
      <c r="L14" s="66">
        <f>$G$2-J14</f>
        <v>58</v>
      </c>
      <c r="M14" s="105"/>
    </row>
    <row r="15" spans="1:18" s="63" customFormat="1" ht="15" customHeight="1" x14ac:dyDescent="0.25">
      <c r="B15" s="150"/>
      <c r="C15" s="154"/>
      <c r="D15" s="55" t="s">
        <v>7</v>
      </c>
      <c r="E15" s="56"/>
      <c r="F15" s="57" t="e">
        <f t="shared" si="0"/>
        <v>#DIV/0!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/>
      <c r="F16" s="26" t="e">
        <f t="shared" si="0"/>
        <v>#DIV/0!</v>
      </c>
      <c r="G16" s="10"/>
      <c r="I16" s="129">
        <v>7</v>
      </c>
      <c r="J16" s="130">
        <v>43517</v>
      </c>
      <c r="K16" s="111"/>
      <c r="L16" s="66">
        <f>$G$2-J16</f>
        <v>41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/>
      <c r="F17" s="36" t="e">
        <f t="shared" si="0"/>
        <v>#DIV/0!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/>
      <c r="F18" s="41" t="e">
        <f t="shared" si="0"/>
        <v>#DIV/0!</v>
      </c>
      <c r="G18" s="42"/>
      <c r="I18" s="121">
        <v>2</v>
      </c>
      <c r="J18" s="131">
        <v>43544</v>
      </c>
      <c r="K18" s="111"/>
      <c r="L18" s="66">
        <f>$G$2-J18</f>
        <v>14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/>
      <c r="F19" s="46" t="e">
        <f t="shared" si="0"/>
        <v>#DIV/0!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/>
      <c r="F20" s="51" t="e">
        <f t="shared" si="0"/>
        <v>#DIV/0!</v>
      </c>
      <c r="G20" s="52"/>
      <c r="I20" s="123">
        <v>0.3263888888888889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/>
      <c r="F21" s="51" t="e">
        <f t="shared" si="0"/>
        <v>#DIV/0!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/>
      <c r="F22" s="51" t="e">
        <f t="shared" si="0"/>
        <v>#DIV/0!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/>
      <c r="F23" s="46" t="e">
        <f t="shared" si="0"/>
        <v>#DIV/0!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0</v>
      </c>
      <c r="F24" s="27" t="e">
        <f>SUM(F14:F23)</f>
        <v>#DIV/0!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43558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287</v>
      </c>
      <c r="P38" s="92" t="s">
        <v>49</v>
      </c>
      <c r="Q38" s="96">
        <f>I8</f>
        <v>413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908</v>
      </c>
      <c r="P40" s="92" t="s">
        <v>51</v>
      </c>
      <c r="Q40" s="96">
        <f>1600-(SUM(Q38,Q39))</f>
        <v>1183.5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EB08-D47A-4F25-844D-612FD2AD6002}">
  <dimension ref="A1:R40"/>
  <sheetViews>
    <sheetView zoomScale="115" zoomScaleNormal="115" workbookViewId="0">
      <selection activeCell="L7" sqref="L7"/>
    </sheetView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43571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140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140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/>
      <c r="F6" s="25" t="e">
        <f t="shared" ref="F6:F23" si="0">E6/$E$24</f>
        <v>#DIV/0!</v>
      </c>
      <c r="G6" s="19"/>
      <c r="I6" s="121">
        <v>397</v>
      </c>
      <c r="J6" s="118"/>
      <c r="L6" s="124">
        <v>43489</v>
      </c>
      <c r="N6" s="63">
        <f>G2-L6</f>
        <v>82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/>
      <c r="F7" s="24" t="e">
        <f t="shared" si="0"/>
        <v>#DIV/0!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x14ac:dyDescent="0.25">
      <c r="B8" s="150"/>
      <c r="C8" s="153"/>
      <c r="D8" s="6" t="s">
        <v>4</v>
      </c>
      <c r="E8" s="7"/>
      <c r="F8" s="24" t="e">
        <f t="shared" si="0"/>
        <v>#DIV/0!</v>
      </c>
      <c r="G8" s="8"/>
      <c r="I8" s="121">
        <v>670</v>
      </c>
      <c r="J8" s="139"/>
      <c r="K8" s="76"/>
      <c r="L8" s="139">
        <v>43535</v>
      </c>
      <c r="N8" s="63">
        <f>G2-L8</f>
        <v>36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/>
      <c r="F9" s="24" t="e">
        <f t="shared" si="0"/>
        <v>#DIV/0!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/>
      <c r="F10" s="23" t="e">
        <f t="shared" si="0"/>
        <v>#DIV/0!</v>
      </c>
      <c r="G10" s="16"/>
      <c r="I10" s="123"/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/>
      <c r="F11" s="24" t="e">
        <f>E11/$E$24</f>
        <v>#DIV/0!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/>
      <c r="F12" s="24" t="e">
        <f>E12/$E$24</f>
        <v>#DIV/0!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/>
      <c r="F13" s="57" t="e">
        <f t="shared" si="0"/>
        <v>#DIV/0!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/>
      <c r="F14" s="85" t="e">
        <f t="shared" si="0"/>
        <v>#DIV/0!</v>
      </c>
      <c r="G14" s="86"/>
      <c r="I14" s="129">
        <v>22</v>
      </c>
      <c r="J14" s="130">
        <v>43500</v>
      </c>
      <c r="K14" s="111"/>
      <c r="L14" s="66">
        <f>$G$2-J14</f>
        <v>71</v>
      </c>
      <c r="M14" s="105"/>
    </row>
    <row r="15" spans="1:18" s="63" customFormat="1" ht="15" customHeight="1" x14ac:dyDescent="0.25">
      <c r="B15" s="150"/>
      <c r="C15" s="154"/>
      <c r="D15" s="55" t="s">
        <v>7</v>
      </c>
      <c r="E15" s="56"/>
      <c r="F15" s="57" t="e">
        <f t="shared" si="0"/>
        <v>#DIV/0!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/>
      <c r="F16" s="26" t="e">
        <f t="shared" si="0"/>
        <v>#DIV/0!</v>
      </c>
      <c r="G16" s="10"/>
      <c r="I16" s="129">
        <v>9</v>
      </c>
      <c r="J16" s="130">
        <v>43539</v>
      </c>
      <c r="K16" s="111"/>
      <c r="L16" s="66">
        <f>$G$2-J16</f>
        <v>32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/>
      <c r="F17" s="36" t="e">
        <f t="shared" si="0"/>
        <v>#DIV/0!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/>
      <c r="F18" s="41" t="e">
        <f t="shared" si="0"/>
        <v>#DIV/0!</v>
      </c>
      <c r="G18" s="42"/>
      <c r="I18" s="121">
        <v>0</v>
      </c>
      <c r="J18" s="131" t="s">
        <v>54</v>
      </c>
      <c r="K18" s="111"/>
      <c r="L18" s="66" t="e">
        <f>$G$2-J18</f>
        <v>#VALUE!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/>
      <c r="F19" s="46" t="e">
        <f t="shared" si="0"/>
        <v>#DIV/0!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/>
      <c r="F20" s="51" t="e">
        <f t="shared" si="0"/>
        <v>#DIV/0!</v>
      </c>
      <c r="G20" s="52"/>
      <c r="I20" s="123"/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/>
      <c r="F21" s="51" t="e">
        <f t="shared" si="0"/>
        <v>#DIV/0!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/>
      <c r="F22" s="51" t="e">
        <f t="shared" si="0"/>
        <v>#DIV/0!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/>
      <c r="F23" s="46" t="e">
        <f t="shared" si="0"/>
        <v>#DIV/0!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0</v>
      </c>
      <c r="F24" s="27" t="e">
        <f>SUM(F14:F23)</f>
        <v>#DIV/0!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43571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397</v>
      </c>
      <c r="P38" s="92" t="s">
        <v>49</v>
      </c>
      <c r="Q38" s="96">
        <f>I8</f>
        <v>670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798</v>
      </c>
      <c r="P40" s="92" t="s">
        <v>51</v>
      </c>
      <c r="Q40" s="96">
        <f>1600-(SUM(Q38,Q39))</f>
        <v>926.5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01A0-69ED-4FBB-A20A-B4BFFA07ADBD}">
  <dimension ref="A1:Q37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10" width="19.710937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43504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287</v>
      </c>
      <c r="F6" s="25">
        <f t="shared" ref="F6:F20" si="0">E6/$E$21</f>
        <v>0.57285429141716571</v>
      </c>
      <c r="G6" s="19"/>
      <c r="I6" s="72">
        <v>672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5</v>
      </c>
      <c r="F7" s="24">
        <f t="shared" si="0"/>
        <v>9.9800399201596807E-3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2</v>
      </c>
      <c r="E8" s="7">
        <v>7</v>
      </c>
      <c r="F8" s="24">
        <f t="shared" si="0"/>
        <v>1.3972055888223553E-2</v>
      </c>
      <c r="G8" s="8"/>
      <c r="I8" s="72"/>
      <c r="J8" s="73"/>
    </row>
    <row r="9" spans="1:11" s="63" customFormat="1" ht="15" customHeight="1" x14ac:dyDescent="0.25">
      <c r="B9" s="150"/>
      <c r="C9" s="153"/>
      <c r="D9" s="14" t="s">
        <v>1</v>
      </c>
      <c r="E9" s="15">
        <v>76</v>
      </c>
      <c r="F9" s="23">
        <f t="shared" si="0"/>
        <v>0.15169660678642716</v>
      </c>
      <c r="G9" s="16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6" t="s">
        <v>5</v>
      </c>
      <c r="E10" s="7">
        <v>20</v>
      </c>
      <c r="F10" s="24">
        <f>E10/$E$21</f>
        <v>3.9920159680638723E-2</v>
      </c>
      <c r="G10" s="8"/>
      <c r="I10" s="78">
        <v>0.4375</v>
      </c>
      <c r="J10" s="79"/>
    </row>
    <row r="11" spans="1:11" s="63" customFormat="1" ht="15" customHeight="1" x14ac:dyDescent="0.25">
      <c r="B11" s="150"/>
      <c r="C11" s="153"/>
      <c r="D11" s="80" t="s">
        <v>40</v>
      </c>
      <c r="E11" s="81">
        <v>0</v>
      </c>
      <c r="F11" s="24">
        <f>E11/$E$21</f>
        <v>0</v>
      </c>
      <c r="G11" s="82"/>
    </row>
    <row r="12" spans="1:11" s="63" customFormat="1" ht="15" customHeight="1" x14ac:dyDescent="0.25">
      <c r="B12" s="150"/>
      <c r="C12" s="153"/>
      <c r="D12" s="55" t="s">
        <v>6</v>
      </c>
      <c r="E12" s="56">
        <v>16</v>
      </c>
      <c r="F12" s="57">
        <f t="shared" si="0"/>
        <v>3.1936127744510975E-2</v>
      </c>
      <c r="G12" s="58"/>
    </row>
    <row r="13" spans="1:11" s="63" customFormat="1" ht="15" customHeight="1" x14ac:dyDescent="0.25">
      <c r="B13" s="150"/>
      <c r="C13" s="153" t="s">
        <v>13</v>
      </c>
      <c r="D13" s="83" t="s">
        <v>8</v>
      </c>
      <c r="E13" s="84">
        <v>1</v>
      </c>
      <c r="F13" s="85">
        <f t="shared" si="0"/>
        <v>1.996007984031936E-3</v>
      </c>
      <c r="G13" s="86"/>
    </row>
    <row r="14" spans="1:11" s="63" customFormat="1" ht="15" customHeight="1" x14ac:dyDescent="0.25">
      <c r="B14" s="150"/>
      <c r="C14" s="154"/>
      <c r="D14" s="55" t="s">
        <v>7</v>
      </c>
      <c r="E14" s="56">
        <v>0</v>
      </c>
      <c r="F14" s="57">
        <f t="shared" si="0"/>
        <v>0</v>
      </c>
      <c r="G14" s="58"/>
    </row>
    <row r="15" spans="1:11" s="63" customFormat="1" ht="15" customHeight="1" thickBot="1" x14ac:dyDescent="0.3">
      <c r="B15" s="151"/>
      <c r="C15" s="54" t="s">
        <v>18</v>
      </c>
      <c r="D15" s="9" t="s">
        <v>19</v>
      </c>
      <c r="E15" s="97">
        <v>0</v>
      </c>
      <c r="F15" s="26">
        <f t="shared" si="0"/>
        <v>0</v>
      </c>
      <c r="G15" s="10"/>
    </row>
    <row r="16" spans="1:11" s="63" customFormat="1" ht="15" customHeight="1" x14ac:dyDescent="0.25">
      <c r="B16" s="155" t="s">
        <v>25</v>
      </c>
      <c r="C16" s="33" t="s">
        <v>24</v>
      </c>
      <c r="D16" s="34" t="s">
        <v>0</v>
      </c>
      <c r="E16" s="35">
        <v>48</v>
      </c>
      <c r="F16" s="36">
        <f t="shared" si="0"/>
        <v>9.580838323353294E-2</v>
      </c>
      <c r="G16" s="37"/>
    </row>
    <row r="17" spans="2:17" s="63" customFormat="1" ht="15" customHeight="1" x14ac:dyDescent="0.25">
      <c r="B17" s="156"/>
      <c r="C17" s="38" t="s">
        <v>15</v>
      </c>
      <c r="D17" s="39" t="s">
        <v>9</v>
      </c>
      <c r="E17" s="40">
        <v>40</v>
      </c>
      <c r="F17" s="41">
        <f t="shared" si="0"/>
        <v>7.9840319361277445E-2</v>
      </c>
      <c r="G17" s="42"/>
    </row>
    <row r="18" spans="2:17" s="63" customFormat="1" ht="15" customHeight="1" x14ac:dyDescent="0.25">
      <c r="B18" s="156"/>
      <c r="C18" s="43" t="s">
        <v>16</v>
      </c>
      <c r="D18" s="44" t="s">
        <v>10</v>
      </c>
      <c r="E18" s="45">
        <v>0</v>
      </c>
      <c r="F18" s="46">
        <f t="shared" si="0"/>
        <v>0</v>
      </c>
      <c r="G18" s="47"/>
    </row>
    <row r="19" spans="2:17" s="63" customFormat="1" ht="15" customHeight="1" x14ac:dyDescent="0.25">
      <c r="B19" s="156"/>
      <c r="C19" s="48" t="s">
        <v>17</v>
      </c>
      <c r="D19" s="49" t="s">
        <v>11</v>
      </c>
      <c r="E19" s="50">
        <v>0</v>
      </c>
      <c r="F19" s="51">
        <f t="shared" si="0"/>
        <v>0</v>
      </c>
      <c r="G19" s="52"/>
    </row>
    <row r="20" spans="2:17" s="63" customFormat="1" ht="15" customHeight="1" thickBot="1" x14ac:dyDescent="0.3">
      <c r="B20" s="157"/>
      <c r="C20" s="43" t="s">
        <v>18</v>
      </c>
      <c r="D20" s="44" t="s">
        <v>19</v>
      </c>
      <c r="E20" s="45">
        <v>1</v>
      </c>
      <c r="F20" s="46">
        <f t="shared" si="0"/>
        <v>1.996007984031936E-3</v>
      </c>
      <c r="G20" s="47"/>
    </row>
    <row r="21" spans="2:17" s="63" customFormat="1" ht="15" customHeight="1" thickBot="1" x14ac:dyDescent="0.3">
      <c r="B21" s="144" t="s">
        <v>20</v>
      </c>
      <c r="C21" s="145"/>
      <c r="D21" s="145"/>
      <c r="E21" s="20">
        <f>SUM(E6:E20)</f>
        <v>501</v>
      </c>
      <c r="F21" s="27">
        <f>SUM(F6:F20)</f>
        <v>1.0000000000000002</v>
      </c>
      <c r="G21" s="21">
        <f>SUM(G10:G19)</f>
        <v>0</v>
      </c>
    </row>
    <row r="22" spans="2:17" s="63" customFormat="1" x14ac:dyDescent="0.25">
      <c r="C22" s="64"/>
    </row>
    <row r="23" spans="2:17" s="63" customFormat="1" ht="17.25" x14ac:dyDescent="0.25">
      <c r="C23" s="87" t="s">
        <v>41</v>
      </c>
      <c r="D23" s="87"/>
      <c r="E23" s="87"/>
      <c r="F23" s="87"/>
      <c r="G23" s="87"/>
      <c r="H23" s="88"/>
      <c r="I23" s="88"/>
      <c r="J23" s="88"/>
      <c r="K23" s="88"/>
      <c r="L23" s="88"/>
    </row>
    <row r="24" spans="2:17" s="63" customFormat="1" ht="17.25" x14ac:dyDescent="0.25">
      <c r="B24" s="89">
        <f>G2</f>
        <v>43504</v>
      </c>
      <c r="C24" s="87"/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x14ac:dyDescent="0.25">
      <c r="C25" s="64"/>
    </row>
    <row r="26" spans="2:17" s="63" customFormat="1" x14ac:dyDescent="0.25">
      <c r="C26" s="64"/>
      <c r="M26" s="90" t="str">
        <f>I5</f>
        <v>Certificados Para Liberar (Bruto CaliLab)</v>
      </c>
      <c r="N26" s="90"/>
      <c r="P26" s="90" t="str">
        <f>I7</f>
        <v>Certificados para Digitar (Emitir Cert.)</v>
      </c>
      <c r="Q26" s="90"/>
    </row>
    <row r="27" spans="2:17" s="63" customFormat="1" x14ac:dyDescent="0.25">
      <c r="C27" s="64"/>
      <c r="M27" s="91" t="s">
        <v>42</v>
      </c>
      <c r="N27" s="91"/>
      <c r="P27" s="91" t="s">
        <v>42</v>
      </c>
      <c r="Q27" s="91"/>
    </row>
    <row r="28" spans="2:17" s="63" customFormat="1" x14ac:dyDescent="0.25">
      <c r="C28" s="64"/>
      <c r="M28" s="92" t="s">
        <v>43</v>
      </c>
      <c r="N28" s="93">
        <v>150</v>
      </c>
      <c r="P28" s="92" t="s">
        <v>43</v>
      </c>
      <c r="Q28" s="93">
        <v>120</v>
      </c>
    </row>
    <row r="29" spans="2:17" s="63" customFormat="1" x14ac:dyDescent="0.25">
      <c r="C29" s="64"/>
      <c r="M29" s="92" t="s">
        <v>44</v>
      </c>
      <c r="N29" s="93">
        <v>100</v>
      </c>
      <c r="P29" s="92" t="s">
        <v>44</v>
      </c>
      <c r="Q29" s="93">
        <v>80</v>
      </c>
    </row>
    <row r="30" spans="2:17" s="63" customFormat="1" x14ac:dyDescent="0.25">
      <c r="C30" s="64"/>
      <c r="M30" s="92" t="s">
        <v>45</v>
      </c>
      <c r="N30" s="93">
        <v>150</v>
      </c>
      <c r="P30" s="92" t="s">
        <v>45</v>
      </c>
      <c r="Q30" s="93">
        <v>120</v>
      </c>
    </row>
    <row r="31" spans="2:17" s="63" customFormat="1" x14ac:dyDescent="0.25">
      <c r="C31" s="64"/>
      <c r="M31" s="92" t="s">
        <v>46</v>
      </c>
      <c r="N31" s="93">
        <v>200</v>
      </c>
      <c r="P31" s="92" t="s">
        <v>46</v>
      </c>
      <c r="Q31" s="93">
        <v>480</v>
      </c>
    </row>
    <row r="32" spans="2:17" s="63" customFormat="1" x14ac:dyDescent="0.25">
      <c r="C32" s="64"/>
      <c r="M32" s="92" t="s">
        <v>47</v>
      </c>
      <c r="N32" s="93">
        <v>600</v>
      </c>
      <c r="P32" s="92" t="s">
        <v>47</v>
      </c>
      <c r="Q32" s="93">
        <v>800</v>
      </c>
    </row>
    <row r="33" spans="3:17" s="63" customFormat="1" x14ac:dyDescent="0.25">
      <c r="C33" s="64"/>
      <c r="E33" s="63">
        <v>0</v>
      </c>
      <c r="N33" s="66"/>
      <c r="Q33" s="66"/>
    </row>
    <row r="34" spans="3:17" s="63" customFormat="1" x14ac:dyDescent="0.25">
      <c r="C34" s="64"/>
      <c r="E34" s="63">
        <v>0</v>
      </c>
      <c r="M34" s="91" t="s">
        <v>48</v>
      </c>
      <c r="N34" s="91"/>
      <c r="P34" s="91" t="s">
        <v>48</v>
      </c>
      <c r="Q34" s="91"/>
    </row>
    <row r="35" spans="3:17" x14ac:dyDescent="0.25">
      <c r="M35" s="92" t="s">
        <v>49</v>
      </c>
      <c r="N35" s="96">
        <f>I6</f>
        <v>672</v>
      </c>
      <c r="P35" s="92" t="s">
        <v>49</v>
      </c>
      <c r="Q35" s="96">
        <f>I8</f>
        <v>0</v>
      </c>
    </row>
    <row r="36" spans="3:17" x14ac:dyDescent="0.25">
      <c r="M36" s="92" t="s">
        <v>50</v>
      </c>
      <c r="N36" s="93">
        <v>5</v>
      </c>
      <c r="P36" s="92" t="s">
        <v>50</v>
      </c>
      <c r="Q36" s="93">
        <v>3.5</v>
      </c>
    </row>
    <row r="37" spans="3:17" x14ac:dyDescent="0.25">
      <c r="M37" s="92" t="s">
        <v>51</v>
      </c>
      <c r="N37" s="93">
        <f>1200-(SUM(N35,N36))</f>
        <v>523</v>
      </c>
      <c r="P37" s="92" t="s">
        <v>51</v>
      </c>
      <c r="Q37" s="96">
        <f>1600-(SUM(Q35,Q36))</f>
        <v>1596.5</v>
      </c>
    </row>
  </sheetData>
  <mergeCells count="7">
    <mergeCell ref="B21:D21"/>
    <mergeCell ref="D1:F3"/>
    <mergeCell ref="B5:C5"/>
    <mergeCell ref="B6:B15"/>
    <mergeCell ref="C6:C12"/>
    <mergeCell ref="C13:C14"/>
    <mergeCell ref="B16:B20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8C4-3A72-4777-B1F5-16CAB3BE2E7C}">
  <dimension ref="A1:R40"/>
  <sheetViews>
    <sheetView zoomScale="115" zoomScaleNormal="115" workbookViewId="0">
      <selection activeCell="F6" sqref="F6"/>
    </sheetView>
  </sheetViews>
  <sheetFormatPr defaultRowHeight="15" x14ac:dyDescent="0.25"/>
  <cols>
    <col min="1" max="1" width="1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1.8554687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43584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141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141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0</v>
      </c>
      <c r="F6" s="25">
        <f t="shared" ref="F6:F23" si="0">E6/$E$24</f>
        <v>0</v>
      </c>
      <c r="G6" s="19"/>
      <c r="I6" s="121">
        <v>428</v>
      </c>
      <c r="J6" s="118"/>
      <c r="L6" s="124">
        <v>43497</v>
      </c>
      <c r="N6" s="63">
        <f>G2-L6</f>
        <v>87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>
        <v>23</v>
      </c>
      <c r="F7" s="24">
        <f t="shared" si="0"/>
        <v>0.14838709677419354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x14ac:dyDescent="0.25">
      <c r="B8" s="150"/>
      <c r="C8" s="153"/>
      <c r="D8" s="6" t="s">
        <v>4</v>
      </c>
      <c r="E8" s="7">
        <v>10</v>
      </c>
      <c r="F8" s="24">
        <f t="shared" si="0"/>
        <v>6.4516129032258063E-2</v>
      </c>
      <c r="G8" s="8"/>
      <c r="I8" s="121">
        <v>720</v>
      </c>
      <c r="J8" s="139"/>
      <c r="K8" s="76"/>
      <c r="L8" s="139">
        <v>43535</v>
      </c>
      <c r="N8" s="63">
        <f>G2-L8</f>
        <v>49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>
        <v>0</v>
      </c>
      <c r="F9" s="24">
        <f t="shared" si="0"/>
        <v>0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>
        <v>15</v>
      </c>
      <c r="F10" s="23">
        <f t="shared" si="0"/>
        <v>9.6774193548387094E-2</v>
      </c>
      <c r="G10" s="16"/>
      <c r="I10" s="123">
        <v>0.32430555555555557</v>
      </c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>
        <v>11</v>
      </c>
      <c r="F11" s="24">
        <f>E11/$E$24</f>
        <v>7.0967741935483872E-2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>
        <v>8</v>
      </c>
      <c r="F12" s="24">
        <f>E12/$E$24</f>
        <v>5.1612903225806452E-2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>
        <v>0</v>
      </c>
      <c r="F13" s="57">
        <f t="shared" si="0"/>
        <v>0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129">
        <v>43</v>
      </c>
      <c r="J14" s="130">
        <v>43500</v>
      </c>
      <c r="K14" s="111"/>
      <c r="L14" s="66">
        <f>$G$2-J14</f>
        <v>84</v>
      </c>
      <c r="M14" s="105"/>
    </row>
    <row r="15" spans="1:18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129">
        <v>24</v>
      </c>
      <c r="J16" s="130">
        <v>43539</v>
      </c>
      <c r="K16" s="111"/>
      <c r="L16" s="66">
        <f>$G$2-J16</f>
        <v>45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153</v>
      </c>
      <c r="F17" s="36">
        <f t="shared" si="0"/>
        <v>0.98709677419354835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2</v>
      </c>
      <c r="F18" s="41">
        <f t="shared" si="0"/>
        <v>1.2903225806451613E-2</v>
      </c>
      <c r="G18" s="42"/>
      <c r="I18" s="121">
        <v>2</v>
      </c>
      <c r="J18" s="131">
        <v>43565</v>
      </c>
      <c r="K18" s="111"/>
      <c r="L18" s="66">
        <f>$G$2-J18</f>
        <v>19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  <c r="I19" s="74" t="s">
        <v>39</v>
      </c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  <c r="I20" s="123">
        <v>0.32500000000000001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>
        <v>0</v>
      </c>
      <c r="F21" s="51">
        <f t="shared" si="0"/>
        <v>0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>
        <v>0</v>
      </c>
      <c r="F22" s="51">
        <f t="shared" si="0"/>
        <v>0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>
        <v>0</v>
      </c>
      <c r="F23" s="46">
        <f t="shared" si="0"/>
        <v>0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155</v>
      </c>
      <c r="F24" s="27">
        <f>SUM(F14:F23)</f>
        <v>1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43584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428</v>
      </c>
      <c r="P38" s="92" t="s">
        <v>49</v>
      </c>
      <c r="Q38" s="96">
        <f>I8</f>
        <v>720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767</v>
      </c>
      <c r="P40" s="92" t="s">
        <v>51</v>
      </c>
      <c r="Q40" s="96">
        <f>1600-(SUM(Q38,Q39))</f>
        <v>876.5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AC8C-F377-48A4-AA20-B098AF03E77D}">
  <dimension ref="A1:R40"/>
  <sheetViews>
    <sheetView zoomScale="115" zoomScaleNormal="115" workbookViewId="0">
      <selection activeCell="I18" sqref="I18:J18"/>
    </sheetView>
  </sheetViews>
  <sheetFormatPr defaultRowHeight="15" x14ac:dyDescent="0.25"/>
  <cols>
    <col min="1" max="1" width="1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1.8554687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8" s="63" customFormat="1" x14ac:dyDescent="0.25">
      <c r="D2" s="146"/>
      <c r="E2" s="146"/>
      <c r="F2" s="146"/>
      <c r="G2" s="67">
        <v>43585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142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142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/>
      <c r="F6" s="25" t="e">
        <f t="shared" ref="F6:F23" si="0">E6/$E$24</f>
        <v>#DIV/0!</v>
      </c>
      <c r="G6" s="19"/>
      <c r="I6" s="121">
        <v>534</v>
      </c>
      <c r="J6" s="118"/>
      <c r="L6" s="124">
        <v>43497</v>
      </c>
      <c r="N6" s="63">
        <f>G2-L6</f>
        <v>88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/>
      <c r="F7" s="24" t="e">
        <f t="shared" si="0"/>
        <v>#DIV/0!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x14ac:dyDescent="0.25">
      <c r="B8" s="150"/>
      <c r="C8" s="153"/>
      <c r="D8" s="6" t="s">
        <v>4</v>
      </c>
      <c r="E8" s="7"/>
      <c r="F8" s="24" t="e">
        <f t="shared" si="0"/>
        <v>#DIV/0!</v>
      </c>
      <c r="G8" s="8"/>
      <c r="I8" s="121">
        <v>976</v>
      </c>
      <c r="J8" s="139"/>
      <c r="K8" s="76"/>
      <c r="L8" s="139">
        <v>43535</v>
      </c>
      <c r="N8" s="63">
        <f>G2-L8</f>
        <v>50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/>
      <c r="F9" s="24" t="e">
        <f t="shared" si="0"/>
        <v>#DIV/0!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/>
      <c r="F10" s="23" t="e">
        <f t="shared" si="0"/>
        <v>#DIV/0!</v>
      </c>
      <c r="G10" s="16"/>
      <c r="I10" s="123">
        <v>0.32777777777777778</v>
      </c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/>
      <c r="F11" s="24" t="e">
        <f>E11/$E$24</f>
        <v>#DIV/0!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/>
      <c r="F12" s="24" t="e">
        <f>E12/$E$24</f>
        <v>#DIV/0!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/>
      <c r="F13" s="57" t="e">
        <f t="shared" si="0"/>
        <v>#DIV/0!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/>
      <c r="F14" s="85" t="e">
        <f t="shared" si="0"/>
        <v>#DIV/0!</v>
      </c>
      <c r="G14" s="86"/>
      <c r="I14" s="129">
        <v>47</v>
      </c>
      <c r="J14" s="130">
        <v>43500</v>
      </c>
      <c r="K14" s="111"/>
      <c r="L14" s="66">
        <f>$G$2-J14</f>
        <v>85</v>
      </c>
      <c r="M14" s="105"/>
    </row>
    <row r="15" spans="1:18" s="63" customFormat="1" ht="15" customHeight="1" x14ac:dyDescent="0.25">
      <c r="B15" s="150"/>
      <c r="C15" s="154"/>
      <c r="D15" s="55" t="s">
        <v>7</v>
      </c>
      <c r="E15" s="56"/>
      <c r="F15" s="57" t="e">
        <f t="shared" si="0"/>
        <v>#DIV/0!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/>
      <c r="F16" s="26" t="e">
        <f t="shared" si="0"/>
        <v>#DIV/0!</v>
      </c>
      <c r="G16" s="10"/>
      <c r="I16" s="129">
        <v>23</v>
      </c>
      <c r="J16" s="130">
        <v>43545</v>
      </c>
      <c r="K16" s="111"/>
      <c r="L16" s="66">
        <f>$G$2-J16</f>
        <v>40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/>
      <c r="F17" s="36" t="e">
        <f t="shared" si="0"/>
        <v>#DIV/0!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/>
      <c r="F18" s="41" t="e">
        <f t="shared" si="0"/>
        <v>#DIV/0!</v>
      </c>
      <c r="G18" s="42"/>
      <c r="I18" s="121">
        <v>3</v>
      </c>
      <c r="J18" s="131">
        <v>43539</v>
      </c>
      <c r="K18" s="111"/>
      <c r="L18" s="66">
        <f>$G$2-J18</f>
        <v>46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/>
      <c r="F19" s="46" t="e">
        <f t="shared" si="0"/>
        <v>#DIV/0!</v>
      </c>
      <c r="G19" s="47"/>
      <c r="I19" s="74"/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/>
      <c r="F20" s="51" t="e">
        <f t="shared" si="0"/>
        <v>#DIV/0!</v>
      </c>
      <c r="G20" s="52"/>
      <c r="I20" s="123">
        <v>0.32777777777777778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/>
      <c r="F21" s="51" t="e">
        <f t="shared" si="0"/>
        <v>#DIV/0!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/>
      <c r="F22" s="51" t="e">
        <f t="shared" si="0"/>
        <v>#DIV/0!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/>
      <c r="F23" s="46" t="e">
        <f t="shared" si="0"/>
        <v>#DIV/0!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0</v>
      </c>
      <c r="F24" s="27" t="e">
        <f>SUM(F14:F23)</f>
        <v>#DIV/0!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43585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534</v>
      </c>
      <c r="P38" s="92" t="s">
        <v>49</v>
      </c>
      <c r="Q38" s="96">
        <f>I8</f>
        <v>976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661</v>
      </c>
      <c r="P40" s="92" t="s">
        <v>51</v>
      </c>
      <c r="Q40" s="96">
        <f>1600-(SUM(Q38,Q39))</f>
        <v>620.5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31C7-086A-4C28-B3BA-017C569D31D2}">
  <dimension ref="A1:R40"/>
  <sheetViews>
    <sheetView tabSelected="1" zoomScale="115" zoomScaleNormal="115" workbookViewId="0">
      <selection activeCell="L2" sqref="L2"/>
    </sheetView>
  </sheetViews>
  <sheetFormatPr defaultRowHeight="15" x14ac:dyDescent="0.25"/>
  <cols>
    <col min="1" max="1" width="1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1.85546875" style="95" customWidth="1"/>
    <col min="9" max="9" width="20.28515625" style="95" customWidth="1"/>
    <col min="10" max="10" width="18" style="95" customWidth="1"/>
    <col min="11" max="11" width="0.42578125" style="95" customWidth="1"/>
    <col min="12" max="12" width="23.5703125" style="95" customWidth="1"/>
    <col min="13" max="13" width="2" style="95" customWidth="1"/>
    <col min="14" max="14" width="4.855468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8" s="63" customFormat="1" x14ac:dyDescent="0.25">
      <c r="C1" s="64"/>
      <c r="D1" s="146" t="s">
        <v>26</v>
      </c>
      <c r="E1" s="146"/>
      <c r="F1" s="146"/>
      <c r="G1" s="65" t="s">
        <v>22</v>
      </c>
      <c r="L1" s="63">
        <v>270</v>
      </c>
    </row>
    <row r="2" spans="1:18" s="63" customFormat="1" x14ac:dyDescent="0.25">
      <c r="D2" s="146"/>
      <c r="E2" s="146"/>
      <c r="F2" s="146"/>
      <c r="G2" s="67">
        <v>43587</v>
      </c>
    </row>
    <row r="3" spans="1:18" s="63" customFormat="1" x14ac:dyDescent="0.25">
      <c r="C3" s="64"/>
      <c r="D3" s="146"/>
      <c r="E3" s="146"/>
      <c r="F3" s="146"/>
    </row>
    <row r="4" spans="1:18" s="63" customFormat="1" ht="15.75" thickBot="1" x14ac:dyDescent="0.3">
      <c r="C4" s="64"/>
      <c r="D4" s="68"/>
      <c r="E4" s="68"/>
      <c r="F4" s="68"/>
      <c r="Q4" s="63">
        <v>391</v>
      </c>
      <c r="R4" s="137" t="s">
        <v>20</v>
      </c>
    </row>
    <row r="5" spans="1:18" s="63" customFormat="1" ht="15.75" thickBot="1" x14ac:dyDescent="0.3">
      <c r="A5" s="143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143"/>
      <c r="I5" s="70" t="s">
        <v>38</v>
      </c>
      <c r="J5" s="71"/>
      <c r="L5" s="106" t="s">
        <v>60</v>
      </c>
      <c r="Q5" s="63">
        <v>179</v>
      </c>
      <c r="R5" s="137" t="s">
        <v>13</v>
      </c>
    </row>
    <row r="6" spans="1:18" s="63" customFormat="1" ht="15" customHeight="1" x14ac:dyDescent="0.25">
      <c r="B6" s="149" t="s">
        <v>27</v>
      </c>
      <c r="C6" s="152" t="s">
        <v>12</v>
      </c>
      <c r="D6" s="17" t="s">
        <v>3</v>
      </c>
      <c r="E6" s="18"/>
      <c r="F6" s="25" t="e">
        <f t="shared" ref="F6:F23" si="0">E6/$E$24</f>
        <v>#DIV/0!</v>
      </c>
      <c r="G6" s="19"/>
      <c r="I6" s="121">
        <v>597</v>
      </c>
      <c r="J6" s="118"/>
      <c r="L6" s="124">
        <v>43497</v>
      </c>
      <c r="N6" s="63">
        <f>G2-L6</f>
        <v>90</v>
      </c>
      <c r="Q6" s="63">
        <v>212</v>
      </c>
      <c r="R6" s="137" t="s">
        <v>12</v>
      </c>
    </row>
    <row r="7" spans="1:18" s="63" customFormat="1" ht="15" customHeight="1" x14ac:dyDescent="0.25">
      <c r="B7" s="150"/>
      <c r="C7" s="153"/>
      <c r="D7" s="6" t="s">
        <v>53</v>
      </c>
      <c r="E7" s="7"/>
      <c r="F7" s="24" t="e">
        <f t="shared" si="0"/>
        <v>#DIV/0!</v>
      </c>
      <c r="G7" s="8"/>
      <c r="I7" s="74" t="s">
        <v>52</v>
      </c>
      <c r="J7" s="75"/>
      <c r="K7" s="76"/>
      <c r="L7" s="107" t="s">
        <v>52</v>
      </c>
      <c r="Q7" s="63">
        <v>132</v>
      </c>
      <c r="R7" s="137" t="s">
        <v>68</v>
      </c>
    </row>
    <row r="8" spans="1:18" s="63" customFormat="1" ht="15" customHeight="1" x14ac:dyDescent="0.25">
      <c r="B8" s="150"/>
      <c r="C8" s="153"/>
      <c r="D8" s="6" t="s">
        <v>4</v>
      </c>
      <c r="E8" s="7"/>
      <c r="F8" s="24" t="e">
        <f t="shared" si="0"/>
        <v>#DIV/0!</v>
      </c>
      <c r="G8" s="8"/>
      <c r="I8" s="121">
        <v>885</v>
      </c>
      <c r="J8" s="139"/>
      <c r="K8" s="76"/>
      <c r="L8" s="139">
        <v>43535</v>
      </c>
      <c r="N8" s="63">
        <f>G2-L8</f>
        <v>52</v>
      </c>
      <c r="Q8" s="63">
        <v>138</v>
      </c>
      <c r="R8" s="137" t="s">
        <v>69</v>
      </c>
    </row>
    <row r="9" spans="1:18" s="63" customFormat="1" ht="15" customHeight="1" x14ac:dyDescent="0.25">
      <c r="B9" s="150"/>
      <c r="C9" s="153"/>
      <c r="D9" s="6" t="s">
        <v>56</v>
      </c>
      <c r="E9" s="7"/>
      <c r="F9" s="24" t="e">
        <f t="shared" si="0"/>
        <v>#DIV/0!</v>
      </c>
      <c r="G9" s="8"/>
      <c r="I9" s="119" t="s">
        <v>39</v>
      </c>
      <c r="J9" s="120"/>
      <c r="L9" s="108"/>
      <c r="Q9" s="136">
        <f>SUM(Q7:Q8)</f>
        <v>270</v>
      </c>
    </row>
    <row r="10" spans="1:18" s="63" customFormat="1" ht="15" customHeight="1" thickBot="1" x14ac:dyDescent="0.3">
      <c r="B10" s="150"/>
      <c r="C10" s="153"/>
      <c r="D10" s="6" t="s">
        <v>2</v>
      </c>
      <c r="E10" s="15"/>
      <c r="F10" s="23" t="e">
        <f t="shared" si="0"/>
        <v>#DIV/0!</v>
      </c>
      <c r="G10" s="16"/>
      <c r="I10" s="123">
        <v>0.3354166666666667</v>
      </c>
      <c r="J10" s="79"/>
      <c r="L10" s="109"/>
    </row>
    <row r="11" spans="1:18" s="63" customFormat="1" ht="15" customHeight="1" thickBot="1" x14ac:dyDescent="0.3">
      <c r="B11" s="150"/>
      <c r="C11" s="153"/>
      <c r="D11" s="14" t="s">
        <v>58</v>
      </c>
      <c r="E11" s="7"/>
      <c r="F11" s="24" t="e">
        <f>E11/$E$24</f>
        <v>#DIV/0!</v>
      </c>
      <c r="G11" s="8"/>
    </row>
    <row r="12" spans="1:18" s="63" customFormat="1" ht="15" customHeight="1" x14ac:dyDescent="0.25">
      <c r="B12" s="150"/>
      <c r="C12" s="153"/>
      <c r="D12" s="14" t="s">
        <v>1</v>
      </c>
      <c r="E12" s="81"/>
      <c r="F12" s="24" t="e">
        <f>E12/$E$24</f>
        <v>#DIV/0!</v>
      </c>
      <c r="G12" s="82"/>
      <c r="I12" s="112" t="s">
        <v>59</v>
      </c>
      <c r="J12" s="110"/>
    </row>
    <row r="13" spans="1:18" s="63" customFormat="1" ht="15" customHeight="1" x14ac:dyDescent="0.25">
      <c r="B13" s="150"/>
      <c r="C13" s="153"/>
      <c r="D13" s="6" t="s">
        <v>5</v>
      </c>
      <c r="E13" s="56"/>
      <c r="F13" s="57" t="e">
        <f t="shared" si="0"/>
        <v>#DIV/0!</v>
      </c>
      <c r="G13" s="58"/>
      <c r="I13" s="74" t="s">
        <v>61</v>
      </c>
      <c r="J13" s="113" t="s">
        <v>62</v>
      </c>
    </row>
    <row r="14" spans="1:18" s="63" customFormat="1" ht="15" customHeight="1" x14ac:dyDescent="0.25">
      <c r="B14" s="150"/>
      <c r="C14" s="153" t="s">
        <v>13</v>
      </c>
      <c r="D14" s="83" t="s">
        <v>8</v>
      </c>
      <c r="E14" s="84"/>
      <c r="F14" s="85" t="e">
        <f t="shared" si="0"/>
        <v>#DIV/0!</v>
      </c>
      <c r="G14" s="86"/>
      <c r="I14" s="129">
        <v>49</v>
      </c>
      <c r="J14" s="130">
        <v>43500</v>
      </c>
      <c r="K14" s="111"/>
      <c r="L14" s="66">
        <f>$G$2-J14</f>
        <v>87</v>
      </c>
      <c r="M14" s="105"/>
    </row>
    <row r="15" spans="1:18" s="63" customFormat="1" ht="15" customHeight="1" x14ac:dyDescent="0.25">
      <c r="B15" s="150"/>
      <c r="C15" s="154"/>
      <c r="D15" s="55" t="s">
        <v>7</v>
      </c>
      <c r="E15" s="56"/>
      <c r="F15" s="57" t="e">
        <f t="shared" si="0"/>
        <v>#DIV/0!</v>
      </c>
      <c r="G15" s="58"/>
      <c r="I15" s="74" t="s">
        <v>25</v>
      </c>
      <c r="J15" s="75"/>
      <c r="M15" s="105"/>
    </row>
    <row r="16" spans="1:18" s="63" customFormat="1" ht="15" customHeight="1" thickBot="1" x14ac:dyDescent="0.3">
      <c r="B16" s="151"/>
      <c r="C16" s="54" t="s">
        <v>18</v>
      </c>
      <c r="D16" s="9" t="s">
        <v>19</v>
      </c>
      <c r="E16" s="97"/>
      <c r="F16" s="26" t="e">
        <f t="shared" si="0"/>
        <v>#DIV/0!</v>
      </c>
      <c r="G16" s="10"/>
      <c r="I16" s="129">
        <v>25</v>
      </c>
      <c r="J16" s="130">
        <v>43545</v>
      </c>
      <c r="K16" s="111"/>
      <c r="L16" s="66">
        <f>$G$2-J16</f>
        <v>42</v>
      </c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/>
      <c r="F17" s="36" t="e">
        <f t="shared" si="0"/>
        <v>#DIV/0!</v>
      </c>
      <c r="G17" s="37"/>
      <c r="I17" s="74" t="s">
        <v>63</v>
      </c>
      <c r="J17" s="75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/>
      <c r="F18" s="41" t="e">
        <f t="shared" si="0"/>
        <v>#DIV/0!</v>
      </c>
      <c r="G18" s="42"/>
      <c r="I18" s="121">
        <v>3</v>
      </c>
      <c r="J18" s="131">
        <v>43539</v>
      </c>
      <c r="K18" s="111"/>
      <c r="L18" s="66">
        <f>$G$2-J18</f>
        <v>48</v>
      </c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/>
      <c r="F19" s="46" t="e">
        <f t="shared" si="0"/>
        <v>#DIV/0!</v>
      </c>
      <c r="G19" s="47"/>
      <c r="I19" s="74"/>
      <c r="J19" s="77"/>
      <c r="L19" s="66"/>
    </row>
    <row r="20" spans="2:17" s="63" customFormat="1" ht="15" customHeight="1" thickBot="1" x14ac:dyDescent="0.3">
      <c r="B20" s="156"/>
      <c r="C20" s="48" t="s">
        <v>17</v>
      </c>
      <c r="D20" s="49" t="s">
        <v>11</v>
      </c>
      <c r="E20" s="50"/>
      <c r="F20" s="51" t="e">
        <f t="shared" si="0"/>
        <v>#DIV/0!</v>
      </c>
      <c r="G20" s="52"/>
      <c r="I20" s="123">
        <v>0.33749999999999997</v>
      </c>
      <c r="J20" s="117"/>
      <c r="L20" s="104"/>
    </row>
    <row r="21" spans="2:17" s="63" customFormat="1" ht="15" customHeight="1" x14ac:dyDescent="0.25">
      <c r="B21" s="156"/>
      <c r="C21" s="48" t="s">
        <v>24</v>
      </c>
      <c r="D21" s="49" t="s">
        <v>64</v>
      </c>
      <c r="E21" s="50"/>
      <c r="F21" s="51" t="e">
        <f t="shared" si="0"/>
        <v>#DIV/0!</v>
      </c>
      <c r="G21" s="52"/>
      <c r="I21" s="127"/>
      <c r="J21" s="126"/>
      <c r="L21" s="104"/>
    </row>
    <row r="22" spans="2:17" s="63" customFormat="1" ht="15" customHeight="1" x14ac:dyDescent="0.25">
      <c r="B22" s="156"/>
      <c r="C22" s="48" t="s">
        <v>65</v>
      </c>
      <c r="D22" s="49" t="s">
        <v>66</v>
      </c>
      <c r="E22" s="50"/>
      <c r="F22" s="51" t="e">
        <f t="shared" si="0"/>
        <v>#DIV/0!</v>
      </c>
      <c r="G22" s="52"/>
      <c r="I22" s="127"/>
      <c r="J22" s="126"/>
      <c r="L22" s="104"/>
    </row>
    <row r="23" spans="2:17" s="63" customFormat="1" ht="15" customHeight="1" thickBot="1" x14ac:dyDescent="0.3">
      <c r="B23" s="157"/>
      <c r="C23" s="43" t="s">
        <v>18</v>
      </c>
      <c r="D23" s="44" t="s">
        <v>19</v>
      </c>
      <c r="E23" s="45"/>
      <c r="F23" s="46" t="e">
        <f t="shared" si="0"/>
        <v>#DIV/0!</v>
      </c>
      <c r="G23" s="47"/>
      <c r="L23" s="66"/>
    </row>
    <row r="24" spans="2:17" s="63" customFormat="1" ht="15" customHeight="1" thickBot="1" x14ac:dyDescent="0.3">
      <c r="B24" s="144" t="s">
        <v>20</v>
      </c>
      <c r="C24" s="145"/>
      <c r="D24" s="145"/>
      <c r="E24" s="20">
        <f>SUM(E17:E23)</f>
        <v>0</v>
      </c>
      <c r="F24" s="27" t="e">
        <f>SUM(F14:F23)</f>
        <v>#DIV/0!</v>
      </c>
      <c r="G24" s="21">
        <f>SUM(G11:G20)</f>
        <v>0</v>
      </c>
      <c r="L24" s="104"/>
    </row>
    <row r="25" spans="2:17" s="63" customFormat="1" x14ac:dyDescent="0.25">
      <c r="C25" s="64"/>
    </row>
    <row r="26" spans="2:17" s="63" customFormat="1" ht="17.25" customHeight="1" x14ac:dyDescent="0.25">
      <c r="D26" s="114"/>
      <c r="E26" s="114"/>
      <c r="F26" s="114"/>
      <c r="G26" s="114" t="s">
        <v>41</v>
      </c>
      <c r="H26" s="66"/>
      <c r="K26" s="66"/>
      <c r="L26" s="66"/>
    </row>
    <row r="27" spans="2:17" s="63" customFormat="1" ht="17.25" customHeight="1" x14ac:dyDescent="0.25">
      <c r="C27" s="114"/>
      <c r="D27" s="114"/>
      <c r="E27" s="114"/>
      <c r="G27" s="115">
        <f>G2</f>
        <v>43587</v>
      </c>
      <c r="H27" s="66"/>
      <c r="K27" s="66"/>
      <c r="L27" s="66"/>
    </row>
    <row r="28" spans="2:17" s="63" customFormat="1" x14ac:dyDescent="0.25">
      <c r="C28" s="64"/>
    </row>
    <row r="29" spans="2:17" s="63" customFormat="1" x14ac:dyDescent="0.25">
      <c r="C29" s="64"/>
      <c r="M29" s="90" t="str">
        <f>I5</f>
        <v>Certificados Para Liberar (Bruto CaliLab)</v>
      </c>
      <c r="N29" s="90"/>
      <c r="P29" s="90" t="str">
        <f>I7</f>
        <v>Certificados para Digitar (Emitir Cert.)</v>
      </c>
      <c r="Q29" s="90"/>
    </row>
    <row r="30" spans="2:17" s="63" customFormat="1" x14ac:dyDescent="0.25">
      <c r="C30" s="64"/>
      <c r="M30" s="91" t="s">
        <v>42</v>
      </c>
      <c r="N30" s="91"/>
      <c r="P30" s="91" t="s">
        <v>42</v>
      </c>
      <c r="Q30" s="91"/>
    </row>
    <row r="31" spans="2:17" s="63" customFormat="1" x14ac:dyDescent="0.25">
      <c r="C31" s="64"/>
      <c r="M31" s="92" t="s">
        <v>43</v>
      </c>
      <c r="N31" s="93">
        <v>150</v>
      </c>
      <c r="P31" s="92" t="s">
        <v>43</v>
      </c>
      <c r="Q31" s="93">
        <v>120</v>
      </c>
    </row>
    <row r="32" spans="2:17" s="63" customFormat="1" x14ac:dyDescent="0.25">
      <c r="C32" s="64"/>
      <c r="M32" s="92" t="s">
        <v>44</v>
      </c>
      <c r="N32" s="93">
        <v>100</v>
      </c>
      <c r="P32" s="92" t="s">
        <v>44</v>
      </c>
      <c r="Q32" s="93">
        <v>80</v>
      </c>
    </row>
    <row r="33" spans="3:17" s="63" customFormat="1" x14ac:dyDescent="0.25">
      <c r="C33" s="64"/>
      <c r="M33" s="92" t="s">
        <v>45</v>
      </c>
      <c r="N33" s="93">
        <v>150</v>
      </c>
      <c r="P33" s="92" t="s">
        <v>45</v>
      </c>
      <c r="Q33" s="93">
        <v>120</v>
      </c>
    </row>
    <row r="34" spans="3:17" s="63" customFormat="1" x14ac:dyDescent="0.25">
      <c r="C34" s="64"/>
      <c r="M34" s="92" t="s">
        <v>46</v>
      </c>
      <c r="N34" s="93">
        <v>200</v>
      </c>
      <c r="P34" s="92" t="s">
        <v>46</v>
      </c>
      <c r="Q34" s="93">
        <v>480</v>
      </c>
    </row>
    <row r="35" spans="3:17" s="63" customFormat="1" x14ac:dyDescent="0.25">
      <c r="C35" s="64"/>
      <c r="M35" s="92" t="s">
        <v>47</v>
      </c>
      <c r="N35" s="93">
        <v>600</v>
      </c>
      <c r="P35" s="92" t="s">
        <v>47</v>
      </c>
      <c r="Q35" s="93">
        <v>800</v>
      </c>
    </row>
    <row r="36" spans="3:17" s="63" customFormat="1" x14ac:dyDescent="0.25">
      <c r="C36" s="64"/>
      <c r="E36" s="63">
        <v>0</v>
      </c>
      <c r="N36" s="66"/>
      <c r="Q36" s="66"/>
    </row>
    <row r="37" spans="3:17" s="63" customFormat="1" x14ac:dyDescent="0.25">
      <c r="C37" s="64"/>
      <c r="E37" s="63">
        <v>0</v>
      </c>
      <c r="M37" s="91" t="s">
        <v>48</v>
      </c>
      <c r="N37" s="91"/>
      <c r="P37" s="91" t="s">
        <v>48</v>
      </c>
      <c r="Q37" s="91"/>
    </row>
    <row r="38" spans="3:17" x14ac:dyDescent="0.25">
      <c r="M38" s="92" t="s">
        <v>49</v>
      </c>
      <c r="N38" s="96">
        <f>I6</f>
        <v>597</v>
      </c>
      <c r="P38" s="92" t="s">
        <v>49</v>
      </c>
      <c r="Q38" s="96">
        <f>I8</f>
        <v>885</v>
      </c>
    </row>
    <row r="39" spans="3:17" x14ac:dyDescent="0.25">
      <c r="M39" s="92" t="s">
        <v>50</v>
      </c>
      <c r="N39" s="93">
        <v>5</v>
      </c>
      <c r="P39" s="92" t="s">
        <v>50</v>
      </c>
      <c r="Q39" s="93">
        <v>3.5</v>
      </c>
    </row>
    <row r="40" spans="3:17" x14ac:dyDescent="0.25">
      <c r="M40" s="92" t="s">
        <v>51</v>
      </c>
      <c r="N40" s="93">
        <f>1200-(SUM(N38,N39))</f>
        <v>598</v>
      </c>
      <c r="P40" s="92" t="s">
        <v>51</v>
      </c>
      <c r="Q40" s="96">
        <f>1600-(SUM(Q38,Q39))</f>
        <v>711.5</v>
      </c>
    </row>
  </sheetData>
  <mergeCells count="7">
    <mergeCell ref="B24:D24"/>
    <mergeCell ref="D1:F3"/>
    <mergeCell ref="B5:C5"/>
    <mergeCell ref="B6:B16"/>
    <mergeCell ref="C6:C13"/>
    <mergeCell ref="C14:C15"/>
    <mergeCell ref="B17:B23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CB88-4255-4BE1-8F9E-91B5100206CA}">
  <dimension ref="A1:T39"/>
  <sheetViews>
    <sheetView zoomScale="130" zoomScaleNormal="130" workbookViewId="0"/>
  </sheetViews>
  <sheetFormatPr defaultRowHeight="15" x14ac:dyDescent="0.25"/>
  <cols>
    <col min="1" max="1" width="2.7109375" style="1" customWidth="1"/>
    <col min="2" max="2" width="11.5703125" style="28" bestFit="1" customWidth="1"/>
    <col min="3" max="3" width="11.5703125" style="29" bestFit="1" customWidth="1"/>
    <col min="4" max="4" width="5.7109375" style="29" bestFit="1" customWidth="1"/>
    <col min="5" max="5" width="11.5703125" style="29" customWidth="1"/>
    <col min="6" max="6" width="5.7109375" style="29" bestFit="1" customWidth="1"/>
    <col min="7" max="7" width="2.7109375" style="1" customWidth="1"/>
    <col min="8" max="8" width="8.28515625" style="1" bestFit="1" customWidth="1"/>
    <col min="9" max="9" width="2.7109375" style="1" customWidth="1"/>
    <col min="10" max="10" width="11.140625" style="1" customWidth="1"/>
    <col min="11" max="16" width="9.140625" style="1"/>
  </cols>
  <sheetData>
    <row r="1" spans="1:16" ht="11.1" customHeight="1" x14ac:dyDescent="0.25">
      <c r="B1" s="5"/>
      <c r="C1" s="31"/>
      <c r="D1" s="31"/>
      <c r="E1" s="31"/>
      <c r="F1" s="31"/>
    </row>
    <row r="2" spans="1:16" s="2" customFormat="1" ht="30" customHeight="1" x14ac:dyDescent="0.25">
      <c r="A2" s="3"/>
      <c r="B2" s="28" t="s">
        <v>22</v>
      </c>
      <c r="C2" s="28" t="s">
        <v>23</v>
      </c>
      <c r="D2" s="28" t="s">
        <v>28</v>
      </c>
      <c r="E2" s="28" t="s">
        <v>31</v>
      </c>
      <c r="F2" s="28" t="s">
        <v>28</v>
      </c>
      <c r="G2" s="3"/>
      <c r="H2" s="62" t="s">
        <v>32</v>
      </c>
      <c r="I2" s="3"/>
      <c r="J2" s="3"/>
      <c r="K2" s="3"/>
      <c r="L2" s="3"/>
      <c r="M2" s="3"/>
      <c r="N2" s="3"/>
      <c r="O2" s="3"/>
      <c r="P2" s="3"/>
    </row>
    <row r="3" spans="1:16" s="11" customFormat="1" x14ac:dyDescent="0.25">
      <c r="A3" s="4"/>
      <c r="B3" s="135">
        <f>'05-02'!$G$2</f>
        <v>43501</v>
      </c>
      <c r="C3" s="133">
        <f>'05-02'!$I$6</f>
        <v>1035</v>
      </c>
      <c r="D3" s="134">
        <v>150</v>
      </c>
      <c r="E3" s="133" t="str">
        <f>'05-02'!$I$8</f>
        <v>-</v>
      </c>
      <c r="F3" s="134">
        <v>120</v>
      </c>
      <c r="H3" s="61" t="s">
        <v>29</v>
      </c>
      <c r="I3" s="4"/>
      <c r="J3" s="4"/>
      <c r="K3" s="4"/>
      <c r="L3" s="4"/>
      <c r="M3" s="4"/>
      <c r="N3" s="4"/>
      <c r="O3" s="4"/>
      <c r="P3" s="4"/>
    </row>
    <row r="4" spans="1:16" s="2" customFormat="1" x14ac:dyDescent="0.25">
      <c r="A4" s="3"/>
      <c r="B4" s="135">
        <f>'06-02'!$G$2</f>
        <v>43502</v>
      </c>
      <c r="C4" s="133">
        <f>'06-02'!$I$6</f>
        <v>1288</v>
      </c>
      <c r="D4" s="134">
        <v>150</v>
      </c>
      <c r="E4" s="133" t="str">
        <f>'06-02'!$I$8</f>
        <v>-</v>
      </c>
      <c r="F4" s="134">
        <v>120</v>
      </c>
      <c r="H4" s="60">
        <f>MAX($C$8:$C$1048576)</f>
        <v>733</v>
      </c>
      <c r="I4" s="3"/>
      <c r="J4" s="3"/>
      <c r="K4" s="3"/>
      <c r="L4" s="3"/>
      <c r="M4" s="3"/>
      <c r="N4" s="3"/>
      <c r="O4" s="3"/>
      <c r="P4" s="3"/>
    </row>
    <row r="5" spans="1:16" s="2" customFormat="1" x14ac:dyDescent="0.25">
      <c r="A5" s="3"/>
      <c r="B5" s="135">
        <f>'07-02'!$G$2</f>
        <v>43503</v>
      </c>
      <c r="C5" s="133">
        <f>'07-02'!$I$6</f>
        <v>1111</v>
      </c>
      <c r="D5" s="134">
        <v>150</v>
      </c>
      <c r="E5" s="133" t="str">
        <f>'07-02'!$I$8</f>
        <v>-</v>
      </c>
      <c r="F5" s="134">
        <v>120</v>
      </c>
      <c r="G5" s="3"/>
      <c r="H5" s="61" t="s">
        <v>30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B6" s="135">
        <f>'08-02'!$G$2</f>
        <v>43504</v>
      </c>
      <c r="C6" s="133">
        <f>'08-02'!$I$6</f>
        <v>672</v>
      </c>
      <c r="D6" s="134">
        <v>150</v>
      </c>
      <c r="E6" s="133" t="s">
        <v>54</v>
      </c>
      <c r="F6" s="134">
        <v>120</v>
      </c>
      <c r="H6" s="60">
        <f>MIN($C$8:$C$1048576)</f>
        <v>241</v>
      </c>
    </row>
    <row r="7" spans="1:16" x14ac:dyDescent="0.25">
      <c r="B7" s="30">
        <f>'11-02'!$G$2</f>
        <v>43507</v>
      </c>
      <c r="C7" s="32">
        <f>'11-02'!$I$6</f>
        <v>320</v>
      </c>
      <c r="D7" s="29">
        <v>150</v>
      </c>
      <c r="E7" s="32">
        <f>'11-02'!$I$8</f>
        <v>121</v>
      </c>
      <c r="F7" s="29">
        <v>120</v>
      </c>
      <c r="H7" s="61" t="s">
        <v>33</v>
      </c>
    </row>
    <row r="8" spans="1:16" x14ac:dyDescent="0.25">
      <c r="B8" s="30">
        <f>'12-02'!$G$2</f>
        <v>43508</v>
      </c>
      <c r="C8" s="32">
        <f>'12-02'!$I$6</f>
        <v>370</v>
      </c>
      <c r="D8" s="29">
        <v>150</v>
      </c>
      <c r="E8" s="32">
        <f>'12-02'!$I$8</f>
        <v>242</v>
      </c>
      <c r="F8" s="29">
        <v>120</v>
      </c>
      <c r="H8" s="60">
        <f>AVERAGE($C$8:$C$1048576)</f>
        <v>414.19354838709677</v>
      </c>
    </row>
    <row r="9" spans="1:16" x14ac:dyDescent="0.25">
      <c r="B9" s="30">
        <f>'13-02'!$G$2</f>
        <v>43509</v>
      </c>
      <c r="C9" s="32">
        <f>'13-02'!$I$6</f>
        <v>384</v>
      </c>
      <c r="D9" s="29">
        <v>150</v>
      </c>
      <c r="E9" s="32">
        <f>'13-02'!$I$8</f>
        <v>301</v>
      </c>
      <c r="F9" s="29">
        <v>120</v>
      </c>
    </row>
    <row r="10" spans="1:16" x14ac:dyDescent="0.25">
      <c r="B10" s="30">
        <f>'14-02'!$G$2</f>
        <v>43510</v>
      </c>
      <c r="C10" s="32">
        <f>'14-02'!$I$6</f>
        <v>415</v>
      </c>
      <c r="D10" s="29">
        <v>150</v>
      </c>
      <c r="E10" s="32">
        <f>'14-02'!$I$8</f>
        <v>390</v>
      </c>
      <c r="F10" s="29">
        <v>120</v>
      </c>
      <c r="H10" s="62" t="s">
        <v>34</v>
      </c>
      <c r="P10" s="59"/>
    </row>
    <row r="11" spans="1:16" x14ac:dyDescent="0.25">
      <c r="B11" s="30">
        <f>'15-02'!$G$2</f>
        <v>43511</v>
      </c>
      <c r="C11" s="32">
        <f>'15-02'!$I$6</f>
        <v>466</v>
      </c>
      <c r="D11" s="29">
        <v>150</v>
      </c>
      <c r="E11" s="32">
        <f>'15-02'!$I$8</f>
        <v>434</v>
      </c>
      <c r="F11" s="29">
        <v>120</v>
      </c>
      <c r="H11" s="61" t="s">
        <v>29</v>
      </c>
    </row>
    <row r="12" spans="1:16" x14ac:dyDescent="0.25">
      <c r="B12" s="30">
        <f>'18-02'!$G$2</f>
        <v>43514</v>
      </c>
      <c r="C12" s="32">
        <f>'18-02'!$I$6</f>
        <v>493</v>
      </c>
      <c r="D12" s="29">
        <v>150</v>
      </c>
      <c r="E12" s="32">
        <f>'18-02'!$I$8</f>
        <v>575</v>
      </c>
      <c r="F12" s="29">
        <v>120</v>
      </c>
      <c r="H12" s="60">
        <f>MAX($E$8:$E$1048576)</f>
        <v>976</v>
      </c>
    </row>
    <row r="13" spans="1:16" x14ac:dyDescent="0.25">
      <c r="B13" s="30">
        <f>'19-02'!$G$2</f>
        <v>43515</v>
      </c>
      <c r="C13" s="32">
        <f>'19-02'!$I$6</f>
        <v>498</v>
      </c>
      <c r="D13" s="29">
        <v>150</v>
      </c>
      <c r="E13" s="32">
        <f>'19-02'!$I$8</f>
        <v>479</v>
      </c>
      <c r="F13" s="29">
        <v>120</v>
      </c>
      <c r="H13" s="61" t="s">
        <v>30</v>
      </c>
    </row>
    <row r="14" spans="1:16" x14ac:dyDescent="0.25">
      <c r="B14" s="30">
        <f>'20-02'!$G$2</f>
        <v>43516</v>
      </c>
      <c r="C14" s="32">
        <f>'20-02'!$I$6</f>
        <v>527</v>
      </c>
      <c r="D14" s="29">
        <v>150</v>
      </c>
      <c r="E14" s="32">
        <f>'20-02'!$I$8</f>
        <v>480</v>
      </c>
      <c r="F14" s="29">
        <v>120</v>
      </c>
      <c r="H14" s="60">
        <f>MIN($E$8:$E$1048576)</f>
        <v>167</v>
      </c>
    </row>
    <row r="15" spans="1:16" x14ac:dyDescent="0.25">
      <c r="B15" s="30">
        <f>'21-02'!$G$2</f>
        <v>43517</v>
      </c>
      <c r="C15" s="32">
        <f>'21-02'!$I$6</f>
        <v>610</v>
      </c>
      <c r="D15" s="29">
        <v>150</v>
      </c>
      <c r="E15" s="32">
        <f>'21-02'!$I$8</f>
        <v>405</v>
      </c>
      <c r="F15" s="29">
        <v>120</v>
      </c>
      <c r="H15" s="61" t="s">
        <v>33</v>
      </c>
    </row>
    <row r="16" spans="1:16" x14ac:dyDescent="0.25">
      <c r="B16" s="30">
        <f>'22-02'!$G$2</f>
        <v>43518</v>
      </c>
      <c r="C16" s="32">
        <f>'22-02'!$I$6</f>
        <v>722</v>
      </c>
      <c r="D16" s="29">
        <v>150</v>
      </c>
      <c r="E16" s="32">
        <f>'22-02'!$I$8</f>
        <v>498</v>
      </c>
      <c r="F16" s="29">
        <v>120</v>
      </c>
      <c r="H16" s="60">
        <f>AVERAGE($E$8:$E$1048576)</f>
        <v>458.58064516129031</v>
      </c>
    </row>
    <row r="17" spans="2:9" x14ac:dyDescent="0.25">
      <c r="B17" s="30">
        <f>'25-02'!$G$2</f>
        <v>43521</v>
      </c>
      <c r="C17" s="32">
        <f>'25-02'!$I$6</f>
        <v>725</v>
      </c>
      <c r="D17" s="29">
        <v>150</v>
      </c>
      <c r="E17" s="32">
        <f>'25-02'!$I$8</f>
        <v>469</v>
      </c>
      <c r="F17" s="29">
        <v>120</v>
      </c>
      <c r="I17" s="53"/>
    </row>
    <row r="18" spans="2:9" x14ac:dyDescent="0.25">
      <c r="B18" s="30">
        <f>'26-02'!$G$2</f>
        <v>43522</v>
      </c>
      <c r="C18" s="32">
        <f>'26-02'!$I$6</f>
        <v>733</v>
      </c>
      <c r="D18" s="29">
        <v>150</v>
      </c>
      <c r="E18" s="32">
        <f>'26-02'!$I$8</f>
        <v>472</v>
      </c>
      <c r="F18" s="29">
        <v>120</v>
      </c>
    </row>
    <row r="19" spans="2:9" x14ac:dyDescent="0.25">
      <c r="B19" s="30">
        <f>'06-03'!$G$2</f>
        <v>43530</v>
      </c>
      <c r="C19" s="32">
        <f>'06-03'!$I$6</f>
        <v>350</v>
      </c>
      <c r="D19" s="29">
        <v>150</v>
      </c>
      <c r="E19" s="32">
        <f>'06-03'!$I$8</f>
        <v>167</v>
      </c>
      <c r="F19" s="29">
        <v>120</v>
      </c>
    </row>
    <row r="20" spans="2:9" x14ac:dyDescent="0.25">
      <c r="B20" s="30">
        <f>'07-03'!$G$2</f>
        <v>43531</v>
      </c>
      <c r="C20" s="32">
        <f>'07-03'!$I$6</f>
        <v>311</v>
      </c>
      <c r="D20" s="29">
        <v>150</v>
      </c>
      <c r="E20" s="32">
        <f>'07-03'!$I$8</f>
        <v>587</v>
      </c>
      <c r="F20" s="29">
        <v>120</v>
      </c>
    </row>
    <row r="21" spans="2:9" x14ac:dyDescent="0.25">
      <c r="B21" s="30">
        <f>'08-03'!$G$2</f>
        <v>43532</v>
      </c>
      <c r="C21" s="32">
        <f>'08-03'!$I$6</f>
        <v>255</v>
      </c>
      <c r="D21" s="29">
        <v>150</v>
      </c>
      <c r="E21" s="32">
        <f>'08-03'!$I$8</f>
        <v>579</v>
      </c>
      <c r="F21" s="29">
        <v>120</v>
      </c>
    </row>
    <row r="22" spans="2:9" x14ac:dyDescent="0.25">
      <c r="B22" s="30">
        <f>'11-03'!$G$2</f>
        <v>43535</v>
      </c>
      <c r="C22" s="32">
        <f>'11-03'!$I$6</f>
        <v>325</v>
      </c>
      <c r="D22" s="29">
        <v>150</v>
      </c>
      <c r="E22" s="32">
        <f>'11-03'!$I$8</f>
        <v>452</v>
      </c>
      <c r="F22" s="29">
        <v>120</v>
      </c>
    </row>
    <row r="23" spans="2:9" x14ac:dyDescent="0.25">
      <c r="B23" s="30">
        <f>'12-03'!$G$2</f>
        <v>43536</v>
      </c>
      <c r="C23" s="32">
        <f>'12-03'!$I$6</f>
        <v>348</v>
      </c>
      <c r="D23" s="29">
        <v>150</v>
      </c>
      <c r="E23" s="32">
        <f>'12-03'!$I$8</f>
        <v>469</v>
      </c>
      <c r="F23" s="29">
        <v>120</v>
      </c>
    </row>
    <row r="24" spans="2:9" x14ac:dyDescent="0.25">
      <c r="B24" s="30">
        <f>'13-03'!$G$2</f>
        <v>43537</v>
      </c>
      <c r="C24" s="32">
        <f>'13-03'!$I$6</f>
        <v>275</v>
      </c>
      <c r="D24" s="29">
        <v>150</v>
      </c>
      <c r="E24" s="32">
        <f>'13-03'!$I$8</f>
        <v>418</v>
      </c>
      <c r="F24" s="29">
        <v>120</v>
      </c>
    </row>
    <row r="25" spans="2:9" x14ac:dyDescent="0.25">
      <c r="B25" s="30">
        <f>'14-03'!$G$2</f>
        <v>43538</v>
      </c>
      <c r="C25" s="32">
        <f>'14-03'!$I$6</f>
        <v>256</v>
      </c>
      <c r="D25" s="29">
        <v>150</v>
      </c>
      <c r="E25" s="32">
        <f>'14-03'!$I$8</f>
        <v>509</v>
      </c>
      <c r="F25" s="29">
        <v>120</v>
      </c>
    </row>
    <row r="26" spans="2:9" x14ac:dyDescent="0.25">
      <c r="B26" s="30">
        <f>'15-03'!$G$2</f>
        <v>43539</v>
      </c>
      <c r="C26" s="32">
        <f>'15-03'!$I$6</f>
        <v>271</v>
      </c>
      <c r="D26" s="29">
        <v>150</v>
      </c>
      <c r="E26" s="32">
        <f>'15-03'!$I$8</f>
        <v>747</v>
      </c>
      <c r="F26" s="29">
        <v>120</v>
      </c>
      <c r="H26" s="53"/>
    </row>
    <row r="27" spans="2:9" x14ac:dyDescent="0.25">
      <c r="B27" s="30">
        <f>'18-03'!$G$2</f>
        <v>43542</v>
      </c>
      <c r="C27" s="32">
        <f>'18-03'!$I$6</f>
        <v>441</v>
      </c>
      <c r="D27" s="29">
        <v>150</v>
      </c>
      <c r="E27" s="32">
        <f>'18-03'!$I$8</f>
        <v>410</v>
      </c>
      <c r="F27" s="29">
        <v>120</v>
      </c>
    </row>
    <row r="28" spans="2:9" x14ac:dyDescent="0.25">
      <c r="B28" s="30">
        <f>'19-03'!$G$2</f>
        <v>43543</v>
      </c>
      <c r="C28" s="32">
        <f>'19-03'!$I$6</f>
        <v>402</v>
      </c>
      <c r="D28" s="29">
        <v>150</v>
      </c>
      <c r="E28" s="32">
        <f>'19-03'!$I$8</f>
        <v>381</v>
      </c>
      <c r="F28" s="29">
        <v>120</v>
      </c>
    </row>
    <row r="29" spans="2:9" x14ac:dyDescent="0.25">
      <c r="B29" s="30">
        <f>'21-03'!$G$2</f>
        <v>43545</v>
      </c>
      <c r="C29" s="32">
        <f>'21-03'!$I$6</f>
        <v>415</v>
      </c>
      <c r="D29" s="29">
        <v>150</v>
      </c>
      <c r="E29" s="32">
        <f>'21-03'!$I$8</f>
        <v>359</v>
      </c>
      <c r="F29" s="29">
        <v>120</v>
      </c>
    </row>
    <row r="30" spans="2:9" x14ac:dyDescent="0.25">
      <c r="B30" s="30">
        <f>'22-03'!$G$2</f>
        <v>43546</v>
      </c>
      <c r="C30" s="32">
        <f>'22-03'!$I$6</f>
        <v>390</v>
      </c>
      <c r="D30" s="29">
        <v>150</v>
      </c>
      <c r="E30" s="32">
        <f>'22-03'!$I$8</f>
        <v>407</v>
      </c>
      <c r="F30" s="29">
        <v>120</v>
      </c>
    </row>
    <row r="31" spans="2:9" x14ac:dyDescent="0.25">
      <c r="B31" s="30">
        <f>'25-03'!$G$2</f>
        <v>43549</v>
      </c>
      <c r="C31" s="32">
        <f>'25-03'!$I$6</f>
        <v>424</v>
      </c>
      <c r="D31" s="29">
        <v>150</v>
      </c>
      <c r="E31" s="32">
        <f>'25-03'!$I$8</f>
        <v>338</v>
      </c>
      <c r="F31" s="29">
        <v>120</v>
      </c>
    </row>
    <row r="32" spans="2:9" x14ac:dyDescent="0.25">
      <c r="B32" s="30">
        <f>'26-03'!$G$2</f>
        <v>43550</v>
      </c>
      <c r="C32" s="32">
        <f>'26-03'!$I$6</f>
        <v>295</v>
      </c>
      <c r="D32" s="29">
        <v>150</v>
      </c>
      <c r="E32" s="32">
        <f>'26-03'!$I$8</f>
        <v>358</v>
      </c>
      <c r="F32" s="29">
        <v>120</v>
      </c>
    </row>
    <row r="33" spans="2:20" x14ac:dyDescent="0.25">
      <c r="B33" s="30">
        <f>'27-03'!$G$2</f>
        <v>43551</v>
      </c>
      <c r="C33" s="32">
        <f>'27-03'!$I$6</f>
        <v>316</v>
      </c>
      <c r="D33" s="29">
        <v>150</v>
      </c>
      <c r="E33" s="32">
        <f>'27-03'!$I$8</f>
        <v>356</v>
      </c>
      <c r="F33" s="29">
        <v>120</v>
      </c>
    </row>
    <row r="34" spans="2:20" x14ac:dyDescent="0.25">
      <c r="B34" s="30">
        <f>'29-03'!$G$2</f>
        <v>43553</v>
      </c>
      <c r="C34" s="32">
        <f>'29-03'!$I$6</f>
        <v>241</v>
      </c>
      <c r="D34" s="29">
        <v>150</v>
      </c>
      <c r="E34" s="32">
        <f>'29-03'!$I$8</f>
        <v>409</v>
      </c>
      <c r="F34" s="29">
        <v>120</v>
      </c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 x14ac:dyDescent="0.25">
      <c r="B35" s="30">
        <f>'01-04'!$G$2</f>
        <v>43556</v>
      </c>
      <c r="C35" s="32">
        <f>'01-04'!$I$6</f>
        <v>333</v>
      </c>
      <c r="D35" s="29">
        <v>150</v>
      </c>
      <c r="E35" s="32">
        <f>'01-04'!$I$8</f>
        <v>416</v>
      </c>
      <c r="F35" s="29">
        <v>120</v>
      </c>
      <c r="J35" s="101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 x14ac:dyDescent="0.25">
      <c r="B36" s="30">
        <f>'03-04'!$G$2</f>
        <v>43558</v>
      </c>
      <c r="C36" s="32">
        <f>'03-04'!$I$6</f>
        <v>287</v>
      </c>
      <c r="D36" s="29">
        <v>150</v>
      </c>
      <c r="E36" s="32">
        <f>'03-04'!$I$8</f>
        <v>413</v>
      </c>
      <c r="F36" s="29">
        <v>120</v>
      </c>
      <c r="J36" s="101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 x14ac:dyDescent="0.25">
      <c r="B37" s="30">
        <f>'29-04'!$G$2</f>
        <v>43584</v>
      </c>
      <c r="C37" s="32">
        <f>'29-04'!$I$6</f>
        <v>428</v>
      </c>
      <c r="D37" s="29">
        <v>150</v>
      </c>
      <c r="E37" s="32">
        <f>'29-04'!$I$8</f>
        <v>720</v>
      </c>
      <c r="F37" s="29">
        <v>120</v>
      </c>
      <c r="J37" s="101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 x14ac:dyDescent="0.25">
      <c r="B38" s="30">
        <f>'30-04'!$G$2</f>
        <v>43585</v>
      </c>
      <c r="C38" s="32">
        <f>'30-04'!$I$6</f>
        <v>534</v>
      </c>
      <c r="D38" s="29">
        <v>150</v>
      </c>
      <c r="E38" s="32">
        <f>'30-04'!$I$8</f>
        <v>976</v>
      </c>
      <c r="F38" s="29">
        <v>120</v>
      </c>
      <c r="J38" s="101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 x14ac:dyDescent="0.25">
      <c r="J39" s="101"/>
      <c r="K39" s="102"/>
      <c r="L39" s="103"/>
      <c r="M39" s="102"/>
      <c r="N39" s="102"/>
      <c r="O39" s="102"/>
      <c r="P39" s="102"/>
      <c r="Q39" s="102"/>
      <c r="R39" s="102"/>
      <c r="S39" s="102"/>
      <c r="T39" s="10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18EA-3BBF-4585-AC61-9CA919F0DBCD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10" width="19.710937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43505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0</v>
      </c>
      <c r="F6" s="25">
        <f t="shared" ref="F6:F21" si="0">E6/$E$22</f>
        <v>0</v>
      </c>
      <c r="G6" s="19"/>
      <c r="I6" s="72" t="s">
        <v>54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0</v>
      </c>
      <c r="F7" s="24">
        <f t="shared" si="0"/>
        <v>0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2</v>
      </c>
      <c r="E8" s="7">
        <v>0</v>
      </c>
      <c r="F8" s="24">
        <f t="shared" si="0"/>
        <v>0</v>
      </c>
      <c r="G8" s="8"/>
      <c r="I8" s="72" t="s">
        <v>54</v>
      </c>
      <c r="J8" s="73"/>
    </row>
    <row r="9" spans="1:11" s="63" customFormat="1" ht="15" customHeight="1" x14ac:dyDescent="0.25">
      <c r="B9" s="150"/>
      <c r="C9" s="153"/>
      <c r="D9" s="14" t="s">
        <v>1</v>
      </c>
      <c r="E9" s="15">
        <v>51</v>
      </c>
      <c r="F9" s="23">
        <f t="shared" si="0"/>
        <v>0.16242038216560509</v>
      </c>
      <c r="G9" s="16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6" t="s">
        <v>5</v>
      </c>
      <c r="E10" s="7">
        <v>0</v>
      </c>
      <c r="F10" s="24">
        <f>E10/$E$22</f>
        <v>0</v>
      </c>
      <c r="G10" s="8"/>
      <c r="I10" s="78" t="s">
        <v>54</v>
      </c>
      <c r="J10" s="79"/>
    </row>
    <row r="11" spans="1:11" s="63" customFormat="1" ht="15" customHeight="1" x14ac:dyDescent="0.25">
      <c r="B11" s="150"/>
      <c r="C11" s="153"/>
      <c r="D11" s="80" t="s">
        <v>40</v>
      </c>
      <c r="E11" s="81">
        <v>0</v>
      </c>
      <c r="F11" s="24">
        <f>E11/$E$22</f>
        <v>0</v>
      </c>
      <c r="G11" s="82"/>
    </row>
    <row r="12" spans="1:11" s="63" customFormat="1" ht="15" customHeight="1" x14ac:dyDescent="0.25">
      <c r="B12" s="150"/>
      <c r="C12" s="153"/>
      <c r="D12" s="55" t="s">
        <v>6</v>
      </c>
      <c r="E12" s="56">
        <v>5</v>
      </c>
      <c r="F12" s="57">
        <f t="shared" si="0"/>
        <v>1.5923566878980892E-2</v>
      </c>
      <c r="G12" s="58"/>
    </row>
    <row r="13" spans="1:11" s="63" customFormat="1" ht="15" customHeight="1" x14ac:dyDescent="0.25">
      <c r="B13" s="150"/>
      <c r="C13" s="158" t="s">
        <v>13</v>
      </c>
      <c r="D13" s="83" t="s">
        <v>8</v>
      </c>
      <c r="E13" s="84">
        <v>88</v>
      </c>
      <c r="F13" s="85">
        <f t="shared" si="0"/>
        <v>0.28025477707006369</v>
      </c>
      <c r="G13" s="86"/>
    </row>
    <row r="14" spans="1:11" s="63" customFormat="1" ht="15" customHeight="1" x14ac:dyDescent="0.25">
      <c r="B14" s="150"/>
      <c r="C14" s="159"/>
      <c r="D14" s="6" t="s">
        <v>7</v>
      </c>
      <c r="E14" s="81">
        <v>70</v>
      </c>
      <c r="F14" s="99">
        <f t="shared" si="0"/>
        <v>0.22292993630573249</v>
      </c>
      <c r="G14" s="82"/>
    </row>
    <row r="15" spans="1:11" s="63" customFormat="1" ht="15" customHeight="1" x14ac:dyDescent="0.25">
      <c r="B15" s="150"/>
      <c r="C15" s="153"/>
      <c r="D15" s="98" t="s">
        <v>53</v>
      </c>
      <c r="E15" s="56">
        <v>24</v>
      </c>
      <c r="F15" s="99">
        <f t="shared" si="0"/>
        <v>7.6433121019108277E-2</v>
      </c>
      <c r="G15" s="58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70</v>
      </c>
      <c r="F17" s="36">
        <f t="shared" si="0"/>
        <v>0.22292993630573249</v>
      </c>
      <c r="G17" s="37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6</v>
      </c>
      <c r="F18" s="41">
        <f t="shared" si="0"/>
        <v>1.9108280254777069E-2</v>
      </c>
      <c r="G18" s="42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SUM(E6:E21)</f>
        <v>314</v>
      </c>
      <c r="F22" s="27">
        <f>SUM(F6:F20)</f>
        <v>1</v>
      </c>
      <c r="G22" s="21">
        <f>SUM(G10:G20)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43505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 t="str">
        <f>I6</f>
        <v>-</v>
      </c>
      <c r="P36" s="92" t="s">
        <v>49</v>
      </c>
      <c r="Q36" s="96" t="str">
        <f>I8</f>
        <v>-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1195</v>
      </c>
      <c r="P38" s="92" t="s">
        <v>51</v>
      </c>
      <c r="Q38" s="96">
        <f>1600-(SUM(Q36,Q37))</f>
        <v>1596.5</v>
      </c>
    </row>
  </sheetData>
  <mergeCells count="7">
    <mergeCell ref="B22:D22"/>
    <mergeCell ref="D1:F3"/>
    <mergeCell ref="B5:C5"/>
    <mergeCell ref="B6:B16"/>
    <mergeCell ref="C6:C12"/>
    <mergeCell ref="B17:B21"/>
    <mergeCell ref="C13:C15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2BB6-B6C6-4535-9C31-F0E7854D84D8}">
  <dimension ref="A1:Q38"/>
  <sheetViews>
    <sheetView zoomScaleNormal="100" workbookViewId="0">
      <selection activeCell="E17" sqref="E17"/>
    </sheetView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43507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43</v>
      </c>
      <c r="F6" s="25">
        <f t="shared" ref="F6:F21" si="0">E6/$E$22</f>
        <v>0.16602316602316602</v>
      </c>
      <c r="G6" s="19"/>
      <c r="I6" s="72">
        <v>320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19</v>
      </c>
      <c r="F7" s="24">
        <f t="shared" si="0"/>
        <v>7.3359073359073365E-2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55</v>
      </c>
      <c r="E8" s="7">
        <v>6</v>
      </c>
      <c r="F8" s="24">
        <f t="shared" si="0"/>
        <v>2.3166023166023165E-2</v>
      </c>
      <c r="G8" s="8"/>
      <c r="I8" s="72">
        <v>121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11</v>
      </c>
      <c r="F9" s="24">
        <f t="shared" si="0"/>
        <v>4.2471042471042469E-2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20</v>
      </c>
      <c r="F10" s="23">
        <f t="shared" si="0"/>
        <v>7.7220077220077218E-2</v>
      </c>
      <c r="G10" s="16"/>
      <c r="I10" s="78">
        <v>0.31041666666666667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31</v>
      </c>
      <c r="F11" s="24">
        <f>E11/$E$22</f>
        <v>0.11969111969111969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0</v>
      </c>
      <c r="F12" s="24">
        <f>E12/$E$22</f>
        <v>0</v>
      </c>
      <c r="G12" s="82"/>
      <c r="I12" s="65"/>
      <c r="J12" s="66"/>
    </row>
    <row r="13" spans="1:11" s="63" customFormat="1" ht="15" customHeight="1" x14ac:dyDescent="0.25">
      <c r="B13" s="150"/>
      <c r="C13" s="153"/>
      <c r="D13" s="55" t="s">
        <v>6</v>
      </c>
      <c r="E13" s="56">
        <v>38</v>
      </c>
      <c r="F13" s="57">
        <f t="shared" si="0"/>
        <v>0.14671814671814673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6</v>
      </c>
      <c r="F14" s="85">
        <f t="shared" si="0"/>
        <v>2.3166023166023165E-2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1</v>
      </c>
      <c r="F15" s="57">
        <f t="shared" si="0"/>
        <v>3.8610038610038611E-3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79</v>
      </c>
      <c r="F17" s="36">
        <f t="shared" si="0"/>
        <v>0.30501930501930502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5</v>
      </c>
      <c r="F18" s="41">
        <f t="shared" si="0"/>
        <v>1.9305019305019305E-2</v>
      </c>
      <c r="G18" s="42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SUM(E6:E21)</f>
        <v>259</v>
      </c>
      <c r="F22" s="27">
        <f>SUM(F14:F21)</f>
        <v>0.35135135135135137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43507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320</v>
      </c>
      <c r="P36" s="92" t="s">
        <v>49</v>
      </c>
      <c r="Q36" s="96">
        <f>I8</f>
        <v>121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875</v>
      </c>
      <c r="P38" s="92" t="s">
        <v>51</v>
      </c>
      <c r="Q38" s="96">
        <f>1600-(SUM(Q36,Q37))</f>
        <v>1475.5</v>
      </c>
    </row>
  </sheetData>
  <sortState xmlns:xlrd2="http://schemas.microsoft.com/office/spreadsheetml/2017/richdata2" ref="I12:J17">
    <sortCondition ref="I12"/>
  </sortState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220A-38BC-43EC-BE83-3293DFB5E55A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43508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19</v>
      </c>
      <c r="F6" s="25">
        <f>E6/$E$22</f>
        <v>0.55882352941176472</v>
      </c>
      <c r="G6" s="19"/>
      <c r="I6" s="72">
        <v>370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18</v>
      </c>
      <c r="F7" s="24">
        <f t="shared" ref="F7:F21" si="0">E7/$E$22</f>
        <v>0.52941176470588236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36</v>
      </c>
      <c r="F8" s="24">
        <f t="shared" si="0"/>
        <v>1.0588235294117647</v>
      </c>
      <c r="G8" s="8"/>
      <c r="I8" s="72">
        <v>242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33</v>
      </c>
      <c r="F9" s="24">
        <f t="shared" si="0"/>
        <v>0.97058823529411764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0</v>
      </c>
      <c r="F10" s="23">
        <f t="shared" si="0"/>
        <v>0</v>
      </c>
      <c r="G10" s="16"/>
      <c r="I10" s="78">
        <v>0.47916666666666669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53</v>
      </c>
      <c r="F11" s="24">
        <f>E11/$E$22</f>
        <v>1.5588235294117647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18</v>
      </c>
      <c r="F12" s="24">
        <f>E12/$E$22</f>
        <v>0.52941176470588236</v>
      </c>
      <c r="G12" s="82"/>
    </row>
    <row r="13" spans="1:11" s="63" customFormat="1" ht="15" customHeight="1" x14ac:dyDescent="0.25">
      <c r="B13" s="150"/>
      <c r="C13" s="153"/>
      <c r="D13" s="55" t="s">
        <v>6</v>
      </c>
      <c r="E13" s="56">
        <v>14</v>
      </c>
      <c r="F13" s="57">
        <f t="shared" si="0"/>
        <v>0.41176470588235292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31</v>
      </c>
      <c r="F17" s="36">
        <f t="shared" si="0"/>
        <v>0.91176470588235292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3</v>
      </c>
      <c r="F18" s="41">
        <f t="shared" si="0"/>
        <v>8.8235294117647065E-2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34</v>
      </c>
      <c r="F22" s="27">
        <f>SUM(F14:F21)</f>
        <v>1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43508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370</v>
      </c>
      <c r="P36" s="92" t="s">
        <v>49</v>
      </c>
      <c r="Q36" s="96">
        <f>I8</f>
        <v>242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825</v>
      </c>
      <c r="P38" s="92" t="s">
        <v>51</v>
      </c>
      <c r="Q38" s="96">
        <f>1600-(SUM(Q36,Q37))</f>
        <v>1354.5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76BA-D993-4400-8E0F-49CA0390BDE1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43509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15</v>
      </c>
      <c r="F6" s="25">
        <f t="shared" ref="F6:F21" si="0">E6/$E$22</f>
        <v>0.33333333333333331</v>
      </c>
      <c r="G6" s="19"/>
      <c r="I6" s="72">
        <v>384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18</v>
      </c>
      <c r="F7" s="24">
        <f t="shared" si="0"/>
        <v>0.4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24</v>
      </c>
      <c r="F8" s="24">
        <f t="shared" si="0"/>
        <v>0.53333333333333333</v>
      </c>
      <c r="G8" s="8"/>
      <c r="I8" s="72">
        <v>301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10</v>
      </c>
      <c r="F9" s="24">
        <f t="shared" si="0"/>
        <v>0.22222222222222221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23</v>
      </c>
      <c r="F10" s="23">
        <f t="shared" si="0"/>
        <v>0.51111111111111107</v>
      </c>
      <c r="G10" s="16"/>
      <c r="I10" s="78">
        <v>0.34375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32</v>
      </c>
      <c r="F11" s="24">
        <f>E11/$E$22</f>
        <v>0.71111111111111114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18</v>
      </c>
      <c r="F12" s="24">
        <f>E12/$E$22</f>
        <v>0.4</v>
      </c>
      <c r="G12" s="82"/>
    </row>
    <row r="13" spans="1:11" s="63" customFormat="1" ht="15" customHeight="1" x14ac:dyDescent="0.25">
      <c r="B13" s="150"/>
      <c r="C13" s="153"/>
      <c r="D13" s="55" t="s">
        <v>6</v>
      </c>
      <c r="E13" s="56">
        <v>10</v>
      </c>
      <c r="F13" s="57">
        <f t="shared" si="0"/>
        <v>0.22222222222222221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1</v>
      </c>
      <c r="F14" s="85">
        <f t="shared" si="0"/>
        <v>2.2222222222222223E-2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4</v>
      </c>
      <c r="F16" s="26">
        <f t="shared" si="0"/>
        <v>8.8888888888888892E-2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20</v>
      </c>
      <c r="F17" s="36">
        <f t="shared" si="0"/>
        <v>0.44444444444444442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23</v>
      </c>
      <c r="F18" s="41">
        <f t="shared" si="0"/>
        <v>0.51111111111111107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2</v>
      </c>
      <c r="F19" s="46">
        <f t="shared" si="0"/>
        <v>4.4444444444444446E-2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45</v>
      </c>
      <c r="F22" s="27">
        <f>SUM(F14:F21)</f>
        <v>1.1111111111111112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43509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384</v>
      </c>
      <c r="P36" s="92" t="s">
        <v>49</v>
      </c>
      <c r="Q36" s="96">
        <f>I8</f>
        <v>301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811</v>
      </c>
      <c r="P38" s="92" t="s">
        <v>51</v>
      </c>
      <c r="Q38" s="96">
        <f>1600-(SUM(Q36,Q37))</f>
        <v>1295.5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6DCF-556C-4AA8-B0D1-81AF70A459F6}">
  <dimension ref="A1:Q38"/>
  <sheetViews>
    <sheetView zoomScaleNormal="100" workbookViewId="0"/>
  </sheetViews>
  <sheetFormatPr defaultRowHeight="15" x14ac:dyDescent="0.25"/>
  <cols>
    <col min="1" max="1" width="3.140625" style="95" customWidth="1"/>
    <col min="2" max="2" width="4.7109375" style="95" customWidth="1"/>
    <col min="3" max="3" width="13.85546875" style="94" bestFit="1" customWidth="1"/>
    <col min="4" max="7" width="15.7109375" style="95" customWidth="1"/>
    <col min="8" max="8" width="3.140625" style="95" customWidth="1"/>
    <col min="9" max="9" width="21.28515625" style="95" customWidth="1"/>
    <col min="10" max="10" width="15.5703125" style="95" customWidth="1"/>
    <col min="11" max="11" width="2.7109375" style="95" customWidth="1"/>
    <col min="12" max="12" width="23.5703125" style="95" customWidth="1"/>
    <col min="13" max="14" width="18.7109375" style="95" customWidth="1"/>
    <col min="15" max="15" width="2.7109375" style="95" customWidth="1"/>
    <col min="16" max="17" width="18.7109375" style="95" customWidth="1"/>
    <col min="18" max="16384" width="9.140625" style="95"/>
  </cols>
  <sheetData>
    <row r="1" spans="1:11" s="63" customFormat="1" x14ac:dyDescent="0.25">
      <c r="C1" s="64"/>
      <c r="D1" s="146" t="s">
        <v>26</v>
      </c>
      <c r="E1" s="146"/>
      <c r="F1" s="146"/>
      <c r="G1" s="65" t="s">
        <v>22</v>
      </c>
    </row>
    <row r="2" spans="1:11" s="63" customFormat="1" x14ac:dyDescent="0.25">
      <c r="D2" s="146"/>
      <c r="E2" s="146"/>
      <c r="F2" s="146"/>
      <c r="G2" s="67">
        <v>43510</v>
      </c>
    </row>
    <row r="3" spans="1:11" s="63" customFormat="1" x14ac:dyDescent="0.25">
      <c r="C3" s="64"/>
      <c r="D3" s="146"/>
      <c r="E3" s="146"/>
      <c r="F3" s="146"/>
    </row>
    <row r="4" spans="1:11" s="63" customFormat="1" ht="15.75" thickBot="1" x14ac:dyDescent="0.3">
      <c r="C4" s="64"/>
      <c r="D4" s="68"/>
      <c r="E4" s="68"/>
      <c r="F4" s="68"/>
    </row>
    <row r="5" spans="1:11" s="63" customFormat="1" ht="15.75" thickBot="1" x14ac:dyDescent="0.3">
      <c r="A5" s="69"/>
      <c r="B5" s="147" t="s">
        <v>14</v>
      </c>
      <c r="C5" s="148"/>
      <c r="D5" s="12" t="s">
        <v>35</v>
      </c>
      <c r="E5" s="12" t="s">
        <v>36</v>
      </c>
      <c r="F5" s="22" t="s">
        <v>21</v>
      </c>
      <c r="G5" s="13" t="s">
        <v>37</v>
      </c>
      <c r="H5" s="69"/>
      <c r="I5" s="70" t="s">
        <v>38</v>
      </c>
      <c r="J5" s="71"/>
    </row>
    <row r="6" spans="1:11" s="63" customFormat="1" ht="15" customHeight="1" x14ac:dyDescent="0.25">
      <c r="B6" s="149" t="s">
        <v>27</v>
      </c>
      <c r="C6" s="152" t="s">
        <v>12</v>
      </c>
      <c r="D6" s="17" t="s">
        <v>3</v>
      </c>
      <c r="E6" s="18">
        <v>18</v>
      </c>
      <c r="F6" s="25">
        <f t="shared" ref="F6:F21" si="0">E6/$E$22</f>
        <v>0.19148936170212766</v>
      </c>
      <c r="G6" s="19"/>
      <c r="I6" s="72">
        <v>415</v>
      </c>
      <c r="J6" s="73"/>
    </row>
    <row r="7" spans="1:11" s="63" customFormat="1" ht="15" customHeight="1" x14ac:dyDescent="0.25">
      <c r="B7" s="150"/>
      <c r="C7" s="153"/>
      <c r="D7" s="6" t="s">
        <v>4</v>
      </c>
      <c r="E7" s="7">
        <v>24</v>
      </c>
      <c r="F7" s="24">
        <f t="shared" si="0"/>
        <v>0.25531914893617019</v>
      </c>
      <c r="G7" s="8"/>
      <c r="I7" s="74" t="s">
        <v>52</v>
      </c>
      <c r="J7" s="75"/>
      <c r="K7" s="76"/>
    </row>
    <row r="8" spans="1:11" s="63" customFormat="1" ht="15" customHeight="1" x14ac:dyDescent="0.25">
      <c r="B8" s="150"/>
      <c r="C8" s="153"/>
      <c r="D8" s="6" t="s">
        <v>56</v>
      </c>
      <c r="E8" s="7">
        <v>25</v>
      </c>
      <c r="F8" s="24">
        <f t="shared" si="0"/>
        <v>0.26595744680851063</v>
      </c>
      <c r="G8" s="8"/>
      <c r="I8" s="72">
        <v>390</v>
      </c>
      <c r="J8" s="73"/>
      <c r="K8" s="76"/>
    </row>
    <row r="9" spans="1:11" s="63" customFormat="1" ht="15" customHeight="1" x14ac:dyDescent="0.25">
      <c r="B9" s="150"/>
      <c r="C9" s="153"/>
      <c r="D9" s="6" t="s">
        <v>2</v>
      </c>
      <c r="E9" s="7">
        <v>9</v>
      </c>
      <c r="F9" s="24">
        <f t="shared" si="0"/>
        <v>9.5744680851063829E-2</v>
      </c>
      <c r="G9" s="8"/>
      <c r="I9" s="74" t="s">
        <v>39</v>
      </c>
      <c r="J9" s="77"/>
    </row>
    <row r="10" spans="1:11" s="63" customFormat="1" ht="15" customHeight="1" thickBot="1" x14ac:dyDescent="0.3">
      <c r="B10" s="150"/>
      <c r="C10" s="153"/>
      <c r="D10" s="14" t="s">
        <v>1</v>
      </c>
      <c r="E10" s="15">
        <v>5</v>
      </c>
      <c r="F10" s="23">
        <f t="shared" si="0"/>
        <v>5.3191489361702128E-2</v>
      </c>
      <c r="G10" s="16"/>
      <c r="I10" s="78">
        <v>0.58333333333333337</v>
      </c>
      <c r="J10" s="79"/>
    </row>
    <row r="11" spans="1:11" s="63" customFormat="1" ht="15" customHeight="1" x14ac:dyDescent="0.25">
      <c r="B11" s="150"/>
      <c r="C11" s="153"/>
      <c r="D11" s="6" t="s">
        <v>5</v>
      </c>
      <c r="E11" s="7">
        <v>50</v>
      </c>
      <c r="F11" s="24">
        <f>E11/$E$22</f>
        <v>0.53191489361702127</v>
      </c>
      <c r="G11" s="8"/>
    </row>
    <row r="12" spans="1:11" s="63" customFormat="1" ht="15" customHeight="1" x14ac:dyDescent="0.25">
      <c r="B12" s="150"/>
      <c r="C12" s="153"/>
      <c r="D12" s="80" t="s">
        <v>40</v>
      </c>
      <c r="E12" s="81">
        <v>14</v>
      </c>
      <c r="F12" s="24">
        <f>E12/$E$22</f>
        <v>0.14893617021276595</v>
      </c>
      <c r="G12" s="82"/>
    </row>
    <row r="13" spans="1:11" s="63" customFormat="1" ht="15" customHeight="1" x14ac:dyDescent="0.25">
      <c r="B13" s="150"/>
      <c r="C13" s="153"/>
      <c r="D13" s="55" t="s">
        <v>6</v>
      </c>
      <c r="E13" s="56">
        <v>14</v>
      </c>
      <c r="F13" s="57">
        <f t="shared" si="0"/>
        <v>0.14893617021276595</v>
      </c>
      <c r="G13" s="58"/>
      <c r="I13" s="65"/>
      <c r="J13" s="66"/>
    </row>
    <row r="14" spans="1:11" s="63" customFormat="1" ht="15" customHeight="1" x14ac:dyDescent="0.25">
      <c r="B14" s="150"/>
      <c r="C14" s="153" t="s">
        <v>13</v>
      </c>
      <c r="D14" s="83" t="s">
        <v>8</v>
      </c>
      <c r="E14" s="84">
        <v>0</v>
      </c>
      <c r="F14" s="85">
        <f t="shared" si="0"/>
        <v>0</v>
      </c>
      <c r="G14" s="86"/>
      <c r="I14" s="65"/>
      <c r="J14" s="66"/>
    </row>
    <row r="15" spans="1:11" s="63" customFormat="1" ht="15" customHeight="1" x14ac:dyDescent="0.25">
      <c r="B15" s="150"/>
      <c r="C15" s="154"/>
      <c r="D15" s="55" t="s">
        <v>7</v>
      </c>
      <c r="E15" s="56">
        <v>0</v>
      </c>
      <c r="F15" s="57">
        <f t="shared" si="0"/>
        <v>0</v>
      </c>
      <c r="G15" s="58"/>
      <c r="I15" s="65"/>
      <c r="J15" s="66"/>
    </row>
    <row r="16" spans="1:11" s="63" customFormat="1" ht="15" customHeight="1" thickBot="1" x14ac:dyDescent="0.3">
      <c r="B16" s="151"/>
      <c r="C16" s="54" t="s">
        <v>18</v>
      </c>
      <c r="D16" s="9" t="s">
        <v>19</v>
      </c>
      <c r="E16" s="97">
        <v>0</v>
      </c>
      <c r="F16" s="26">
        <f t="shared" si="0"/>
        <v>0</v>
      </c>
      <c r="G16" s="10"/>
      <c r="I16" s="65"/>
      <c r="J16" s="66"/>
    </row>
    <row r="17" spans="2:17" s="63" customFormat="1" ht="15" customHeight="1" x14ac:dyDescent="0.25">
      <c r="B17" s="155" t="s">
        <v>25</v>
      </c>
      <c r="C17" s="33" t="s">
        <v>24</v>
      </c>
      <c r="D17" s="34" t="s">
        <v>0</v>
      </c>
      <c r="E17" s="35">
        <v>74</v>
      </c>
      <c r="F17" s="36">
        <f t="shared" si="0"/>
        <v>0.78723404255319152</v>
      </c>
      <c r="G17" s="37"/>
      <c r="I17" s="65"/>
      <c r="J17" s="66"/>
    </row>
    <row r="18" spans="2:17" s="63" customFormat="1" ht="15" customHeight="1" x14ac:dyDescent="0.25">
      <c r="B18" s="156"/>
      <c r="C18" s="38" t="s">
        <v>15</v>
      </c>
      <c r="D18" s="39" t="s">
        <v>9</v>
      </c>
      <c r="E18" s="40">
        <v>20</v>
      </c>
      <c r="F18" s="41">
        <f t="shared" si="0"/>
        <v>0.21276595744680851</v>
      </c>
      <c r="G18" s="42"/>
      <c r="I18" s="65"/>
      <c r="J18" s="66"/>
    </row>
    <row r="19" spans="2:17" s="63" customFormat="1" ht="15" customHeight="1" x14ac:dyDescent="0.25">
      <c r="B19" s="156"/>
      <c r="C19" s="43" t="s">
        <v>16</v>
      </c>
      <c r="D19" s="44" t="s">
        <v>10</v>
      </c>
      <c r="E19" s="45">
        <v>0</v>
      </c>
      <c r="F19" s="46">
        <f t="shared" si="0"/>
        <v>0</v>
      </c>
      <c r="G19" s="47"/>
    </row>
    <row r="20" spans="2:17" s="63" customFormat="1" ht="15" customHeight="1" x14ac:dyDescent="0.25">
      <c r="B20" s="156"/>
      <c r="C20" s="48" t="s">
        <v>17</v>
      </c>
      <c r="D20" s="49" t="s">
        <v>11</v>
      </c>
      <c r="E20" s="50">
        <v>0</v>
      </c>
      <c r="F20" s="51">
        <f t="shared" si="0"/>
        <v>0</v>
      </c>
      <c r="G20" s="52"/>
    </row>
    <row r="21" spans="2:17" s="63" customFormat="1" ht="15" customHeight="1" thickBot="1" x14ac:dyDescent="0.3">
      <c r="B21" s="157"/>
      <c r="C21" s="43" t="s">
        <v>18</v>
      </c>
      <c r="D21" s="44" t="s">
        <v>19</v>
      </c>
      <c r="E21" s="45">
        <v>0</v>
      </c>
      <c r="F21" s="46">
        <f t="shared" si="0"/>
        <v>0</v>
      </c>
      <c r="G21" s="47"/>
    </row>
    <row r="22" spans="2:17" s="63" customFormat="1" ht="15" customHeight="1" thickBot="1" x14ac:dyDescent="0.3">
      <c r="B22" s="144" t="s">
        <v>20</v>
      </c>
      <c r="C22" s="145"/>
      <c r="D22" s="145"/>
      <c r="E22" s="20">
        <f>SUM(E17:E21)</f>
        <v>94</v>
      </c>
      <c r="F22" s="27">
        <f>SUM(F14:F21)</f>
        <v>1</v>
      </c>
      <c r="G22" s="21">
        <f>SUM(G11:G20)</f>
        <v>0</v>
      </c>
    </row>
    <row r="23" spans="2:17" s="63" customFormat="1" x14ac:dyDescent="0.25">
      <c r="C23" s="64"/>
    </row>
    <row r="24" spans="2:17" s="63" customFormat="1" ht="17.25" x14ac:dyDescent="0.25">
      <c r="C24" s="87" t="s">
        <v>41</v>
      </c>
      <c r="D24" s="87"/>
      <c r="E24" s="87"/>
      <c r="F24" s="87"/>
      <c r="G24" s="87"/>
      <c r="H24" s="88"/>
      <c r="I24" s="88"/>
      <c r="J24" s="88"/>
      <c r="K24" s="88"/>
      <c r="L24" s="88"/>
    </row>
    <row r="25" spans="2:17" s="63" customFormat="1" ht="17.25" x14ac:dyDescent="0.25">
      <c r="B25" s="89">
        <f>G2</f>
        <v>43510</v>
      </c>
      <c r="C25" s="87"/>
      <c r="D25" s="87"/>
      <c r="E25" s="87"/>
      <c r="F25" s="87"/>
      <c r="G25" s="87"/>
      <c r="H25" s="88"/>
      <c r="I25" s="88"/>
      <c r="J25" s="88"/>
      <c r="K25" s="88"/>
      <c r="L25" s="88"/>
    </row>
    <row r="26" spans="2:17" s="63" customFormat="1" x14ac:dyDescent="0.25">
      <c r="C26" s="64"/>
    </row>
    <row r="27" spans="2:17" s="63" customFormat="1" x14ac:dyDescent="0.25">
      <c r="C27" s="64"/>
      <c r="M27" s="90" t="str">
        <f>I5</f>
        <v>Certificados Para Liberar (Bruto CaliLab)</v>
      </c>
      <c r="N27" s="90"/>
      <c r="P27" s="90" t="str">
        <f>I7</f>
        <v>Certificados para Digitar (Emitir Cert.)</v>
      </c>
      <c r="Q27" s="90"/>
    </row>
    <row r="28" spans="2:17" s="63" customFormat="1" x14ac:dyDescent="0.25">
      <c r="C28" s="64"/>
      <c r="M28" s="91" t="s">
        <v>42</v>
      </c>
      <c r="N28" s="91"/>
      <c r="P28" s="91" t="s">
        <v>42</v>
      </c>
      <c r="Q28" s="91"/>
    </row>
    <row r="29" spans="2:17" s="63" customFormat="1" x14ac:dyDescent="0.25">
      <c r="C29" s="64"/>
      <c r="M29" s="92" t="s">
        <v>43</v>
      </c>
      <c r="N29" s="93">
        <v>150</v>
      </c>
      <c r="P29" s="92" t="s">
        <v>43</v>
      </c>
      <c r="Q29" s="93">
        <v>120</v>
      </c>
    </row>
    <row r="30" spans="2:17" s="63" customFormat="1" x14ac:dyDescent="0.25">
      <c r="C30" s="64"/>
      <c r="M30" s="92" t="s">
        <v>44</v>
      </c>
      <c r="N30" s="93">
        <v>100</v>
      </c>
      <c r="P30" s="92" t="s">
        <v>44</v>
      </c>
      <c r="Q30" s="93">
        <v>80</v>
      </c>
    </row>
    <row r="31" spans="2:17" s="63" customFormat="1" x14ac:dyDescent="0.25">
      <c r="C31" s="64"/>
      <c r="M31" s="92" t="s">
        <v>45</v>
      </c>
      <c r="N31" s="93">
        <v>150</v>
      </c>
      <c r="P31" s="92" t="s">
        <v>45</v>
      </c>
      <c r="Q31" s="93">
        <v>120</v>
      </c>
    </row>
    <row r="32" spans="2:17" s="63" customFormat="1" x14ac:dyDescent="0.25">
      <c r="C32" s="64"/>
      <c r="M32" s="92" t="s">
        <v>46</v>
      </c>
      <c r="N32" s="93">
        <v>200</v>
      </c>
      <c r="P32" s="92" t="s">
        <v>46</v>
      </c>
      <c r="Q32" s="93">
        <v>480</v>
      </c>
    </row>
    <row r="33" spans="3:17" s="63" customFormat="1" x14ac:dyDescent="0.25">
      <c r="C33" s="64"/>
      <c r="M33" s="92" t="s">
        <v>47</v>
      </c>
      <c r="N33" s="93">
        <v>600</v>
      </c>
      <c r="P33" s="92" t="s">
        <v>47</v>
      </c>
      <c r="Q33" s="93">
        <v>800</v>
      </c>
    </row>
    <row r="34" spans="3:17" s="63" customFormat="1" x14ac:dyDescent="0.25">
      <c r="C34" s="64"/>
      <c r="E34" s="63">
        <v>0</v>
      </c>
      <c r="N34" s="66"/>
      <c r="Q34" s="66"/>
    </row>
    <row r="35" spans="3:17" s="63" customFormat="1" x14ac:dyDescent="0.25">
      <c r="C35" s="64"/>
      <c r="E35" s="63">
        <v>0</v>
      </c>
      <c r="M35" s="91" t="s">
        <v>48</v>
      </c>
      <c r="N35" s="91"/>
      <c r="P35" s="91" t="s">
        <v>48</v>
      </c>
      <c r="Q35" s="91"/>
    </row>
    <row r="36" spans="3:17" x14ac:dyDescent="0.25">
      <c r="M36" s="92" t="s">
        <v>49</v>
      </c>
      <c r="N36" s="96">
        <f>I6</f>
        <v>415</v>
      </c>
      <c r="P36" s="92" t="s">
        <v>49</v>
      </c>
      <c r="Q36" s="96">
        <f>I8</f>
        <v>390</v>
      </c>
    </row>
    <row r="37" spans="3:17" x14ac:dyDescent="0.25">
      <c r="M37" s="92" t="s">
        <v>50</v>
      </c>
      <c r="N37" s="93">
        <v>5</v>
      </c>
      <c r="P37" s="92" t="s">
        <v>50</v>
      </c>
      <c r="Q37" s="93">
        <v>3.5</v>
      </c>
    </row>
    <row r="38" spans="3:17" x14ac:dyDescent="0.25">
      <c r="M38" s="92" t="s">
        <v>51</v>
      </c>
      <c r="N38" s="93">
        <f>1200-(SUM(N36,N37))</f>
        <v>780</v>
      </c>
      <c r="P38" s="92" t="s">
        <v>51</v>
      </c>
      <c r="Q38" s="96">
        <f>1600-(SUM(Q36,Q37))</f>
        <v>1206.5</v>
      </c>
    </row>
  </sheetData>
  <mergeCells count="7">
    <mergeCell ref="B22:D22"/>
    <mergeCell ref="D1:F3"/>
    <mergeCell ref="B5:C5"/>
    <mergeCell ref="B6:B16"/>
    <mergeCell ref="C6:C13"/>
    <mergeCell ref="C14:C15"/>
    <mergeCell ref="B17:B21"/>
  </mergeCells>
  <pageMargins left="1.0236220472440944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43</vt:i4>
      </vt:variant>
      <vt:variant>
        <vt:lpstr>Intervalos Nomeados</vt:lpstr>
      </vt:variant>
      <vt:variant>
        <vt:i4>42</vt:i4>
      </vt:variant>
    </vt:vector>
  </HeadingPairs>
  <TitlesOfParts>
    <vt:vector size="85" baseType="lpstr">
      <vt:lpstr>05-02</vt:lpstr>
      <vt:lpstr>06-02</vt:lpstr>
      <vt:lpstr>07-02</vt:lpstr>
      <vt:lpstr>08-02</vt:lpstr>
      <vt:lpstr>09-02</vt:lpstr>
      <vt:lpstr>11-02</vt:lpstr>
      <vt:lpstr>12-02</vt:lpstr>
      <vt:lpstr>13-02</vt:lpstr>
      <vt:lpstr>14-02</vt:lpstr>
      <vt:lpstr>15-02</vt:lpstr>
      <vt:lpstr>18-02</vt:lpstr>
      <vt:lpstr>19-02</vt:lpstr>
      <vt:lpstr>20-02</vt:lpstr>
      <vt:lpstr>21-02</vt:lpstr>
      <vt:lpstr>22-02</vt:lpstr>
      <vt:lpstr>25-02</vt:lpstr>
      <vt:lpstr>26-02</vt:lpstr>
      <vt:lpstr>06-03</vt:lpstr>
      <vt:lpstr>07-03</vt:lpstr>
      <vt:lpstr>08-03</vt:lpstr>
      <vt:lpstr>11-03</vt:lpstr>
      <vt:lpstr>12-03</vt:lpstr>
      <vt:lpstr>13-03</vt:lpstr>
      <vt:lpstr>14-03</vt:lpstr>
      <vt:lpstr>15-03</vt:lpstr>
      <vt:lpstr>18-03</vt:lpstr>
      <vt:lpstr>19-03</vt:lpstr>
      <vt:lpstr>20-03</vt:lpstr>
      <vt:lpstr>21-03</vt:lpstr>
      <vt:lpstr>22-03</vt:lpstr>
      <vt:lpstr>25-03</vt:lpstr>
      <vt:lpstr>26-03</vt:lpstr>
      <vt:lpstr>28-03</vt:lpstr>
      <vt:lpstr>27-03</vt:lpstr>
      <vt:lpstr>29-03</vt:lpstr>
      <vt:lpstr>01-04</vt:lpstr>
      <vt:lpstr>02-04</vt:lpstr>
      <vt:lpstr>03-04</vt:lpstr>
      <vt:lpstr>16-04</vt:lpstr>
      <vt:lpstr>29-04</vt:lpstr>
      <vt:lpstr>30-04</vt:lpstr>
      <vt:lpstr>02-05</vt:lpstr>
      <vt:lpstr>Acompanhamento</vt:lpstr>
      <vt:lpstr>'01-04'!Indicador_Certificados</vt:lpstr>
      <vt:lpstr>'02-04'!Indicador_Certificados</vt:lpstr>
      <vt:lpstr>'02-05'!Indicador_Certificados</vt:lpstr>
      <vt:lpstr>'03-04'!Indicador_Certificados</vt:lpstr>
      <vt:lpstr>'05-02'!Indicador_Certificados</vt:lpstr>
      <vt:lpstr>'06-02'!Indicador_Certificados</vt:lpstr>
      <vt:lpstr>'06-03'!Indicador_Certificados</vt:lpstr>
      <vt:lpstr>'07-02'!Indicador_Certificados</vt:lpstr>
      <vt:lpstr>'07-03'!Indicador_Certificados</vt:lpstr>
      <vt:lpstr>'08-02'!Indicador_Certificados</vt:lpstr>
      <vt:lpstr>'08-03'!Indicador_Certificados</vt:lpstr>
      <vt:lpstr>'09-02'!Indicador_Certificados</vt:lpstr>
      <vt:lpstr>'11-02'!Indicador_Certificados</vt:lpstr>
      <vt:lpstr>'11-03'!Indicador_Certificados</vt:lpstr>
      <vt:lpstr>'12-02'!Indicador_Certificados</vt:lpstr>
      <vt:lpstr>'12-03'!Indicador_Certificados</vt:lpstr>
      <vt:lpstr>'13-02'!Indicador_Certificados</vt:lpstr>
      <vt:lpstr>'13-03'!Indicador_Certificados</vt:lpstr>
      <vt:lpstr>'14-02'!Indicador_Certificados</vt:lpstr>
      <vt:lpstr>'14-03'!Indicador_Certificados</vt:lpstr>
      <vt:lpstr>'15-02'!Indicador_Certificados</vt:lpstr>
      <vt:lpstr>'15-03'!Indicador_Certificados</vt:lpstr>
      <vt:lpstr>'16-04'!Indicador_Certificados</vt:lpstr>
      <vt:lpstr>'18-02'!Indicador_Certificados</vt:lpstr>
      <vt:lpstr>'18-03'!Indicador_Certificados</vt:lpstr>
      <vt:lpstr>'19-02'!Indicador_Certificados</vt:lpstr>
      <vt:lpstr>'19-03'!Indicador_Certificados</vt:lpstr>
      <vt:lpstr>'20-02'!Indicador_Certificados</vt:lpstr>
      <vt:lpstr>'20-03'!Indicador_Certificados</vt:lpstr>
      <vt:lpstr>'21-02'!Indicador_Certificados</vt:lpstr>
      <vt:lpstr>'21-03'!Indicador_Certificados</vt:lpstr>
      <vt:lpstr>'22-02'!Indicador_Certificados</vt:lpstr>
      <vt:lpstr>'22-03'!Indicador_Certificados</vt:lpstr>
      <vt:lpstr>'25-02'!Indicador_Certificados</vt:lpstr>
      <vt:lpstr>'25-03'!Indicador_Certificados</vt:lpstr>
      <vt:lpstr>'26-02'!Indicador_Certificados</vt:lpstr>
      <vt:lpstr>'26-03'!Indicador_Certificados</vt:lpstr>
      <vt:lpstr>'27-03'!Indicador_Certificados</vt:lpstr>
      <vt:lpstr>'28-03'!Indicador_Certificados</vt:lpstr>
      <vt:lpstr>'29-03'!Indicador_Certificados</vt:lpstr>
      <vt:lpstr>'29-04'!Indicador_Certificados</vt:lpstr>
      <vt:lpstr>'30-04'!Indicador_Certificados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Stoco</dc:creator>
  <cp:lastModifiedBy>Vinicius Nunes</cp:lastModifiedBy>
  <cp:lastPrinted>2019-03-12T11:52:16Z</cp:lastPrinted>
  <dcterms:created xsi:type="dcterms:W3CDTF">2018-08-22T10:49:44Z</dcterms:created>
  <dcterms:modified xsi:type="dcterms:W3CDTF">2019-05-02T11:06:53Z</dcterms:modified>
</cp:coreProperties>
</file>