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i/Desktop/Projects/excelPDF/"/>
    </mc:Choice>
  </mc:AlternateContent>
  <xr:revisionPtr revIDLastSave="0" documentId="13_ncr:1_{A2F7BF4B-6486-2C49-909F-6B75BB01C6E8}" xr6:coauthVersionLast="47" xr6:coauthVersionMax="47" xr10:uidLastSave="{00000000-0000-0000-0000-000000000000}"/>
  <bookViews>
    <workbookView xWindow="0" yWindow="500" windowWidth="38400" windowHeight="19900" activeTab="1" xr2:uid="{1F53A507-C763-45D2-9F48-003D77252A36}"/>
  </bookViews>
  <sheets>
    <sheet name="Dane robocze" sheetId="1" r:id="rId1"/>
    <sheet name="Do wysłan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L4" i="2"/>
  <c r="L27" i="2"/>
  <c r="X41" i="1"/>
  <c r="Y8" i="2" s="1"/>
  <c r="X42" i="1"/>
  <c r="X43" i="1"/>
  <c r="Y10" i="2" s="1"/>
  <c r="X44" i="1"/>
  <c r="Y11" i="2" s="1"/>
  <c r="X45" i="1"/>
  <c r="X46" i="1"/>
  <c r="Y13" i="2" s="1"/>
  <c r="X47" i="1"/>
  <c r="X48" i="1"/>
  <c r="Y15" i="2" s="1"/>
  <c r="X49" i="1"/>
  <c r="X50" i="1"/>
  <c r="Y17" i="2" s="1"/>
  <c r="X51" i="1"/>
  <c r="X52" i="1"/>
  <c r="Y19" i="2" s="1"/>
  <c r="X53" i="1"/>
  <c r="X54" i="1"/>
  <c r="Y21" i="2" s="1"/>
  <c r="X55" i="1"/>
  <c r="Y22" i="2" s="1"/>
  <c r="X56" i="1"/>
  <c r="Y23" i="2" s="1"/>
  <c r="X57" i="1"/>
  <c r="Y24" i="2" s="1"/>
  <c r="X58" i="1"/>
  <c r="Y25" i="2" s="1"/>
  <c r="X59" i="1"/>
  <c r="Y26" i="2" s="1"/>
  <c r="X60" i="1"/>
  <c r="Y27" i="2" s="1"/>
  <c r="X39" i="1"/>
  <c r="X40" i="1"/>
  <c r="Y7" i="2" s="1"/>
  <c r="X38" i="1"/>
  <c r="Y5" i="2" s="1"/>
  <c r="Q60" i="1"/>
  <c r="P60" i="1"/>
  <c r="N60" i="1"/>
  <c r="L60" i="1"/>
  <c r="J60" i="1"/>
  <c r="J27" i="2" s="1"/>
  <c r="G60" i="1"/>
  <c r="G27" i="2" s="1"/>
  <c r="Q59" i="1"/>
  <c r="Q26" i="2" s="1"/>
  <c r="P59" i="1"/>
  <c r="N59" i="1"/>
  <c r="L59" i="1"/>
  <c r="J59" i="1"/>
  <c r="G59" i="1"/>
  <c r="G26" i="2" s="1"/>
  <c r="Q58" i="1"/>
  <c r="P58" i="1"/>
  <c r="N58" i="1"/>
  <c r="L58" i="1"/>
  <c r="J58" i="1"/>
  <c r="J25" i="2" s="1"/>
  <c r="G58" i="1"/>
  <c r="G25" i="2" s="1"/>
  <c r="Q57" i="1"/>
  <c r="Q24" i="2" s="1"/>
  <c r="P57" i="1"/>
  <c r="N57" i="1"/>
  <c r="L57" i="1"/>
  <c r="J57" i="1"/>
  <c r="G57" i="1"/>
  <c r="G24" i="2" s="1"/>
  <c r="Q56" i="1"/>
  <c r="Q23" i="2" s="1"/>
  <c r="P56" i="1"/>
  <c r="P23" i="2" s="1"/>
  <c r="N56" i="1"/>
  <c r="L56" i="1"/>
  <c r="J56" i="1"/>
  <c r="J23" i="2" s="1"/>
  <c r="G56" i="1"/>
  <c r="G23" i="2" s="1"/>
  <c r="R55" i="1"/>
  <c r="Q55" i="1"/>
  <c r="Q22" i="2" s="1"/>
  <c r="P55" i="1"/>
  <c r="N55" i="1"/>
  <c r="L55" i="1"/>
  <c r="J55" i="1"/>
  <c r="J22" i="2" s="1"/>
  <c r="G55" i="1"/>
  <c r="G22" i="2" s="1"/>
  <c r="Q54" i="1"/>
  <c r="Q21" i="2" s="1"/>
  <c r="P54" i="1"/>
  <c r="P21" i="2" s="1"/>
  <c r="N54" i="1"/>
  <c r="L54" i="1"/>
  <c r="L21" i="2" s="1"/>
  <c r="J54" i="1"/>
  <c r="J21" i="2" s="1"/>
  <c r="G54" i="1"/>
  <c r="G21" i="2" s="1"/>
  <c r="Q53" i="1"/>
  <c r="Q20" i="2" s="1"/>
  <c r="P53" i="1"/>
  <c r="N53" i="1"/>
  <c r="L53" i="1"/>
  <c r="J53" i="1"/>
  <c r="J20" i="2" s="1"/>
  <c r="G53" i="1"/>
  <c r="G20" i="2" s="1"/>
  <c r="Q52" i="1"/>
  <c r="Q19" i="2" s="1"/>
  <c r="P52" i="1"/>
  <c r="N52" i="1"/>
  <c r="L52" i="1"/>
  <c r="L19" i="2" s="1"/>
  <c r="J52" i="1"/>
  <c r="J19" i="2" s="1"/>
  <c r="G52" i="1"/>
  <c r="G19" i="2" s="1"/>
  <c r="Q51" i="1"/>
  <c r="Q18" i="2" s="1"/>
  <c r="P51" i="1"/>
  <c r="N51" i="1"/>
  <c r="L51" i="1"/>
  <c r="J51" i="1"/>
  <c r="J18" i="2" s="1"/>
  <c r="G51" i="1"/>
  <c r="G18" i="2" s="1"/>
  <c r="Q50" i="1"/>
  <c r="Q17" i="2" s="1"/>
  <c r="P50" i="1"/>
  <c r="N50" i="1"/>
  <c r="L50" i="1"/>
  <c r="J50" i="1"/>
  <c r="J17" i="2" s="1"/>
  <c r="G50" i="1"/>
  <c r="G17" i="2" s="1"/>
  <c r="Q49" i="1"/>
  <c r="Q16" i="2" s="1"/>
  <c r="R16" i="2" s="1"/>
  <c r="P49" i="1"/>
  <c r="N49" i="1"/>
  <c r="L49" i="1"/>
  <c r="J49" i="1"/>
  <c r="J16" i="2" s="1"/>
  <c r="G49" i="1"/>
  <c r="G16" i="2" s="1"/>
  <c r="Q48" i="1"/>
  <c r="Q15" i="2" s="1"/>
  <c r="P48" i="1"/>
  <c r="P15" i="2" s="1"/>
  <c r="N48" i="1"/>
  <c r="L48" i="1"/>
  <c r="J48" i="1"/>
  <c r="J15" i="2" s="1"/>
  <c r="G48" i="1"/>
  <c r="G15" i="2" s="1"/>
  <c r="Q47" i="1"/>
  <c r="Q14" i="2" s="1"/>
  <c r="P47" i="1"/>
  <c r="N47" i="1"/>
  <c r="L47" i="1"/>
  <c r="J47" i="1"/>
  <c r="J14" i="2" s="1"/>
  <c r="G47" i="1"/>
  <c r="G14" i="2" s="1"/>
  <c r="Q46" i="1"/>
  <c r="Q13" i="2" s="1"/>
  <c r="P46" i="1"/>
  <c r="P13" i="2" s="1"/>
  <c r="N46" i="1"/>
  <c r="L46" i="1"/>
  <c r="L13" i="2" s="1"/>
  <c r="J46" i="1"/>
  <c r="J13" i="2" s="1"/>
  <c r="G46" i="1"/>
  <c r="G13" i="2" s="1"/>
  <c r="Q45" i="1"/>
  <c r="Q12" i="2" s="1"/>
  <c r="P45" i="1"/>
  <c r="P12" i="2" s="1"/>
  <c r="N45" i="1"/>
  <c r="L45" i="1"/>
  <c r="J45" i="1"/>
  <c r="G45" i="1"/>
  <c r="G12" i="2" s="1"/>
  <c r="Q44" i="1"/>
  <c r="Q11" i="2" s="1"/>
  <c r="P44" i="1"/>
  <c r="N44" i="1"/>
  <c r="L44" i="1"/>
  <c r="J44" i="1"/>
  <c r="J11" i="2" s="1"/>
  <c r="G44" i="1"/>
  <c r="G11" i="2" s="1"/>
  <c r="Q43" i="1"/>
  <c r="Q10" i="2" s="1"/>
  <c r="P43" i="1"/>
  <c r="P10" i="2" s="1"/>
  <c r="N43" i="1"/>
  <c r="L43" i="1"/>
  <c r="J43" i="1"/>
  <c r="G43" i="1"/>
  <c r="G10" i="2" s="1"/>
  <c r="Q42" i="1"/>
  <c r="Q9" i="2" s="1"/>
  <c r="P42" i="1"/>
  <c r="N42" i="1"/>
  <c r="L42" i="1"/>
  <c r="L9" i="2" s="1"/>
  <c r="J42" i="1"/>
  <c r="J9" i="2" s="1"/>
  <c r="G42" i="1"/>
  <c r="G9" i="2" s="1"/>
  <c r="Q41" i="1"/>
  <c r="Q8" i="2" s="1"/>
  <c r="P41" i="1"/>
  <c r="N41" i="1"/>
  <c r="L41" i="1"/>
  <c r="J41" i="1"/>
  <c r="J8" i="2" s="1"/>
  <c r="G41" i="1"/>
  <c r="G8" i="2" s="1"/>
  <c r="Q40" i="1"/>
  <c r="Q7" i="2" s="1"/>
  <c r="P40" i="1"/>
  <c r="P7" i="2" s="1"/>
  <c r="N40" i="1"/>
  <c r="L40" i="1"/>
  <c r="J40" i="1"/>
  <c r="J7" i="2" s="1"/>
  <c r="G40" i="1"/>
  <c r="G7" i="2" s="1"/>
  <c r="Q39" i="1"/>
  <c r="Q6" i="2" s="1"/>
  <c r="P39" i="1"/>
  <c r="N39" i="1"/>
  <c r="L39" i="1"/>
  <c r="J39" i="1"/>
  <c r="J6" i="2" s="1"/>
  <c r="G39" i="1"/>
  <c r="G6" i="2" s="1"/>
  <c r="Q38" i="1"/>
  <c r="Q5" i="2" s="1"/>
  <c r="P38" i="1"/>
  <c r="N38" i="1"/>
  <c r="L38" i="1"/>
  <c r="J38" i="1"/>
  <c r="J5" i="2" s="1"/>
  <c r="G38" i="1"/>
  <c r="G5" i="2" s="1"/>
  <c r="Q37" i="1"/>
  <c r="Q4" i="2" s="1"/>
  <c r="P37" i="1"/>
  <c r="P4" i="2" s="1"/>
  <c r="N37" i="1"/>
  <c r="L37" i="1"/>
  <c r="J37" i="1"/>
  <c r="J4" i="2" s="1"/>
  <c r="G37" i="1"/>
  <c r="G4" i="2" s="1"/>
  <c r="M19" i="2" l="1"/>
  <c r="M9" i="2"/>
  <c r="R53" i="1"/>
  <c r="M60" i="1"/>
  <c r="O60" i="1" s="1"/>
  <c r="M4" i="2"/>
  <c r="R39" i="1"/>
  <c r="S39" i="1" s="1"/>
  <c r="W39" i="1" s="1"/>
  <c r="Y39" i="1" s="1"/>
  <c r="N6" i="2" s="1"/>
  <c r="R44" i="1"/>
  <c r="S44" i="1" s="1"/>
  <c r="W44" i="1" s="1"/>
  <c r="Y44" i="1" s="1"/>
  <c r="N11" i="2" s="1"/>
  <c r="R49" i="1"/>
  <c r="R47" i="1"/>
  <c r="R8" i="2"/>
  <c r="M44" i="1"/>
  <c r="O44" i="1" s="1"/>
  <c r="R41" i="1"/>
  <c r="R51" i="1"/>
  <c r="M58" i="1"/>
  <c r="O58" i="1" s="1"/>
  <c r="R18" i="2"/>
  <c r="R20" i="2"/>
  <c r="R14" i="2"/>
  <c r="R22" i="2"/>
  <c r="M5" i="2"/>
  <c r="R4" i="2"/>
  <c r="R6" i="2"/>
  <c r="R13" i="2"/>
  <c r="S13" i="2" s="1"/>
  <c r="R21" i="2"/>
  <c r="S21" i="2" s="1"/>
  <c r="P24" i="2"/>
  <c r="Y9" i="2"/>
  <c r="M21" i="2"/>
  <c r="M40" i="1"/>
  <c r="O40" i="1" s="1"/>
  <c r="R40" i="1"/>
  <c r="R43" i="1"/>
  <c r="S43" i="1" s="1"/>
  <c r="J10" i="2"/>
  <c r="R10" i="2" s="1"/>
  <c r="S10" i="2" s="1"/>
  <c r="M46" i="1"/>
  <c r="O46" i="1" s="1"/>
  <c r="R46" i="1"/>
  <c r="S46" i="1" s="1"/>
  <c r="M50" i="1"/>
  <c r="O50" i="1" s="1"/>
  <c r="R50" i="1"/>
  <c r="M54" i="1"/>
  <c r="O54" i="1" s="1"/>
  <c r="R54" i="1"/>
  <c r="S54" i="1" s="1"/>
  <c r="W54" i="1" s="1"/>
  <c r="Y54" i="1" s="1"/>
  <c r="N21" i="2" s="1"/>
  <c r="R57" i="1"/>
  <c r="S57" i="1" s="1"/>
  <c r="J24" i="2"/>
  <c r="R24" i="2" s="1"/>
  <c r="R59" i="1"/>
  <c r="S59" i="1" s="1"/>
  <c r="J26" i="2"/>
  <c r="R26" i="2" s="1"/>
  <c r="P5" i="2"/>
  <c r="L11" i="2"/>
  <c r="M11" i="2" s="1"/>
  <c r="Y16" i="2"/>
  <c r="M27" i="2"/>
  <c r="R7" i="2"/>
  <c r="S7" i="2" s="1"/>
  <c r="S49" i="1"/>
  <c r="P16" i="2"/>
  <c r="S16" i="2" s="1"/>
  <c r="M51" i="1"/>
  <c r="O51" i="1" s="1"/>
  <c r="L18" i="2"/>
  <c r="M18" i="2" s="1"/>
  <c r="S53" i="1"/>
  <c r="P20" i="2"/>
  <c r="S4" i="2"/>
  <c r="M13" i="2"/>
  <c r="M39" i="1"/>
  <c r="O39" i="1" s="1"/>
  <c r="L6" i="2"/>
  <c r="M6" i="2" s="1"/>
  <c r="S41" i="1"/>
  <c r="P8" i="2"/>
  <c r="S8" i="2" s="1"/>
  <c r="R9" i="2"/>
  <c r="M43" i="1"/>
  <c r="O43" i="1" s="1"/>
  <c r="L10" i="2"/>
  <c r="R45" i="1"/>
  <c r="S45" i="1" s="1"/>
  <c r="W45" i="1" s="1"/>
  <c r="Y45" i="1" s="1"/>
  <c r="N12" i="2" s="1"/>
  <c r="J12" i="2"/>
  <c r="R12" i="2" s="1"/>
  <c r="S12" i="2" s="1"/>
  <c r="S47" i="1"/>
  <c r="P14" i="2"/>
  <c r="S14" i="2" s="1"/>
  <c r="R15" i="2"/>
  <c r="S15" i="2" s="1"/>
  <c r="M49" i="1"/>
  <c r="O49" i="1" s="1"/>
  <c r="L16" i="2"/>
  <c r="M16" i="2" s="1"/>
  <c r="S51" i="1"/>
  <c r="P18" i="2"/>
  <c r="R19" i="2"/>
  <c r="M53" i="1"/>
  <c r="O53" i="1" s="1"/>
  <c r="L20" i="2"/>
  <c r="M20" i="2" s="1"/>
  <c r="S55" i="1"/>
  <c r="P22" i="2"/>
  <c r="R23" i="2"/>
  <c r="S23" i="2" s="1"/>
  <c r="M57" i="1"/>
  <c r="O57" i="1" s="1"/>
  <c r="L24" i="2"/>
  <c r="M59" i="1"/>
  <c r="O59" i="1" s="1"/>
  <c r="L26" i="2"/>
  <c r="Y6" i="2"/>
  <c r="P11" i="2"/>
  <c r="Y14" i="2"/>
  <c r="L17" i="2"/>
  <c r="M17" i="2" s="1"/>
  <c r="P19" i="2"/>
  <c r="L25" i="2"/>
  <c r="M25" i="2" s="1"/>
  <c r="P27" i="2"/>
  <c r="P6" i="2"/>
  <c r="M41" i="1"/>
  <c r="O41" i="1" s="1"/>
  <c r="L8" i="2"/>
  <c r="M8" i="2" s="1"/>
  <c r="M47" i="1"/>
  <c r="O47" i="1" s="1"/>
  <c r="L14" i="2"/>
  <c r="M14" i="2" s="1"/>
  <c r="R17" i="2"/>
  <c r="M55" i="1"/>
  <c r="O55" i="1" s="1"/>
  <c r="L22" i="2"/>
  <c r="M22" i="2" s="1"/>
  <c r="P26" i="2"/>
  <c r="Y18" i="2"/>
  <c r="R5" i="2"/>
  <c r="M38" i="1"/>
  <c r="O38" i="1" s="1"/>
  <c r="R38" i="1"/>
  <c r="S38" i="1" s="1"/>
  <c r="W38" i="1" s="1"/>
  <c r="Y38" i="1" s="1"/>
  <c r="N5" i="2" s="1"/>
  <c r="S40" i="1"/>
  <c r="M42" i="1"/>
  <c r="O42" i="1" s="1"/>
  <c r="R42" i="1"/>
  <c r="S42" i="1" s="1"/>
  <c r="R11" i="2"/>
  <c r="M45" i="1"/>
  <c r="O45" i="1" s="1"/>
  <c r="L12" i="2"/>
  <c r="M48" i="1"/>
  <c r="O48" i="1" s="1"/>
  <c r="R48" i="1"/>
  <c r="S48" i="1" s="1"/>
  <c r="W48" i="1" s="1"/>
  <c r="Y48" i="1" s="1"/>
  <c r="N15" i="2" s="1"/>
  <c r="S50" i="1"/>
  <c r="W50" i="1" s="1"/>
  <c r="Y50" i="1" s="1"/>
  <c r="N17" i="2" s="1"/>
  <c r="M52" i="1"/>
  <c r="O52" i="1" s="1"/>
  <c r="R52" i="1"/>
  <c r="S52" i="1" s="1"/>
  <c r="M56" i="1"/>
  <c r="O56" i="1" s="1"/>
  <c r="R56" i="1"/>
  <c r="S56" i="1" s="1"/>
  <c r="W56" i="1" s="1"/>
  <c r="Y56" i="1" s="1"/>
  <c r="N23" i="2" s="1"/>
  <c r="R58" i="1"/>
  <c r="S58" i="1" s="1"/>
  <c r="Q25" i="2"/>
  <c r="R25" i="2" s="1"/>
  <c r="R60" i="1"/>
  <c r="S60" i="1" s="1"/>
  <c r="Q27" i="2"/>
  <c r="R27" i="2" s="1"/>
  <c r="L7" i="2"/>
  <c r="M7" i="2" s="1"/>
  <c r="P9" i="2"/>
  <c r="Y12" i="2"/>
  <c r="L15" i="2"/>
  <c r="M15" i="2" s="1"/>
  <c r="P17" i="2"/>
  <c r="Y20" i="2"/>
  <c r="L23" i="2"/>
  <c r="M23" i="2" s="1"/>
  <c r="P25" i="2"/>
  <c r="M24" i="2" l="1"/>
  <c r="S18" i="2"/>
  <c r="O5" i="2"/>
  <c r="W46" i="1"/>
  <c r="Y46" i="1" s="1"/>
  <c r="N13" i="2" s="1"/>
  <c r="O13" i="2" s="1"/>
  <c r="X13" i="2" s="1"/>
  <c r="Z13" i="2" s="1"/>
  <c r="W60" i="1"/>
  <c r="Y60" i="1" s="1"/>
  <c r="N27" i="2" s="1"/>
  <c r="W58" i="1"/>
  <c r="Y58" i="1" s="1"/>
  <c r="N25" i="2" s="1"/>
  <c r="O25" i="2" s="1"/>
  <c r="S20" i="2"/>
  <c r="S19" i="2"/>
  <c r="W51" i="1"/>
  <c r="Y51" i="1" s="1"/>
  <c r="N18" i="2" s="1"/>
  <c r="W57" i="1"/>
  <c r="Y57" i="1" s="1"/>
  <c r="N24" i="2" s="1"/>
  <c r="O24" i="2" s="1"/>
  <c r="W52" i="1"/>
  <c r="Y52" i="1" s="1"/>
  <c r="N19" i="2" s="1"/>
  <c r="O19" i="2" s="1"/>
  <c r="W42" i="1"/>
  <c r="Y42" i="1" s="1"/>
  <c r="N9" i="2" s="1"/>
  <c r="O9" i="2" s="1"/>
  <c r="S6" i="2"/>
  <c r="S9" i="2"/>
  <c r="T9" i="2" s="1"/>
  <c r="S22" i="2"/>
  <c r="X9" i="2"/>
  <c r="Z9" i="2" s="1"/>
  <c r="S26" i="2"/>
  <c r="W43" i="1"/>
  <c r="Y43" i="1" s="1"/>
  <c r="N10" i="2" s="1"/>
  <c r="S17" i="2"/>
  <c r="W59" i="1"/>
  <c r="Y59" i="1" s="1"/>
  <c r="N26" i="2" s="1"/>
  <c r="S27" i="2"/>
  <c r="O6" i="2"/>
  <c r="X6" i="2" s="1"/>
  <c r="Z6" i="2" s="1"/>
  <c r="W53" i="1"/>
  <c r="Y53" i="1" s="1"/>
  <c r="N20" i="2" s="1"/>
  <c r="O20" i="2" s="1"/>
  <c r="W49" i="1"/>
  <c r="Y49" i="1" s="1"/>
  <c r="N16" i="2" s="1"/>
  <c r="O16" i="2" s="1"/>
  <c r="S25" i="2"/>
  <c r="O15" i="2"/>
  <c r="X15" i="2" s="1"/>
  <c r="Z15" i="2" s="1"/>
  <c r="M12" i="2"/>
  <c r="O12" i="2" s="1"/>
  <c r="X12" i="2" s="1"/>
  <c r="Z12" i="2" s="1"/>
  <c r="S11" i="2"/>
  <c r="W55" i="1"/>
  <c r="Y55" i="1" s="1"/>
  <c r="N22" i="2" s="1"/>
  <c r="O22" i="2" s="1"/>
  <c r="T22" i="2" s="1"/>
  <c r="W47" i="1"/>
  <c r="Y47" i="1" s="1"/>
  <c r="N14" i="2" s="1"/>
  <c r="O14" i="2" s="1"/>
  <c r="O18" i="2"/>
  <c r="X18" i="2" s="1"/>
  <c r="Z18" i="2" s="1"/>
  <c r="O11" i="2"/>
  <c r="S24" i="2"/>
  <c r="O17" i="2"/>
  <c r="O27" i="2"/>
  <c r="O23" i="2"/>
  <c r="X23" i="2" s="1"/>
  <c r="Z23" i="2" s="1"/>
  <c r="W40" i="1"/>
  <c r="Y40" i="1" s="1"/>
  <c r="N7" i="2" s="1"/>
  <c r="O7" i="2" s="1"/>
  <c r="M26" i="2"/>
  <c r="O26" i="2" s="1"/>
  <c r="M10" i="2"/>
  <c r="W41" i="1"/>
  <c r="Y41" i="1" s="1"/>
  <c r="N8" i="2" s="1"/>
  <c r="O8" i="2" s="1"/>
  <c r="S5" i="2"/>
  <c r="O21" i="2"/>
  <c r="X21" i="2" s="1"/>
  <c r="Z21" i="2" s="1"/>
  <c r="X19" i="2" l="1"/>
  <c r="Z19" i="2" s="1"/>
  <c r="T19" i="2"/>
  <c r="O10" i="2"/>
  <c r="X10" i="2" s="1"/>
  <c r="Z10" i="2" s="1"/>
  <c r="T10" i="2"/>
  <c r="T18" i="2"/>
  <c r="T21" i="2"/>
  <c r="X8" i="2"/>
  <c r="Z8" i="2" s="1"/>
  <c r="T8" i="2"/>
  <c r="X20" i="2"/>
  <c r="Z20" i="2" s="1"/>
  <c r="T20" i="2"/>
  <c r="X7" i="2"/>
  <c r="Z7" i="2" s="1"/>
  <c r="T7" i="2"/>
  <c r="T16" i="2"/>
  <c r="X16" i="2"/>
  <c r="Z16" i="2" s="1"/>
  <c r="X14" i="2"/>
  <c r="Z14" i="2" s="1"/>
  <c r="T14" i="2"/>
  <c r="X11" i="2"/>
  <c r="Z11" i="2" s="1"/>
  <c r="T11" i="2"/>
  <c r="X22" i="2"/>
  <c r="Z22" i="2" s="1"/>
  <c r="X5" i="2"/>
  <c r="Z5" i="2" s="1"/>
  <c r="T5" i="2"/>
  <c r="T6" i="2"/>
  <c r="X27" i="2"/>
  <c r="Z27" i="2" s="1"/>
  <c r="T27" i="2"/>
  <c r="X17" i="2"/>
  <c r="Z17" i="2" s="1"/>
  <c r="T17" i="2"/>
  <c r="T13" i="2"/>
  <c r="T15" i="2"/>
  <c r="T12" i="2"/>
  <c r="T23" i="2"/>
  <c r="X24" i="2"/>
  <c r="Z24" i="2" s="1"/>
  <c r="T24" i="2"/>
  <c r="X25" i="2"/>
  <c r="Z25" i="2" s="1"/>
  <c r="T25" i="2"/>
  <c r="X26" i="2"/>
  <c r="Z26" i="2" s="1"/>
  <c r="T26" i="2"/>
  <c r="R37" i="1" l="1"/>
  <c r="S37" i="1" s="1"/>
  <c r="M37" i="1"/>
  <c r="O37" i="1" s="1"/>
  <c r="X37" i="1"/>
  <c r="Y4" i="2" l="1"/>
  <c r="X62" i="1"/>
  <c r="W37" i="1"/>
  <c r="Y37" i="1" l="1"/>
  <c r="N4" i="2" s="1"/>
  <c r="O4" i="2" s="1"/>
  <c r="W62" i="1"/>
  <c r="Y62" i="1" s="1"/>
  <c r="X4" i="2" l="1"/>
  <c r="Z4" i="2" s="1"/>
  <c r="T4" i="2"/>
</calcChain>
</file>

<file path=xl/sharedStrings.xml><?xml version="1.0" encoding="utf-8"?>
<sst xmlns="http://schemas.openxmlformats.org/spreadsheetml/2006/main" count="195" uniqueCount="67">
  <si>
    <t>Licznik wody zimnej</t>
  </si>
  <si>
    <t>licznik wody ciepłej</t>
  </si>
  <si>
    <t>Lokatorzy</t>
  </si>
  <si>
    <t>Lokal użytkowy</t>
  </si>
  <si>
    <t>BO "-" niedopłata/"+"nadpłata</t>
  </si>
  <si>
    <t>Wpłaty</t>
  </si>
  <si>
    <t>stan początkowy</t>
  </si>
  <si>
    <t>stan końcowy</t>
  </si>
  <si>
    <t>zużycie wody zimnej</t>
  </si>
  <si>
    <t>zużycie wody ciepłej wody</t>
  </si>
  <si>
    <t>Łączne zuzycie wody</t>
  </si>
  <si>
    <t>stawka za wodę zimną i ścieki</t>
  </si>
  <si>
    <t>Koszt zużycia wody</t>
  </si>
  <si>
    <t>róznice licznikowe oraz części wspólne</t>
  </si>
  <si>
    <t>Łączny koszt zimnej wody</t>
  </si>
  <si>
    <t>Koszt stały podgrzania</t>
  </si>
  <si>
    <t>stawka za podgrzanie wody</t>
  </si>
  <si>
    <t>Koszt zmienny</t>
  </si>
  <si>
    <t>Łączny koszt podgrzania</t>
  </si>
  <si>
    <t>BZ "-" niedopłata/"+"nadpłata</t>
  </si>
  <si>
    <t>5=4-3</t>
  </si>
  <si>
    <t xml:space="preserve">8=7-6 </t>
  </si>
  <si>
    <t>9=8+5</t>
  </si>
  <si>
    <t>11=9x10</t>
  </si>
  <si>
    <t>13=11+12</t>
  </si>
  <si>
    <t>16=15x8</t>
  </si>
  <si>
    <t>17=14+16</t>
  </si>
  <si>
    <t>18=1+2-13-17</t>
  </si>
  <si>
    <t>DZIARNOWSKA</t>
  </si>
  <si>
    <t>DĄBROWSKA GRAZYNA</t>
  </si>
  <si>
    <t>KRZESKA</t>
  </si>
  <si>
    <t>JARZYŃSKI</t>
  </si>
  <si>
    <t>PAPROCKI</t>
  </si>
  <si>
    <t>CZURYŁO</t>
  </si>
  <si>
    <t>WIŚNIEWSKI E.</t>
  </si>
  <si>
    <t>GĄSIEWSKA</t>
  </si>
  <si>
    <t>BUCZEK</t>
  </si>
  <si>
    <t>ŁOŻYŃSCY</t>
  </si>
  <si>
    <t>SZCZĘSNY</t>
  </si>
  <si>
    <t>LIPIŃSKI</t>
  </si>
  <si>
    <t>KACPRZAK</t>
  </si>
  <si>
    <t>MORDZAK</t>
  </si>
  <si>
    <t>PECIAKOWSCY</t>
  </si>
  <si>
    <t>SZYSZ</t>
  </si>
  <si>
    <t>LIBICH</t>
  </si>
  <si>
    <t>OMELAN</t>
  </si>
  <si>
    <t>CIECHOMSKA MONIKA</t>
  </si>
  <si>
    <t>KRZESKA-GOMUŁKA</t>
  </si>
  <si>
    <t>PALMOWSCY</t>
  </si>
  <si>
    <t>MULTISERWIS</t>
  </si>
  <si>
    <t>NOWAKOWIE</t>
  </si>
  <si>
    <t>Łączny koszt</t>
  </si>
  <si>
    <t>Łączny  koszt bez zakr</t>
  </si>
  <si>
    <t>Adres wysyłki</t>
  </si>
  <si>
    <t>Robocze 2: Tabela robocza do zaokrągleń</t>
  </si>
  <si>
    <t>TABELA Z DANYMI DO WYSŁANIA</t>
  </si>
  <si>
    <t>Koszt miesieczny</t>
  </si>
  <si>
    <t>Robocze 1: Tabela wyjściowa: Rozliczenie lokali za wodę zimną i podgrzanie od 01.07.2024 do 31.07.2024</t>
  </si>
  <si>
    <t>63 1050 1966 1000 0092 1026 9578 ING BANK ŚLĄSKI</t>
  </si>
  <si>
    <t>Rachunek bankowy sprzedawcy:</t>
  </si>
  <si>
    <t>wertex3233@gmail.com</t>
  </si>
  <si>
    <t>MULTISERVICE</t>
  </si>
  <si>
    <t xml:space="preserve">Multiservice Sp. z o.o.|Stara Biała 1|09-411 Stara Biała </t>
  </si>
  <si>
    <t xml:space="preserve">MULTISERVICE Sp. z o.o.|Ul. Rynek 15-16|44-100 Gliwice|NIP:679-10-21-905 </t>
  </si>
  <si>
    <t>Nabywca</t>
  </si>
  <si>
    <t>Adres Korespondencji</t>
  </si>
  <si>
    <t>MULTISERVICE Sp. z o.o.|Ul. Rynek 15-16|44-100 Gliwice|NIP:679-10-21-906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</si>
</sst>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.0000_ ;[Red]\-#,##0.0000\ "/>
    <numFmt numFmtId="166" formatCode="#,##0.000_ ;[Red]\-#,##0.000\ "/>
  </numFmts>
  <fonts count="16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Arial"/>
      <family val="2"/>
    </font>
    <font>
      <sz val="8"/>
      <color indexed="8"/>
      <name val="Calibri"/>
      <family val="2"/>
    </font>
    <font>
      <b/>
      <sz val="8"/>
      <name val="Cambria"/>
      <family val="1"/>
      <charset val="238"/>
    </font>
    <font>
      <sz val="8"/>
      <color indexed="8"/>
      <name val="Cambria"/>
      <family val="1"/>
      <charset val="238"/>
    </font>
    <font>
      <sz val="8"/>
      <name val="Cambria"/>
      <family val="1"/>
      <charset val="238"/>
    </font>
    <font>
      <b/>
      <sz val="8"/>
      <name val="Arial"/>
      <family val="2"/>
      <charset val="238"/>
    </font>
    <font>
      <sz val="8"/>
      <name val="Arial"/>
      <family val="2"/>
    </font>
    <font>
      <b/>
      <sz val="12"/>
      <name val="Arial"/>
      <family val="2"/>
      <charset val="238"/>
    </font>
    <font>
      <i/>
      <sz val="11"/>
      <color indexed="8"/>
      <name val="Calibri"/>
      <family val="2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1" applyFont="1"/>
    <xf numFmtId="0" fontId="1" fillId="0" borderId="0" xfId="1"/>
    <xf numFmtId="2" fontId="1" fillId="0" borderId="0" xfId="1" applyNumberFormat="1" applyAlignment="1">
      <alignment horizontal="right"/>
    </xf>
    <xf numFmtId="164" fontId="1" fillId="0" borderId="0" xfId="1" applyNumberFormat="1" applyAlignment="1">
      <alignment horizontal="right"/>
    </xf>
    <xf numFmtId="165" fontId="1" fillId="0" borderId="0" xfId="1" applyNumberFormat="1" applyAlignment="1">
      <alignment horizontal="right"/>
    </xf>
    <xf numFmtId="164" fontId="1" fillId="0" borderId="0" xfId="1" applyNumberFormat="1"/>
    <xf numFmtId="0" fontId="4" fillId="0" borderId="4" xfId="1" applyFont="1" applyBorder="1" applyAlignment="1">
      <alignment vertical="center"/>
    </xf>
    <xf numFmtId="0" fontId="5" fillId="0" borderId="4" xfId="1" applyFont="1" applyBorder="1" applyAlignment="1">
      <alignment horizontal="center" vertical="center" wrapText="1"/>
    </xf>
    <xf numFmtId="0" fontId="1" fillId="0" borderId="4" xfId="1" applyBorder="1" applyAlignment="1">
      <alignment wrapText="1"/>
    </xf>
    <xf numFmtId="4" fontId="3" fillId="2" borderId="4" xfId="1" applyNumberFormat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4" fontId="3" fillId="0" borderId="4" xfId="1" applyNumberFormat="1" applyFont="1" applyBorder="1" applyAlignment="1">
      <alignment horizontal="center" vertical="center" wrapText="1"/>
    </xf>
    <xf numFmtId="164" fontId="3" fillId="0" borderId="4" xfId="1" applyNumberFormat="1" applyFont="1" applyBorder="1" applyAlignment="1">
      <alignment wrapText="1"/>
    </xf>
    <xf numFmtId="0" fontId="6" fillId="0" borderId="4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164" fontId="9" fillId="0" borderId="4" xfId="1" applyNumberFormat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4" fontId="11" fillId="0" borderId="4" xfId="1" applyNumberFormat="1" applyFont="1" applyBorder="1" applyAlignment="1">
      <alignment horizontal="center" vertical="center"/>
    </xf>
    <xf numFmtId="164" fontId="1" fillId="2" borderId="4" xfId="1" applyNumberFormat="1" applyFill="1" applyBorder="1" applyAlignment="1">
      <alignment horizontal="center" vertical="center"/>
    </xf>
    <xf numFmtId="164" fontId="1" fillId="0" borderId="4" xfId="1" applyNumberFormat="1" applyBorder="1" applyAlignment="1">
      <alignment horizontal="center" vertical="center"/>
    </xf>
    <xf numFmtId="166" fontId="11" fillId="0" borderId="4" xfId="1" applyNumberFormat="1" applyFont="1" applyBorder="1" applyAlignment="1">
      <alignment horizontal="center" vertical="center"/>
    </xf>
    <xf numFmtId="0" fontId="12" fillId="2" borderId="4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164" fontId="11" fillId="2" borderId="4" xfId="1" applyNumberFormat="1" applyFont="1" applyFill="1" applyBorder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166" fontId="1" fillId="0" borderId="4" xfId="1" applyNumberFormat="1" applyBorder="1" applyAlignment="1">
      <alignment horizontal="center" vertical="center"/>
    </xf>
    <xf numFmtId="166" fontId="1" fillId="2" borderId="4" xfId="1" applyNumberFormat="1" applyFill="1" applyBorder="1" applyAlignment="1">
      <alignment horizontal="center" vertical="center"/>
    </xf>
    <xf numFmtId="165" fontId="1" fillId="0" borderId="0" xfId="1" applyNumberFormat="1" applyAlignment="1">
      <alignment horizontal="center" vertical="center"/>
    </xf>
    <xf numFmtId="165" fontId="1" fillId="0" borderId="0" xfId="1" applyNumberFormat="1" applyAlignment="1">
      <alignment horizontal="center"/>
    </xf>
    <xf numFmtId="164" fontId="0" fillId="0" borderId="0" xfId="0" applyNumberFormat="1"/>
    <xf numFmtId="166" fontId="14" fillId="0" borderId="0" xfId="2" applyNumberFormat="1" applyAlignment="1">
      <alignment horizontal="center"/>
    </xf>
    <xf numFmtId="0" fontId="14" fillId="0" borderId="0" xfId="2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66" fontId="14" fillId="0" borderId="4" xfId="2" applyNumberFormat="1" applyBorder="1" applyAlignment="1">
      <alignment horizontal="center"/>
    </xf>
    <xf numFmtId="165" fontId="0" fillId="0" borderId="0" xfId="0" applyNumberFormat="1"/>
    <xf numFmtId="0" fontId="13" fillId="0" borderId="0" xfId="0" applyFont="1"/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4" fontId="3" fillId="0" borderId="0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6" fontId="14" fillId="0" borderId="0" xfId="2" applyNumberFormat="1" applyBorder="1" applyAlignment="1">
      <alignment horizontal="center"/>
    </xf>
    <xf numFmtId="4" fontId="3" fillId="0" borderId="0" xfId="1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ny 9" xfId="1" xr:uid="{10BDC3C6-0FFC-4DC2-BDE3-A78BD07B09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wertex3233@gmail.com" TargetMode="External"/><Relationship Id="rId1" Type="http://schemas.openxmlformats.org/officeDocument/2006/relationships/hyperlink" Target="mailto:wertex323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E1C39-D05B-4D6A-856C-638046B5BA5C}">
  <dimension ref="A1:Y62"/>
  <sheetViews>
    <sheetView topLeftCell="A35" workbookViewId="0"/>
  </sheetViews>
  <sheetFormatPr baseColWidth="10" defaultColWidth="8.83203125" defaultRowHeight="15" outlineLevelCol="1" x14ac:dyDescent="0.2"/>
  <cols>
    <col min="1" max="1" width="49.6640625" customWidth="1"/>
    <col min="3" max="3" width="12.5" customWidth="1" outlineLevel="1"/>
    <col min="4" max="6" width="8.83203125" customWidth="1" outlineLevel="1"/>
    <col min="7" max="7" width="14.1640625" customWidth="1" outlineLevel="1"/>
    <col min="8" max="9" width="8.83203125" customWidth="1" outlineLevel="1"/>
    <col min="10" max="10" width="15.1640625" customWidth="1" outlineLevel="1"/>
    <col min="11" max="19" width="8.83203125" customWidth="1" outlineLevel="1"/>
    <col min="20" max="20" width="14.6640625" customWidth="1" outlineLevel="1"/>
    <col min="21" max="21" width="33.6640625" style="40" customWidth="1"/>
    <col min="23" max="23" width="17.6640625" customWidth="1"/>
    <col min="24" max="24" width="23" customWidth="1"/>
  </cols>
  <sheetData>
    <row r="1" spans="1:21" x14ac:dyDescent="0.2">
      <c r="A1" s="1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>
        <v>0</v>
      </c>
      <c r="Q1" s="4">
        <v>0</v>
      </c>
      <c r="R1" s="5">
        <v>0</v>
      </c>
      <c r="S1" s="2"/>
      <c r="T1" s="2"/>
      <c r="U1" s="31"/>
    </row>
    <row r="2" spans="1:21" ht="14.5" customHeight="1" x14ac:dyDescent="0.2">
      <c r="A2" s="2"/>
      <c r="B2" s="2"/>
      <c r="C2" s="2"/>
      <c r="D2" s="2"/>
      <c r="E2" s="45" t="s">
        <v>0</v>
      </c>
      <c r="F2" s="46"/>
      <c r="G2" s="47"/>
      <c r="H2" s="45" t="s">
        <v>1</v>
      </c>
      <c r="I2" s="46"/>
      <c r="J2" s="47"/>
      <c r="K2" s="2"/>
      <c r="L2" s="2"/>
      <c r="M2" s="2"/>
      <c r="N2" s="2"/>
      <c r="O2" s="2"/>
      <c r="P2" s="2"/>
      <c r="Q2" s="2"/>
      <c r="R2" s="2"/>
      <c r="S2" s="2"/>
      <c r="T2" s="6"/>
      <c r="U2" s="31"/>
    </row>
    <row r="3" spans="1:21" ht="70" x14ac:dyDescent="0.2">
      <c r="A3" s="7" t="s">
        <v>2</v>
      </c>
      <c r="B3" s="8" t="s">
        <v>3</v>
      </c>
      <c r="C3" s="9" t="s">
        <v>4</v>
      </c>
      <c r="D3" s="10" t="s">
        <v>5</v>
      </c>
      <c r="E3" s="11" t="s">
        <v>6</v>
      </c>
      <c r="F3" s="12" t="s">
        <v>7</v>
      </c>
      <c r="G3" s="11" t="s">
        <v>8</v>
      </c>
      <c r="H3" s="11" t="s">
        <v>6</v>
      </c>
      <c r="I3" s="12" t="s">
        <v>7</v>
      </c>
      <c r="J3" s="11" t="s">
        <v>9</v>
      </c>
      <c r="K3" s="11" t="s">
        <v>10</v>
      </c>
      <c r="L3" s="11" t="s">
        <v>11</v>
      </c>
      <c r="M3" s="11" t="s">
        <v>12</v>
      </c>
      <c r="N3" s="13" t="s">
        <v>13</v>
      </c>
      <c r="O3" s="10" t="s">
        <v>14</v>
      </c>
      <c r="P3" s="13" t="s">
        <v>15</v>
      </c>
      <c r="Q3" s="13" t="s">
        <v>16</v>
      </c>
      <c r="R3" s="13" t="s">
        <v>17</v>
      </c>
      <c r="S3" s="10" t="s">
        <v>18</v>
      </c>
      <c r="T3" s="14" t="s">
        <v>19</v>
      </c>
      <c r="U3" s="31"/>
    </row>
    <row r="4" spans="1:21" x14ac:dyDescent="0.2">
      <c r="A4" s="15"/>
      <c r="B4" s="16"/>
      <c r="C4" s="17">
        <v>1</v>
      </c>
      <c r="D4" s="18">
        <v>2</v>
      </c>
      <c r="E4" s="19">
        <v>3</v>
      </c>
      <c r="F4" s="19">
        <v>4</v>
      </c>
      <c r="G4" s="19" t="s">
        <v>20</v>
      </c>
      <c r="H4" s="19">
        <v>6</v>
      </c>
      <c r="I4" s="19">
        <v>7</v>
      </c>
      <c r="J4" s="19" t="s">
        <v>21</v>
      </c>
      <c r="K4" s="19" t="s">
        <v>22</v>
      </c>
      <c r="L4" s="19">
        <v>10</v>
      </c>
      <c r="M4" s="19" t="s">
        <v>23</v>
      </c>
      <c r="N4" s="19">
        <v>12</v>
      </c>
      <c r="O4" s="18" t="s">
        <v>24</v>
      </c>
      <c r="P4" s="19">
        <v>14</v>
      </c>
      <c r="Q4" s="19">
        <v>15</v>
      </c>
      <c r="R4" s="19" t="s">
        <v>25</v>
      </c>
      <c r="S4" s="18" t="s">
        <v>26</v>
      </c>
      <c r="T4" s="20" t="s">
        <v>27</v>
      </c>
      <c r="U4" s="31"/>
    </row>
    <row r="5" spans="1:21" ht="16" x14ac:dyDescent="0.2">
      <c r="A5" s="21" t="s">
        <v>28</v>
      </c>
      <c r="B5" s="22">
        <v>1</v>
      </c>
      <c r="C5" s="23">
        <v>-84.387598431937761</v>
      </c>
      <c r="D5" s="24">
        <v>84.46</v>
      </c>
      <c r="E5" s="25">
        <v>41.371000000000002</v>
      </c>
      <c r="F5" s="25">
        <v>42.985999999999997</v>
      </c>
      <c r="G5" s="33">
        <v>1.6149999999999949</v>
      </c>
      <c r="H5" s="25">
        <v>27.597000000000001</v>
      </c>
      <c r="I5" s="25">
        <v>28.215</v>
      </c>
      <c r="J5" s="33">
        <v>0.61799999999999855</v>
      </c>
      <c r="K5" s="25">
        <v>2.2329999999999934</v>
      </c>
      <c r="L5" s="25">
        <v>14.264051615225949</v>
      </c>
      <c r="M5" s="25">
        <v>31.85162725679945</v>
      </c>
      <c r="N5" s="25">
        <v>3.7603405602118238</v>
      </c>
      <c r="O5" s="24">
        <v>35.611967817011276</v>
      </c>
      <c r="P5" s="25">
        <v>37.801304347826083</v>
      </c>
      <c r="Q5" s="25">
        <v>19.606096324113928</v>
      </c>
      <c r="R5" s="25">
        <v>12.116567528302379</v>
      </c>
      <c r="S5" s="24">
        <v>49.917871876128459</v>
      </c>
      <c r="T5" s="23">
        <v>-85.457438125077502</v>
      </c>
      <c r="U5" s="38"/>
    </row>
    <row r="6" spans="1:21" ht="16" x14ac:dyDescent="0.2">
      <c r="A6" s="21" t="s">
        <v>29</v>
      </c>
      <c r="B6" s="22">
        <v>2</v>
      </c>
      <c r="C6" s="23">
        <v>-100.39558567805172</v>
      </c>
      <c r="D6" s="24">
        <v>100.44</v>
      </c>
      <c r="E6" s="25">
        <v>103.57899999999999</v>
      </c>
      <c r="F6" s="25">
        <v>106.764</v>
      </c>
      <c r="G6" s="33">
        <v>3.1850000000000023</v>
      </c>
      <c r="H6" s="25">
        <v>17.591999999999999</v>
      </c>
      <c r="I6" s="25">
        <v>18.108000000000001</v>
      </c>
      <c r="J6" s="33">
        <v>0.51600000000000179</v>
      </c>
      <c r="K6" s="25">
        <v>3.7010000000000041</v>
      </c>
      <c r="L6" s="25">
        <v>14.264051615225949</v>
      </c>
      <c r="M6" s="25">
        <v>52.791255027951294</v>
      </c>
      <c r="N6" s="25">
        <v>6.2324318913318475</v>
      </c>
      <c r="O6" s="24">
        <v>59.023686919283143</v>
      </c>
      <c r="P6" s="25">
        <v>37.801304347826083</v>
      </c>
      <c r="Q6" s="25">
        <v>19.606096324113928</v>
      </c>
      <c r="R6" s="25">
        <v>10.116745703242822</v>
      </c>
      <c r="S6" s="24">
        <v>47.918050051068903</v>
      </c>
      <c r="T6" s="26">
        <v>-106.89732264840376</v>
      </c>
      <c r="U6" s="38"/>
    </row>
    <row r="7" spans="1:21" ht="16" x14ac:dyDescent="0.2">
      <c r="A7" s="21" t="s">
        <v>30</v>
      </c>
      <c r="B7" s="22">
        <v>3</v>
      </c>
      <c r="C7" s="23">
        <v>-265.34734306088313</v>
      </c>
      <c r="D7" s="24">
        <v>265.31</v>
      </c>
      <c r="E7" s="25">
        <v>162.78899999999999</v>
      </c>
      <c r="F7" s="25">
        <v>168.952</v>
      </c>
      <c r="G7" s="33">
        <v>6.1630000000000109</v>
      </c>
      <c r="H7" s="25">
        <v>125.887</v>
      </c>
      <c r="I7" s="25">
        <v>129.30199999999999</v>
      </c>
      <c r="J7" s="33">
        <v>3.414999999999992</v>
      </c>
      <c r="K7" s="25">
        <v>9.578000000000003</v>
      </c>
      <c r="L7" s="25">
        <v>14.264051615225949</v>
      </c>
      <c r="M7" s="25">
        <v>136.62108637063417</v>
      </c>
      <c r="N7" s="25">
        <v>16.129217145413776</v>
      </c>
      <c r="O7" s="24">
        <v>152.75030351604795</v>
      </c>
      <c r="P7" s="25">
        <v>37.801304347826083</v>
      </c>
      <c r="Q7" s="25">
        <v>19.606096324113928</v>
      </c>
      <c r="R7" s="25">
        <v>66.954818946848903</v>
      </c>
      <c r="S7" s="24">
        <v>104.75612329467498</v>
      </c>
      <c r="T7" s="23">
        <v>-257.54376987160606</v>
      </c>
      <c r="U7" s="38"/>
    </row>
    <row r="8" spans="1:21" ht="16" x14ac:dyDescent="0.2">
      <c r="A8" s="21" t="s">
        <v>31</v>
      </c>
      <c r="B8" s="22">
        <v>4</v>
      </c>
      <c r="C8" s="23">
        <v>-508.23230456650595</v>
      </c>
      <c r="D8" s="24">
        <v>0</v>
      </c>
      <c r="E8" s="25">
        <v>53.359000000000002</v>
      </c>
      <c r="F8" s="25">
        <v>54.868000000000002</v>
      </c>
      <c r="G8" s="33">
        <v>1.5090000000000003</v>
      </c>
      <c r="H8" s="25">
        <v>36.508000000000003</v>
      </c>
      <c r="I8" s="25">
        <v>37.014000000000003</v>
      </c>
      <c r="J8" s="33">
        <v>0.50600000000000023</v>
      </c>
      <c r="K8" s="25">
        <v>2.0150000000000006</v>
      </c>
      <c r="L8" s="25">
        <v>14.264051615225949</v>
      </c>
      <c r="M8" s="25">
        <v>28.742064004680294</v>
      </c>
      <c r="N8" s="25">
        <v>3.3932316295686742</v>
      </c>
      <c r="O8" s="24">
        <v>32.135295634248969</v>
      </c>
      <c r="P8" s="25">
        <v>37.801304347826083</v>
      </c>
      <c r="Q8" s="25">
        <v>19.606096324113928</v>
      </c>
      <c r="R8" s="25">
        <v>9.9206847400016525</v>
      </c>
      <c r="S8" s="24">
        <v>47.721989087827737</v>
      </c>
      <c r="T8" s="23">
        <v>-588.08958928858272</v>
      </c>
      <c r="U8" s="38"/>
    </row>
    <row r="9" spans="1:21" ht="16" x14ac:dyDescent="0.2">
      <c r="A9" s="21" t="s">
        <v>32</v>
      </c>
      <c r="B9" s="22">
        <v>5</v>
      </c>
      <c r="C9" s="23">
        <v>-96.313745032062826</v>
      </c>
      <c r="D9" s="24">
        <v>0</v>
      </c>
      <c r="E9" s="25">
        <v>8.8450000000000006</v>
      </c>
      <c r="F9" s="25">
        <v>8.8490000000000002</v>
      </c>
      <c r="G9" s="33">
        <v>3.9999999999995595E-3</v>
      </c>
      <c r="H9" s="25">
        <v>7.7789999999999999</v>
      </c>
      <c r="I9" s="25">
        <v>7.7789999999999999</v>
      </c>
      <c r="J9" s="33">
        <v>0</v>
      </c>
      <c r="K9" s="25">
        <v>3.9999999999995595E-3</v>
      </c>
      <c r="L9" s="25">
        <v>14.264051615225949</v>
      </c>
      <c r="M9" s="25">
        <v>5.7056206460897513E-2</v>
      </c>
      <c r="N9" s="25">
        <v>6.7359436815251604E-3</v>
      </c>
      <c r="O9" s="24">
        <v>6.3792150142422677E-2</v>
      </c>
      <c r="P9" s="25">
        <v>37.801304347826083</v>
      </c>
      <c r="Q9" s="25">
        <v>19.606096324113928</v>
      </c>
      <c r="R9" s="25">
        <v>0</v>
      </c>
      <c r="S9" s="24">
        <v>37.801304347826083</v>
      </c>
      <c r="T9" s="23">
        <v>-134.17884153003132</v>
      </c>
      <c r="U9" s="38"/>
    </row>
    <row r="10" spans="1:21" ht="16" x14ac:dyDescent="0.2">
      <c r="A10" s="21" t="s">
        <v>33</v>
      </c>
      <c r="B10" s="22">
        <v>6</v>
      </c>
      <c r="C10" s="23">
        <v>-532.47286679751085</v>
      </c>
      <c r="D10" s="24">
        <v>456.4</v>
      </c>
      <c r="E10" s="25">
        <v>49.703000000000003</v>
      </c>
      <c r="F10" s="25">
        <v>50.844000000000001</v>
      </c>
      <c r="G10" s="33">
        <v>1.1409999999999982</v>
      </c>
      <c r="H10" s="25">
        <v>22.966000000000001</v>
      </c>
      <c r="I10" s="25">
        <v>23.57</v>
      </c>
      <c r="J10" s="33">
        <v>0.6039999999999992</v>
      </c>
      <c r="K10" s="25">
        <v>1.7449999999999974</v>
      </c>
      <c r="L10" s="25">
        <v>14.264051615225949</v>
      </c>
      <c r="M10" s="25">
        <v>24.890770068569243</v>
      </c>
      <c r="N10" s="25">
        <v>2.9385554310656707</v>
      </c>
      <c r="O10" s="24">
        <v>27.829325499634912</v>
      </c>
      <c r="P10" s="25">
        <v>37.801304347826083</v>
      </c>
      <c r="Q10" s="25">
        <v>19.606096324113928</v>
      </c>
      <c r="R10" s="25">
        <v>11.842082179764796</v>
      </c>
      <c r="S10" s="24">
        <v>49.643386527590877</v>
      </c>
      <c r="T10" s="23">
        <v>-153.54557882473665</v>
      </c>
      <c r="U10" s="38"/>
    </row>
    <row r="11" spans="1:21" ht="16" x14ac:dyDescent="0.2">
      <c r="A11" s="21" t="s">
        <v>34</v>
      </c>
      <c r="B11" s="22">
        <v>7</v>
      </c>
      <c r="C11" s="23">
        <v>-225.92069931635805</v>
      </c>
      <c r="D11" s="24">
        <v>225.92</v>
      </c>
      <c r="E11" s="25">
        <v>111.09399999999999</v>
      </c>
      <c r="F11" s="25">
        <v>113.717</v>
      </c>
      <c r="G11" s="33">
        <v>2.6230000000000047</v>
      </c>
      <c r="H11" s="25">
        <v>123.408</v>
      </c>
      <c r="I11" s="25">
        <v>126.523</v>
      </c>
      <c r="J11" s="33">
        <v>3.1149999999999949</v>
      </c>
      <c r="K11" s="25">
        <v>5.7379999999999995</v>
      </c>
      <c r="L11" s="25">
        <v>14.264051615225949</v>
      </c>
      <c r="M11" s="25">
        <v>81.847128168166492</v>
      </c>
      <c r="N11" s="25">
        <v>9.6627112111489062</v>
      </c>
      <c r="O11" s="24">
        <v>91.509839379315395</v>
      </c>
      <c r="P11" s="25">
        <v>37.801304347826083</v>
      </c>
      <c r="Q11" s="25">
        <v>19.606096324113928</v>
      </c>
      <c r="R11" s="25">
        <v>61.072990049614788</v>
      </c>
      <c r="S11" s="24">
        <v>98.874294397440877</v>
      </c>
      <c r="T11" s="23">
        <v>-190.38483309311434</v>
      </c>
      <c r="U11" s="38"/>
    </row>
    <row r="12" spans="1:21" ht="16" x14ac:dyDescent="0.2">
      <c r="A12" s="21" t="s">
        <v>50</v>
      </c>
      <c r="B12" s="22">
        <v>8</v>
      </c>
      <c r="C12" s="23">
        <v>-205.47434754015586</v>
      </c>
      <c r="D12" s="24">
        <v>0</v>
      </c>
      <c r="E12" s="25">
        <v>155.85400000000001</v>
      </c>
      <c r="F12" s="25">
        <v>159.93799999999999</v>
      </c>
      <c r="G12" s="33">
        <v>4.0839999999999748</v>
      </c>
      <c r="H12" s="25">
        <v>92.35</v>
      </c>
      <c r="I12" s="25">
        <v>94.585999999999999</v>
      </c>
      <c r="J12" s="33">
        <v>2.2360000000000042</v>
      </c>
      <c r="K12" s="25">
        <v>6.319999999999979</v>
      </c>
      <c r="L12" s="25">
        <v>14.264051615225949</v>
      </c>
      <c r="M12" s="25">
        <v>90.148806208227697</v>
      </c>
      <c r="N12" s="25">
        <v>10.642791016810889</v>
      </c>
      <c r="O12" s="24">
        <v>100.79159722503859</v>
      </c>
      <c r="P12" s="25">
        <v>37.801304347826083</v>
      </c>
      <c r="Q12" s="25">
        <v>19.606096324113928</v>
      </c>
      <c r="R12" s="25">
        <v>43.839231380718822</v>
      </c>
      <c r="S12" s="24">
        <v>81.640535728544904</v>
      </c>
      <c r="T12" s="23">
        <v>-387.90648049373931</v>
      </c>
      <c r="U12" s="38"/>
    </row>
    <row r="13" spans="1:21" ht="16" x14ac:dyDescent="0.2">
      <c r="A13" s="21" t="s">
        <v>36</v>
      </c>
      <c r="B13" s="22">
        <v>9</v>
      </c>
      <c r="C13" s="23">
        <v>-1423.7083106568516</v>
      </c>
      <c r="D13" s="24">
        <v>994.19</v>
      </c>
      <c r="E13" s="25">
        <v>305.77699999999999</v>
      </c>
      <c r="F13" s="25">
        <v>313.25599999999997</v>
      </c>
      <c r="G13" s="33">
        <v>7.478999999999985</v>
      </c>
      <c r="H13" s="25">
        <v>260.036</v>
      </c>
      <c r="I13" s="25">
        <v>265.55799999999999</v>
      </c>
      <c r="J13" s="33">
        <v>5.5219999999999914</v>
      </c>
      <c r="K13" s="25">
        <v>13.000999999999976</v>
      </c>
      <c r="L13" s="25">
        <v>14.264051615225949</v>
      </c>
      <c r="M13" s="25">
        <v>185.44693504955222</v>
      </c>
      <c r="N13" s="25">
        <v>21.893500950879524</v>
      </c>
      <c r="O13" s="24">
        <v>207.34043600043174</v>
      </c>
      <c r="P13" s="25">
        <v>37.801304347826083</v>
      </c>
      <c r="Q13" s="25">
        <v>19.606096324113928</v>
      </c>
      <c r="R13" s="25">
        <v>108.26486390175694</v>
      </c>
      <c r="S13" s="24">
        <v>146.06616824958303</v>
      </c>
      <c r="T13" s="23">
        <v>-782.92491490686632</v>
      </c>
      <c r="U13" s="38"/>
    </row>
    <row r="14" spans="1:21" ht="16" x14ac:dyDescent="0.2">
      <c r="A14" s="21" t="s">
        <v>37</v>
      </c>
      <c r="B14" s="22">
        <v>10</v>
      </c>
      <c r="C14" s="23">
        <v>-184.237873280553</v>
      </c>
      <c r="D14" s="24">
        <v>184.28</v>
      </c>
      <c r="E14" s="25">
        <v>152.577</v>
      </c>
      <c r="F14" s="25">
        <v>157.011</v>
      </c>
      <c r="G14" s="33">
        <v>4.4339999999999975</v>
      </c>
      <c r="H14" s="25">
        <v>88.936000000000007</v>
      </c>
      <c r="I14" s="25">
        <v>91.001000000000005</v>
      </c>
      <c r="J14" s="33">
        <v>2.0649999999999977</v>
      </c>
      <c r="K14" s="25">
        <v>6.4989999999999952</v>
      </c>
      <c r="L14" s="25">
        <v>14.264051615225949</v>
      </c>
      <c r="M14" s="25">
        <v>92.702071447353376</v>
      </c>
      <c r="N14" s="25">
        <v>10.944224496559203</v>
      </c>
      <c r="O14" s="24">
        <v>103.64629594391258</v>
      </c>
      <c r="P14" s="25">
        <v>37.801304347826083</v>
      </c>
      <c r="Q14" s="25">
        <v>19.606096324113928</v>
      </c>
      <c r="R14" s="25">
        <v>40.486588909295214</v>
      </c>
      <c r="S14" s="24">
        <v>78.287893257121297</v>
      </c>
      <c r="T14" s="23">
        <v>-181.89206248158689</v>
      </c>
      <c r="U14" s="38"/>
    </row>
    <row r="15" spans="1:21" ht="16" x14ac:dyDescent="0.2">
      <c r="A15" s="21" t="s">
        <v>38</v>
      </c>
      <c r="B15" s="22">
        <v>11</v>
      </c>
      <c r="C15" s="23">
        <v>-204.80146335800833</v>
      </c>
      <c r="D15" s="24">
        <v>204.8</v>
      </c>
      <c r="E15" s="25">
        <v>164.292</v>
      </c>
      <c r="F15" s="25">
        <v>168.61099999999999</v>
      </c>
      <c r="G15" s="33">
        <v>4.3189999999999884</v>
      </c>
      <c r="H15" s="25">
        <v>77.572000000000003</v>
      </c>
      <c r="I15" s="25">
        <v>78.977999999999994</v>
      </c>
      <c r="J15" s="33">
        <v>1.4059999999999917</v>
      </c>
      <c r="K15" s="25">
        <v>5.7249999999999801</v>
      </c>
      <c r="L15" s="25">
        <v>14.264051615225949</v>
      </c>
      <c r="M15" s="25">
        <v>81.661695497168267</v>
      </c>
      <c r="N15" s="25">
        <v>9.6408193941839126</v>
      </c>
      <c r="O15" s="24">
        <v>91.302514891352175</v>
      </c>
      <c r="P15" s="25">
        <v>37.801304347826083</v>
      </c>
      <c r="Q15" s="25">
        <v>19.606096324113928</v>
      </c>
      <c r="R15" s="25">
        <v>27.566171431704021</v>
      </c>
      <c r="S15" s="24">
        <v>65.36747577953011</v>
      </c>
      <c r="T15" s="23">
        <v>-156.67145402889059</v>
      </c>
      <c r="U15" s="38"/>
    </row>
    <row r="16" spans="1:21" ht="16" x14ac:dyDescent="0.2">
      <c r="A16" s="21" t="s">
        <v>39</v>
      </c>
      <c r="B16" s="22">
        <v>12</v>
      </c>
      <c r="C16" s="23">
        <v>-265.0941865213664</v>
      </c>
      <c r="D16" s="24">
        <v>265.45</v>
      </c>
      <c r="E16" s="25">
        <v>190.226</v>
      </c>
      <c r="F16" s="25">
        <v>194.50200000000001</v>
      </c>
      <c r="G16" s="33">
        <v>4.2760000000000105</v>
      </c>
      <c r="H16" s="25">
        <v>73.283000000000001</v>
      </c>
      <c r="I16" s="25">
        <v>74.652000000000001</v>
      </c>
      <c r="J16" s="33">
        <v>1.3689999999999998</v>
      </c>
      <c r="K16" s="25">
        <v>5.6450000000000102</v>
      </c>
      <c r="L16" s="25">
        <v>14.264051615225949</v>
      </c>
      <c r="M16" s="25">
        <v>80.520571367950623</v>
      </c>
      <c r="N16" s="25">
        <v>9.5061005205534457</v>
      </c>
      <c r="O16" s="24">
        <v>90.026671888504069</v>
      </c>
      <c r="P16" s="25">
        <v>37.801304347826083</v>
      </c>
      <c r="Q16" s="25">
        <v>19.606096324113928</v>
      </c>
      <c r="R16" s="25">
        <v>26.840745867711963</v>
      </c>
      <c r="S16" s="24">
        <v>64.642050215538049</v>
      </c>
      <c r="T16" s="23">
        <v>-154.31290862540851</v>
      </c>
      <c r="U16" s="39"/>
    </row>
    <row r="17" spans="1:21" ht="16" x14ac:dyDescent="0.2">
      <c r="A17" s="21" t="s">
        <v>40</v>
      </c>
      <c r="B17" s="22">
        <v>13</v>
      </c>
      <c r="C17" s="23">
        <v>-650.54451069585343</v>
      </c>
      <c r="D17" s="24">
        <v>268.26</v>
      </c>
      <c r="E17" s="25">
        <v>218.41399999999999</v>
      </c>
      <c r="F17" s="25">
        <v>226.58199999999999</v>
      </c>
      <c r="G17" s="33">
        <v>8.1680000000000064</v>
      </c>
      <c r="H17" s="25">
        <v>202.10599999999999</v>
      </c>
      <c r="I17" s="25">
        <v>207.40799999999999</v>
      </c>
      <c r="J17" s="33">
        <v>5.3019999999999925</v>
      </c>
      <c r="K17" s="25">
        <v>13.469999999999999</v>
      </c>
      <c r="L17" s="25">
        <v>14.264051615225949</v>
      </c>
      <c r="M17" s="25">
        <v>192.13677525709352</v>
      </c>
      <c r="N17" s="25">
        <v>22.683290347538474</v>
      </c>
      <c r="O17" s="24">
        <v>214.82006560463199</v>
      </c>
      <c r="P17" s="25">
        <v>37.801304347826083</v>
      </c>
      <c r="Q17" s="25">
        <v>19.606096324113928</v>
      </c>
      <c r="R17" s="25">
        <v>103.9515227104519</v>
      </c>
      <c r="S17" s="24">
        <v>141.75282705827797</v>
      </c>
      <c r="T17" s="23">
        <v>-738.85740335876335</v>
      </c>
      <c r="U17" s="39"/>
    </row>
    <row r="18" spans="1:21" ht="16" x14ac:dyDescent="0.2">
      <c r="A18" s="21" t="s">
        <v>35</v>
      </c>
      <c r="B18" s="22">
        <v>14</v>
      </c>
      <c r="C18" s="23">
        <v>-393.37621392985784</v>
      </c>
      <c r="D18" s="24">
        <v>393.51</v>
      </c>
      <c r="E18" s="25">
        <v>132.84</v>
      </c>
      <c r="F18" s="25">
        <v>136.68299999999999</v>
      </c>
      <c r="G18" s="33">
        <v>3.8429999999999893</v>
      </c>
      <c r="H18" s="25">
        <v>113.81699999999999</v>
      </c>
      <c r="I18" s="25">
        <v>117.01900000000001</v>
      </c>
      <c r="J18" s="33">
        <v>3.2020000000000124</v>
      </c>
      <c r="K18" s="25">
        <v>7.0450000000000017</v>
      </c>
      <c r="L18" s="25">
        <v>14.264051615225949</v>
      </c>
      <c r="M18" s="25">
        <v>100.49024362926683</v>
      </c>
      <c r="N18" s="25">
        <v>11.863680809087496</v>
      </c>
      <c r="O18" s="24">
        <v>112.35392443835433</v>
      </c>
      <c r="P18" s="25">
        <v>37.801304347826083</v>
      </c>
      <c r="Q18" s="25">
        <v>19.606096324113928</v>
      </c>
      <c r="R18" s="25">
        <v>62.778720429813042</v>
      </c>
      <c r="S18" s="24">
        <v>100.58002477763912</v>
      </c>
      <c r="T18" s="23">
        <v>-212.80016314585129</v>
      </c>
      <c r="U18" s="38"/>
    </row>
    <row r="19" spans="1:21" ht="16" x14ac:dyDescent="0.2">
      <c r="A19" s="21" t="s">
        <v>41</v>
      </c>
      <c r="B19" s="22">
        <v>15</v>
      </c>
      <c r="C19" s="23">
        <v>-96.013128120261882</v>
      </c>
      <c r="D19" s="24">
        <v>96.03</v>
      </c>
      <c r="E19" s="25">
        <v>65.335999999999999</v>
      </c>
      <c r="F19" s="25">
        <v>67.119</v>
      </c>
      <c r="G19" s="33">
        <v>1.7830000000000013</v>
      </c>
      <c r="H19" s="25">
        <v>31.638999999999999</v>
      </c>
      <c r="I19" s="25">
        <v>32.484999999999999</v>
      </c>
      <c r="J19" s="33">
        <v>0.84600000000000009</v>
      </c>
      <c r="K19" s="25">
        <v>2.6290000000000013</v>
      </c>
      <c r="L19" s="25">
        <v>14.264051615225949</v>
      </c>
      <c r="M19" s="25">
        <v>37.500191696429042</v>
      </c>
      <c r="N19" s="25">
        <v>4.4271989846829021</v>
      </c>
      <c r="O19" s="24">
        <v>41.927390681111945</v>
      </c>
      <c r="P19" s="25">
        <v>37.801304347826083</v>
      </c>
      <c r="Q19" s="25">
        <v>19.606096324113928</v>
      </c>
      <c r="R19" s="25">
        <v>16.586757490200384</v>
      </c>
      <c r="S19" s="24">
        <v>54.388061838026466</v>
      </c>
      <c r="T19" s="23">
        <v>-96.298580639400285</v>
      </c>
      <c r="U19" s="38"/>
    </row>
    <row r="20" spans="1:21" ht="16" x14ac:dyDescent="0.2">
      <c r="A20" s="21" t="s">
        <v>42</v>
      </c>
      <c r="B20" s="22">
        <v>16</v>
      </c>
      <c r="C20" s="23">
        <v>-225.79576392343759</v>
      </c>
      <c r="D20" s="24">
        <v>0</v>
      </c>
      <c r="E20" s="25">
        <v>3.4329999999999998</v>
      </c>
      <c r="F20" s="25">
        <v>3.4350000000000001</v>
      </c>
      <c r="G20" s="33">
        <v>2.0000000000002238E-3</v>
      </c>
      <c r="H20" s="25">
        <v>0.63900000000000001</v>
      </c>
      <c r="I20" s="25">
        <v>0.63900000000000001</v>
      </c>
      <c r="J20" s="33">
        <v>0</v>
      </c>
      <c r="K20" s="25">
        <v>2.0000000000002238E-3</v>
      </c>
      <c r="L20" s="25">
        <v>14.264051615225949</v>
      </c>
      <c r="M20" s="25">
        <v>2.8528103230455092E-2</v>
      </c>
      <c r="N20" s="25">
        <v>3.3679718407633283E-3</v>
      </c>
      <c r="O20" s="24">
        <v>3.1896075071218423E-2</v>
      </c>
      <c r="P20" s="25">
        <v>37.801304347826083</v>
      </c>
      <c r="Q20" s="25">
        <v>19.606096324113928</v>
      </c>
      <c r="R20" s="25">
        <v>0</v>
      </c>
      <c r="S20" s="24">
        <v>37.801304347826083</v>
      </c>
      <c r="T20" s="23">
        <v>-263.6289643463349</v>
      </c>
      <c r="U20" s="38"/>
    </row>
    <row r="21" spans="1:21" ht="16" x14ac:dyDescent="0.2">
      <c r="A21" s="21" t="s">
        <v>43</v>
      </c>
      <c r="B21" s="22">
        <v>17</v>
      </c>
      <c r="C21" s="23">
        <v>-70.491917806938289</v>
      </c>
      <c r="D21" s="24">
        <v>37.799999999999997</v>
      </c>
      <c r="E21" s="25">
        <v>3.903</v>
      </c>
      <c r="F21" s="25">
        <v>3.903</v>
      </c>
      <c r="G21" s="33">
        <v>0</v>
      </c>
      <c r="H21" s="25">
        <v>2.2570000000000001</v>
      </c>
      <c r="I21" s="25">
        <v>2.2570000000000001</v>
      </c>
      <c r="J21" s="33">
        <v>0</v>
      </c>
      <c r="K21" s="25">
        <v>0</v>
      </c>
      <c r="L21" s="25">
        <v>14.264051615225949</v>
      </c>
      <c r="M21" s="25">
        <v>0</v>
      </c>
      <c r="N21" s="25">
        <v>0</v>
      </c>
      <c r="O21" s="24">
        <v>0</v>
      </c>
      <c r="P21" s="25">
        <v>37.801304347826083</v>
      </c>
      <c r="Q21" s="25">
        <v>19.606096324113928</v>
      </c>
      <c r="R21" s="25">
        <v>0</v>
      </c>
      <c r="S21" s="24">
        <v>37.801304347826083</v>
      </c>
      <c r="T21" s="23">
        <v>-70.493222154764368</v>
      </c>
      <c r="U21" s="38"/>
    </row>
    <row r="22" spans="1:21" ht="16" x14ac:dyDescent="0.2">
      <c r="A22" s="21" t="s">
        <v>44</v>
      </c>
      <c r="B22" s="22">
        <v>18</v>
      </c>
      <c r="C22" s="23">
        <v>-59.868057943355609</v>
      </c>
      <c r="D22" s="24">
        <v>60.11</v>
      </c>
      <c r="E22" s="25">
        <v>3.8759999999999999</v>
      </c>
      <c r="F22" s="25">
        <v>3.9169999999999998</v>
      </c>
      <c r="G22" s="33">
        <v>4.0999999999999925E-2</v>
      </c>
      <c r="H22" s="25">
        <v>2.5979999999999999</v>
      </c>
      <c r="I22" s="25">
        <v>2.613</v>
      </c>
      <c r="J22" s="33">
        <v>1.5000000000000124E-2</v>
      </c>
      <c r="K22" s="25">
        <v>5.600000000000005E-2</v>
      </c>
      <c r="L22" s="25">
        <v>14.264051615225949</v>
      </c>
      <c r="M22" s="25">
        <v>0.79878689045265383</v>
      </c>
      <c r="N22" s="25">
        <v>9.4303211541362716E-2</v>
      </c>
      <c r="O22" s="24">
        <v>0.89309010199401651</v>
      </c>
      <c r="P22" s="25">
        <v>37.801304347826083</v>
      </c>
      <c r="Q22" s="25">
        <v>19.606096324113928</v>
      </c>
      <c r="R22" s="25">
        <v>0.29409144486171135</v>
      </c>
      <c r="S22" s="24">
        <v>38.095395792687796</v>
      </c>
      <c r="T22" s="23">
        <v>-38.746543838037425</v>
      </c>
      <c r="U22" s="38"/>
    </row>
    <row r="23" spans="1:21" ht="16" x14ac:dyDescent="0.2">
      <c r="A23" s="21" t="s">
        <v>45</v>
      </c>
      <c r="B23" s="22">
        <v>19</v>
      </c>
      <c r="C23" s="23">
        <v>-537.23854780045781</v>
      </c>
      <c r="D23" s="24">
        <v>0</v>
      </c>
      <c r="E23" s="25">
        <v>42.603000000000002</v>
      </c>
      <c r="F23" s="25">
        <v>43.197000000000003</v>
      </c>
      <c r="G23" s="33">
        <v>0.59400000000000119</v>
      </c>
      <c r="H23" s="25">
        <v>32.232999999999997</v>
      </c>
      <c r="I23" s="25">
        <v>32.581000000000003</v>
      </c>
      <c r="J23" s="33">
        <v>0.34800000000000608</v>
      </c>
      <c r="K23" s="25">
        <v>0.94200000000000728</v>
      </c>
      <c r="L23" s="25">
        <v>14.264051615225949</v>
      </c>
      <c r="M23" s="25">
        <v>13.436736621542947</v>
      </c>
      <c r="N23" s="25">
        <v>1.586314736999362</v>
      </c>
      <c r="O23" s="24">
        <v>15.023051358542309</v>
      </c>
      <c r="P23" s="25">
        <v>37.801304347826083</v>
      </c>
      <c r="Q23" s="25">
        <v>19.606096324113928</v>
      </c>
      <c r="R23" s="25">
        <v>6.8229215207917662</v>
      </c>
      <c r="S23" s="24">
        <v>44.624225868617849</v>
      </c>
      <c r="T23" s="23">
        <v>-596.8858250276179</v>
      </c>
      <c r="U23" s="38"/>
    </row>
    <row r="24" spans="1:21" ht="16" x14ac:dyDescent="0.2">
      <c r="A24" s="21" t="s">
        <v>46</v>
      </c>
      <c r="B24" s="22">
        <v>20</v>
      </c>
      <c r="C24" s="23">
        <v>-223.62687672866824</v>
      </c>
      <c r="D24" s="24">
        <v>223.62</v>
      </c>
      <c r="E24" s="25">
        <v>229.648</v>
      </c>
      <c r="F24" s="25">
        <v>236.53100000000001</v>
      </c>
      <c r="G24" s="33">
        <v>6.8830000000000098</v>
      </c>
      <c r="H24" s="25">
        <v>94.972999999999999</v>
      </c>
      <c r="I24" s="25">
        <v>96.912000000000006</v>
      </c>
      <c r="J24" s="33">
        <v>1.9390000000000072</v>
      </c>
      <c r="K24" s="25">
        <v>8.8220000000000169</v>
      </c>
      <c r="L24" s="25">
        <v>14.264051615225949</v>
      </c>
      <c r="M24" s="25">
        <v>125.83746334952356</v>
      </c>
      <c r="N24" s="25">
        <v>14.856123789605405</v>
      </c>
      <c r="O24" s="24">
        <v>140.69358713912897</v>
      </c>
      <c r="P24" s="25">
        <v>37.801304347826083</v>
      </c>
      <c r="Q24" s="25">
        <v>19.606096324113928</v>
      </c>
      <c r="R24" s="25">
        <v>38.016220772457046</v>
      </c>
      <c r="S24" s="24">
        <v>75.817525120283136</v>
      </c>
      <c r="T24" s="23">
        <v>-216.51798898808033</v>
      </c>
      <c r="U24" s="38"/>
    </row>
    <row r="25" spans="1:21" ht="16" x14ac:dyDescent="0.2">
      <c r="A25" s="21" t="s">
        <v>47</v>
      </c>
      <c r="B25" s="22">
        <v>21</v>
      </c>
      <c r="C25" s="23">
        <v>-210.50978168920085</v>
      </c>
      <c r="D25" s="24">
        <v>210.56</v>
      </c>
      <c r="E25" s="25">
        <v>171.03899999999999</v>
      </c>
      <c r="F25" s="25">
        <v>176.78299999999999</v>
      </c>
      <c r="G25" s="33">
        <v>5.7439999999999998</v>
      </c>
      <c r="H25" s="25">
        <v>100.181</v>
      </c>
      <c r="I25" s="25">
        <v>102.44499999999999</v>
      </c>
      <c r="J25" s="33">
        <v>2.2639999999999958</v>
      </c>
      <c r="K25" s="25">
        <v>8.0079999999999956</v>
      </c>
      <c r="L25" s="25">
        <v>14.264051615225949</v>
      </c>
      <c r="M25" s="25">
        <v>114.22652533472933</v>
      </c>
      <c r="N25" s="25">
        <v>13.485359250414847</v>
      </c>
      <c r="O25" s="24">
        <v>127.71188458514418</v>
      </c>
      <c r="P25" s="25">
        <v>37.801304347826083</v>
      </c>
      <c r="Q25" s="25">
        <v>19.606096324113928</v>
      </c>
      <c r="R25" s="25">
        <v>44.388202077793849</v>
      </c>
      <c r="S25" s="24">
        <v>82.189506425619925</v>
      </c>
      <c r="T25" s="23">
        <v>-209.85117269996493</v>
      </c>
      <c r="U25" s="38"/>
    </row>
    <row r="26" spans="1:21" ht="16" x14ac:dyDescent="0.2">
      <c r="A26" s="21" t="s">
        <v>48</v>
      </c>
      <c r="B26" s="22">
        <v>22</v>
      </c>
      <c r="C26" s="23">
        <v>-487.960458595722</v>
      </c>
      <c r="D26" s="24">
        <v>266.64</v>
      </c>
      <c r="E26" s="25">
        <v>165.512</v>
      </c>
      <c r="F26" s="25">
        <v>167.58500000000001</v>
      </c>
      <c r="G26" s="33">
        <v>2.0730000000000075</v>
      </c>
      <c r="H26" s="25">
        <v>101.131</v>
      </c>
      <c r="I26" s="25">
        <v>102.15600000000001</v>
      </c>
      <c r="J26" s="33">
        <v>1.0250000000000057</v>
      </c>
      <c r="K26" s="25">
        <v>3.0980000000000132</v>
      </c>
      <c r="L26" s="25">
        <v>14.264051615225949</v>
      </c>
      <c r="M26" s="25">
        <v>44.19003190397018</v>
      </c>
      <c r="N26" s="25">
        <v>5.2169883813418343</v>
      </c>
      <c r="O26" s="24">
        <v>49.407020285312015</v>
      </c>
      <c r="P26" s="25">
        <v>37.801304347826083</v>
      </c>
      <c r="Q26" s="25">
        <v>19.606096324113928</v>
      </c>
      <c r="R26" s="25">
        <v>20.096248732216889</v>
      </c>
      <c r="S26" s="24">
        <v>57.897553080042968</v>
      </c>
      <c r="T26" s="23">
        <v>-328.62503196107696</v>
      </c>
      <c r="U26" s="38"/>
    </row>
    <row r="27" spans="1:21" ht="16" x14ac:dyDescent="0.2">
      <c r="A27" s="27" t="s">
        <v>49</v>
      </c>
      <c r="B27" s="28">
        <v>23</v>
      </c>
      <c r="C27" s="29">
        <v>-66.959331854143926</v>
      </c>
      <c r="D27" s="24">
        <v>67</v>
      </c>
      <c r="E27" s="24">
        <v>76.807000000000002</v>
      </c>
      <c r="F27" s="24">
        <v>78.120999999999995</v>
      </c>
      <c r="G27" s="34">
        <v>1.313999999999993</v>
      </c>
      <c r="H27" s="24">
        <v>6.9740000000000002</v>
      </c>
      <c r="I27" s="24">
        <v>7.1420000000000003</v>
      </c>
      <c r="J27" s="34">
        <v>0.16800000000000015</v>
      </c>
      <c r="K27" s="24">
        <v>1.4819999999999931</v>
      </c>
      <c r="L27" s="24">
        <v>14.264051615225949</v>
      </c>
      <c r="M27" s="24">
        <v>21.139324493764757</v>
      </c>
      <c r="N27" s="24">
        <v>2.4956671340053349</v>
      </c>
      <c r="O27" s="24">
        <v>23.634991627770091</v>
      </c>
      <c r="P27" s="24">
        <v>37.801304347826083</v>
      </c>
      <c r="Q27" s="24">
        <v>19.606096324113928</v>
      </c>
      <c r="R27" s="24">
        <v>3.2938241824511429</v>
      </c>
      <c r="S27" s="24">
        <v>41.095128530277222</v>
      </c>
      <c r="T27" s="29">
        <v>-64.689452012191239</v>
      </c>
      <c r="U27" s="38"/>
    </row>
    <row r="28" spans="1:21" ht="16" x14ac:dyDescent="0.2">
      <c r="A28" s="27" t="s">
        <v>49</v>
      </c>
      <c r="B28" s="28">
        <v>23</v>
      </c>
      <c r="C28" s="29">
        <v>-66.959331854143926</v>
      </c>
      <c r="D28" s="24">
        <v>67</v>
      </c>
      <c r="E28" s="24">
        <v>76.807000000000002</v>
      </c>
      <c r="F28" s="24">
        <v>78.120999999999995</v>
      </c>
      <c r="G28" s="34">
        <v>1.313999999999993</v>
      </c>
      <c r="H28" s="24">
        <v>6.9740000000000002</v>
      </c>
      <c r="I28" s="24">
        <v>7.1420000000000003</v>
      </c>
      <c r="J28" s="34">
        <v>0.16800000000000015</v>
      </c>
      <c r="K28" s="24">
        <v>1.4819999999999931</v>
      </c>
      <c r="L28" s="24">
        <v>14.264051615225949</v>
      </c>
      <c r="M28" s="24">
        <v>21.139324493764757</v>
      </c>
      <c r="N28" s="24">
        <v>2.4956671340053349</v>
      </c>
      <c r="O28" s="24">
        <v>23.634991627770091</v>
      </c>
      <c r="P28" s="24">
        <v>37.801304347826083</v>
      </c>
      <c r="Q28" s="24">
        <v>19.606096324113928</v>
      </c>
      <c r="R28" s="24">
        <v>3.2938241824511429</v>
      </c>
      <c r="S28" s="24">
        <v>41.095128530277222</v>
      </c>
      <c r="T28" s="29">
        <v>-64.689452012191239</v>
      </c>
      <c r="U28" s="38"/>
    </row>
    <row r="29" spans="1:21" x14ac:dyDescent="0.2">
      <c r="A29" s="2"/>
      <c r="B29" s="2"/>
      <c r="C29" s="6">
        <v>-7118.7709133281442</v>
      </c>
      <c r="D29" s="30">
        <v>4404.7800000000007</v>
      </c>
      <c r="E29" s="30">
        <v>2612.877</v>
      </c>
      <c r="F29" s="30">
        <v>2684.1539999999995</v>
      </c>
      <c r="G29" s="35">
        <v>71.276999999999973</v>
      </c>
      <c r="H29" s="30">
        <v>1642.4619999999998</v>
      </c>
      <c r="I29" s="30">
        <v>1678.9429999999998</v>
      </c>
      <c r="J29" s="36">
        <v>36.480999999999987</v>
      </c>
      <c r="K29" s="31"/>
      <c r="L29" s="31"/>
      <c r="M29" s="32">
        <v>2.836619827917275E-14</v>
      </c>
      <c r="N29" s="30">
        <v>181.46295480846698</v>
      </c>
      <c r="O29" s="30">
        <v>1718.5286287619842</v>
      </c>
      <c r="P29" s="30">
        <v>869.43</v>
      </c>
      <c r="Q29" s="31"/>
      <c r="R29" s="30">
        <v>715.24999999999989</v>
      </c>
      <c r="S29" s="24">
        <v>1584.6800000000003</v>
      </c>
      <c r="T29" s="24">
        <v>6017.1995420637159</v>
      </c>
      <c r="U29" s="31"/>
    </row>
    <row r="30" spans="1:21" x14ac:dyDescent="0.2">
      <c r="A30" s="2"/>
      <c r="B30" s="2"/>
      <c r="C30" s="6">
        <v>0</v>
      </c>
      <c r="D30" s="32">
        <v>0</v>
      </c>
      <c r="E30" s="32">
        <v>0</v>
      </c>
      <c r="F30" s="32">
        <v>0</v>
      </c>
      <c r="G30" s="36">
        <v>0</v>
      </c>
      <c r="H30" s="32">
        <v>0</v>
      </c>
      <c r="I30" s="32">
        <v>0</v>
      </c>
      <c r="J30" s="36">
        <v>0</v>
      </c>
      <c r="K30" s="31"/>
      <c r="L30" s="31"/>
      <c r="M30" s="31"/>
      <c r="N30" s="32">
        <v>0</v>
      </c>
      <c r="O30" s="32">
        <v>0</v>
      </c>
      <c r="P30" s="32">
        <v>0</v>
      </c>
      <c r="Q30" s="31"/>
      <c r="R30" s="32">
        <v>0</v>
      </c>
      <c r="S30" s="6">
        <v>0</v>
      </c>
      <c r="T30" s="6">
        <v>-2.6411726139485836E-8</v>
      </c>
      <c r="U30" s="32"/>
    </row>
    <row r="34" spans="1:25" x14ac:dyDescent="0.2">
      <c r="A34" s="1" t="s">
        <v>54</v>
      </c>
    </row>
    <row r="35" spans="1:25" ht="70" x14ac:dyDescent="0.2">
      <c r="A35" s="7" t="s">
        <v>2</v>
      </c>
      <c r="B35" s="8" t="s">
        <v>3</v>
      </c>
      <c r="C35" s="9" t="s">
        <v>4</v>
      </c>
      <c r="D35" s="10" t="s">
        <v>5</v>
      </c>
      <c r="E35" s="11" t="s">
        <v>6</v>
      </c>
      <c r="F35" s="12" t="s">
        <v>7</v>
      </c>
      <c r="G35" s="11" t="s">
        <v>8</v>
      </c>
      <c r="H35" s="11" t="s">
        <v>6</v>
      </c>
      <c r="I35" s="12" t="s">
        <v>7</v>
      </c>
      <c r="J35" s="11" t="s">
        <v>9</v>
      </c>
      <c r="K35" s="11" t="s">
        <v>10</v>
      </c>
      <c r="L35" s="11" t="s">
        <v>11</v>
      </c>
      <c r="M35" s="11" t="s">
        <v>12</v>
      </c>
      <c r="N35" s="13" t="s">
        <v>13</v>
      </c>
      <c r="O35" s="10" t="s">
        <v>14</v>
      </c>
      <c r="P35" s="13" t="s">
        <v>15</v>
      </c>
      <c r="Q35" s="13" t="s">
        <v>16</v>
      </c>
      <c r="R35" s="13" t="s">
        <v>17</v>
      </c>
      <c r="S35" s="10" t="s">
        <v>18</v>
      </c>
      <c r="T35" s="14" t="s">
        <v>19</v>
      </c>
      <c r="W35" t="s">
        <v>51</v>
      </c>
      <c r="X35" t="s">
        <v>52</v>
      </c>
    </row>
    <row r="36" spans="1:25" x14ac:dyDescent="0.2">
      <c r="A36" s="15"/>
      <c r="B36" s="16"/>
      <c r="C36" s="17">
        <v>1</v>
      </c>
      <c r="D36" s="18">
        <v>2</v>
      </c>
      <c r="E36" s="19">
        <v>3</v>
      </c>
      <c r="F36" s="19">
        <v>4</v>
      </c>
      <c r="G36" s="19" t="s">
        <v>20</v>
      </c>
      <c r="H36" s="19">
        <v>6</v>
      </c>
      <c r="I36" s="19">
        <v>7</v>
      </c>
      <c r="J36" s="19" t="s">
        <v>21</v>
      </c>
      <c r="K36" s="19" t="s">
        <v>22</v>
      </c>
      <c r="L36" s="19">
        <v>10</v>
      </c>
      <c r="M36" s="19" t="s">
        <v>23</v>
      </c>
      <c r="N36" s="19">
        <v>12</v>
      </c>
      <c r="O36" s="18" t="s">
        <v>24</v>
      </c>
      <c r="P36" s="19">
        <v>14</v>
      </c>
      <c r="Q36" s="19">
        <v>15</v>
      </c>
      <c r="R36" s="19" t="s">
        <v>25</v>
      </c>
      <c r="S36" s="18" t="s">
        <v>26</v>
      </c>
      <c r="T36" s="20" t="s">
        <v>27</v>
      </c>
    </row>
    <row r="37" spans="1:25" ht="16" x14ac:dyDescent="0.2">
      <c r="A37" s="21" t="s">
        <v>28</v>
      </c>
      <c r="B37" s="22">
        <v>1</v>
      </c>
      <c r="C37" s="23"/>
      <c r="D37" s="24"/>
      <c r="E37" s="25"/>
      <c r="F37" s="25"/>
      <c r="G37" s="33">
        <f t="shared" ref="G37:G60" si="0">ROUND(G5,4)</f>
        <v>1.615</v>
      </c>
      <c r="H37" s="25"/>
      <c r="I37" s="25"/>
      <c r="J37" s="33">
        <f t="shared" ref="J37:J60" si="1">ROUND(J5,4)</f>
        <v>0.61799999999999999</v>
      </c>
      <c r="K37" s="25"/>
      <c r="L37" s="25">
        <f t="shared" ref="L37:L60" si="2">ROUND(L5,2)</f>
        <v>14.26</v>
      </c>
      <c r="M37" s="25">
        <f t="shared" ref="M37:M60" si="3">L37*(J37+G37)</f>
        <v>31.842580000000002</v>
      </c>
      <c r="N37" s="25">
        <f t="shared" ref="N37:N60" si="4">ROUND(N5,2)</f>
        <v>3.76</v>
      </c>
      <c r="O37" s="24">
        <f t="shared" ref="O37:O60" si="5">M37+N37</f>
        <v>35.602580000000003</v>
      </c>
      <c r="P37" s="25">
        <f t="shared" ref="P37:Q60" si="6">ROUND(P5,2)</f>
        <v>37.799999999999997</v>
      </c>
      <c r="Q37" s="25">
        <f t="shared" si="6"/>
        <v>19.61</v>
      </c>
      <c r="R37" s="25">
        <f t="shared" ref="R37:R60" si="7">Q37*J37</f>
        <v>12.118979999999999</v>
      </c>
      <c r="S37" s="24">
        <f t="shared" ref="S37:S60" si="8">P37+R37</f>
        <v>49.918979999999998</v>
      </c>
      <c r="T37" s="23"/>
      <c r="W37" s="37">
        <f t="shared" ref="W37:W60" si="9">S37+O37</f>
        <v>85.521559999999994</v>
      </c>
      <c r="X37" s="37">
        <f t="shared" ref="X37:X60" si="10">O5+S5</f>
        <v>85.529839693139735</v>
      </c>
      <c r="Y37" s="37">
        <f t="shared" ref="Y37:Y60" si="11">X37-W37</f>
        <v>8.2796931397410845E-3</v>
      </c>
    </row>
    <row r="38" spans="1:25" ht="16" x14ac:dyDescent="0.2">
      <c r="A38" s="21" t="s">
        <v>29</v>
      </c>
      <c r="B38" s="22">
        <v>2</v>
      </c>
      <c r="C38" s="23"/>
      <c r="D38" s="24"/>
      <c r="E38" s="25"/>
      <c r="F38" s="25"/>
      <c r="G38" s="33">
        <f t="shared" si="0"/>
        <v>3.1850000000000001</v>
      </c>
      <c r="H38" s="25"/>
      <c r="I38" s="25"/>
      <c r="J38" s="33">
        <f t="shared" si="1"/>
        <v>0.51600000000000001</v>
      </c>
      <c r="K38" s="25"/>
      <c r="L38" s="25">
        <f t="shared" si="2"/>
        <v>14.26</v>
      </c>
      <c r="M38" s="25">
        <f t="shared" si="3"/>
        <v>52.776260000000001</v>
      </c>
      <c r="N38" s="25">
        <f t="shared" si="4"/>
        <v>6.23</v>
      </c>
      <c r="O38" s="24">
        <f t="shared" si="5"/>
        <v>59.006259999999997</v>
      </c>
      <c r="P38" s="25">
        <f t="shared" si="6"/>
        <v>37.799999999999997</v>
      </c>
      <c r="Q38" s="25">
        <f t="shared" si="6"/>
        <v>19.61</v>
      </c>
      <c r="R38" s="25">
        <f t="shared" si="7"/>
        <v>10.11876</v>
      </c>
      <c r="S38" s="24">
        <f t="shared" si="8"/>
        <v>47.918759999999999</v>
      </c>
      <c r="T38" s="23"/>
      <c r="W38" s="37">
        <f t="shared" si="9"/>
        <v>106.92501999999999</v>
      </c>
      <c r="X38" s="37">
        <f t="shared" si="10"/>
        <v>106.94173697035205</v>
      </c>
      <c r="Y38" s="37">
        <f t="shared" si="11"/>
        <v>1.6716970352064209E-2</v>
      </c>
    </row>
    <row r="39" spans="1:25" ht="16" x14ac:dyDescent="0.2">
      <c r="A39" s="21" t="s">
        <v>30</v>
      </c>
      <c r="B39" s="22">
        <v>3</v>
      </c>
      <c r="C39" s="23"/>
      <c r="D39" s="24"/>
      <c r="E39" s="25"/>
      <c r="F39" s="25"/>
      <c r="G39" s="33">
        <f t="shared" si="0"/>
        <v>6.1630000000000003</v>
      </c>
      <c r="H39" s="25"/>
      <c r="I39" s="25"/>
      <c r="J39" s="33">
        <f t="shared" si="1"/>
        <v>3.415</v>
      </c>
      <c r="K39" s="25"/>
      <c r="L39" s="25">
        <f t="shared" si="2"/>
        <v>14.26</v>
      </c>
      <c r="M39" s="25">
        <f t="shared" si="3"/>
        <v>136.58228</v>
      </c>
      <c r="N39" s="25">
        <f t="shared" si="4"/>
        <v>16.13</v>
      </c>
      <c r="O39" s="24">
        <f t="shared" si="5"/>
        <v>152.71227999999999</v>
      </c>
      <c r="P39" s="25">
        <f t="shared" si="6"/>
        <v>37.799999999999997</v>
      </c>
      <c r="Q39" s="25">
        <f t="shared" si="6"/>
        <v>19.61</v>
      </c>
      <c r="R39" s="25">
        <f t="shared" si="7"/>
        <v>66.968149999999994</v>
      </c>
      <c r="S39" s="24">
        <f t="shared" si="8"/>
        <v>104.76814999999999</v>
      </c>
      <c r="T39" s="23"/>
      <c r="U39" s="38"/>
      <c r="W39" s="37">
        <f t="shared" si="9"/>
        <v>257.48042999999996</v>
      </c>
      <c r="X39" s="37">
        <f t="shared" si="10"/>
        <v>257.50642681072293</v>
      </c>
      <c r="Y39" s="37">
        <f t="shared" si="11"/>
        <v>2.5996810722972441E-2</v>
      </c>
    </row>
    <row r="40" spans="1:25" ht="16" x14ac:dyDescent="0.2">
      <c r="A40" s="21" t="s">
        <v>31</v>
      </c>
      <c r="B40" s="22">
        <v>4</v>
      </c>
      <c r="C40" s="23"/>
      <c r="D40" s="24"/>
      <c r="E40" s="25"/>
      <c r="F40" s="25"/>
      <c r="G40" s="33">
        <f t="shared" si="0"/>
        <v>1.5089999999999999</v>
      </c>
      <c r="H40" s="25"/>
      <c r="I40" s="25"/>
      <c r="J40" s="33">
        <f t="shared" si="1"/>
        <v>0.50600000000000001</v>
      </c>
      <c r="K40" s="25"/>
      <c r="L40" s="25">
        <f t="shared" si="2"/>
        <v>14.26</v>
      </c>
      <c r="M40" s="25">
        <f t="shared" si="3"/>
        <v>28.733899999999995</v>
      </c>
      <c r="N40" s="25">
        <f t="shared" si="4"/>
        <v>3.39</v>
      </c>
      <c r="O40" s="24">
        <f t="shared" si="5"/>
        <v>32.123899999999992</v>
      </c>
      <c r="P40" s="25">
        <f t="shared" si="6"/>
        <v>37.799999999999997</v>
      </c>
      <c r="Q40" s="25">
        <f t="shared" si="6"/>
        <v>19.61</v>
      </c>
      <c r="R40" s="25">
        <f t="shared" si="7"/>
        <v>9.9226600000000005</v>
      </c>
      <c r="S40" s="24">
        <f t="shared" si="8"/>
        <v>47.722659999999998</v>
      </c>
      <c r="T40" s="23"/>
      <c r="U40" s="38"/>
      <c r="W40" s="37">
        <f t="shared" si="9"/>
        <v>79.846559999999982</v>
      </c>
      <c r="X40" s="37">
        <f t="shared" si="10"/>
        <v>79.857284722076713</v>
      </c>
      <c r="Y40" s="37">
        <f t="shared" si="11"/>
        <v>1.0724722076730586E-2</v>
      </c>
    </row>
    <row r="41" spans="1:25" ht="16" x14ac:dyDescent="0.2">
      <c r="A41" s="21" t="s">
        <v>32</v>
      </c>
      <c r="B41" s="22">
        <v>5</v>
      </c>
      <c r="C41" s="23"/>
      <c r="D41" s="24"/>
      <c r="E41" s="25"/>
      <c r="F41" s="25"/>
      <c r="G41" s="33">
        <f t="shared" si="0"/>
        <v>4.0000000000000001E-3</v>
      </c>
      <c r="H41" s="25"/>
      <c r="I41" s="25"/>
      <c r="J41" s="33">
        <f t="shared" si="1"/>
        <v>0</v>
      </c>
      <c r="K41" s="25"/>
      <c r="L41" s="25">
        <f t="shared" si="2"/>
        <v>14.26</v>
      </c>
      <c r="M41" s="25">
        <f t="shared" si="3"/>
        <v>5.704E-2</v>
      </c>
      <c r="N41" s="25">
        <f t="shared" si="4"/>
        <v>0.01</v>
      </c>
      <c r="O41" s="24">
        <f t="shared" si="5"/>
        <v>6.7040000000000002E-2</v>
      </c>
      <c r="P41" s="25">
        <f t="shared" si="6"/>
        <v>37.799999999999997</v>
      </c>
      <c r="Q41" s="25">
        <f t="shared" si="6"/>
        <v>19.61</v>
      </c>
      <c r="R41" s="25">
        <f t="shared" si="7"/>
        <v>0</v>
      </c>
      <c r="S41" s="24">
        <f t="shared" si="8"/>
        <v>37.799999999999997</v>
      </c>
      <c r="T41" s="23"/>
      <c r="U41" s="38"/>
      <c r="W41" s="37">
        <f t="shared" si="9"/>
        <v>37.867039999999996</v>
      </c>
      <c r="X41" s="37">
        <f t="shared" si="10"/>
        <v>37.865096497968509</v>
      </c>
      <c r="Y41" s="37">
        <f t="shared" si="11"/>
        <v>-1.9435020314872986E-3</v>
      </c>
    </row>
    <row r="42" spans="1:25" ht="16" x14ac:dyDescent="0.2">
      <c r="A42" s="21" t="s">
        <v>33</v>
      </c>
      <c r="B42" s="22">
        <v>6</v>
      </c>
      <c r="C42" s="23"/>
      <c r="D42" s="24"/>
      <c r="E42" s="25"/>
      <c r="F42" s="25"/>
      <c r="G42" s="33">
        <f t="shared" si="0"/>
        <v>1.141</v>
      </c>
      <c r="H42" s="25"/>
      <c r="I42" s="25"/>
      <c r="J42" s="33">
        <f t="shared" si="1"/>
        <v>0.60399999999999998</v>
      </c>
      <c r="K42" s="25"/>
      <c r="L42" s="25">
        <f t="shared" si="2"/>
        <v>14.26</v>
      </c>
      <c r="M42" s="25">
        <f t="shared" si="3"/>
        <v>24.883700000000001</v>
      </c>
      <c r="N42" s="25">
        <f t="shared" si="4"/>
        <v>2.94</v>
      </c>
      <c r="O42" s="24">
        <f t="shared" si="5"/>
        <v>27.823700000000002</v>
      </c>
      <c r="P42" s="25">
        <f t="shared" si="6"/>
        <v>37.799999999999997</v>
      </c>
      <c r="Q42" s="25">
        <f t="shared" si="6"/>
        <v>19.61</v>
      </c>
      <c r="R42" s="25">
        <f t="shared" si="7"/>
        <v>11.844439999999999</v>
      </c>
      <c r="S42" s="24">
        <f t="shared" si="8"/>
        <v>49.644439999999996</v>
      </c>
      <c r="T42" s="23"/>
      <c r="U42" s="38"/>
      <c r="W42" s="37">
        <f t="shared" si="9"/>
        <v>77.468140000000005</v>
      </c>
      <c r="X42" s="37">
        <f t="shared" si="10"/>
        <v>77.472712027225782</v>
      </c>
      <c r="Y42" s="37">
        <f t="shared" si="11"/>
        <v>4.5720272257767647E-3</v>
      </c>
    </row>
    <row r="43" spans="1:25" ht="16" x14ac:dyDescent="0.2">
      <c r="A43" s="21" t="s">
        <v>34</v>
      </c>
      <c r="B43" s="22">
        <v>7</v>
      </c>
      <c r="C43" s="23"/>
      <c r="D43" s="24"/>
      <c r="E43" s="25"/>
      <c r="F43" s="25"/>
      <c r="G43" s="33">
        <f t="shared" si="0"/>
        <v>2.6230000000000002</v>
      </c>
      <c r="H43" s="25"/>
      <c r="I43" s="25"/>
      <c r="J43" s="33">
        <f t="shared" si="1"/>
        <v>3.1150000000000002</v>
      </c>
      <c r="K43" s="25"/>
      <c r="L43" s="25">
        <f t="shared" si="2"/>
        <v>14.26</v>
      </c>
      <c r="M43" s="25">
        <f t="shared" si="3"/>
        <v>81.823880000000003</v>
      </c>
      <c r="N43" s="25">
        <f t="shared" si="4"/>
        <v>9.66</v>
      </c>
      <c r="O43" s="24">
        <f t="shared" si="5"/>
        <v>91.483879999999999</v>
      </c>
      <c r="P43" s="25">
        <f t="shared" si="6"/>
        <v>37.799999999999997</v>
      </c>
      <c r="Q43" s="25">
        <f t="shared" si="6"/>
        <v>19.61</v>
      </c>
      <c r="R43" s="25">
        <f t="shared" si="7"/>
        <v>61.085150000000006</v>
      </c>
      <c r="S43" s="24">
        <f t="shared" si="8"/>
        <v>98.88515000000001</v>
      </c>
      <c r="T43" s="23"/>
      <c r="U43" s="38"/>
      <c r="W43" s="37">
        <f t="shared" si="9"/>
        <v>190.36903000000001</v>
      </c>
      <c r="X43" s="37">
        <f t="shared" si="10"/>
        <v>190.38413377675627</v>
      </c>
      <c r="Y43" s="37">
        <f t="shared" si="11"/>
        <v>1.5103776756262732E-2</v>
      </c>
    </row>
    <row r="44" spans="1:25" ht="16" x14ac:dyDescent="0.2">
      <c r="A44" s="21" t="s">
        <v>50</v>
      </c>
      <c r="B44" s="22">
        <v>8</v>
      </c>
      <c r="C44" s="23"/>
      <c r="D44" s="24"/>
      <c r="E44" s="25"/>
      <c r="F44" s="25"/>
      <c r="G44" s="33">
        <f t="shared" si="0"/>
        <v>4.0839999999999996</v>
      </c>
      <c r="H44" s="25"/>
      <c r="I44" s="25"/>
      <c r="J44" s="33">
        <f t="shared" si="1"/>
        <v>2.2360000000000002</v>
      </c>
      <c r="K44" s="25"/>
      <c r="L44" s="25">
        <f t="shared" si="2"/>
        <v>14.26</v>
      </c>
      <c r="M44" s="25">
        <f t="shared" si="3"/>
        <v>90.123199999999997</v>
      </c>
      <c r="N44" s="25">
        <f t="shared" si="4"/>
        <v>10.64</v>
      </c>
      <c r="O44" s="24">
        <f t="shared" si="5"/>
        <v>100.7632</v>
      </c>
      <c r="P44" s="25">
        <f t="shared" si="6"/>
        <v>37.799999999999997</v>
      </c>
      <c r="Q44" s="25">
        <f t="shared" si="6"/>
        <v>19.61</v>
      </c>
      <c r="R44" s="25">
        <f t="shared" si="7"/>
        <v>43.84796</v>
      </c>
      <c r="S44" s="24">
        <f t="shared" si="8"/>
        <v>81.647959999999998</v>
      </c>
      <c r="T44" s="23"/>
      <c r="U44" s="38"/>
      <c r="W44" s="37">
        <f t="shared" si="9"/>
        <v>182.41116</v>
      </c>
      <c r="X44" s="37">
        <f t="shared" si="10"/>
        <v>182.4321329535835</v>
      </c>
      <c r="Y44" s="37">
        <f t="shared" si="11"/>
        <v>2.0972953583509479E-2</v>
      </c>
    </row>
    <row r="45" spans="1:25" ht="16" x14ac:dyDescent="0.2">
      <c r="A45" s="21" t="s">
        <v>36</v>
      </c>
      <c r="B45" s="22">
        <v>9</v>
      </c>
      <c r="C45" s="23"/>
      <c r="D45" s="24"/>
      <c r="E45" s="25"/>
      <c r="F45" s="25"/>
      <c r="G45" s="33">
        <f t="shared" si="0"/>
        <v>7.4790000000000001</v>
      </c>
      <c r="H45" s="25"/>
      <c r="I45" s="25"/>
      <c r="J45" s="33">
        <f t="shared" si="1"/>
        <v>5.5220000000000002</v>
      </c>
      <c r="K45" s="25"/>
      <c r="L45" s="25">
        <f t="shared" si="2"/>
        <v>14.26</v>
      </c>
      <c r="M45" s="25">
        <f t="shared" si="3"/>
        <v>185.39426</v>
      </c>
      <c r="N45" s="25">
        <f t="shared" si="4"/>
        <v>21.89</v>
      </c>
      <c r="O45" s="24">
        <f t="shared" si="5"/>
        <v>207.28426000000002</v>
      </c>
      <c r="P45" s="25">
        <f t="shared" si="6"/>
        <v>37.799999999999997</v>
      </c>
      <c r="Q45" s="25">
        <f t="shared" si="6"/>
        <v>19.61</v>
      </c>
      <c r="R45" s="25">
        <f t="shared" si="7"/>
        <v>108.28642000000001</v>
      </c>
      <c r="S45" s="24">
        <f t="shared" si="8"/>
        <v>146.08642</v>
      </c>
      <c r="T45" s="23"/>
      <c r="U45" s="38"/>
      <c r="W45" s="37">
        <f t="shared" si="9"/>
        <v>353.37067999999999</v>
      </c>
      <c r="X45" s="37">
        <f t="shared" si="10"/>
        <v>353.40660425001477</v>
      </c>
      <c r="Y45" s="37">
        <f t="shared" si="11"/>
        <v>3.5924250014772952E-2</v>
      </c>
    </row>
    <row r="46" spans="1:25" ht="16" x14ac:dyDescent="0.2">
      <c r="A46" s="21" t="s">
        <v>37</v>
      </c>
      <c r="B46" s="22">
        <v>10</v>
      </c>
      <c r="C46" s="23"/>
      <c r="D46" s="24"/>
      <c r="E46" s="25"/>
      <c r="F46" s="25"/>
      <c r="G46" s="33">
        <f t="shared" si="0"/>
        <v>4.4340000000000002</v>
      </c>
      <c r="H46" s="25"/>
      <c r="I46" s="25"/>
      <c r="J46" s="33">
        <f t="shared" si="1"/>
        <v>2.0649999999999999</v>
      </c>
      <c r="K46" s="25"/>
      <c r="L46" s="25">
        <f t="shared" si="2"/>
        <v>14.26</v>
      </c>
      <c r="M46" s="25">
        <f t="shared" si="3"/>
        <v>92.675740000000005</v>
      </c>
      <c r="N46" s="25">
        <f t="shared" si="4"/>
        <v>10.94</v>
      </c>
      <c r="O46" s="24">
        <f t="shared" si="5"/>
        <v>103.61574</v>
      </c>
      <c r="P46" s="25">
        <f t="shared" si="6"/>
        <v>37.799999999999997</v>
      </c>
      <c r="Q46" s="25">
        <f t="shared" si="6"/>
        <v>19.61</v>
      </c>
      <c r="R46" s="25">
        <f t="shared" si="7"/>
        <v>40.49465</v>
      </c>
      <c r="S46" s="24">
        <f t="shared" si="8"/>
        <v>78.29464999999999</v>
      </c>
      <c r="T46" s="23"/>
      <c r="U46" s="38"/>
      <c r="W46" s="37">
        <f t="shared" si="9"/>
        <v>181.91039000000001</v>
      </c>
      <c r="X46" s="37">
        <f t="shared" si="10"/>
        <v>181.93418920103386</v>
      </c>
      <c r="Y46" s="37">
        <f t="shared" si="11"/>
        <v>2.3799201033853024E-2</v>
      </c>
    </row>
    <row r="47" spans="1:25" ht="16" x14ac:dyDescent="0.2">
      <c r="A47" s="21" t="s">
        <v>38</v>
      </c>
      <c r="B47" s="22">
        <v>11</v>
      </c>
      <c r="C47" s="23"/>
      <c r="D47" s="24"/>
      <c r="E47" s="25"/>
      <c r="F47" s="25"/>
      <c r="G47" s="33">
        <f t="shared" si="0"/>
        <v>4.319</v>
      </c>
      <c r="H47" s="25"/>
      <c r="I47" s="25"/>
      <c r="J47" s="33">
        <f t="shared" si="1"/>
        <v>1.4059999999999999</v>
      </c>
      <c r="K47" s="25"/>
      <c r="L47" s="25">
        <f t="shared" si="2"/>
        <v>14.26</v>
      </c>
      <c r="M47" s="25">
        <f t="shared" si="3"/>
        <v>81.638499999999993</v>
      </c>
      <c r="N47" s="25">
        <f t="shared" si="4"/>
        <v>9.64</v>
      </c>
      <c r="O47" s="24">
        <f t="shared" si="5"/>
        <v>91.278499999999994</v>
      </c>
      <c r="P47" s="25">
        <f t="shared" si="6"/>
        <v>37.799999999999997</v>
      </c>
      <c r="Q47" s="25">
        <f t="shared" si="6"/>
        <v>19.61</v>
      </c>
      <c r="R47" s="25">
        <f t="shared" si="7"/>
        <v>27.571659999999998</v>
      </c>
      <c r="S47" s="24">
        <f t="shared" si="8"/>
        <v>65.371659999999991</v>
      </c>
      <c r="T47" s="23"/>
      <c r="U47" s="38"/>
      <c r="W47" s="37">
        <f t="shared" si="9"/>
        <v>156.65015999999997</v>
      </c>
      <c r="X47" s="37">
        <f t="shared" si="10"/>
        <v>156.66999067088227</v>
      </c>
      <c r="Y47" s="37">
        <f t="shared" si="11"/>
        <v>1.9830670882299728E-2</v>
      </c>
    </row>
    <row r="48" spans="1:25" ht="16" x14ac:dyDescent="0.2">
      <c r="A48" s="21" t="s">
        <v>39</v>
      </c>
      <c r="B48" s="22">
        <v>12</v>
      </c>
      <c r="C48" s="23"/>
      <c r="D48" s="24"/>
      <c r="E48" s="25"/>
      <c r="F48" s="25"/>
      <c r="G48" s="33">
        <f t="shared" si="0"/>
        <v>4.2759999999999998</v>
      </c>
      <c r="H48" s="25"/>
      <c r="I48" s="25"/>
      <c r="J48" s="33">
        <f t="shared" si="1"/>
        <v>1.369</v>
      </c>
      <c r="K48" s="25"/>
      <c r="L48" s="25">
        <f t="shared" si="2"/>
        <v>14.26</v>
      </c>
      <c r="M48" s="25">
        <f t="shared" si="3"/>
        <v>80.497699999999995</v>
      </c>
      <c r="N48" s="25">
        <f t="shared" si="4"/>
        <v>9.51</v>
      </c>
      <c r="O48" s="24">
        <f t="shared" si="5"/>
        <v>90.0077</v>
      </c>
      <c r="P48" s="25">
        <f t="shared" si="6"/>
        <v>37.799999999999997</v>
      </c>
      <c r="Q48" s="25">
        <f t="shared" si="6"/>
        <v>19.61</v>
      </c>
      <c r="R48" s="25">
        <f t="shared" si="7"/>
        <v>26.84609</v>
      </c>
      <c r="S48" s="24">
        <f t="shared" si="8"/>
        <v>64.646090000000001</v>
      </c>
      <c r="T48" s="23"/>
      <c r="U48" s="39"/>
      <c r="W48" s="37">
        <f t="shared" si="9"/>
        <v>154.65379000000001</v>
      </c>
      <c r="X48" s="37">
        <f t="shared" si="10"/>
        <v>154.6687221040421</v>
      </c>
      <c r="Y48" s="37">
        <f t="shared" si="11"/>
        <v>1.4932104042088667E-2</v>
      </c>
    </row>
    <row r="49" spans="1:25" ht="16" x14ac:dyDescent="0.2">
      <c r="A49" s="21" t="s">
        <v>40</v>
      </c>
      <c r="B49" s="22">
        <v>13</v>
      </c>
      <c r="C49" s="23"/>
      <c r="D49" s="24"/>
      <c r="E49" s="25"/>
      <c r="F49" s="25"/>
      <c r="G49" s="33">
        <f t="shared" si="0"/>
        <v>8.1679999999999993</v>
      </c>
      <c r="H49" s="25"/>
      <c r="I49" s="25"/>
      <c r="J49" s="33">
        <f t="shared" si="1"/>
        <v>5.3019999999999996</v>
      </c>
      <c r="K49" s="25"/>
      <c r="L49" s="25">
        <f t="shared" si="2"/>
        <v>14.26</v>
      </c>
      <c r="M49" s="25">
        <f t="shared" si="3"/>
        <v>192.08219999999997</v>
      </c>
      <c r="N49" s="25">
        <f t="shared" si="4"/>
        <v>22.68</v>
      </c>
      <c r="O49" s="24">
        <f t="shared" si="5"/>
        <v>214.76219999999998</v>
      </c>
      <c r="P49" s="25">
        <f t="shared" si="6"/>
        <v>37.799999999999997</v>
      </c>
      <c r="Q49" s="25">
        <f t="shared" si="6"/>
        <v>19.61</v>
      </c>
      <c r="R49" s="25">
        <f t="shared" si="7"/>
        <v>103.97221999999999</v>
      </c>
      <c r="S49" s="24">
        <f t="shared" si="8"/>
        <v>141.77222</v>
      </c>
      <c r="T49" s="23"/>
      <c r="U49" s="39"/>
      <c r="W49" s="37">
        <f t="shared" si="9"/>
        <v>356.53441999999995</v>
      </c>
      <c r="X49" s="37">
        <f t="shared" si="10"/>
        <v>356.57289266290996</v>
      </c>
      <c r="Y49" s="37">
        <f t="shared" si="11"/>
        <v>3.8472662910010058E-2</v>
      </c>
    </row>
    <row r="50" spans="1:25" ht="16" x14ac:dyDescent="0.2">
      <c r="A50" s="21" t="s">
        <v>35</v>
      </c>
      <c r="B50" s="22">
        <v>14</v>
      </c>
      <c r="C50" s="23"/>
      <c r="D50" s="24"/>
      <c r="E50" s="25"/>
      <c r="F50" s="25"/>
      <c r="G50" s="33">
        <f t="shared" si="0"/>
        <v>3.843</v>
      </c>
      <c r="H50" s="25"/>
      <c r="I50" s="25"/>
      <c r="J50" s="33">
        <f t="shared" si="1"/>
        <v>3.202</v>
      </c>
      <c r="K50" s="25"/>
      <c r="L50" s="25">
        <f t="shared" si="2"/>
        <v>14.26</v>
      </c>
      <c r="M50" s="25">
        <f t="shared" si="3"/>
        <v>100.46169999999999</v>
      </c>
      <c r="N50" s="25">
        <f t="shared" si="4"/>
        <v>11.86</v>
      </c>
      <c r="O50" s="24">
        <f t="shared" si="5"/>
        <v>112.32169999999999</v>
      </c>
      <c r="P50" s="25">
        <f t="shared" si="6"/>
        <v>37.799999999999997</v>
      </c>
      <c r="Q50" s="25">
        <f t="shared" si="6"/>
        <v>19.61</v>
      </c>
      <c r="R50" s="25">
        <f t="shared" si="7"/>
        <v>62.791219999999996</v>
      </c>
      <c r="S50" s="24">
        <f t="shared" si="8"/>
        <v>100.59121999999999</v>
      </c>
      <c r="T50" s="23"/>
      <c r="U50" s="38"/>
      <c r="W50" s="37">
        <f t="shared" si="9"/>
        <v>212.91291999999999</v>
      </c>
      <c r="X50" s="37">
        <f t="shared" si="10"/>
        <v>212.93394921599344</v>
      </c>
      <c r="Y50" s="37">
        <f t="shared" si="11"/>
        <v>2.1029215993451089E-2</v>
      </c>
    </row>
    <row r="51" spans="1:25" ht="16" x14ac:dyDescent="0.2">
      <c r="A51" s="21" t="s">
        <v>41</v>
      </c>
      <c r="B51" s="22">
        <v>15</v>
      </c>
      <c r="C51" s="23"/>
      <c r="D51" s="24"/>
      <c r="E51" s="25"/>
      <c r="F51" s="25"/>
      <c r="G51" s="33">
        <f t="shared" si="0"/>
        <v>1.7829999999999999</v>
      </c>
      <c r="H51" s="25"/>
      <c r="I51" s="25"/>
      <c r="J51" s="33">
        <f t="shared" si="1"/>
        <v>0.84599999999999997</v>
      </c>
      <c r="K51" s="25"/>
      <c r="L51" s="25">
        <f t="shared" si="2"/>
        <v>14.26</v>
      </c>
      <c r="M51" s="25">
        <f t="shared" si="3"/>
        <v>37.489539999999998</v>
      </c>
      <c r="N51" s="25">
        <f t="shared" si="4"/>
        <v>4.43</v>
      </c>
      <c r="O51" s="24">
        <f t="shared" si="5"/>
        <v>41.919539999999998</v>
      </c>
      <c r="P51" s="25">
        <f t="shared" si="6"/>
        <v>37.799999999999997</v>
      </c>
      <c r="Q51" s="25">
        <f t="shared" si="6"/>
        <v>19.61</v>
      </c>
      <c r="R51" s="25">
        <f t="shared" si="7"/>
        <v>16.590059999999998</v>
      </c>
      <c r="S51" s="24">
        <f t="shared" si="8"/>
        <v>54.390059999999991</v>
      </c>
      <c r="T51" s="23"/>
      <c r="U51" s="38"/>
      <c r="W51" s="37">
        <f t="shared" si="9"/>
        <v>96.309599999999989</v>
      </c>
      <c r="X51" s="37">
        <f t="shared" si="10"/>
        <v>96.315452519138404</v>
      </c>
      <c r="Y51" s="37">
        <f t="shared" si="11"/>
        <v>5.8525191384148911E-3</v>
      </c>
    </row>
    <row r="52" spans="1:25" ht="16" x14ac:dyDescent="0.2">
      <c r="A52" s="21" t="s">
        <v>42</v>
      </c>
      <c r="B52" s="22">
        <v>16</v>
      </c>
      <c r="C52" s="23"/>
      <c r="D52" s="24"/>
      <c r="E52" s="25"/>
      <c r="F52" s="25"/>
      <c r="G52" s="33">
        <f t="shared" si="0"/>
        <v>2E-3</v>
      </c>
      <c r="H52" s="25"/>
      <c r="I52" s="25"/>
      <c r="J52" s="33">
        <f t="shared" si="1"/>
        <v>0</v>
      </c>
      <c r="K52" s="25"/>
      <c r="L52" s="25">
        <f t="shared" si="2"/>
        <v>14.26</v>
      </c>
      <c r="M52" s="25">
        <f t="shared" si="3"/>
        <v>2.852E-2</v>
      </c>
      <c r="N52" s="25">
        <f t="shared" si="4"/>
        <v>0</v>
      </c>
      <c r="O52" s="24">
        <f t="shared" si="5"/>
        <v>2.852E-2</v>
      </c>
      <c r="P52" s="25">
        <f t="shared" si="6"/>
        <v>37.799999999999997</v>
      </c>
      <c r="Q52" s="25">
        <f t="shared" si="6"/>
        <v>19.61</v>
      </c>
      <c r="R52" s="25">
        <f t="shared" si="7"/>
        <v>0</v>
      </c>
      <c r="S52" s="24">
        <f t="shared" si="8"/>
        <v>37.799999999999997</v>
      </c>
      <c r="T52" s="23"/>
      <c r="U52" s="38"/>
      <c r="W52" s="37">
        <f t="shared" si="9"/>
        <v>37.828519999999997</v>
      </c>
      <c r="X52" s="37">
        <f t="shared" si="10"/>
        <v>37.833200422897299</v>
      </c>
      <c r="Y52" s="37">
        <f t="shared" si="11"/>
        <v>4.6804228973016393E-3</v>
      </c>
    </row>
    <row r="53" spans="1:25" ht="16" x14ac:dyDescent="0.2">
      <c r="A53" s="21" t="s">
        <v>43</v>
      </c>
      <c r="B53" s="22">
        <v>17</v>
      </c>
      <c r="C53" s="23"/>
      <c r="D53" s="24"/>
      <c r="E53" s="25"/>
      <c r="F53" s="25"/>
      <c r="G53" s="33">
        <f t="shared" si="0"/>
        <v>0</v>
      </c>
      <c r="H53" s="25"/>
      <c r="I53" s="25"/>
      <c r="J53" s="33">
        <f t="shared" si="1"/>
        <v>0</v>
      </c>
      <c r="K53" s="25"/>
      <c r="L53" s="25">
        <f t="shared" si="2"/>
        <v>14.26</v>
      </c>
      <c r="M53" s="25">
        <f t="shared" si="3"/>
        <v>0</v>
      </c>
      <c r="N53" s="25">
        <f t="shared" si="4"/>
        <v>0</v>
      </c>
      <c r="O53" s="24">
        <f t="shared" si="5"/>
        <v>0</v>
      </c>
      <c r="P53" s="25">
        <f t="shared" si="6"/>
        <v>37.799999999999997</v>
      </c>
      <c r="Q53" s="25">
        <f t="shared" si="6"/>
        <v>19.61</v>
      </c>
      <c r="R53" s="25">
        <f t="shared" si="7"/>
        <v>0</v>
      </c>
      <c r="S53" s="24">
        <f t="shared" si="8"/>
        <v>37.799999999999997</v>
      </c>
      <c r="T53" s="23"/>
      <c r="U53" s="38"/>
      <c r="W53" s="37">
        <f t="shared" si="9"/>
        <v>37.799999999999997</v>
      </c>
      <c r="X53" s="37">
        <f t="shared" si="10"/>
        <v>37.801304347826083</v>
      </c>
      <c r="Y53" s="37">
        <f t="shared" si="11"/>
        <v>1.3043478260854613E-3</v>
      </c>
    </row>
    <row r="54" spans="1:25" ht="16" x14ac:dyDescent="0.2">
      <c r="A54" s="21" t="s">
        <v>44</v>
      </c>
      <c r="B54" s="22">
        <v>18</v>
      </c>
      <c r="C54" s="23"/>
      <c r="D54" s="24"/>
      <c r="E54" s="25"/>
      <c r="F54" s="25"/>
      <c r="G54" s="33">
        <f t="shared" si="0"/>
        <v>4.1000000000000002E-2</v>
      </c>
      <c r="H54" s="25"/>
      <c r="I54" s="25"/>
      <c r="J54" s="33">
        <f t="shared" si="1"/>
        <v>1.4999999999999999E-2</v>
      </c>
      <c r="K54" s="25"/>
      <c r="L54" s="25">
        <f t="shared" si="2"/>
        <v>14.26</v>
      </c>
      <c r="M54" s="25">
        <f t="shared" si="3"/>
        <v>0.79856000000000005</v>
      </c>
      <c r="N54" s="25">
        <f t="shared" si="4"/>
        <v>0.09</v>
      </c>
      <c r="O54" s="24">
        <f t="shared" si="5"/>
        <v>0.88856000000000002</v>
      </c>
      <c r="P54" s="25">
        <f t="shared" si="6"/>
        <v>37.799999999999997</v>
      </c>
      <c r="Q54" s="25">
        <f t="shared" si="6"/>
        <v>19.61</v>
      </c>
      <c r="R54" s="25">
        <f t="shared" si="7"/>
        <v>0.29414999999999997</v>
      </c>
      <c r="S54" s="24">
        <f t="shared" si="8"/>
        <v>38.094149999999999</v>
      </c>
      <c r="T54" s="23"/>
      <c r="U54" s="38"/>
      <c r="W54" s="37">
        <f t="shared" si="9"/>
        <v>38.982709999999997</v>
      </c>
      <c r="X54" s="37">
        <f t="shared" si="10"/>
        <v>38.988485894681816</v>
      </c>
      <c r="Y54" s="37">
        <f t="shared" si="11"/>
        <v>5.7758946818182721E-3</v>
      </c>
    </row>
    <row r="55" spans="1:25" ht="16" x14ac:dyDescent="0.2">
      <c r="A55" s="21" t="s">
        <v>45</v>
      </c>
      <c r="B55" s="22">
        <v>19</v>
      </c>
      <c r="C55" s="23"/>
      <c r="D55" s="24"/>
      <c r="E55" s="25"/>
      <c r="F55" s="25"/>
      <c r="G55" s="33">
        <f t="shared" si="0"/>
        <v>0.59399999999999997</v>
      </c>
      <c r="H55" s="25"/>
      <c r="I55" s="25"/>
      <c r="J55" s="33">
        <f t="shared" si="1"/>
        <v>0.34799999999999998</v>
      </c>
      <c r="K55" s="25"/>
      <c r="L55" s="25">
        <f t="shared" si="2"/>
        <v>14.26</v>
      </c>
      <c r="M55" s="25">
        <f t="shared" si="3"/>
        <v>13.432919999999999</v>
      </c>
      <c r="N55" s="25">
        <f t="shared" si="4"/>
        <v>1.59</v>
      </c>
      <c r="O55" s="24">
        <f t="shared" si="5"/>
        <v>15.022919999999999</v>
      </c>
      <c r="P55" s="25">
        <f t="shared" si="6"/>
        <v>37.799999999999997</v>
      </c>
      <c r="Q55" s="25">
        <f t="shared" si="6"/>
        <v>19.61</v>
      </c>
      <c r="R55" s="25">
        <f t="shared" si="7"/>
        <v>6.824279999999999</v>
      </c>
      <c r="S55" s="24">
        <f t="shared" si="8"/>
        <v>44.624279999999999</v>
      </c>
      <c r="T55" s="23"/>
      <c r="U55" s="38"/>
      <c r="W55" s="37">
        <f t="shared" si="9"/>
        <v>59.647199999999998</v>
      </c>
      <c r="X55" s="37">
        <f t="shared" si="10"/>
        <v>59.64727722716016</v>
      </c>
      <c r="Y55" s="37">
        <f t="shared" si="11"/>
        <v>7.7227160161896791E-5</v>
      </c>
    </row>
    <row r="56" spans="1:25" ht="16" x14ac:dyDescent="0.2">
      <c r="A56" s="21" t="s">
        <v>46</v>
      </c>
      <c r="B56" s="22">
        <v>20</v>
      </c>
      <c r="C56" s="23"/>
      <c r="D56" s="24"/>
      <c r="E56" s="25"/>
      <c r="F56" s="25"/>
      <c r="G56" s="33">
        <f t="shared" si="0"/>
        <v>6.883</v>
      </c>
      <c r="H56" s="25"/>
      <c r="I56" s="25"/>
      <c r="J56" s="33">
        <f t="shared" si="1"/>
        <v>1.9390000000000001</v>
      </c>
      <c r="K56" s="25"/>
      <c r="L56" s="25">
        <f t="shared" si="2"/>
        <v>14.26</v>
      </c>
      <c r="M56" s="25">
        <f t="shared" si="3"/>
        <v>125.80171999999999</v>
      </c>
      <c r="N56" s="25">
        <f t="shared" si="4"/>
        <v>14.86</v>
      </c>
      <c r="O56" s="24">
        <f t="shared" si="5"/>
        <v>140.66172</v>
      </c>
      <c r="P56" s="25">
        <f t="shared" si="6"/>
        <v>37.799999999999997</v>
      </c>
      <c r="Q56" s="25">
        <f t="shared" si="6"/>
        <v>19.61</v>
      </c>
      <c r="R56" s="25">
        <f t="shared" si="7"/>
        <v>38.023789999999998</v>
      </c>
      <c r="S56" s="24">
        <f t="shared" si="8"/>
        <v>75.823790000000002</v>
      </c>
      <c r="T56" s="23"/>
      <c r="U56" s="38"/>
      <c r="W56" s="37">
        <f t="shared" si="9"/>
        <v>216.48551</v>
      </c>
      <c r="X56" s="37">
        <f t="shared" si="10"/>
        <v>216.5111122594121</v>
      </c>
      <c r="Y56" s="37">
        <f t="shared" si="11"/>
        <v>2.5602259412096373E-2</v>
      </c>
    </row>
    <row r="57" spans="1:25" ht="16" x14ac:dyDescent="0.2">
      <c r="A57" s="21" t="s">
        <v>47</v>
      </c>
      <c r="B57" s="22">
        <v>21</v>
      </c>
      <c r="C57" s="23"/>
      <c r="D57" s="24"/>
      <c r="E57" s="25"/>
      <c r="F57" s="25"/>
      <c r="G57" s="33">
        <f t="shared" si="0"/>
        <v>5.7439999999999998</v>
      </c>
      <c r="H57" s="25"/>
      <c r="I57" s="25"/>
      <c r="J57" s="33">
        <f t="shared" si="1"/>
        <v>2.2639999999999998</v>
      </c>
      <c r="K57" s="25"/>
      <c r="L57" s="25">
        <f t="shared" si="2"/>
        <v>14.26</v>
      </c>
      <c r="M57" s="25">
        <f t="shared" si="3"/>
        <v>114.19407999999999</v>
      </c>
      <c r="N57" s="25">
        <f t="shared" si="4"/>
        <v>13.49</v>
      </c>
      <c r="O57" s="24">
        <f t="shared" si="5"/>
        <v>127.68407999999998</v>
      </c>
      <c r="P57" s="25">
        <f t="shared" si="6"/>
        <v>37.799999999999997</v>
      </c>
      <c r="Q57" s="25">
        <f t="shared" si="6"/>
        <v>19.61</v>
      </c>
      <c r="R57" s="25">
        <f t="shared" si="7"/>
        <v>44.397039999999997</v>
      </c>
      <c r="S57" s="24">
        <f t="shared" si="8"/>
        <v>82.197039999999987</v>
      </c>
      <c r="T57" s="23"/>
      <c r="U57" s="38"/>
      <c r="W57" s="37">
        <f t="shared" si="9"/>
        <v>209.88111999999995</v>
      </c>
      <c r="X57" s="37">
        <f t="shared" si="10"/>
        <v>209.90139101076409</v>
      </c>
      <c r="Y57" s="37">
        <f t="shared" si="11"/>
        <v>2.0271010764133734E-2</v>
      </c>
    </row>
    <row r="58" spans="1:25" ht="16" x14ac:dyDescent="0.2">
      <c r="A58" s="21" t="s">
        <v>48</v>
      </c>
      <c r="B58" s="22">
        <v>22</v>
      </c>
      <c r="C58" s="23"/>
      <c r="D58" s="24"/>
      <c r="E58" s="25"/>
      <c r="F58" s="25"/>
      <c r="G58" s="33">
        <f t="shared" si="0"/>
        <v>2.073</v>
      </c>
      <c r="H58" s="25"/>
      <c r="I58" s="25"/>
      <c r="J58" s="33">
        <f t="shared" si="1"/>
        <v>1.0249999999999999</v>
      </c>
      <c r="K58" s="25"/>
      <c r="L58" s="25">
        <f t="shared" si="2"/>
        <v>14.26</v>
      </c>
      <c r="M58" s="25">
        <f t="shared" si="3"/>
        <v>44.177479999999996</v>
      </c>
      <c r="N58" s="25">
        <f t="shared" si="4"/>
        <v>5.22</v>
      </c>
      <c r="O58" s="24">
        <f t="shared" si="5"/>
        <v>49.397479999999995</v>
      </c>
      <c r="P58" s="25">
        <f t="shared" si="6"/>
        <v>37.799999999999997</v>
      </c>
      <c r="Q58" s="25">
        <f t="shared" si="6"/>
        <v>19.61</v>
      </c>
      <c r="R58" s="25">
        <f t="shared" si="7"/>
        <v>20.100249999999999</v>
      </c>
      <c r="S58" s="24">
        <f t="shared" si="8"/>
        <v>57.90025</v>
      </c>
      <c r="T58" s="23"/>
      <c r="U58" s="38"/>
      <c r="W58" s="37">
        <f t="shared" si="9"/>
        <v>107.29773</v>
      </c>
      <c r="X58" s="37">
        <f t="shared" si="10"/>
        <v>107.30457336535498</v>
      </c>
      <c r="Y58" s="37">
        <f t="shared" si="11"/>
        <v>6.8433653549817564E-3</v>
      </c>
    </row>
    <row r="59" spans="1:25" ht="16" x14ac:dyDescent="0.2">
      <c r="A59" s="27" t="s">
        <v>49</v>
      </c>
      <c r="B59" s="28">
        <v>23</v>
      </c>
      <c r="C59" s="23"/>
      <c r="D59" s="24"/>
      <c r="E59" s="25"/>
      <c r="F59" s="25"/>
      <c r="G59" s="33">
        <f t="shared" si="0"/>
        <v>1.3140000000000001</v>
      </c>
      <c r="H59" s="25"/>
      <c r="I59" s="25"/>
      <c r="J59" s="33">
        <f t="shared" si="1"/>
        <v>0.16800000000000001</v>
      </c>
      <c r="K59" s="25"/>
      <c r="L59" s="25">
        <f t="shared" si="2"/>
        <v>14.26</v>
      </c>
      <c r="M59" s="25">
        <f t="shared" si="3"/>
        <v>21.133320000000001</v>
      </c>
      <c r="N59" s="25">
        <f t="shared" si="4"/>
        <v>2.5</v>
      </c>
      <c r="O59" s="24">
        <f t="shared" si="5"/>
        <v>23.633320000000001</v>
      </c>
      <c r="P59" s="25">
        <f t="shared" si="6"/>
        <v>37.799999999999997</v>
      </c>
      <c r="Q59" s="25">
        <f t="shared" si="6"/>
        <v>19.61</v>
      </c>
      <c r="R59" s="25">
        <f t="shared" si="7"/>
        <v>3.2944800000000001</v>
      </c>
      <c r="S59" s="24">
        <f t="shared" si="8"/>
        <v>41.094479999999997</v>
      </c>
      <c r="T59" s="23"/>
      <c r="U59" s="38"/>
      <c r="W59" s="37">
        <f t="shared" si="9"/>
        <v>64.727800000000002</v>
      </c>
      <c r="X59" s="37">
        <f t="shared" si="10"/>
        <v>64.730120158047313</v>
      </c>
      <c r="Y59" s="37">
        <f t="shared" si="11"/>
        <v>2.3201580473113381E-3</v>
      </c>
    </row>
    <row r="60" spans="1:25" ht="16" x14ac:dyDescent="0.2">
      <c r="A60" s="27" t="s">
        <v>49</v>
      </c>
      <c r="B60" s="28">
        <v>23</v>
      </c>
      <c r="C60" s="23"/>
      <c r="D60" s="24"/>
      <c r="E60" s="25"/>
      <c r="F60" s="25"/>
      <c r="G60" s="33">
        <f t="shared" si="0"/>
        <v>1.3140000000000001</v>
      </c>
      <c r="H60" s="25"/>
      <c r="I60" s="25"/>
      <c r="J60" s="33">
        <f t="shared" si="1"/>
        <v>0.16800000000000001</v>
      </c>
      <c r="K60" s="25"/>
      <c r="L60" s="25">
        <f t="shared" si="2"/>
        <v>14.26</v>
      </c>
      <c r="M60" s="25">
        <f t="shared" si="3"/>
        <v>21.133320000000001</v>
      </c>
      <c r="N60" s="25">
        <f t="shared" si="4"/>
        <v>2.5</v>
      </c>
      <c r="O60" s="24">
        <f t="shared" si="5"/>
        <v>23.633320000000001</v>
      </c>
      <c r="P60" s="25">
        <f t="shared" si="6"/>
        <v>37.799999999999997</v>
      </c>
      <c r="Q60" s="25">
        <f t="shared" si="6"/>
        <v>19.61</v>
      </c>
      <c r="R60" s="25">
        <f t="shared" si="7"/>
        <v>3.2944800000000001</v>
      </c>
      <c r="S60" s="24">
        <f t="shared" si="8"/>
        <v>41.094479999999997</v>
      </c>
      <c r="T60" s="23"/>
      <c r="U60" s="38"/>
      <c r="W60" s="37">
        <f t="shared" si="9"/>
        <v>64.727800000000002</v>
      </c>
      <c r="X60" s="37">
        <f t="shared" si="10"/>
        <v>64.730120158047313</v>
      </c>
      <c r="Y60" s="37">
        <f t="shared" si="11"/>
        <v>2.3201580473113381E-3</v>
      </c>
    </row>
    <row r="62" spans="1:25" x14ac:dyDescent="0.2">
      <c r="W62" s="37">
        <f>SUM(W37:W59)</f>
        <v>3302.8814900000002</v>
      </c>
      <c r="X62" s="37">
        <f>SUM(X37:X59)</f>
        <v>3303.2086287619832</v>
      </c>
      <c r="Y62" s="37">
        <f>X62-W62</f>
        <v>0.32713876198295111</v>
      </c>
    </row>
  </sheetData>
  <mergeCells count="2">
    <mergeCell ref="E2:G2"/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8A674-2E4C-4974-BA3B-1A5B44A223DD}">
  <dimension ref="A1:Z30"/>
  <sheetViews>
    <sheetView tabSelected="1" topLeftCell="A2" workbookViewId="0">
      <selection activeCell="S43" sqref="S43"/>
    </sheetView>
  </sheetViews>
  <sheetFormatPr baseColWidth="10" defaultColWidth="8.83203125" defaultRowHeight="15" x14ac:dyDescent="0.2"/>
  <cols>
    <col min="1" max="1" width="66.6640625" customWidth="1"/>
    <col min="10" max="10" width="13" customWidth="1"/>
    <col min="12" max="12" width="11.83203125" customWidth="1"/>
    <col min="13" max="13" width="12.1640625" customWidth="1"/>
    <col min="14" max="14" width="16.83203125" customWidth="1"/>
    <col min="15" max="15" width="11.5" customWidth="1"/>
    <col min="19" max="19" width="12.6640625" customWidth="1"/>
    <col min="20" max="20" width="14.6640625" customWidth="1"/>
    <col min="21" max="22" width="30.1640625" customWidth="1"/>
  </cols>
  <sheetData>
    <row r="1" spans="1:26" x14ac:dyDescent="0.2">
      <c r="A1" s="1" t="s">
        <v>55</v>
      </c>
      <c r="U1" s="40"/>
      <c r="V1" s="40"/>
    </row>
    <row r="2" spans="1:26" ht="57" x14ac:dyDescent="0.2">
      <c r="A2" s="7" t="s">
        <v>2</v>
      </c>
      <c r="B2" s="8" t="s">
        <v>3</v>
      </c>
      <c r="C2" s="9" t="s">
        <v>4</v>
      </c>
      <c r="D2" s="10" t="s">
        <v>5</v>
      </c>
      <c r="E2" s="11" t="s">
        <v>6</v>
      </c>
      <c r="F2" s="12" t="s">
        <v>7</v>
      </c>
      <c r="G2" s="11" t="s">
        <v>8</v>
      </c>
      <c r="H2" s="11" t="s">
        <v>6</v>
      </c>
      <c r="I2" s="12" t="s">
        <v>7</v>
      </c>
      <c r="J2" s="11" t="s">
        <v>9</v>
      </c>
      <c r="K2" s="11" t="s">
        <v>10</v>
      </c>
      <c r="L2" s="11" t="s">
        <v>11</v>
      </c>
      <c r="M2" s="11" t="s">
        <v>12</v>
      </c>
      <c r="N2" s="13" t="s">
        <v>13</v>
      </c>
      <c r="O2" s="10" t="s">
        <v>14</v>
      </c>
      <c r="P2" s="13" t="s">
        <v>15</v>
      </c>
      <c r="Q2" s="13" t="s">
        <v>16</v>
      </c>
      <c r="R2" s="13" t="s">
        <v>17</v>
      </c>
      <c r="S2" s="10" t="s">
        <v>18</v>
      </c>
      <c r="T2" s="14" t="s">
        <v>56</v>
      </c>
      <c r="U2" s="13" t="s">
        <v>53</v>
      </c>
      <c r="V2" s="48" t="s">
        <v>65</v>
      </c>
      <c r="W2" s="51" t="s">
        <v>64</v>
      </c>
    </row>
    <row r="3" spans="1:26" x14ac:dyDescent="0.2">
      <c r="A3" s="15"/>
      <c r="B3" s="16"/>
      <c r="C3" s="17">
        <v>1</v>
      </c>
      <c r="D3" s="18">
        <v>2</v>
      </c>
      <c r="E3" s="19">
        <v>3</v>
      </c>
      <c r="F3" s="19">
        <v>4</v>
      </c>
      <c r="G3" s="19" t="s">
        <v>20</v>
      </c>
      <c r="H3" s="19">
        <v>6</v>
      </c>
      <c r="I3" s="19">
        <v>7</v>
      </c>
      <c r="J3" s="19" t="s">
        <v>21</v>
      </c>
      <c r="K3" s="19" t="s">
        <v>22</v>
      </c>
      <c r="L3" s="19">
        <v>10</v>
      </c>
      <c r="M3" s="19" t="s">
        <v>23</v>
      </c>
      <c r="N3" s="19">
        <v>12</v>
      </c>
      <c r="O3" s="18" t="s">
        <v>24</v>
      </c>
      <c r="P3" s="19">
        <v>14</v>
      </c>
      <c r="Q3" s="19">
        <v>15</v>
      </c>
      <c r="R3" s="19" t="s">
        <v>25</v>
      </c>
      <c r="S3" s="18" t="s">
        <v>26</v>
      </c>
      <c r="T3" s="20"/>
      <c r="U3" s="41"/>
      <c r="V3" s="49"/>
    </row>
    <row r="4" spans="1:26" ht="16" x14ac:dyDescent="0.2">
      <c r="A4" s="21" t="s">
        <v>28</v>
      </c>
      <c r="B4" s="22">
        <v>1</v>
      </c>
      <c r="C4" s="23"/>
      <c r="D4" s="24"/>
      <c r="E4" s="25"/>
      <c r="F4" s="25"/>
      <c r="G4" s="33">
        <f>ROUND('Dane robocze'!G37,4)</f>
        <v>1.615</v>
      </c>
      <c r="H4" s="25"/>
      <c r="I4" s="25"/>
      <c r="J4" s="33">
        <f>ROUND('Dane robocze'!J37,4)</f>
        <v>0.61799999999999999</v>
      </c>
      <c r="K4" s="25"/>
      <c r="L4" s="25">
        <f>ROUND('Dane robocze'!L37,3)</f>
        <v>14.26</v>
      </c>
      <c r="M4" s="25">
        <f t="shared" ref="M4:M27" si="0">L4*(J4+G4)</f>
        <v>31.842580000000002</v>
      </c>
      <c r="N4" s="25">
        <f>ROUND('Dane robocze'!N37,2)+'Dane robocze'!Y37</f>
        <v>3.7682796931397409</v>
      </c>
      <c r="O4" s="24">
        <f t="shared" ref="O4:O27" si="1">M4+N4</f>
        <v>35.610859693139744</v>
      </c>
      <c r="P4" s="25">
        <f>ROUND('Dane robocze'!P37,2)</f>
        <v>37.799999999999997</v>
      </c>
      <c r="Q4" s="25">
        <f>ROUND('Dane robocze'!Q37,2)</f>
        <v>19.61</v>
      </c>
      <c r="R4" s="25">
        <f t="shared" ref="R4:R27" si="2">Q4*J4</f>
        <v>12.118979999999999</v>
      </c>
      <c r="S4" s="24">
        <f t="shared" ref="S4:S27" si="3">P4+R4</f>
        <v>49.918979999999998</v>
      </c>
      <c r="T4" s="23">
        <f t="shared" ref="T4:T27" si="4">S4+O4</f>
        <v>85.529839693139735</v>
      </c>
      <c r="U4" s="42" t="s">
        <v>60</v>
      </c>
      <c r="V4" s="50"/>
      <c r="X4" s="37">
        <f t="shared" ref="X4:X27" si="5">S4+O4</f>
        <v>85.529839693139735</v>
      </c>
      <c r="Y4" s="37">
        <f>'Dane robocze'!X37</f>
        <v>85.529839693139735</v>
      </c>
      <c r="Z4" s="37">
        <f t="shared" ref="Z4:Z27" si="6">Y4-X4</f>
        <v>0</v>
      </c>
    </row>
    <row r="5" spans="1:26" ht="16" x14ac:dyDescent="0.2">
      <c r="A5" s="21" t="s">
        <v>29</v>
      </c>
      <c r="B5" s="22">
        <v>2</v>
      </c>
      <c r="C5" s="23"/>
      <c r="D5" s="24"/>
      <c r="E5" s="25"/>
      <c r="F5" s="25"/>
      <c r="G5" s="33">
        <f>ROUND('Dane robocze'!G38,4)</f>
        <v>3.1850000000000001</v>
      </c>
      <c r="H5" s="25"/>
      <c r="I5" s="25"/>
      <c r="J5" s="33">
        <f>ROUND('Dane robocze'!J38,4)</f>
        <v>0.51600000000000001</v>
      </c>
      <c r="K5" s="25"/>
      <c r="L5" s="25">
        <f>ROUND('Dane robocze'!L38,2)</f>
        <v>14.26</v>
      </c>
      <c r="M5" s="25">
        <f t="shared" si="0"/>
        <v>52.776260000000001</v>
      </c>
      <c r="N5" s="25">
        <f>ROUND('Dane robocze'!N38,2)+'Dane robocze'!Y38</f>
        <v>6.2467169703520646</v>
      </c>
      <c r="O5" s="24">
        <f t="shared" si="1"/>
        <v>59.022976970352062</v>
      </c>
      <c r="P5" s="25">
        <f>ROUND('Dane robocze'!P38,2)</f>
        <v>37.799999999999997</v>
      </c>
      <c r="Q5" s="25">
        <f>ROUND('Dane robocze'!Q38,2)</f>
        <v>19.61</v>
      </c>
      <c r="R5" s="25">
        <f t="shared" si="2"/>
        <v>10.11876</v>
      </c>
      <c r="S5" s="24">
        <f t="shared" si="3"/>
        <v>47.918759999999999</v>
      </c>
      <c r="T5" s="23">
        <f t="shared" si="4"/>
        <v>106.94173697035205</v>
      </c>
      <c r="U5" s="42" t="s">
        <v>60</v>
      </c>
      <c r="V5" s="50"/>
      <c r="X5" s="37">
        <f t="shared" si="5"/>
        <v>106.94173697035205</v>
      </c>
      <c r="Y5" s="37">
        <f>'Dane robocze'!X38</f>
        <v>106.94173697035205</v>
      </c>
      <c r="Z5" s="43">
        <f t="shared" si="6"/>
        <v>0</v>
      </c>
    </row>
    <row r="6" spans="1:26" ht="16" x14ac:dyDescent="0.2">
      <c r="A6" s="21" t="s">
        <v>30</v>
      </c>
      <c r="B6" s="22">
        <v>3</v>
      </c>
      <c r="C6" s="23"/>
      <c r="D6" s="24"/>
      <c r="E6" s="25"/>
      <c r="F6" s="25"/>
      <c r="G6" s="33">
        <f>ROUND('Dane robocze'!G39,4)</f>
        <v>6.1630000000000003</v>
      </c>
      <c r="H6" s="25"/>
      <c r="I6" s="25"/>
      <c r="J6" s="33">
        <f>ROUND('Dane robocze'!J39,4)</f>
        <v>3.415</v>
      </c>
      <c r="K6" s="25"/>
      <c r="L6" s="25">
        <f>ROUND('Dane robocze'!L39,2)</f>
        <v>14.26</v>
      </c>
      <c r="M6" s="25">
        <f t="shared" si="0"/>
        <v>136.58228</v>
      </c>
      <c r="N6" s="25">
        <f>ROUND('Dane robocze'!N39,2)+'Dane robocze'!Y39</f>
        <v>16.155996810722971</v>
      </c>
      <c r="O6" s="24">
        <f t="shared" si="1"/>
        <v>152.73827681072297</v>
      </c>
      <c r="P6" s="25">
        <f>ROUND('Dane robocze'!P39,2)</f>
        <v>37.799999999999997</v>
      </c>
      <c r="Q6" s="25">
        <f>ROUND('Dane robocze'!Q39,2)</f>
        <v>19.61</v>
      </c>
      <c r="R6" s="25">
        <f t="shared" si="2"/>
        <v>66.968149999999994</v>
      </c>
      <c r="S6" s="24">
        <f t="shared" si="3"/>
        <v>104.76814999999999</v>
      </c>
      <c r="T6" s="23">
        <f t="shared" si="4"/>
        <v>257.50642681072293</v>
      </c>
      <c r="U6" s="42" t="s">
        <v>60</v>
      </c>
      <c r="V6" s="50"/>
      <c r="X6" s="37">
        <f t="shared" si="5"/>
        <v>257.50642681072293</v>
      </c>
      <c r="Y6" s="37">
        <f>'Dane robocze'!X39</f>
        <v>257.50642681072293</v>
      </c>
      <c r="Z6" s="43">
        <f t="shared" si="6"/>
        <v>0</v>
      </c>
    </row>
    <row r="7" spans="1:26" ht="16" x14ac:dyDescent="0.2">
      <c r="A7" s="21" t="s">
        <v>31</v>
      </c>
      <c r="B7" s="22">
        <v>4</v>
      </c>
      <c r="C7" s="23"/>
      <c r="D7" s="24"/>
      <c r="E7" s="25"/>
      <c r="F7" s="25"/>
      <c r="G7" s="33">
        <f>ROUND('Dane robocze'!G40,4)</f>
        <v>1.5089999999999999</v>
      </c>
      <c r="H7" s="25"/>
      <c r="I7" s="25"/>
      <c r="J7" s="33">
        <f>ROUND('Dane robocze'!J40,4)</f>
        <v>0.50600000000000001</v>
      </c>
      <c r="K7" s="25"/>
      <c r="L7" s="25">
        <f>ROUND('Dane robocze'!L40,2)</f>
        <v>14.26</v>
      </c>
      <c r="M7" s="25">
        <f t="shared" si="0"/>
        <v>28.733899999999995</v>
      </c>
      <c r="N7" s="25">
        <f>ROUND('Dane robocze'!N40,2)+'Dane robocze'!Y40</f>
        <v>3.4007247220767307</v>
      </c>
      <c r="O7" s="24">
        <f t="shared" si="1"/>
        <v>32.134624722076722</v>
      </c>
      <c r="P7" s="25">
        <f>ROUND('Dane robocze'!P40,2)</f>
        <v>37.799999999999997</v>
      </c>
      <c r="Q7" s="25">
        <f>ROUND('Dane robocze'!Q40,2)</f>
        <v>19.61</v>
      </c>
      <c r="R7" s="25">
        <f t="shared" si="2"/>
        <v>9.9226600000000005</v>
      </c>
      <c r="S7" s="24">
        <f t="shared" si="3"/>
        <v>47.722659999999998</v>
      </c>
      <c r="T7" s="23">
        <f t="shared" si="4"/>
        <v>79.857284722076713</v>
      </c>
      <c r="U7" s="42" t="s">
        <v>60</v>
      </c>
      <c r="V7" s="50"/>
      <c r="X7" s="37">
        <f t="shared" si="5"/>
        <v>79.857284722076713</v>
      </c>
      <c r="Y7" s="37">
        <f>'Dane robocze'!X40</f>
        <v>79.857284722076713</v>
      </c>
      <c r="Z7" s="43">
        <f t="shared" si="6"/>
        <v>0</v>
      </c>
    </row>
    <row r="8" spans="1:26" ht="16" x14ac:dyDescent="0.2">
      <c r="A8" s="21" t="s">
        <v>32</v>
      </c>
      <c r="B8" s="22">
        <v>5</v>
      </c>
      <c r="C8" s="23"/>
      <c r="D8" s="24"/>
      <c r="E8" s="25"/>
      <c r="F8" s="25"/>
      <c r="G8" s="33">
        <f>ROUND('Dane robocze'!G41,4)</f>
        <v>4.0000000000000001E-3</v>
      </c>
      <c r="H8" s="25"/>
      <c r="I8" s="25"/>
      <c r="J8" s="33">
        <f>ROUND('Dane robocze'!J41,4)</f>
        <v>0</v>
      </c>
      <c r="K8" s="25"/>
      <c r="L8" s="25">
        <f>ROUND('Dane robocze'!L41,2)</f>
        <v>14.26</v>
      </c>
      <c r="M8" s="25">
        <f t="shared" si="0"/>
        <v>5.704E-2</v>
      </c>
      <c r="N8" s="25">
        <f>ROUND('Dane robocze'!N41,2)+'Dane robocze'!Y41</f>
        <v>8.0564979685127016E-3</v>
      </c>
      <c r="O8" s="24">
        <f t="shared" si="1"/>
        <v>6.5096497968512704E-2</v>
      </c>
      <c r="P8" s="25">
        <f>ROUND('Dane robocze'!P41,2)</f>
        <v>37.799999999999997</v>
      </c>
      <c r="Q8" s="25">
        <f>ROUND('Dane robocze'!Q41,2)</f>
        <v>19.61</v>
      </c>
      <c r="R8" s="25">
        <f t="shared" si="2"/>
        <v>0</v>
      </c>
      <c r="S8" s="24">
        <f t="shared" si="3"/>
        <v>37.799999999999997</v>
      </c>
      <c r="T8" s="23">
        <f t="shared" si="4"/>
        <v>37.865096497968509</v>
      </c>
      <c r="U8" s="42" t="s">
        <v>60</v>
      </c>
      <c r="V8" s="50"/>
      <c r="X8" s="37">
        <f t="shared" si="5"/>
        <v>37.865096497968509</v>
      </c>
      <c r="Y8" s="37">
        <f>'Dane robocze'!X41</f>
        <v>37.865096497968509</v>
      </c>
      <c r="Z8" s="43">
        <f t="shared" si="6"/>
        <v>0</v>
      </c>
    </row>
    <row r="9" spans="1:26" ht="16" x14ac:dyDescent="0.2">
      <c r="A9" s="21" t="s">
        <v>33</v>
      </c>
      <c r="B9" s="22">
        <v>6</v>
      </c>
      <c r="C9" s="23"/>
      <c r="D9" s="24"/>
      <c r="E9" s="25"/>
      <c r="F9" s="25"/>
      <c r="G9" s="33">
        <f>ROUND('Dane robocze'!G42,4)</f>
        <v>1.141</v>
      </c>
      <c r="H9" s="25"/>
      <c r="I9" s="25"/>
      <c r="J9" s="33">
        <f>ROUND('Dane robocze'!J42,4)</f>
        <v>0.60399999999999998</v>
      </c>
      <c r="K9" s="25"/>
      <c r="L9" s="25">
        <f>ROUND('Dane robocze'!L42,2)</f>
        <v>14.26</v>
      </c>
      <c r="M9" s="25">
        <f t="shared" si="0"/>
        <v>24.883700000000001</v>
      </c>
      <c r="N9" s="25">
        <f>ROUND('Dane robocze'!N42,2)+'Dane robocze'!Y42</f>
        <v>2.9445720272257767</v>
      </c>
      <c r="O9" s="24">
        <f t="shared" si="1"/>
        <v>27.828272027225779</v>
      </c>
      <c r="P9" s="25">
        <f>ROUND('Dane robocze'!P42,2)</f>
        <v>37.799999999999997</v>
      </c>
      <c r="Q9" s="25">
        <f>ROUND('Dane robocze'!Q42,2)</f>
        <v>19.61</v>
      </c>
      <c r="R9" s="25">
        <f t="shared" si="2"/>
        <v>11.844439999999999</v>
      </c>
      <c r="S9" s="24">
        <f t="shared" si="3"/>
        <v>49.644439999999996</v>
      </c>
      <c r="T9" s="23">
        <f t="shared" si="4"/>
        <v>77.472712027225782</v>
      </c>
      <c r="U9" s="42" t="s">
        <v>60</v>
      </c>
      <c r="V9" s="50"/>
      <c r="X9" s="37">
        <f t="shared" si="5"/>
        <v>77.472712027225782</v>
      </c>
      <c r="Y9" s="37">
        <f>'Dane robocze'!X42</f>
        <v>77.472712027225782</v>
      </c>
      <c r="Z9" s="43">
        <f t="shared" si="6"/>
        <v>0</v>
      </c>
    </row>
    <row r="10" spans="1:26" ht="16" x14ac:dyDescent="0.2">
      <c r="A10" s="21" t="s">
        <v>34</v>
      </c>
      <c r="B10" s="22">
        <v>7</v>
      </c>
      <c r="C10" s="23"/>
      <c r="D10" s="24"/>
      <c r="E10" s="25"/>
      <c r="F10" s="25"/>
      <c r="G10" s="33">
        <f>ROUND('Dane robocze'!G43,4)</f>
        <v>2.6230000000000002</v>
      </c>
      <c r="H10" s="25"/>
      <c r="I10" s="25"/>
      <c r="J10" s="33">
        <f>ROUND('Dane robocze'!J43,4)</f>
        <v>3.1150000000000002</v>
      </c>
      <c r="K10" s="25"/>
      <c r="L10" s="25">
        <f>ROUND('Dane robocze'!L43,2)</f>
        <v>14.26</v>
      </c>
      <c r="M10" s="25">
        <f t="shared" si="0"/>
        <v>81.823880000000003</v>
      </c>
      <c r="N10" s="25">
        <f>ROUND('Dane robocze'!N43,2)+'Dane robocze'!Y43</f>
        <v>9.6751037767562629</v>
      </c>
      <c r="O10" s="24">
        <f t="shared" si="1"/>
        <v>91.498983776756262</v>
      </c>
      <c r="P10" s="25">
        <f>ROUND('Dane robocze'!P43,2)</f>
        <v>37.799999999999997</v>
      </c>
      <c r="Q10" s="25">
        <f>ROUND('Dane robocze'!Q43,2)</f>
        <v>19.61</v>
      </c>
      <c r="R10" s="25">
        <f t="shared" si="2"/>
        <v>61.085150000000006</v>
      </c>
      <c r="S10" s="24">
        <f t="shared" si="3"/>
        <v>98.88515000000001</v>
      </c>
      <c r="T10" s="23">
        <f t="shared" si="4"/>
        <v>190.38413377675627</v>
      </c>
      <c r="U10" s="42" t="s">
        <v>60</v>
      </c>
      <c r="V10" s="50"/>
      <c r="X10" s="37">
        <f t="shared" si="5"/>
        <v>190.38413377675627</v>
      </c>
      <c r="Y10" s="37">
        <f>'Dane robocze'!X43</f>
        <v>190.38413377675627</v>
      </c>
      <c r="Z10" s="43">
        <f t="shared" si="6"/>
        <v>0</v>
      </c>
    </row>
    <row r="11" spans="1:26" ht="16" x14ac:dyDescent="0.2">
      <c r="A11" s="21" t="s">
        <v>50</v>
      </c>
      <c r="B11" s="22">
        <v>8</v>
      </c>
      <c r="C11" s="23"/>
      <c r="D11" s="24"/>
      <c r="E11" s="25"/>
      <c r="F11" s="25"/>
      <c r="G11" s="33">
        <f>ROUND('Dane robocze'!G44,4)</f>
        <v>4.0839999999999996</v>
      </c>
      <c r="H11" s="25"/>
      <c r="I11" s="25"/>
      <c r="J11" s="33">
        <f>ROUND('Dane robocze'!J44,4)</f>
        <v>2.2360000000000002</v>
      </c>
      <c r="K11" s="25"/>
      <c r="L11" s="25">
        <f>ROUND('Dane robocze'!L44,2)</f>
        <v>14.26</v>
      </c>
      <c r="M11" s="25">
        <f t="shared" si="0"/>
        <v>90.123199999999997</v>
      </c>
      <c r="N11" s="25">
        <f>ROUND('Dane robocze'!N44,2)+'Dane robocze'!Y44</f>
        <v>10.66097295358351</v>
      </c>
      <c r="O11" s="24">
        <f t="shared" si="1"/>
        <v>100.78417295358351</v>
      </c>
      <c r="P11" s="25">
        <f>ROUND('Dane robocze'!P44,2)</f>
        <v>37.799999999999997</v>
      </c>
      <c r="Q11" s="25">
        <f>ROUND('Dane robocze'!Q44,2)</f>
        <v>19.61</v>
      </c>
      <c r="R11" s="25">
        <f t="shared" si="2"/>
        <v>43.84796</v>
      </c>
      <c r="S11" s="24">
        <f t="shared" si="3"/>
        <v>81.647959999999998</v>
      </c>
      <c r="T11" s="23">
        <f t="shared" si="4"/>
        <v>182.4321329535835</v>
      </c>
      <c r="U11" s="42" t="s">
        <v>60</v>
      </c>
      <c r="V11" s="50"/>
      <c r="X11" s="37">
        <f t="shared" si="5"/>
        <v>182.4321329535835</v>
      </c>
      <c r="Y11" s="37">
        <f>'Dane robocze'!X44</f>
        <v>182.4321329535835</v>
      </c>
      <c r="Z11" s="43">
        <f t="shared" si="6"/>
        <v>0</v>
      </c>
    </row>
    <row r="12" spans="1:26" ht="16" x14ac:dyDescent="0.2">
      <c r="A12" s="21" t="s">
        <v>36</v>
      </c>
      <c r="B12" s="22">
        <v>9</v>
      </c>
      <c r="C12" s="23"/>
      <c r="D12" s="24"/>
      <c r="E12" s="25"/>
      <c r="F12" s="25"/>
      <c r="G12" s="33">
        <f>ROUND('Dane robocze'!G45,4)</f>
        <v>7.4790000000000001</v>
      </c>
      <c r="H12" s="25"/>
      <c r="I12" s="25"/>
      <c r="J12" s="33">
        <f>ROUND('Dane robocze'!J45,4)</f>
        <v>5.5220000000000002</v>
      </c>
      <c r="K12" s="25"/>
      <c r="L12" s="25">
        <f>ROUND('Dane robocze'!L45,2)</f>
        <v>14.26</v>
      </c>
      <c r="M12" s="25">
        <f t="shared" si="0"/>
        <v>185.39426</v>
      </c>
      <c r="N12" s="25">
        <f>ROUND('Dane robocze'!N45,2)+'Dane robocze'!Y45</f>
        <v>21.925924250014774</v>
      </c>
      <c r="O12" s="24">
        <f t="shared" si="1"/>
        <v>207.32018425001479</v>
      </c>
      <c r="P12" s="25">
        <f>ROUND('Dane robocze'!P45,2)</f>
        <v>37.799999999999997</v>
      </c>
      <c r="Q12" s="25">
        <f>ROUND('Dane robocze'!Q45,2)</f>
        <v>19.61</v>
      </c>
      <c r="R12" s="25">
        <f t="shared" si="2"/>
        <v>108.28642000000001</v>
      </c>
      <c r="S12" s="24">
        <f t="shared" si="3"/>
        <v>146.08642</v>
      </c>
      <c r="T12" s="23">
        <f t="shared" si="4"/>
        <v>353.40660425001477</v>
      </c>
      <c r="U12" s="42" t="s">
        <v>60</v>
      </c>
      <c r="V12" s="50"/>
      <c r="X12" s="37">
        <f t="shared" si="5"/>
        <v>353.40660425001477</v>
      </c>
      <c r="Y12" s="37">
        <f>'Dane robocze'!X45</f>
        <v>353.40660425001477</v>
      </c>
      <c r="Z12" s="43">
        <f t="shared" si="6"/>
        <v>0</v>
      </c>
    </row>
    <row r="13" spans="1:26" ht="16" x14ac:dyDescent="0.2">
      <c r="A13" s="21" t="s">
        <v>37</v>
      </c>
      <c r="B13" s="22">
        <v>10</v>
      </c>
      <c r="C13" s="23"/>
      <c r="D13" s="24"/>
      <c r="E13" s="25"/>
      <c r="F13" s="25"/>
      <c r="G13" s="33">
        <f>ROUND('Dane robocze'!G46,4)</f>
        <v>4.4340000000000002</v>
      </c>
      <c r="H13" s="25"/>
      <c r="I13" s="25"/>
      <c r="J13" s="33">
        <f>ROUND('Dane robocze'!J46,4)</f>
        <v>2.0649999999999999</v>
      </c>
      <c r="K13" s="25"/>
      <c r="L13" s="25">
        <f>ROUND('Dane robocze'!L46,2)</f>
        <v>14.26</v>
      </c>
      <c r="M13" s="25">
        <f t="shared" si="0"/>
        <v>92.675740000000005</v>
      </c>
      <c r="N13" s="25">
        <f>ROUND('Dane robocze'!N46,2)+'Dane robocze'!Y46</f>
        <v>10.963799201033853</v>
      </c>
      <c r="O13" s="24">
        <f t="shared" si="1"/>
        <v>103.63953920103386</v>
      </c>
      <c r="P13" s="25">
        <f>ROUND('Dane robocze'!P46,2)</f>
        <v>37.799999999999997</v>
      </c>
      <c r="Q13" s="25">
        <f>ROUND('Dane robocze'!Q46,2)</f>
        <v>19.61</v>
      </c>
      <c r="R13" s="25">
        <f t="shared" si="2"/>
        <v>40.49465</v>
      </c>
      <c r="S13" s="24">
        <f t="shared" si="3"/>
        <v>78.29464999999999</v>
      </c>
      <c r="T13" s="23">
        <f t="shared" si="4"/>
        <v>181.93418920103386</v>
      </c>
      <c r="U13" s="42" t="s">
        <v>60</v>
      </c>
      <c r="V13" s="50"/>
      <c r="X13" s="37">
        <f t="shared" si="5"/>
        <v>181.93418920103386</v>
      </c>
      <c r="Y13" s="37">
        <f>'Dane robocze'!X46</f>
        <v>181.93418920103386</v>
      </c>
      <c r="Z13" s="43">
        <f t="shared" si="6"/>
        <v>0</v>
      </c>
    </row>
    <row r="14" spans="1:26" ht="16" x14ac:dyDescent="0.2">
      <c r="A14" s="21" t="s">
        <v>38</v>
      </c>
      <c r="B14" s="22">
        <v>11</v>
      </c>
      <c r="C14" s="23"/>
      <c r="D14" s="24"/>
      <c r="E14" s="25"/>
      <c r="F14" s="25"/>
      <c r="G14" s="33">
        <f>ROUND('Dane robocze'!G47,4)</f>
        <v>4.319</v>
      </c>
      <c r="H14" s="25"/>
      <c r="I14" s="25"/>
      <c r="J14" s="33">
        <f>ROUND('Dane robocze'!J47,4)</f>
        <v>1.4059999999999999</v>
      </c>
      <c r="K14" s="25"/>
      <c r="L14" s="25">
        <f>ROUND('Dane robocze'!L47,2)</f>
        <v>14.26</v>
      </c>
      <c r="M14" s="25">
        <f t="shared" si="0"/>
        <v>81.638499999999993</v>
      </c>
      <c r="N14" s="25">
        <f>ROUND('Dane robocze'!N47,2)+'Dane robocze'!Y47</f>
        <v>9.6598306708823003</v>
      </c>
      <c r="O14" s="24">
        <f t="shared" si="1"/>
        <v>91.298330670882294</v>
      </c>
      <c r="P14" s="25">
        <f>ROUND('Dane robocze'!P47,2)</f>
        <v>37.799999999999997</v>
      </c>
      <c r="Q14" s="25">
        <f>ROUND('Dane robocze'!Q47,2)</f>
        <v>19.61</v>
      </c>
      <c r="R14" s="25">
        <f t="shared" si="2"/>
        <v>27.571659999999998</v>
      </c>
      <c r="S14" s="24">
        <f t="shared" si="3"/>
        <v>65.371659999999991</v>
      </c>
      <c r="T14" s="23">
        <f t="shared" si="4"/>
        <v>156.66999067088227</v>
      </c>
      <c r="U14" s="42" t="s">
        <v>60</v>
      </c>
      <c r="V14" s="50"/>
      <c r="X14" s="37">
        <f t="shared" si="5"/>
        <v>156.66999067088227</v>
      </c>
      <c r="Y14" s="37">
        <f>'Dane robocze'!X47</f>
        <v>156.66999067088227</v>
      </c>
      <c r="Z14" s="43">
        <f t="shared" si="6"/>
        <v>0</v>
      </c>
    </row>
    <row r="15" spans="1:26" ht="16" x14ac:dyDescent="0.2">
      <c r="A15" s="21" t="s">
        <v>39</v>
      </c>
      <c r="B15" s="22">
        <v>12</v>
      </c>
      <c r="C15" s="23"/>
      <c r="D15" s="24"/>
      <c r="E15" s="25"/>
      <c r="F15" s="25"/>
      <c r="G15" s="33">
        <f>ROUND('Dane robocze'!G48,4)</f>
        <v>4.2759999999999998</v>
      </c>
      <c r="H15" s="25"/>
      <c r="I15" s="25"/>
      <c r="J15" s="33">
        <f>ROUND('Dane robocze'!J48,4)</f>
        <v>1.369</v>
      </c>
      <c r="K15" s="25"/>
      <c r="L15" s="25">
        <f>ROUND('Dane robocze'!L48,2)</f>
        <v>14.26</v>
      </c>
      <c r="M15" s="25">
        <f t="shared" si="0"/>
        <v>80.497699999999995</v>
      </c>
      <c r="N15" s="25">
        <f>ROUND('Dane robocze'!N48,2)+'Dane robocze'!Y48</f>
        <v>9.5249321040420885</v>
      </c>
      <c r="O15" s="24">
        <f t="shared" si="1"/>
        <v>90.022632104042088</v>
      </c>
      <c r="P15" s="25">
        <f>ROUND('Dane robocze'!P48,2)</f>
        <v>37.799999999999997</v>
      </c>
      <c r="Q15" s="25">
        <f>ROUND('Dane robocze'!Q48,2)</f>
        <v>19.61</v>
      </c>
      <c r="R15" s="25">
        <f t="shared" si="2"/>
        <v>26.84609</v>
      </c>
      <c r="S15" s="24">
        <f t="shared" si="3"/>
        <v>64.646090000000001</v>
      </c>
      <c r="T15" s="23">
        <f t="shared" si="4"/>
        <v>154.6687221040421</v>
      </c>
      <c r="U15" s="42" t="s">
        <v>60</v>
      </c>
      <c r="V15" s="50"/>
      <c r="X15" s="37">
        <f t="shared" si="5"/>
        <v>154.6687221040421</v>
      </c>
      <c r="Y15" s="37">
        <f>'Dane robocze'!X48</f>
        <v>154.6687221040421</v>
      </c>
      <c r="Z15" s="43">
        <f t="shared" si="6"/>
        <v>0</v>
      </c>
    </row>
    <row r="16" spans="1:26" ht="16" x14ac:dyDescent="0.2">
      <c r="A16" s="21" t="s">
        <v>40</v>
      </c>
      <c r="B16" s="22">
        <v>13</v>
      </c>
      <c r="C16" s="23"/>
      <c r="D16" s="24"/>
      <c r="E16" s="25"/>
      <c r="F16" s="25"/>
      <c r="G16" s="33">
        <f>ROUND('Dane robocze'!G49,4)</f>
        <v>8.1679999999999993</v>
      </c>
      <c r="H16" s="25"/>
      <c r="I16" s="25"/>
      <c r="J16" s="33">
        <f>ROUND('Dane robocze'!J49,4)</f>
        <v>5.3019999999999996</v>
      </c>
      <c r="K16" s="25"/>
      <c r="L16" s="25">
        <f>ROUND('Dane robocze'!L49,2)</f>
        <v>14.26</v>
      </c>
      <c r="M16" s="25">
        <f t="shared" si="0"/>
        <v>192.08219999999997</v>
      </c>
      <c r="N16" s="25">
        <f>ROUND('Dane robocze'!N49,2)+'Dane robocze'!Y49</f>
        <v>22.71847266291001</v>
      </c>
      <c r="O16" s="24">
        <f t="shared" si="1"/>
        <v>214.80067266290999</v>
      </c>
      <c r="P16" s="25">
        <f>ROUND('Dane robocze'!P49,2)</f>
        <v>37.799999999999997</v>
      </c>
      <c r="Q16" s="25">
        <f>ROUND('Dane robocze'!Q49,2)</f>
        <v>19.61</v>
      </c>
      <c r="R16" s="25">
        <f t="shared" si="2"/>
        <v>103.97221999999999</v>
      </c>
      <c r="S16" s="24">
        <f t="shared" si="3"/>
        <v>141.77222</v>
      </c>
      <c r="T16" s="23">
        <f t="shared" si="4"/>
        <v>356.57289266291002</v>
      </c>
      <c r="U16" s="42" t="s">
        <v>60</v>
      </c>
      <c r="V16" s="50"/>
      <c r="X16" s="37">
        <f t="shared" si="5"/>
        <v>356.57289266291002</v>
      </c>
      <c r="Y16" s="37">
        <f>'Dane robocze'!X49</f>
        <v>356.57289266290996</v>
      </c>
      <c r="Z16" s="43">
        <f t="shared" si="6"/>
        <v>0</v>
      </c>
    </row>
    <row r="17" spans="1:26" ht="16" x14ac:dyDescent="0.2">
      <c r="A17" s="21" t="s">
        <v>35</v>
      </c>
      <c r="B17" s="22">
        <v>14</v>
      </c>
      <c r="C17" s="23"/>
      <c r="D17" s="24"/>
      <c r="E17" s="25"/>
      <c r="F17" s="25"/>
      <c r="G17" s="33">
        <f>ROUND('Dane robocze'!G50,4)</f>
        <v>3.843</v>
      </c>
      <c r="H17" s="25"/>
      <c r="I17" s="25"/>
      <c r="J17" s="33">
        <f>ROUND('Dane robocze'!J50,4)</f>
        <v>3.202</v>
      </c>
      <c r="K17" s="25"/>
      <c r="L17" s="25">
        <f>ROUND('Dane robocze'!L50,2)</f>
        <v>14.26</v>
      </c>
      <c r="M17" s="25">
        <f t="shared" si="0"/>
        <v>100.46169999999999</v>
      </c>
      <c r="N17" s="25">
        <f>ROUND('Dane robocze'!N50,2)+'Dane robocze'!Y50</f>
        <v>11.881029215993451</v>
      </c>
      <c r="O17" s="24">
        <f t="shared" si="1"/>
        <v>112.34272921599344</v>
      </c>
      <c r="P17" s="25">
        <f>ROUND('Dane robocze'!P50,2)</f>
        <v>37.799999999999997</v>
      </c>
      <c r="Q17" s="25">
        <f>ROUND('Dane robocze'!Q50,2)</f>
        <v>19.61</v>
      </c>
      <c r="R17" s="25">
        <f t="shared" si="2"/>
        <v>62.791219999999996</v>
      </c>
      <c r="S17" s="24">
        <f t="shared" si="3"/>
        <v>100.59121999999999</v>
      </c>
      <c r="T17" s="23">
        <f t="shared" si="4"/>
        <v>212.93394921599344</v>
      </c>
      <c r="U17" s="42" t="s">
        <v>60</v>
      </c>
      <c r="V17" s="50"/>
      <c r="X17" s="37">
        <f t="shared" si="5"/>
        <v>212.93394921599344</v>
      </c>
      <c r="Y17" s="37">
        <f>'Dane robocze'!X50</f>
        <v>212.93394921599344</v>
      </c>
      <c r="Z17" s="43">
        <f t="shared" si="6"/>
        <v>0</v>
      </c>
    </row>
    <row r="18" spans="1:26" ht="16" x14ac:dyDescent="0.2">
      <c r="A18" s="21" t="s">
        <v>41</v>
      </c>
      <c r="B18" s="22">
        <v>15</v>
      </c>
      <c r="C18" s="23"/>
      <c r="D18" s="24"/>
      <c r="E18" s="25"/>
      <c r="F18" s="25"/>
      <c r="G18" s="33">
        <f>ROUND('Dane robocze'!G51,4)</f>
        <v>1.7829999999999999</v>
      </c>
      <c r="H18" s="25"/>
      <c r="I18" s="25"/>
      <c r="J18" s="33">
        <f>ROUND('Dane robocze'!J51,4)</f>
        <v>0.84599999999999997</v>
      </c>
      <c r="K18" s="25"/>
      <c r="L18" s="25">
        <f>ROUND('Dane robocze'!L51,2)</f>
        <v>14.26</v>
      </c>
      <c r="M18" s="25">
        <f t="shared" si="0"/>
        <v>37.489539999999998</v>
      </c>
      <c r="N18" s="25">
        <f>ROUND('Dane robocze'!N51,2)+'Dane robocze'!Y51</f>
        <v>4.4358525191384146</v>
      </c>
      <c r="O18" s="24">
        <f t="shared" si="1"/>
        <v>41.925392519138413</v>
      </c>
      <c r="P18" s="25">
        <f>ROUND('Dane robocze'!P51,2)</f>
        <v>37.799999999999997</v>
      </c>
      <c r="Q18" s="25">
        <f>ROUND('Dane robocze'!Q51,2)</f>
        <v>19.61</v>
      </c>
      <c r="R18" s="25">
        <f t="shared" si="2"/>
        <v>16.590059999999998</v>
      </c>
      <c r="S18" s="24">
        <f t="shared" si="3"/>
        <v>54.390059999999991</v>
      </c>
      <c r="T18" s="23">
        <f t="shared" si="4"/>
        <v>96.315452519138404</v>
      </c>
      <c r="U18" s="42" t="s">
        <v>60</v>
      </c>
      <c r="V18" s="50"/>
      <c r="X18" s="37">
        <f t="shared" si="5"/>
        <v>96.315452519138404</v>
      </c>
      <c r="Y18" s="37">
        <f>'Dane robocze'!X51</f>
        <v>96.315452519138404</v>
      </c>
      <c r="Z18" s="43">
        <f t="shared" si="6"/>
        <v>0</v>
      </c>
    </row>
    <row r="19" spans="1:26" ht="16" x14ac:dyDescent="0.2">
      <c r="A19" s="21" t="s">
        <v>42</v>
      </c>
      <c r="B19" s="22">
        <v>16</v>
      </c>
      <c r="C19" s="23"/>
      <c r="D19" s="24"/>
      <c r="E19" s="25"/>
      <c r="F19" s="25"/>
      <c r="G19" s="33">
        <f>ROUND('Dane robocze'!G52,4)</f>
        <v>2E-3</v>
      </c>
      <c r="H19" s="25"/>
      <c r="I19" s="25"/>
      <c r="J19" s="33">
        <f>ROUND('Dane robocze'!J52,4)</f>
        <v>0</v>
      </c>
      <c r="K19" s="25"/>
      <c r="L19" s="25">
        <f>ROUND('Dane robocze'!L52,2)</f>
        <v>14.26</v>
      </c>
      <c r="M19" s="25">
        <f t="shared" si="0"/>
        <v>2.852E-2</v>
      </c>
      <c r="N19" s="25">
        <f>ROUND('Dane robocze'!N52,2)+'Dane robocze'!Y52</f>
        <v>4.6804228973016393E-3</v>
      </c>
      <c r="O19" s="24">
        <f t="shared" si="1"/>
        <v>3.3200422897301643E-2</v>
      </c>
      <c r="P19" s="25">
        <f>ROUND('Dane robocze'!P52,2)</f>
        <v>37.799999999999997</v>
      </c>
      <c r="Q19" s="25">
        <f>ROUND('Dane robocze'!Q52,2)</f>
        <v>19.61</v>
      </c>
      <c r="R19" s="25">
        <f t="shared" si="2"/>
        <v>0</v>
      </c>
      <c r="S19" s="24">
        <f t="shared" si="3"/>
        <v>37.799999999999997</v>
      </c>
      <c r="T19" s="23">
        <f t="shared" si="4"/>
        <v>37.833200422897299</v>
      </c>
      <c r="U19" s="42" t="s">
        <v>60</v>
      </c>
      <c r="V19" s="50"/>
      <c r="X19" s="37">
        <f t="shared" si="5"/>
        <v>37.833200422897299</v>
      </c>
      <c r="Y19" s="37">
        <f>'Dane robocze'!X52</f>
        <v>37.833200422897299</v>
      </c>
      <c r="Z19" s="43">
        <f t="shared" si="6"/>
        <v>0</v>
      </c>
    </row>
    <row r="20" spans="1:26" ht="16" x14ac:dyDescent="0.2">
      <c r="A20" s="21" t="s">
        <v>43</v>
      </c>
      <c r="B20" s="22">
        <v>17</v>
      </c>
      <c r="C20" s="23"/>
      <c r="D20" s="24"/>
      <c r="E20" s="25"/>
      <c r="F20" s="25"/>
      <c r="G20" s="33">
        <f>ROUND('Dane robocze'!G53,4)</f>
        <v>0</v>
      </c>
      <c r="H20" s="25"/>
      <c r="I20" s="25"/>
      <c r="J20" s="33">
        <f>ROUND('Dane robocze'!J53,4)</f>
        <v>0</v>
      </c>
      <c r="K20" s="25"/>
      <c r="L20" s="25">
        <f>ROUND('Dane robocze'!L53,2)</f>
        <v>14.26</v>
      </c>
      <c r="M20" s="25">
        <f t="shared" si="0"/>
        <v>0</v>
      </c>
      <c r="N20" s="25">
        <f>ROUND('Dane robocze'!N53,2)+'Dane robocze'!Y53</f>
        <v>1.3043478260854613E-3</v>
      </c>
      <c r="O20" s="24">
        <f t="shared" si="1"/>
        <v>1.3043478260854613E-3</v>
      </c>
      <c r="P20" s="25">
        <f>ROUND('Dane robocze'!P53,2)</f>
        <v>37.799999999999997</v>
      </c>
      <c r="Q20" s="25">
        <f>ROUND('Dane robocze'!Q53,2)</f>
        <v>19.61</v>
      </c>
      <c r="R20" s="25">
        <f t="shared" si="2"/>
        <v>0</v>
      </c>
      <c r="S20" s="24">
        <f t="shared" si="3"/>
        <v>37.799999999999997</v>
      </c>
      <c r="T20" s="23">
        <f t="shared" si="4"/>
        <v>37.801304347826083</v>
      </c>
      <c r="U20" s="42" t="s">
        <v>60</v>
      </c>
      <c r="V20" s="50"/>
      <c r="X20" s="37">
        <f t="shared" si="5"/>
        <v>37.801304347826083</v>
      </c>
      <c r="Y20" s="37">
        <f>'Dane robocze'!X53</f>
        <v>37.801304347826083</v>
      </c>
      <c r="Z20" s="43">
        <f t="shared" si="6"/>
        <v>0</v>
      </c>
    </row>
    <row r="21" spans="1:26" ht="16" x14ac:dyDescent="0.2">
      <c r="A21" s="21" t="s">
        <v>44</v>
      </c>
      <c r="B21" s="22">
        <v>18</v>
      </c>
      <c r="C21" s="23"/>
      <c r="D21" s="24"/>
      <c r="E21" s="25"/>
      <c r="F21" s="25"/>
      <c r="G21" s="33">
        <f>ROUND('Dane robocze'!G54,4)</f>
        <v>4.1000000000000002E-2</v>
      </c>
      <c r="H21" s="25"/>
      <c r="I21" s="25"/>
      <c r="J21" s="33">
        <f>ROUND('Dane robocze'!J54,4)</f>
        <v>1.4999999999999999E-2</v>
      </c>
      <c r="K21" s="25"/>
      <c r="L21" s="25">
        <f>ROUND('Dane robocze'!L54,2)</f>
        <v>14.26</v>
      </c>
      <c r="M21" s="25">
        <f t="shared" si="0"/>
        <v>0.79856000000000005</v>
      </c>
      <c r="N21" s="25">
        <f>ROUND('Dane robocze'!N54,2)+'Dane robocze'!Y54</f>
        <v>9.5775894681818269E-2</v>
      </c>
      <c r="O21" s="24">
        <f t="shared" si="1"/>
        <v>0.89433589468181829</v>
      </c>
      <c r="P21" s="25">
        <f>ROUND('Dane robocze'!P54,2)</f>
        <v>37.799999999999997</v>
      </c>
      <c r="Q21" s="25">
        <f>ROUND('Dane robocze'!Q54,2)</f>
        <v>19.61</v>
      </c>
      <c r="R21" s="25">
        <f t="shared" si="2"/>
        <v>0.29414999999999997</v>
      </c>
      <c r="S21" s="24">
        <f t="shared" si="3"/>
        <v>38.094149999999999</v>
      </c>
      <c r="T21" s="23">
        <f t="shared" si="4"/>
        <v>38.988485894681816</v>
      </c>
      <c r="U21" s="42" t="s">
        <v>60</v>
      </c>
      <c r="V21" s="50"/>
      <c r="X21" s="37">
        <f t="shared" si="5"/>
        <v>38.988485894681816</v>
      </c>
      <c r="Y21" s="37">
        <f>'Dane robocze'!X54</f>
        <v>38.988485894681816</v>
      </c>
      <c r="Z21" s="43">
        <f t="shared" si="6"/>
        <v>0</v>
      </c>
    </row>
    <row r="22" spans="1:26" ht="16" x14ac:dyDescent="0.2">
      <c r="A22" s="21" t="s">
        <v>45</v>
      </c>
      <c r="B22" s="22">
        <v>19</v>
      </c>
      <c r="C22" s="23"/>
      <c r="D22" s="24"/>
      <c r="E22" s="25"/>
      <c r="F22" s="25"/>
      <c r="G22" s="33">
        <f>ROUND('Dane robocze'!G55,4)</f>
        <v>0.59399999999999997</v>
      </c>
      <c r="H22" s="25"/>
      <c r="I22" s="25"/>
      <c r="J22" s="33">
        <f>ROUND('Dane robocze'!J55,4)</f>
        <v>0.34799999999999998</v>
      </c>
      <c r="K22" s="25"/>
      <c r="L22" s="25">
        <f>ROUND('Dane robocze'!L55,2)</f>
        <v>14.26</v>
      </c>
      <c r="M22" s="25">
        <f t="shared" si="0"/>
        <v>13.432919999999999</v>
      </c>
      <c r="N22" s="25">
        <f>ROUND('Dane robocze'!N55,2)+'Dane robocze'!Y55</f>
        <v>1.590077227160162</v>
      </c>
      <c r="O22" s="24">
        <f t="shared" si="1"/>
        <v>15.022997227160161</v>
      </c>
      <c r="P22" s="25">
        <f>ROUND('Dane robocze'!P55,2)</f>
        <v>37.799999999999997</v>
      </c>
      <c r="Q22" s="25">
        <f>ROUND('Dane robocze'!Q55,2)</f>
        <v>19.61</v>
      </c>
      <c r="R22" s="25">
        <f t="shared" si="2"/>
        <v>6.824279999999999</v>
      </c>
      <c r="S22" s="24">
        <f t="shared" si="3"/>
        <v>44.624279999999999</v>
      </c>
      <c r="T22" s="23">
        <f t="shared" si="4"/>
        <v>59.64727722716016</v>
      </c>
      <c r="U22" s="42" t="s">
        <v>60</v>
      </c>
      <c r="V22" s="50"/>
      <c r="X22" s="37">
        <f t="shared" si="5"/>
        <v>59.64727722716016</v>
      </c>
      <c r="Y22" s="37">
        <f>'Dane robocze'!X55</f>
        <v>59.64727722716016</v>
      </c>
      <c r="Z22" s="37">
        <f t="shared" si="6"/>
        <v>0</v>
      </c>
    </row>
    <row r="23" spans="1:26" ht="16" x14ac:dyDescent="0.2">
      <c r="A23" s="21" t="s">
        <v>46</v>
      </c>
      <c r="B23" s="22">
        <v>20</v>
      </c>
      <c r="C23" s="23"/>
      <c r="D23" s="24"/>
      <c r="E23" s="25"/>
      <c r="F23" s="25"/>
      <c r="G23" s="33">
        <f>ROUND('Dane robocze'!G56,4)</f>
        <v>6.883</v>
      </c>
      <c r="H23" s="25"/>
      <c r="I23" s="25"/>
      <c r="J23" s="33">
        <f>ROUND('Dane robocze'!J56,4)</f>
        <v>1.9390000000000001</v>
      </c>
      <c r="K23" s="25"/>
      <c r="L23" s="25">
        <f>ROUND('Dane robocze'!L56,2)</f>
        <v>14.26</v>
      </c>
      <c r="M23" s="25">
        <f t="shared" si="0"/>
        <v>125.80171999999999</v>
      </c>
      <c r="N23" s="25">
        <f>ROUND('Dane robocze'!N56,2)+'Dane robocze'!Y56</f>
        <v>14.885602259412096</v>
      </c>
      <c r="O23" s="24">
        <f t="shared" si="1"/>
        <v>140.6873222594121</v>
      </c>
      <c r="P23" s="25">
        <f>ROUND('Dane robocze'!P56,2)</f>
        <v>37.799999999999997</v>
      </c>
      <c r="Q23" s="25">
        <f>ROUND('Dane robocze'!Q56,2)</f>
        <v>19.61</v>
      </c>
      <c r="R23" s="25">
        <f t="shared" si="2"/>
        <v>38.023789999999998</v>
      </c>
      <c r="S23" s="24">
        <f t="shared" si="3"/>
        <v>75.823790000000002</v>
      </c>
      <c r="T23" s="23">
        <f t="shared" si="4"/>
        <v>216.5111122594121</v>
      </c>
      <c r="U23" s="42" t="s">
        <v>60</v>
      </c>
      <c r="V23" s="50"/>
      <c r="X23" s="37">
        <f t="shared" si="5"/>
        <v>216.5111122594121</v>
      </c>
      <c r="Y23" s="37">
        <f>'Dane robocze'!X56</f>
        <v>216.5111122594121</v>
      </c>
      <c r="Z23" s="37">
        <f t="shared" si="6"/>
        <v>0</v>
      </c>
    </row>
    <row r="24" spans="1:26" ht="16" x14ac:dyDescent="0.2">
      <c r="A24" s="21" t="s">
        <v>47</v>
      </c>
      <c r="B24" s="22">
        <v>21</v>
      </c>
      <c r="C24" s="23"/>
      <c r="D24" s="24"/>
      <c r="E24" s="25"/>
      <c r="F24" s="25"/>
      <c r="G24" s="33">
        <f>ROUND('Dane robocze'!G57,4)</f>
        <v>5.7439999999999998</v>
      </c>
      <c r="H24" s="25"/>
      <c r="I24" s="25"/>
      <c r="J24" s="33">
        <f>ROUND('Dane robocze'!J57,4)</f>
        <v>2.2639999999999998</v>
      </c>
      <c r="K24" s="25"/>
      <c r="L24" s="25">
        <f>ROUND('Dane robocze'!L57,2)</f>
        <v>14.26</v>
      </c>
      <c r="M24" s="25">
        <f t="shared" si="0"/>
        <v>114.19407999999999</v>
      </c>
      <c r="N24" s="25">
        <f>ROUND('Dane robocze'!N57,2)+'Dane robocze'!Y57</f>
        <v>13.510271010764134</v>
      </c>
      <c r="O24" s="24">
        <f t="shared" si="1"/>
        <v>127.70435101076411</v>
      </c>
      <c r="P24" s="25">
        <f>ROUND('Dane robocze'!P57,2)</f>
        <v>37.799999999999997</v>
      </c>
      <c r="Q24" s="25">
        <f>ROUND('Dane robocze'!Q57,2)</f>
        <v>19.61</v>
      </c>
      <c r="R24" s="25">
        <f t="shared" si="2"/>
        <v>44.397039999999997</v>
      </c>
      <c r="S24" s="24">
        <f t="shared" si="3"/>
        <v>82.197039999999987</v>
      </c>
      <c r="T24" s="23">
        <f t="shared" si="4"/>
        <v>209.90139101076409</v>
      </c>
      <c r="U24" s="42" t="s">
        <v>60</v>
      </c>
      <c r="V24" s="50"/>
      <c r="X24" s="37">
        <f t="shared" si="5"/>
        <v>209.90139101076409</v>
      </c>
      <c r="Y24" s="37">
        <f>'Dane robocze'!X57</f>
        <v>209.90139101076409</v>
      </c>
      <c r="Z24" s="37">
        <f t="shared" si="6"/>
        <v>0</v>
      </c>
    </row>
    <row r="25" spans="1:26" ht="16" x14ac:dyDescent="0.2">
      <c r="A25" s="21" t="s">
        <v>48</v>
      </c>
      <c r="B25" s="22">
        <v>22</v>
      </c>
      <c r="C25" s="23"/>
      <c r="D25" s="24"/>
      <c r="E25" s="25"/>
      <c r="F25" s="25"/>
      <c r="G25" s="33">
        <f>ROUND('Dane robocze'!G58,4)</f>
        <v>2.073</v>
      </c>
      <c r="H25" s="25"/>
      <c r="I25" s="25"/>
      <c r="J25" s="33">
        <f>ROUND('Dane robocze'!J58,4)</f>
        <v>1.0249999999999999</v>
      </c>
      <c r="K25" s="25"/>
      <c r="L25" s="25">
        <f>ROUND('Dane robocze'!L58,2)</f>
        <v>14.26</v>
      </c>
      <c r="M25" s="25">
        <f t="shared" si="0"/>
        <v>44.177479999999996</v>
      </c>
      <c r="N25" s="25">
        <f>ROUND('Dane robocze'!N58,2)+'Dane robocze'!Y58</f>
        <v>5.2268433653549815</v>
      </c>
      <c r="O25" s="24">
        <f t="shared" si="1"/>
        <v>49.404323365354976</v>
      </c>
      <c r="P25" s="25">
        <f>ROUND('Dane robocze'!P58,2)</f>
        <v>37.799999999999997</v>
      </c>
      <c r="Q25" s="25">
        <f>ROUND('Dane robocze'!Q58,2)</f>
        <v>19.61</v>
      </c>
      <c r="R25" s="25">
        <f t="shared" si="2"/>
        <v>20.100249999999999</v>
      </c>
      <c r="S25" s="24">
        <f t="shared" si="3"/>
        <v>57.90025</v>
      </c>
      <c r="T25" s="23">
        <f t="shared" si="4"/>
        <v>107.30457336535497</v>
      </c>
      <c r="U25" s="42" t="s">
        <v>60</v>
      </c>
      <c r="V25" s="50"/>
      <c r="X25" s="37">
        <f t="shared" si="5"/>
        <v>107.30457336535497</v>
      </c>
      <c r="Y25" s="37">
        <f>'Dane robocze'!X58</f>
        <v>107.30457336535498</v>
      </c>
      <c r="Z25" s="37">
        <f t="shared" si="6"/>
        <v>0</v>
      </c>
    </row>
    <row r="26" spans="1:26" ht="16" x14ac:dyDescent="0.2">
      <c r="A26" s="27" t="s">
        <v>61</v>
      </c>
      <c r="B26" s="28">
        <v>23</v>
      </c>
      <c r="C26" s="23"/>
      <c r="D26" s="24"/>
      <c r="E26" s="25"/>
      <c r="F26" s="25"/>
      <c r="G26" s="33">
        <f>ROUND('Dane robocze'!G59,4)</f>
        <v>1.3140000000000001</v>
      </c>
      <c r="H26" s="25"/>
      <c r="I26" s="25"/>
      <c r="J26" s="33">
        <f>ROUND('Dane robocze'!J59,4)</f>
        <v>0.16800000000000001</v>
      </c>
      <c r="K26" s="25"/>
      <c r="L26" s="25">
        <f>ROUND('Dane robocze'!L59,2)</f>
        <v>14.26</v>
      </c>
      <c r="M26" s="25">
        <f t="shared" si="0"/>
        <v>21.133320000000001</v>
      </c>
      <c r="N26" s="25">
        <f>ROUND('Dane robocze'!N59,2)+'Dane robocze'!Y59</f>
        <v>2.5023201580473113</v>
      </c>
      <c r="O26" s="24">
        <f t="shared" si="1"/>
        <v>23.635640158047313</v>
      </c>
      <c r="P26" s="25">
        <f>ROUND('Dane robocze'!P59,2)</f>
        <v>37.799999999999997</v>
      </c>
      <c r="Q26" s="25">
        <f>ROUND('Dane robocze'!Q59,2)</f>
        <v>19.61</v>
      </c>
      <c r="R26" s="25">
        <f t="shared" si="2"/>
        <v>3.2944800000000001</v>
      </c>
      <c r="S26" s="24">
        <f t="shared" si="3"/>
        <v>41.094479999999997</v>
      </c>
      <c r="T26" s="23">
        <f t="shared" si="4"/>
        <v>64.730120158047313</v>
      </c>
      <c r="U26" s="42" t="s">
        <v>60</v>
      </c>
      <c r="V26" s="50" t="s">
        <v>62</v>
      </c>
      <c r="W26" t="s">
        <v>63</v>
      </c>
      <c r="X26" s="37">
        <f t="shared" si="5"/>
        <v>64.730120158047313</v>
      </c>
      <c r="Y26" s="37">
        <f>'Dane robocze'!X59</f>
        <v>64.730120158047313</v>
      </c>
      <c r="Z26" s="37">
        <f t="shared" si="6"/>
        <v>0</v>
      </c>
    </row>
    <row r="27" spans="1:26" ht="16" x14ac:dyDescent="0.2">
      <c r="A27" s="27" t="s">
        <v>61</v>
      </c>
      <c r="B27" s="28">
        <v>23</v>
      </c>
      <c r="C27" s="23"/>
      <c r="D27" s="24"/>
      <c r="E27" s="25"/>
      <c r="F27" s="25"/>
      <c r="G27" s="33">
        <f>ROUND('Dane robocze'!G60,4)</f>
        <v>1.3140000000000001</v>
      </c>
      <c r="H27" s="25"/>
      <c r="I27" s="25"/>
      <c r="J27" s="33">
        <f>ROUND('Dane robocze'!J60,4)</f>
        <v>0.16800000000000001</v>
      </c>
      <c r="K27" s="25"/>
      <c r="L27" s="25">
        <f>ROUND('Dane robocze'!L60,3)</f>
        <v>14.26</v>
      </c>
      <c r="M27" s="25">
        <f t="shared" si="0"/>
        <v>21.133320000000001</v>
      </c>
      <c r="N27" s="25">
        <f>ROUND('Dane robocze'!N60,2)+'Dane robocze'!Y60</f>
        <v>2.5023201580473113</v>
      </c>
      <c r="O27" s="24">
        <f t="shared" si="1"/>
        <v>23.635640158047313</v>
      </c>
      <c r="P27" s="25">
        <f>ROUND('Dane robocze'!P60,2)</f>
        <v>37.799999999999997</v>
      </c>
      <c r="Q27" s="25">
        <f>ROUND('Dane robocze'!Q60,2)</f>
        <v>19.61</v>
      </c>
      <c r="R27" s="25">
        <f t="shared" si="2"/>
        <v>3.2944800000000001</v>
      </c>
      <c r="S27" s="24">
        <f t="shared" si="3"/>
        <v>41.094479999999997</v>
      </c>
      <c r="T27" s="23">
        <f t="shared" si="4"/>
        <v>64.730120158047313</v>
      </c>
      <c r="U27" s="42" t="s">
        <v>60</v>
      </c>
      <c r="V27" s="50" t="s">
        <v>62</v>
      </c>
      <c r="W27" t="s">
        <v>66</v>
      </c>
      <c r="X27" s="37">
        <f t="shared" si="5"/>
        <v>64.730120158047313</v>
      </c>
      <c r="Y27" s="37">
        <f>'Dane robocze'!X60</f>
        <v>64.730120158047313</v>
      </c>
      <c r="Z27" s="37">
        <f t="shared" si="6"/>
        <v>0</v>
      </c>
    </row>
    <row r="28" spans="1:26" x14ac:dyDescent="0.2">
      <c r="U28" s="40"/>
      <c r="V28" s="40"/>
    </row>
    <row r="29" spans="1:26" x14ac:dyDescent="0.2">
      <c r="A29" s="44" t="s">
        <v>59</v>
      </c>
      <c r="U29" s="40"/>
      <c r="V29" s="40"/>
    </row>
    <row r="30" spans="1:26" x14ac:dyDescent="0.2">
      <c r="A30" s="44" t="s">
        <v>58</v>
      </c>
      <c r="U30" s="40"/>
      <c r="V30" s="40"/>
    </row>
  </sheetData>
  <phoneticPr fontId="15" type="noConversion"/>
  <hyperlinks>
    <hyperlink ref="U4" r:id="rId1" xr:uid="{28485D91-2B5A-DA49-BFFE-CCBA619924D9}"/>
    <hyperlink ref="U5:U27" r:id="rId2" display="wertex3233@gmail.com" xr:uid="{D8E5653C-5B8D-B44D-81AA-AB11A5A64B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Dane robocze</vt:lpstr>
      <vt:lpstr>Do wysłania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Buczek</dc:creator>
  <cp:lastModifiedBy>Buczek Ignacy</cp:lastModifiedBy>
  <dcterms:created xsi:type="dcterms:W3CDTF">2024-08-05T17:43:38Z</dcterms:created>
  <dcterms:modified xsi:type="dcterms:W3CDTF">2024-08-12T20:12:58Z</dcterms:modified>
</cp:coreProperties>
</file>