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250" windowHeight="577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B26" i="1"/>
  <c r="F12" i="1"/>
  <c r="F10" i="1"/>
  <c r="B28" i="1"/>
  <c r="C28" i="1"/>
  <c r="E26" i="1" l="1"/>
  <c r="D26" i="1"/>
  <c r="C26" i="1"/>
  <c r="E31" i="1"/>
  <c r="D31" i="1"/>
  <c r="C31" i="1"/>
  <c r="B31" i="1"/>
  <c r="F16" i="1"/>
  <c r="F17" i="1" s="1"/>
  <c r="D3" i="1"/>
  <c r="F3" i="1" s="1"/>
  <c r="G3" i="1" s="1"/>
  <c r="D4" i="1"/>
  <c r="C29" i="1" l="1"/>
  <c r="C32" i="1" s="1"/>
  <c r="D28" i="1"/>
  <c r="D29" i="1" s="1"/>
  <c r="D32" i="1" s="1"/>
  <c r="E28" i="1"/>
  <c r="E29" i="1" s="1"/>
  <c r="E32" i="1" s="1"/>
  <c r="F4" i="1"/>
  <c r="G4" i="1" s="1"/>
  <c r="F7" i="1" l="1"/>
  <c r="F8" i="1" l="1"/>
  <c r="F11" i="1" l="1"/>
  <c r="F13" i="1" s="1"/>
  <c r="F18" i="1" l="1"/>
  <c r="B25" i="1"/>
  <c r="B29" i="1" l="1"/>
  <c r="C30" i="1" l="1"/>
  <c r="B32" i="1"/>
  <c r="E33" i="1" s="1"/>
  <c r="E35" i="1" s="1"/>
  <c r="D30" i="1" l="1"/>
  <c r="E30" i="1" s="1"/>
  <c r="F30" i="1"/>
  <c r="E34" i="1"/>
</calcChain>
</file>

<file path=xl/sharedStrings.xml><?xml version="1.0" encoding="utf-8"?>
<sst xmlns="http://schemas.openxmlformats.org/spreadsheetml/2006/main" count="40" uniqueCount="40">
  <si>
    <t>Участник команды</t>
  </si>
  <si>
    <t>Вид  выполняемой  работы</t>
  </si>
  <si>
    <t>Месячная заработная плата, руб.</t>
  </si>
  <si>
    <t>Часовая  заработная плата, руб.</t>
  </si>
  <si>
    <t>Трудоемкость работ, ч</t>
  </si>
  <si>
    <r>
      <t xml:space="preserve">Ведущий </t>
    </r>
    <r>
      <rPr>
        <sz val="14"/>
        <color theme="1"/>
        <rFont val="Symbol"/>
        <family val="1"/>
        <charset val="2"/>
      </rPr>
      <t>-</t>
    </r>
    <r>
      <rPr>
        <sz val="14"/>
        <color theme="1"/>
        <rFont val="Times New Roman"/>
        <family val="1"/>
      </rPr>
      <t xml:space="preserve"> разработчик</t>
    </r>
  </si>
  <si>
    <t>Управление процессом разработки, планирование архитектуры</t>
  </si>
  <si>
    <t>Итого затраты на основную заработную плату разработчиков</t>
  </si>
  <si>
    <t xml:space="preserve">Отчисления на социальные нужды </t>
  </si>
  <si>
    <t>Определение прочих затрат</t>
  </si>
  <si>
    <t>Общая сумма затрат на разработку</t>
  </si>
  <si>
    <t>НДС</t>
  </si>
  <si>
    <t>Чистая прибыль</t>
  </si>
  <si>
    <t>Рентабильность</t>
  </si>
  <si>
    <t>Расчет показателей эффективности проекта</t>
  </si>
  <si>
    <t>Показатели</t>
  </si>
  <si>
    <t>Шаги расчета</t>
  </si>
  <si>
    <t>Инвестиции:</t>
  </si>
  <si>
    <t>Вложения в разработку ПО</t>
  </si>
  <si>
    <t>Итого инвестиций</t>
  </si>
  <si>
    <t>Коэффициент дисконтирования</t>
  </si>
  <si>
    <t xml:space="preserve">Инженер-
программист
</t>
  </si>
  <si>
    <t>Премия (24%)</t>
  </si>
  <si>
    <t>Разработка и тестирование программного продукта</t>
  </si>
  <si>
    <t>норма рабоего времени в месяц, часов</t>
  </si>
  <si>
    <t>Зарплата с премией</t>
  </si>
  <si>
    <t>Зарплата по тарифу,  руб.</t>
  </si>
  <si>
    <t>Ожидаемое количество клиентов</t>
  </si>
  <si>
    <t>Цена на лицензию</t>
  </si>
  <si>
    <t>Экономический эффект</t>
  </si>
  <si>
    <t>Прирост чистой прибыли</t>
  </si>
  <si>
    <t>То же самое нарастающим итогом, руб.</t>
  </si>
  <si>
    <t>Дисконтированный ЧПН, руб.</t>
  </si>
  <si>
    <t>Чистый дисконтированный доход, руб</t>
  </si>
  <si>
    <t>Внутренняя норма доходности</t>
  </si>
  <si>
    <t>Индекс рентабельности</t>
  </si>
  <si>
    <t xml:space="preserve">Чистый поток наличности (ЧПН), руб. </t>
  </si>
  <si>
    <t>Срок окупаемости</t>
  </si>
  <si>
    <t>1 год 6 месяцев</t>
  </si>
  <si>
    <t xml:space="preserve">  Затраты на дополнительную заработную плату команды разработчиков (20%)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</si>
</sst>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sz val="14"/>
      <color theme="1"/>
      <name val="Times New Roman"/>
      <family val="1"/>
    </font>
    <font>
      <sz val="14"/>
      <color theme="1"/>
      <name val="Symbol"/>
      <family val="1"/>
      <charset val="2"/>
    </font>
    <font>
      <b/>
      <sz val="11"/>
      <color rgb="FFFF0000"/>
      <name val="Calibri"/>
      <family val="2"/>
      <scheme val="minor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10" fontId="0" fillId="0" borderId="0" xfId="0" applyNumberFormat="1"/>
    <xf numFmtId="0" fontId="3" fillId="0" borderId="0" xfId="0" applyFont="1"/>
    <xf numFmtId="0" fontId="0" fillId="0" borderId="14" xfId="0" applyBorder="1"/>
    <xf numFmtId="4" fontId="0" fillId="0" borderId="0" xfId="0" applyNumberFormat="1"/>
    <xf numFmtId="0" fontId="0" fillId="2" borderId="17" xfId="0" applyFill="1" applyBorder="1" applyAlignment="1">
      <alignment horizontal="center"/>
    </xf>
    <xf numFmtId="0" fontId="0" fillId="0" borderId="18" xfId="0" applyBorder="1"/>
    <xf numFmtId="0" fontId="0" fillId="0" borderId="10" xfId="0" applyFill="1" applyBorder="1"/>
    <xf numFmtId="0" fontId="0" fillId="0" borderId="14" xfId="0" applyFill="1" applyBorder="1"/>
    <xf numFmtId="0" fontId="1" fillId="0" borderId="2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/>
    <xf numFmtId="4" fontId="0" fillId="0" borderId="17" xfId="0" applyNumberFormat="1" applyBorder="1" applyAlignment="1">
      <alignment horizontal="left" vertical="center"/>
    </xf>
    <xf numFmtId="4" fontId="0" fillId="0" borderId="15" xfId="0" applyNumberFormat="1" applyBorder="1" applyAlignment="1">
      <alignment horizontal="left" vertical="center"/>
    </xf>
    <xf numFmtId="4" fontId="0" fillId="0" borderId="16" xfId="0" applyNumberFormat="1" applyBorder="1" applyAlignment="1">
      <alignment horizontal="left" vertical="center"/>
    </xf>
    <xf numFmtId="4" fontId="0" fillId="0" borderId="20" xfId="0" applyNumberFormat="1" applyBorder="1" applyAlignment="1">
      <alignment horizontal="left" vertical="center"/>
    </xf>
    <xf numFmtId="4" fontId="0" fillId="0" borderId="0" xfId="0" applyNumberFormat="1" applyBorder="1" applyAlignment="1">
      <alignment horizontal="left" vertical="center"/>
    </xf>
    <xf numFmtId="4" fontId="0" fillId="0" borderId="19" xfId="0" applyNumberFormat="1" applyBorder="1" applyAlignment="1">
      <alignment horizontal="left" vertical="center"/>
    </xf>
    <xf numFmtId="4" fontId="0" fillId="0" borderId="21" xfId="0" applyNumberFormat="1" applyBorder="1" applyAlignment="1">
      <alignment horizontal="left" vertical="center"/>
    </xf>
    <xf numFmtId="4" fontId="0" fillId="0" borderId="6" xfId="0" applyNumberFormat="1" applyBorder="1" applyAlignment="1">
      <alignment horizontal="left" vertical="center"/>
    </xf>
    <xf numFmtId="4" fontId="0" fillId="0" borderId="12" xfId="0" applyNumberFormat="1" applyBorder="1" applyAlignment="1">
      <alignment horizontal="left" vertical="center"/>
    </xf>
    <xf numFmtId="10" fontId="0" fillId="0" borderId="19" xfId="0" applyNumberFormat="1" applyBorder="1" applyAlignment="1">
      <alignment horizontal="left" vertical="center"/>
    </xf>
    <xf numFmtId="4" fontId="0" fillId="0" borderId="10" xfId="0" applyNumberForma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0" fillId="0" borderId="13" xfId="0" applyBorder="1"/>
    <xf numFmtId="0" fontId="0" fillId="0" borderId="0" xfId="0" applyFill="1" applyBorder="1"/>
    <xf numFmtId="0" fontId="0" fillId="0" borderId="23" xfId="0" applyFill="1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4" xfId="0" applyFill="1" applyBorder="1"/>
    <xf numFmtId="4" fontId="0" fillId="0" borderId="24" xfId="0" applyNumberFormat="1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/>
    </xf>
    <xf numFmtId="4" fontId="0" fillId="0" borderId="23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topLeftCell="A25" workbookViewId="0">
      <selection activeCell="E47" sqref="E47"/>
    </sheetView>
  </sheetViews>
  <sheetFormatPr defaultRowHeight="15" x14ac:dyDescent="0.25"/>
  <cols>
    <col min="1" max="1" width="44.140625" customWidth="1"/>
    <col min="2" max="2" width="17.7109375" customWidth="1"/>
    <col min="3" max="3" width="14.7109375" customWidth="1"/>
    <col min="4" max="4" width="15.7109375" customWidth="1"/>
    <col min="5" max="5" width="19.28515625" customWidth="1"/>
    <col min="6" max="6" width="22.85546875" customWidth="1"/>
    <col min="7" max="7" width="16.28515625" customWidth="1"/>
  </cols>
  <sheetData>
    <row r="1" spans="1:7" ht="57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26</v>
      </c>
      <c r="G1" s="18" t="s">
        <v>25</v>
      </c>
    </row>
    <row r="2" spans="1:7" ht="19.5" thickBot="1" x14ac:dyDescent="0.3">
      <c r="A2" s="3">
        <v>2</v>
      </c>
      <c r="B2" s="4">
        <v>3</v>
      </c>
      <c r="C2" s="4">
        <v>4</v>
      </c>
      <c r="D2" s="4">
        <v>5</v>
      </c>
      <c r="E2" s="4">
        <v>6</v>
      </c>
      <c r="F2" s="4">
        <v>7</v>
      </c>
      <c r="G2" s="18">
        <v>8</v>
      </c>
    </row>
    <row r="3" spans="1:7" ht="94.5" thickBot="1" x14ac:dyDescent="0.3">
      <c r="A3" s="5" t="s">
        <v>5</v>
      </c>
      <c r="B3" s="6" t="s">
        <v>6</v>
      </c>
      <c r="C3" s="6">
        <v>2000</v>
      </c>
      <c r="D3" s="6">
        <f>C3/B5</f>
        <v>12.121212121212121</v>
      </c>
      <c r="E3" s="6">
        <v>130</v>
      </c>
      <c r="F3" s="6">
        <f>D3*E3</f>
        <v>1575.7575757575758</v>
      </c>
      <c r="G3" s="20">
        <f>F3*1.24</f>
        <v>1953.939393939394</v>
      </c>
    </row>
    <row r="4" spans="1:7" ht="75.75" thickBot="1" x14ac:dyDescent="0.3">
      <c r="A4" s="7" t="s">
        <v>21</v>
      </c>
      <c r="B4" s="6" t="s">
        <v>23</v>
      </c>
      <c r="C4" s="6">
        <v>1000</v>
      </c>
      <c r="D4" s="6">
        <f>C4/B5</f>
        <v>6.0606060606060606</v>
      </c>
      <c r="E4" s="6">
        <v>280</v>
      </c>
      <c r="F4" s="6">
        <f>D4*E4</f>
        <v>1696.969696969697</v>
      </c>
      <c r="G4" s="20">
        <f>F4*1.24</f>
        <v>2104.2424242424245</v>
      </c>
    </row>
    <row r="5" spans="1:7" ht="18.75" x14ac:dyDescent="0.3">
      <c r="A5" s="21" t="s">
        <v>24</v>
      </c>
      <c r="B5" s="19">
        <v>165</v>
      </c>
    </row>
    <row r="6" spans="1:7" ht="19.5" thickBot="1" x14ac:dyDescent="0.35">
      <c r="A6" s="33"/>
      <c r="B6" s="33"/>
    </row>
    <row r="7" spans="1:7" ht="18.75" x14ac:dyDescent="0.25">
      <c r="A7" s="39" t="s">
        <v>22</v>
      </c>
      <c r="B7" s="40"/>
      <c r="C7" s="40"/>
      <c r="D7" s="40"/>
      <c r="E7" s="41"/>
      <c r="F7" s="9">
        <f>SUM(F3:F5)*0.24</f>
        <v>785.4545454545455</v>
      </c>
    </row>
    <row r="8" spans="1:7" ht="18.75" x14ac:dyDescent="0.25">
      <c r="A8" s="44" t="s">
        <v>7</v>
      </c>
      <c r="B8" s="45"/>
      <c r="C8" s="45"/>
      <c r="D8" s="45"/>
      <c r="E8" s="46"/>
      <c r="F8" s="8">
        <f>SUM(F3:F7)</f>
        <v>4058.1818181818185</v>
      </c>
    </row>
    <row r="10" spans="1:7" x14ac:dyDescent="0.25">
      <c r="A10" s="47" t="s">
        <v>39</v>
      </c>
      <c r="B10" s="47"/>
      <c r="C10" s="47"/>
      <c r="D10" s="47"/>
      <c r="E10" s="47"/>
      <c r="F10">
        <f>(F8*20)/100</f>
        <v>811.63636363636363</v>
      </c>
    </row>
    <row r="11" spans="1:7" x14ac:dyDescent="0.25">
      <c r="A11" s="47" t="s">
        <v>8</v>
      </c>
      <c r="B11" s="47"/>
      <c r="C11" s="47"/>
      <c r="D11" s="47"/>
      <c r="E11" s="47"/>
      <c r="F11">
        <f>SUM(F8,F10)*34.6/100</f>
        <v>1684.957090909091</v>
      </c>
    </row>
    <row r="12" spans="1:7" x14ac:dyDescent="0.25">
      <c r="A12" s="47" t="s">
        <v>9</v>
      </c>
      <c r="B12" s="47"/>
      <c r="C12" s="47"/>
      <c r="D12" s="47"/>
      <c r="E12" s="47"/>
      <c r="F12">
        <f>2.5*(E3+E4)</f>
        <v>1025</v>
      </c>
    </row>
    <row r="13" spans="1:7" x14ac:dyDescent="0.25">
      <c r="A13" s="47" t="s">
        <v>10</v>
      </c>
      <c r="B13" s="47"/>
      <c r="C13" s="47"/>
      <c r="D13" s="47"/>
      <c r="E13" s="47"/>
      <c r="F13" s="11">
        <f>SUM(F8,F10,F11,F12)</f>
        <v>7579.7752727272727</v>
      </c>
    </row>
    <row r="14" spans="1:7" x14ac:dyDescent="0.25">
      <c r="A14" s="47" t="s">
        <v>28</v>
      </c>
      <c r="B14" s="47"/>
      <c r="C14" s="47"/>
      <c r="D14" s="47"/>
      <c r="E14" s="47"/>
      <c r="F14">
        <v>650</v>
      </c>
    </row>
    <row r="15" spans="1:7" x14ac:dyDescent="0.25">
      <c r="A15" s="47" t="s">
        <v>27</v>
      </c>
      <c r="B15" s="47"/>
      <c r="C15" s="47"/>
      <c r="D15" s="47"/>
      <c r="E15" s="47"/>
      <c r="F15">
        <v>10</v>
      </c>
    </row>
    <row r="16" spans="1:7" x14ac:dyDescent="0.25">
      <c r="A16" s="47" t="s">
        <v>11</v>
      </c>
      <c r="B16" s="47"/>
      <c r="C16" s="47"/>
      <c r="D16" s="47"/>
      <c r="E16" s="47"/>
      <c r="F16">
        <f>(F14*F15*20)/(100+20)</f>
        <v>1083.3333333333333</v>
      </c>
    </row>
    <row r="17" spans="1:6" x14ac:dyDescent="0.25">
      <c r="A17" s="47" t="s">
        <v>12</v>
      </c>
      <c r="B17" s="47"/>
      <c r="C17" s="47"/>
      <c r="D17" s="47"/>
      <c r="E17" s="47"/>
      <c r="F17">
        <f>(F14*F15-F16)*(1-0.18)</f>
        <v>4441.666666666667</v>
      </c>
    </row>
    <row r="18" spans="1:6" x14ac:dyDescent="0.25">
      <c r="A18" s="47" t="s">
        <v>13</v>
      </c>
      <c r="B18" s="47"/>
      <c r="C18" s="47"/>
      <c r="D18" s="47"/>
      <c r="E18" s="47"/>
      <c r="F18" s="10">
        <f>F17/F13</f>
        <v>0.58598922881634652</v>
      </c>
    </row>
    <row r="21" spans="1:6" x14ac:dyDescent="0.25">
      <c r="A21" t="s">
        <v>14</v>
      </c>
    </row>
    <row r="22" spans="1:6" x14ac:dyDescent="0.25">
      <c r="A22" s="42" t="s">
        <v>15</v>
      </c>
      <c r="B22" s="42" t="s">
        <v>16</v>
      </c>
      <c r="C22" s="42"/>
      <c r="D22" s="42"/>
      <c r="E22" s="42"/>
    </row>
    <row r="23" spans="1:6" x14ac:dyDescent="0.25">
      <c r="A23" s="43"/>
      <c r="B23" s="14">
        <v>0</v>
      </c>
      <c r="C23" s="14">
        <v>1</v>
      </c>
      <c r="D23" s="14">
        <v>2</v>
      </c>
      <c r="E23" s="14">
        <v>3</v>
      </c>
    </row>
    <row r="24" spans="1:6" x14ac:dyDescent="0.25">
      <c r="A24" s="12" t="s">
        <v>17</v>
      </c>
      <c r="B24" s="22"/>
      <c r="C24" s="23"/>
      <c r="D24" s="22"/>
      <c r="E24" s="24"/>
    </row>
    <row r="25" spans="1:6" x14ac:dyDescent="0.25">
      <c r="A25" s="15" t="s">
        <v>18</v>
      </c>
      <c r="B25" s="25">
        <f>-F13</f>
        <v>-7579.7752727272727</v>
      </c>
      <c r="C25" s="26"/>
      <c r="D25" s="25"/>
      <c r="E25" s="27"/>
    </row>
    <row r="26" spans="1:6" x14ac:dyDescent="0.25">
      <c r="A26" s="16" t="s">
        <v>19</v>
      </c>
      <c r="B26" s="28">
        <f>B25</f>
        <v>-7579.7752727272727</v>
      </c>
      <c r="C26" s="29">
        <f>C25</f>
        <v>0</v>
      </c>
      <c r="D26" s="32">
        <f>D25</f>
        <v>0</v>
      </c>
      <c r="E26" s="28">
        <f>E25</f>
        <v>0</v>
      </c>
    </row>
    <row r="27" spans="1:6" x14ac:dyDescent="0.25">
      <c r="A27" s="36" t="s">
        <v>29</v>
      </c>
      <c r="B27" s="34"/>
      <c r="C27" s="34"/>
      <c r="D27" s="34"/>
      <c r="E27" s="34"/>
    </row>
    <row r="28" spans="1:6" x14ac:dyDescent="0.25">
      <c r="A28" s="35" t="s">
        <v>30</v>
      </c>
      <c r="B28" s="38">
        <f>$F$17*0.25</f>
        <v>1110.4166666666667</v>
      </c>
      <c r="C28" s="38">
        <f>$F$17</f>
        <v>4441.666666666667</v>
      </c>
      <c r="D28" s="38">
        <f t="shared" ref="D28:E28" si="0">$F$17</f>
        <v>4441.666666666667</v>
      </c>
      <c r="E28" s="38">
        <f t="shared" si="0"/>
        <v>4441.666666666667</v>
      </c>
    </row>
    <row r="29" spans="1:6" x14ac:dyDescent="0.25">
      <c r="A29" s="17" t="s">
        <v>36</v>
      </c>
      <c r="B29" s="22">
        <f>B25+B28</f>
        <v>-6469.3586060606058</v>
      </c>
      <c r="C29" s="23">
        <f>C25+C28</f>
        <v>4441.666666666667</v>
      </c>
      <c r="D29" s="22">
        <f>D25+D28</f>
        <v>4441.666666666667</v>
      </c>
      <c r="E29" s="22">
        <f>E25+E28</f>
        <v>4441.666666666667</v>
      </c>
    </row>
    <row r="30" spans="1:6" x14ac:dyDescent="0.25">
      <c r="A30" t="s">
        <v>31</v>
      </c>
      <c r="B30" s="25">
        <f>B29</f>
        <v>-6469.3586060606058</v>
      </c>
      <c r="C30" s="26">
        <f>B30+C29</f>
        <v>-2027.6919393939388</v>
      </c>
      <c r="D30" s="25">
        <f>C30+D29</f>
        <v>2413.9747272727282</v>
      </c>
      <c r="E30" s="27">
        <f>D30+E29</f>
        <v>6855.6413939393951</v>
      </c>
      <c r="F30">
        <f>(-C30)/(D29/12)</f>
        <v>5.4781921064301535</v>
      </c>
    </row>
    <row r="31" spans="1:6" x14ac:dyDescent="0.25">
      <c r="A31" t="s">
        <v>20</v>
      </c>
      <c r="B31" s="25">
        <f>1/(1+0.15)^B23</f>
        <v>1</v>
      </c>
      <c r="C31" s="26">
        <f>1/(1+0.15)^C23</f>
        <v>0.86956521739130443</v>
      </c>
      <c r="D31" s="25">
        <f>1/(1+0.15)^D23</f>
        <v>0.7561436672967865</v>
      </c>
      <c r="E31" s="27">
        <f>1/(1+0.15)^E23</f>
        <v>0.65751623243198831</v>
      </c>
    </row>
    <row r="32" spans="1:6" x14ac:dyDescent="0.25">
      <c r="A32" t="s">
        <v>32</v>
      </c>
      <c r="B32" s="25">
        <f>B29*B31</f>
        <v>-6469.3586060606058</v>
      </c>
      <c r="C32" s="26">
        <f>C29*C31</f>
        <v>3862.3188405797109</v>
      </c>
      <c r="D32" s="25">
        <f>D29*D31</f>
        <v>3358.538122243227</v>
      </c>
      <c r="E32" s="27">
        <f>E29*E31</f>
        <v>2920.4679323854148</v>
      </c>
    </row>
    <row r="33" spans="1:5" x14ac:dyDescent="0.25">
      <c r="A33" t="s">
        <v>33</v>
      </c>
      <c r="B33" s="25"/>
      <c r="C33" s="26"/>
      <c r="D33" s="25"/>
      <c r="E33" s="27">
        <f>SUM(B32:E32)</f>
        <v>3671.9662891477469</v>
      </c>
    </row>
    <row r="34" spans="1:5" x14ac:dyDescent="0.25">
      <c r="A34" t="s">
        <v>34</v>
      </c>
      <c r="B34" s="25"/>
      <c r="C34" s="26"/>
      <c r="D34" s="25"/>
      <c r="E34" s="31">
        <f>IRR(B29:E32)</f>
        <v>0.33728076651978856</v>
      </c>
    </row>
    <row r="35" spans="1:5" x14ac:dyDescent="0.25">
      <c r="A35" s="37" t="s">
        <v>35</v>
      </c>
      <c r="B35" s="28"/>
      <c r="C35" s="29"/>
      <c r="D35" s="28"/>
      <c r="E35" s="30">
        <f>(-B26+E33)/(-B26)</f>
        <v>1.4844426327993943</v>
      </c>
    </row>
    <row r="36" spans="1:5" x14ac:dyDescent="0.25">
      <c r="A36" s="48" t="s">
        <v>37</v>
      </c>
      <c r="B36" s="49" t="s">
        <v>38</v>
      </c>
      <c r="C36" s="50"/>
      <c r="D36" s="50"/>
      <c r="E36" s="51"/>
    </row>
    <row r="37" spans="1:5" x14ac:dyDescent="0.25">
      <c r="B37" s="13"/>
      <c r="C37" s="13"/>
      <c r="D37" s="13"/>
      <c r="E37" s="13"/>
    </row>
    <row r="38" spans="1:5" x14ac:dyDescent="0.25">
      <c r="B38" s="13"/>
      <c r="C38" s="13"/>
      <c r="D38" s="13"/>
      <c r="E38" s="13"/>
    </row>
    <row r="39" spans="1:5" x14ac:dyDescent="0.25">
      <c r="B39" s="13"/>
      <c r="C39" s="13"/>
      <c r="D39" s="13"/>
      <c r="E39" s="13"/>
    </row>
    <row r="40" spans="1:5" x14ac:dyDescent="0.25">
      <c r="B40" s="13"/>
      <c r="C40" s="13"/>
      <c r="D40" s="13"/>
      <c r="E40" s="13"/>
    </row>
    <row r="41" spans="1:5" x14ac:dyDescent="0.25">
      <c r="B41" s="13"/>
      <c r="C41" s="13"/>
      <c r="D41" s="13"/>
      <c r="E41" s="13"/>
    </row>
    <row r="42" spans="1:5" x14ac:dyDescent="0.25">
      <c r="B42" s="13"/>
      <c r="C42" s="13"/>
      <c r="D42" s="13"/>
      <c r="E42" s="13"/>
    </row>
    <row r="43" spans="1:5" x14ac:dyDescent="0.25">
      <c r="B43" s="13"/>
      <c r="C43" s="13"/>
      <c r="D43" s="13"/>
      <c r="E43" s="13"/>
    </row>
    <row r="44" spans="1:5" x14ac:dyDescent="0.25">
      <c r="B44" s="13"/>
      <c r="C44" s="13"/>
      <c r="D44" s="13"/>
      <c r="E44" s="13"/>
    </row>
    <row r="45" spans="1:5" x14ac:dyDescent="0.25">
      <c r="B45" s="13"/>
      <c r="C45" s="13"/>
      <c r="D45" s="13"/>
      <c r="E45" s="13"/>
    </row>
    <row r="46" spans="1:5" x14ac:dyDescent="0.25">
      <c r="B46" s="13"/>
      <c r="C46" s="13"/>
      <c r="D46" s="13"/>
      <c r="E46" s="13"/>
    </row>
    <row r="47" spans="1:5" x14ac:dyDescent="0.25">
      <c r="B47" s="13"/>
      <c r="C47" s="13"/>
      <c r="D47" s="13"/>
      <c r="E47" s="13"/>
    </row>
    <row r="48" spans="1:5" x14ac:dyDescent="0.25">
      <c r="B48" s="13"/>
      <c r="C48" s="13"/>
      <c r="D48" s="13"/>
      <c r="E48" s="13"/>
    </row>
    <row r="49" spans="2:5" x14ac:dyDescent="0.25">
      <c r="B49" s="13"/>
      <c r="C49" s="13"/>
      <c r="D49" s="13"/>
      <c r="E49" s="13"/>
    </row>
    <row r="50" spans="2:5" x14ac:dyDescent="0.25">
      <c r="B50" s="13"/>
      <c r="C50" s="13"/>
      <c r="D50" s="13"/>
      <c r="E50" s="13"/>
    </row>
    <row r="51" spans="2:5" x14ac:dyDescent="0.25">
      <c r="B51" s="13"/>
      <c r="C51" s="13"/>
      <c r="D51" s="13"/>
      <c r="E51" s="13"/>
    </row>
    <row r="52" spans="2:5" ht="14.45" x14ac:dyDescent="0.3">
      <c r="B52" s="13"/>
      <c r="C52" s="13"/>
      <c r="D52" s="13"/>
      <c r="E52" s="13"/>
    </row>
    <row r="53" spans="2:5" ht="14.45" x14ac:dyDescent="0.3">
      <c r="B53" s="13"/>
      <c r="C53" s="13"/>
      <c r="D53" s="13"/>
      <c r="E53" s="13"/>
    </row>
    <row r="54" spans="2:5" ht="14.45" x14ac:dyDescent="0.3">
      <c r="B54" s="13"/>
      <c r="C54" s="13"/>
      <c r="D54" s="13"/>
      <c r="E54" s="13"/>
    </row>
    <row r="55" spans="2:5" ht="14.45" x14ac:dyDescent="0.3">
      <c r="B55" s="13"/>
      <c r="C55" s="13"/>
      <c r="D55" s="13"/>
      <c r="E55" s="13"/>
    </row>
    <row r="56" spans="2:5" ht="14.45" x14ac:dyDescent="0.3">
      <c r="B56" s="13"/>
      <c r="C56" s="13"/>
      <c r="D56" s="13"/>
      <c r="E56" s="13"/>
    </row>
  </sheetData>
  <mergeCells count="14">
    <mergeCell ref="B36:E36"/>
    <mergeCell ref="A7:E7"/>
    <mergeCell ref="A22:A23"/>
    <mergeCell ref="B22:E22"/>
    <mergeCell ref="A8:E8"/>
    <mergeCell ref="A10:E10"/>
    <mergeCell ref="A11:E11"/>
    <mergeCell ref="A12:E12"/>
    <mergeCell ref="A18:E18"/>
    <mergeCell ref="A13:E13"/>
    <mergeCell ref="A14:E14"/>
    <mergeCell ref="A15:E15"/>
    <mergeCell ref="A16:E16"/>
    <mergeCell ref="A17:E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>NETCRACKER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Aliaksandr Belauski</dc:creator>
  <cp:lastModifiedBy>Самарева</cp:lastModifiedBy>
  <dcterms:created xsi:type="dcterms:W3CDTF">2019-04-10T13:02:22Z</dcterms:created>
  <dcterms:modified xsi:type="dcterms:W3CDTF">2019-05-22T06:47:31Z</dcterms:modified>
</cp:coreProperties>
</file>