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jlagosmi\Desktop\"/>
    </mc:Choice>
  </mc:AlternateContent>
  <xr:revisionPtr revIDLastSave="0" documentId="8_{F9A25372-C0A1-49BB-B6B1-2E012D00730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UJERES" sheetId="11" r:id="rId1"/>
    <sheet name="HOMBRES" sheetId="7" r:id="rId2"/>
  </sheets>
  <definedNames>
    <definedName name="_xlnm._FilterDatabase" localSheetId="1" hidden="1">HOMBRES!$A$3:$Y$24</definedName>
    <definedName name="_xlnm._FilterDatabase" localSheetId="0" hidden="1">MUJERES!$A$3:$Y$23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7" i="11" l="1"/>
  <c r="AA37" i="11"/>
  <c r="Z37" i="11"/>
  <c r="Y37" i="11"/>
  <c r="X37" i="11"/>
  <c r="W37" i="11"/>
  <c r="W38" i="11"/>
  <c r="T54" i="7" l="1"/>
  <c r="AE54" i="7"/>
  <c r="AF54" i="7"/>
  <c r="AG54" i="7"/>
  <c r="AH54" i="7"/>
  <c r="AI54" i="7"/>
  <c r="AJ54" i="7"/>
  <c r="AD54" i="7"/>
  <c r="AD55" i="7"/>
  <c r="H87" i="11" l="1"/>
  <c r="G87" i="11"/>
  <c r="F87" i="11"/>
  <c r="U37" i="11"/>
  <c r="Y87" i="11" s="1"/>
  <c r="Y89" i="11" s="1"/>
  <c r="V37" i="11"/>
  <c r="Z87" i="11" s="1"/>
  <c r="Z89" i="11" s="1"/>
  <c r="AA87" i="11"/>
  <c r="AB87" i="11"/>
  <c r="AC87" i="11"/>
  <c r="AD87" i="11"/>
  <c r="AE87" i="11"/>
  <c r="AF87" i="11"/>
  <c r="T37" i="11"/>
  <c r="X87" i="11" s="1"/>
  <c r="X89" i="11" s="1"/>
  <c r="J35" i="11" l="1"/>
  <c r="I35" i="11"/>
  <c r="L35" i="11" l="1"/>
  <c r="K35" i="11"/>
  <c r="AI57" i="7"/>
  <c r="AJ57" i="7"/>
  <c r="AH57" i="7"/>
  <c r="AG57" i="7"/>
  <c r="AF57" i="7"/>
  <c r="AE57" i="7"/>
  <c r="AD57" i="7"/>
  <c r="T57" i="7"/>
  <c r="M35" i="11" l="1"/>
  <c r="N11" i="11"/>
  <c r="E87" i="11" s="1"/>
  <c r="M11" i="11"/>
  <c r="L11" i="11"/>
  <c r="K11" i="11"/>
  <c r="AJ37" i="11" s="1"/>
  <c r="J11" i="11"/>
  <c r="AI37" i="11" s="1"/>
  <c r="I11" i="11"/>
  <c r="H11" i="11"/>
  <c r="AG37" i="11" s="1"/>
  <c r="G11" i="11"/>
  <c r="AF37" i="11" s="1"/>
  <c r="F11" i="11"/>
  <c r="E11" i="11"/>
  <c r="L37" i="11" l="1"/>
  <c r="L87" i="11" s="1"/>
  <c r="AE37" i="11"/>
  <c r="J37" i="11"/>
  <c r="J87" i="11" s="1"/>
  <c r="AD37" i="11"/>
  <c r="I37" i="11"/>
  <c r="I87" i="11" s="1"/>
  <c r="AH37" i="11"/>
  <c r="K37" i="11"/>
  <c r="K87" i="11" s="1"/>
  <c r="M37" i="11"/>
  <c r="M87" i="11" s="1"/>
  <c r="N35" i="11"/>
  <c r="T39" i="11"/>
  <c r="U39" i="11"/>
  <c r="V39" i="11"/>
  <c r="W39" i="11"/>
  <c r="X39" i="11"/>
  <c r="Y39" i="11"/>
  <c r="Z39" i="11"/>
  <c r="T40" i="11"/>
  <c r="U40" i="11"/>
  <c r="V40" i="11"/>
  <c r="W40" i="11"/>
  <c r="X40" i="11"/>
  <c r="Y40" i="11"/>
  <c r="T41" i="11"/>
  <c r="U41" i="11"/>
  <c r="V41" i="11"/>
  <c r="W41" i="11"/>
  <c r="X41" i="11"/>
  <c r="Y41" i="11"/>
  <c r="T42" i="11"/>
  <c r="U42" i="11"/>
  <c r="V42" i="11"/>
  <c r="W42" i="11"/>
  <c r="X42" i="11"/>
  <c r="Y42" i="11"/>
  <c r="T43" i="11"/>
  <c r="U43" i="11"/>
  <c r="V43" i="11"/>
  <c r="W43" i="11"/>
  <c r="X43" i="11"/>
  <c r="Y43" i="11"/>
  <c r="Z43" i="11"/>
  <c r="N4" i="11"/>
  <c r="M4" i="11"/>
  <c r="K4" i="11"/>
  <c r="J4" i="11"/>
  <c r="H4" i="11"/>
  <c r="E4" i="11"/>
  <c r="E8" i="11"/>
  <c r="F8" i="11"/>
  <c r="G8" i="11"/>
  <c r="H8" i="11"/>
  <c r="I8" i="11"/>
  <c r="J8" i="11"/>
  <c r="K8" i="11"/>
  <c r="L8" i="11"/>
  <c r="M8" i="11"/>
  <c r="N8" i="11"/>
  <c r="E7" i="11"/>
  <c r="F7" i="11"/>
  <c r="G7" i="11"/>
  <c r="H7" i="11"/>
  <c r="I7" i="11"/>
  <c r="J7" i="11"/>
  <c r="K7" i="11"/>
  <c r="L7" i="11"/>
  <c r="M7" i="11"/>
  <c r="N7" i="11"/>
  <c r="E9" i="11"/>
  <c r="F9" i="11"/>
  <c r="G9" i="11"/>
  <c r="H9" i="11"/>
  <c r="I9" i="11"/>
  <c r="J9" i="11"/>
  <c r="K9" i="11"/>
  <c r="L9" i="11"/>
  <c r="M9" i="11"/>
  <c r="N9" i="11"/>
  <c r="E6" i="11"/>
  <c r="F6" i="11"/>
  <c r="G6" i="11"/>
  <c r="H6" i="11"/>
  <c r="I6" i="11"/>
  <c r="J6" i="11"/>
  <c r="K6" i="11"/>
  <c r="L6" i="11"/>
  <c r="M6" i="11"/>
  <c r="N6" i="11"/>
  <c r="N5" i="11"/>
  <c r="G5" i="11"/>
  <c r="H5" i="11"/>
  <c r="I5" i="11"/>
  <c r="J5" i="11"/>
  <c r="K5" i="11"/>
  <c r="L5" i="11"/>
  <c r="M5" i="11"/>
  <c r="F5" i="11"/>
  <c r="E5" i="11"/>
  <c r="I40" i="11"/>
  <c r="N37" i="11" l="1"/>
  <c r="N87" i="11" s="1"/>
  <c r="O35" i="11"/>
  <c r="O37" i="11" s="1"/>
  <c r="Z42" i="11"/>
  <c r="Z41" i="11"/>
  <c r="Z40" i="11"/>
  <c r="M41" i="11"/>
  <c r="L42" i="11"/>
  <c r="T38" i="11"/>
  <c r="AD39" i="11"/>
  <c r="AI39" i="11"/>
  <c r="AJ40" i="11"/>
  <c r="AF40" i="11"/>
  <c r="AH43" i="11"/>
  <c r="AD43" i="11"/>
  <c r="AJ41" i="11"/>
  <c r="AF41" i="11"/>
  <c r="AH42" i="11"/>
  <c r="AD42" i="11"/>
  <c r="AI43" i="11"/>
  <c r="AE43" i="11"/>
  <c r="AG41" i="11"/>
  <c r="AH39" i="11"/>
  <c r="AI40" i="11"/>
  <c r="AE40" i="11"/>
  <c r="AG43" i="11"/>
  <c r="AI41" i="11"/>
  <c r="AE41" i="11"/>
  <c r="AG42" i="11"/>
  <c r="F4" i="11"/>
  <c r="AD38" i="11" s="1"/>
  <c r="J43" i="11"/>
  <c r="AJ39" i="11"/>
  <c r="AG39" i="11"/>
  <c r="AH40" i="11"/>
  <c r="AD40" i="11"/>
  <c r="AJ43" i="11"/>
  <c r="AF43" i="11"/>
  <c r="AH41" i="11"/>
  <c r="AD41" i="11"/>
  <c r="AJ42" i="11"/>
  <c r="AF42" i="11"/>
  <c r="I4" i="11"/>
  <c r="AG38" i="11" s="1"/>
  <c r="N42" i="11"/>
  <c r="N43" i="11"/>
  <c r="AI38" i="11"/>
  <c r="N39" i="11"/>
  <c r="AI42" i="11"/>
  <c r="AE42" i="11"/>
  <c r="AG40" i="11"/>
  <c r="AF39" i="11"/>
  <c r="I41" i="11"/>
  <c r="G4" i="11"/>
  <c r="AF38" i="11" s="1"/>
  <c r="M43" i="11"/>
  <c r="J42" i="11"/>
  <c r="M40" i="11"/>
  <c r="M39" i="11"/>
  <c r="AE39" i="11"/>
  <c r="I42" i="11"/>
  <c r="L4" i="11"/>
  <c r="AJ38" i="11" s="1"/>
  <c r="J39" i="11"/>
  <c r="L41" i="11"/>
  <c r="I38" i="11"/>
  <c r="L43" i="11"/>
  <c r="M42" i="11"/>
  <c r="N41" i="11"/>
  <c r="J41" i="11"/>
  <c r="K40" i="11"/>
  <c r="L39" i="11"/>
  <c r="I39" i="11"/>
  <c r="I43" i="11"/>
  <c r="K42" i="11"/>
  <c r="K41" i="11"/>
  <c r="L40" i="11"/>
  <c r="K43" i="11"/>
  <c r="N40" i="11"/>
  <c r="J40" i="11"/>
  <c r="K39" i="11"/>
  <c r="V38" i="11"/>
  <c r="AE35" i="11"/>
  <c r="U38" i="11"/>
  <c r="AG35" i="11"/>
  <c r="AF35" i="11"/>
  <c r="L38" i="11"/>
  <c r="AD35" i="11"/>
  <c r="AH35" i="11"/>
  <c r="N38" i="11"/>
  <c r="AE56" i="7"/>
  <c r="AF56" i="7"/>
  <c r="AG56" i="7"/>
  <c r="AH56" i="7"/>
  <c r="AI56" i="7"/>
  <c r="AJ56" i="7"/>
  <c r="AD56" i="7"/>
  <c r="AE55" i="7"/>
  <c r="AF55" i="7"/>
  <c r="AG55" i="7"/>
  <c r="AH55" i="7"/>
  <c r="AI55" i="7"/>
  <c r="AJ55" i="7"/>
  <c r="O40" i="11" l="1"/>
  <c r="O87" i="11"/>
  <c r="O42" i="11"/>
  <c r="O38" i="11"/>
  <c r="O41" i="11"/>
  <c r="AI35" i="11"/>
  <c r="O39" i="11"/>
  <c r="O43" i="11"/>
  <c r="P35" i="11"/>
  <c r="P37" i="11" s="1"/>
  <c r="AA39" i="11"/>
  <c r="AA43" i="11"/>
  <c r="AA40" i="11"/>
  <c r="AA41" i="11"/>
  <c r="AA42" i="11"/>
  <c r="J38" i="11"/>
  <c r="M38" i="11"/>
  <c r="AH38" i="11"/>
  <c r="AE38" i="11"/>
  <c r="K38" i="11"/>
  <c r="Q26" i="7"/>
  <c r="T56" i="7" s="1"/>
  <c r="X95" i="7" s="1"/>
  <c r="R26" i="7"/>
  <c r="S26" i="7"/>
  <c r="T26" i="7"/>
  <c r="P38" i="11" l="1"/>
  <c r="P87" i="11"/>
  <c r="P39" i="11"/>
  <c r="P42" i="11"/>
  <c r="AJ35" i="11"/>
  <c r="P41" i="11"/>
  <c r="P43" i="11"/>
  <c r="P40" i="11"/>
  <c r="R35" i="11"/>
  <c r="AB42" i="11"/>
  <c r="AB39" i="11"/>
  <c r="AB43" i="11"/>
  <c r="AB40" i="11"/>
  <c r="AB41" i="11"/>
  <c r="Q35" i="11"/>
  <c r="X38" i="11"/>
  <c r="U26" i="7"/>
  <c r="T55" i="7"/>
  <c r="I52" i="7"/>
  <c r="R24" i="7"/>
  <c r="Q24" i="7"/>
  <c r="M24" i="7"/>
  <c r="R23" i="7"/>
  <c r="Q23" i="7"/>
  <c r="R22" i="7"/>
  <c r="Q22" i="7"/>
  <c r="M22" i="7"/>
  <c r="R21" i="7"/>
  <c r="S21" i="7" s="1"/>
  <c r="Q21" i="7"/>
  <c r="R20" i="7"/>
  <c r="Q20" i="7"/>
  <c r="M20" i="7"/>
  <c r="R19" i="7"/>
  <c r="Q19" i="7"/>
  <c r="R18" i="7"/>
  <c r="Q18" i="7"/>
  <c r="R17" i="7"/>
  <c r="Q17" i="7"/>
  <c r="M17" i="7"/>
  <c r="R16" i="7"/>
  <c r="Q16" i="7"/>
  <c r="R15" i="7"/>
  <c r="Q15" i="7"/>
  <c r="R14" i="7"/>
  <c r="Q14" i="7"/>
  <c r="M14" i="7"/>
  <c r="Q13" i="7"/>
  <c r="M13" i="7"/>
  <c r="L13" i="7"/>
  <c r="K13" i="7"/>
  <c r="J13" i="7"/>
  <c r="I13" i="7"/>
  <c r="H13" i="7"/>
  <c r="G13" i="7"/>
  <c r="R12" i="7"/>
  <c r="Q12" i="7"/>
  <c r="R11" i="7"/>
  <c r="S11" i="7" s="1"/>
  <c r="T11" i="7" s="1"/>
  <c r="Q11" i="7"/>
  <c r="R10" i="7"/>
  <c r="Q10" i="7"/>
  <c r="M10" i="7"/>
  <c r="M9" i="7"/>
  <c r="L9" i="7"/>
  <c r="K9" i="7"/>
  <c r="J9" i="7"/>
  <c r="I9" i="7"/>
  <c r="H9" i="7"/>
  <c r="R8" i="7"/>
  <c r="Q8" i="7"/>
  <c r="M8" i="7"/>
  <c r="R7" i="7"/>
  <c r="S7" i="7" s="1"/>
  <c r="T7" i="7" s="1"/>
  <c r="Q7" i="7"/>
  <c r="R6" i="7"/>
  <c r="Q6" i="7"/>
  <c r="R5" i="7"/>
  <c r="Q5" i="7"/>
  <c r="M5" i="7"/>
  <c r="R4" i="7"/>
  <c r="M4" i="7"/>
  <c r="Q37" i="11" l="1"/>
  <c r="Q87" i="11" s="1"/>
  <c r="R37" i="11"/>
  <c r="R87" i="11" s="1"/>
  <c r="I54" i="7"/>
  <c r="I55" i="7"/>
  <c r="R38" i="11"/>
  <c r="R39" i="11"/>
  <c r="R42" i="11"/>
  <c r="R43" i="11"/>
  <c r="R41" i="11"/>
  <c r="R40" i="11"/>
  <c r="Q41" i="11"/>
  <c r="Q40" i="11"/>
  <c r="Q39" i="11"/>
  <c r="Q38" i="11"/>
  <c r="Q42" i="11"/>
  <c r="Q43" i="11"/>
  <c r="I57" i="7"/>
  <c r="S10" i="7"/>
  <c r="F13" i="7"/>
  <c r="Y38" i="11"/>
  <c r="V26" i="7"/>
  <c r="S6" i="7"/>
  <c r="I56" i="7"/>
  <c r="I95" i="7" s="1"/>
  <c r="S16" i="7"/>
  <c r="S19" i="7"/>
  <c r="S14" i="7"/>
  <c r="S23" i="7"/>
  <c r="U7" i="7"/>
  <c r="U55" i="7"/>
  <c r="S4" i="7"/>
  <c r="S15" i="7"/>
  <c r="S20" i="7"/>
  <c r="S8" i="7"/>
  <c r="S17" i="7"/>
  <c r="S5" i="7"/>
  <c r="U11" i="7"/>
  <c r="S18" i="7"/>
  <c r="T21" i="7"/>
  <c r="S12" i="7"/>
  <c r="S24" i="7"/>
  <c r="S22" i="7"/>
  <c r="U54" i="7" l="1"/>
  <c r="U57" i="7"/>
  <c r="U56" i="7"/>
  <c r="Y95" i="7" s="1"/>
  <c r="J52" i="7"/>
  <c r="T10" i="7"/>
  <c r="T19" i="7"/>
  <c r="U19" i="7" s="1"/>
  <c r="T6" i="7"/>
  <c r="U6" i="7" s="1"/>
  <c r="Z38" i="11"/>
  <c r="T16" i="7"/>
  <c r="W26" i="7"/>
  <c r="T14" i="7"/>
  <c r="U14" i="7" s="1"/>
  <c r="T23" i="7"/>
  <c r="T24" i="7"/>
  <c r="T8" i="7"/>
  <c r="T15" i="7"/>
  <c r="T12" i="7"/>
  <c r="U21" i="7"/>
  <c r="T5" i="7"/>
  <c r="T17" i="7"/>
  <c r="T20" i="7"/>
  <c r="T4" i="7"/>
  <c r="V7" i="7"/>
  <c r="T22" i="7"/>
  <c r="V11" i="7"/>
  <c r="T18" i="7"/>
  <c r="J54" i="7" l="1"/>
  <c r="J56" i="7"/>
  <c r="J95" i="7" s="1"/>
  <c r="J57" i="7"/>
  <c r="J55" i="7"/>
  <c r="AD52" i="7"/>
  <c r="U10" i="7"/>
  <c r="U16" i="7"/>
  <c r="V16" i="7" s="1"/>
  <c r="AA38" i="11"/>
  <c r="AB38" i="11"/>
  <c r="X26" i="7"/>
  <c r="U23" i="7"/>
  <c r="U4" i="7"/>
  <c r="V21" i="7"/>
  <c r="W11" i="7"/>
  <c r="W7" i="7"/>
  <c r="U20" i="7"/>
  <c r="U12" i="7"/>
  <c r="V10" i="7"/>
  <c r="U5" i="7"/>
  <c r="U8" i="7"/>
  <c r="V19" i="7"/>
  <c r="U18" i="7"/>
  <c r="U22" i="7"/>
  <c r="U17" i="7"/>
  <c r="V14" i="7"/>
  <c r="U24" i="7"/>
  <c r="V6" i="7"/>
  <c r="U15" i="7"/>
  <c r="V54" i="7" l="1"/>
  <c r="V57" i="7"/>
  <c r="V56" i="7"/>
  <c r="Z95" i="7" s="1"/>
  <c r="K52" i="7"/>
  <c r="V55" i="7"/>
  <c r="Y26" i="7"/>
  <c r="V23" i="7"/>
  <c r="W6" i="7"/>
  <c r="V5" i="7"/>
  <c r="X7" i="7"/>
  <c r="V15" i="7"/>
  <c r="V24" i="7"/>
  <c r="V17" i="7"/>
  <c r="V18" i="7"/>
  <c r="V20" i="7"/>
  <c r="X11" i="7"/>
  <c r="V4" i="7"/>
  <c r="V8" i="7"/>
  <c r="W10" i="7"/>
  <c r="W16" i="7"/>
  <c r="W14" i="7"/>
  <c r="V22" i="7"/>
  <c r="W19" i="7"/>
  <c r="V12" i="7"/>
  <c r="W21" i="7"/>
  <c r="K54" i="7" l="1"/>
  <c r="K56" i="7"/>
  <c r="K95" i="7" s="1"/>
  <c r="K55" i="7"/>
  <c r="K57" i="7"/>
  <c r="AE52" i="7"/>
  <c r="W23" i="7"/>
  <c r="W17" i="7"/>
  <c r="X21" i="7"/>
  <c r="W22" i="7"/>
  <c r="X16" i="7"/>
  <c r="W8" i="7"/>
  <c r="W18" i="7"/>
  <c r="W24" i="7"/>
  <c r="X6" i="7"/>
  <c r="W12" i="7"/>
  <c r="Y11" i="7"/>
  <c r="Y7" i="7"/>
  <c r="X19" i="7"/>
  <c r="X14" i="7"/>
  <c r="X10" i="7"/>
  <c r="W4" i="7"/>
  <c r="W20" i="7"/>
  <c r="W15" i="7"/>
  <c r="W5" i="7"/>
  <c r="W54" i="7" l="1"/>
  <c r="W57" i="7"/>
  <c r="W56" i="7"/>
  <c r="AA95" i="7" s="1"/>
  <c r="L52" i="7"/>
  <c r="W55" i="7"/>
  <c r="X23" i="7"/>
  <c r="Y19" i="7"/>
  <c r="X15" i="7"/>
  <c r="X12" i="7"/>
  <c r="X24" i="7"/>
  <c r="X8" i="7"/>
  <c r="X4" i="7"/>
  <c r="Y14" i="7"/>
  <c r="X22" i="7"/>
  <c r="X17" i="7"/>
  <c r="X5" i="7"/>
  <c r="X20" i="7"/>
  <c r="Y10" i="7"/>
  <c r="Y6" i="7"/>
  <c r="X18" i="7"/>
  <c r="Y16" i="7"/>
  <c r="Y21" i="7"/>
  <c r="L54" i="7" l="1"/>
  <c r="L55" i="7"/>
  <c r="L57" i="7"/>
  <c r="L56" i="7"/>
  <c r="L95" i="7" s="1"/>
  <c r="AF52" i="7"/>
  <c r="Y23" i="7"/>
  <c r="Y18" i="7"/>
  <c r="Y5" i="7"/>
  <c r="Y20" i="7"/>
  <c r="Y17" i="7"/>
  <c r="Y8" i="7"/>
  <c r="Y12" i="7"/>
  <c r="Y22" i="7"/>
  <c r="Y4" i="7"/>
  <c r="Y24" i="7"/>
  <c r="Y15" i="7"/>
  <c r="X54" i="7" l="1"/>
  <c r="X57" i="7"/>
  <c r="M52" i="7"/>
  <c r="X56" i="7"/>
  <c r="AB95" i="7" s="1"/>
  <c r="X55" i="7"/>
  <c r="M54" i="7" l="1"/>
  <c r="M56" i="7"/>
  <c r="M95" i="7" s="1"/>
  <c r="M57" i="7"/>
  <c r="M55" i="7"/>
  <c r="AG52" i="7"/>
  <c r="Y54" i="7" l="1"/>
  <c r="Y57" i="7"/>
  <c r="N52" i="7"/>
  <c r="Y56" i="7"/>
  <c r="AC95" i="7" s="1"/>
  <c r="Y55" i="7"/>
  <c r="N54" i="7" l="1"/>
  <c r="N55" i="7"/>
  <c r="N56" i="7"/>
  <c r="N95" i="7" s="1"/>
  <c r="N57" i="7"/>
  <c r="AH52" i="7"/>
  <c r="Z54" i="7"/>
  <c r="Z57" i="7"/>
  <c r="O52" i="7"/>
  <c r="Z56" i="7"/>
  <c r="AD95" i="7" s="1"/>
  <c r="Z55" i="7"/>
  <c r="O54" i="7" l="1"/>
  <c r="O57" i="7"/>
  <c r="O56" i="7"/>
  <c r="O95" i="7" s="1"/>
  <c r="O55" i="7"/>
  <c r="AI52" i="7"/>
  <c r="AA54" i="7" l="1"/>
  <c r="AA57" i="7"/>
  <c r="P52" i="7"/>
  <c r="AA56" i="7"/>
  <c r="AE95" i="7" s="1"/>
  <c r="AA55" i="7"/>
  <c r="P54" i="7" l="1"/>
  <c r="P56" i="7"/>
  <c r="P95" i="7" s="1"/>
  <c r="P55" i="7"/>
  <c r="P57" i="7"/>
  <c r="AJ52" i="7"/>
  <c r="AB54" i="7"/>
  <c r="AB57" i="7"/>
  <c r="R52" i="7"/>
  <c r="Q52" i="7"/>
  <c r="AB56" i="7"/>
  <c r="AF95" i="7" s="1"/>
  <c r="AB55" i="7"/>
  <c r="R54" i="7" l="1"/>
  <c r="R56" i="7"/>
  <c r="R95" i="7" s="1"/>
  <c r="R57" i="7"/>
  <c r="R55" i="7"/>
  <c r="Q54" i="7"/>
  <c r="Q56" i="7"/>
  <c r="Q95" i="7" s="1"/>
  <c r="Q57" i="7"/>
  <c r="Q55" i="7"/>
</calcChain>
</file>

<file path=xl/sharedStrings.xml><?xml version="1.0" encoding="utf-8"?>
<sst xmlns="http://schemas.openxmlformats.org/spreadsheetml/2006/main" count="221" uniqueCount="73">
  <si>
    <t>splits 5k</t>
  </si>
  <si>
    <t>acumulado</t>
  </si>
  <si>
    <t>M</t>
  </si>
  <si>
    <t>Final</t>
  </si>
  <si>
    <t>Dennis Kimetto</t>
  </si>
  <si>
    <t>Berlin Marathon</t>
  </si>
  <si>
    <t>Bekele 16Br</t>
  </si>
  <si>
    <t>Berlin</t>
  </si>
  <si>
    <t>Kipchogue</t>
  </si>
  <si>
    <t>Londres</t>
  </si>
  <si>
    <t>Wilson Kipsang</t>
  </si>
  <si>
    <t>Patrick Makau</t>
  </si>
  <si>
    <t>Kipsang</t>
  </si>
  <si>
    <t>Frankfurt</t>
  </si>
  <si>
    <t>Kimetto / Mutai</t>
  </si>
  <si>
    <t>Chicago</t>
  </si>
  <si>
    <t>Haile Gebrselassie</t>
  </si>
  <si>
    <t>Kipsang / Kibet</t>
  </si>
  <si>
    <t>Rotterdam</t>
  </si>
  <si>
    <t>Makau/Mutai</t>
  </si>
  <si>
    <t>Paul Tergat</t>
  </si>
  <si>
    <t>Khalid Khannouchi</t>
  </si>
  <si>
    <t>London Marathon</t>
  </si>
  <si>
    <t>Gebrselassie</t>
  </si>
  <si>
    <t>Ronaldo da Costa</t>
  </si>
  <si>
    <t>Sub2</t>
  </si>
  <si>
    <t>Tiempo</t>
  </si>
  <si>
    <t>Atleta</t>
  </si>
  <si>
    <t>Año</t>
  </si>
  <si>
    <t>Prueba</t>
  </si>
  <si>
    <t>Tokyo</t>
  </si>
  <si>
    <t>Total</t>
  </si>
  <si>
    <t>Diferencia splits 5 km</t>
  </si>
  <si>
    <t>Diferencia Acumulado 5 km</t>
  </si>
  <si>
    <t>London</t>
  </si>
  <si>
    <t>Kipchoge</t>
  </si>
  <si>
    <t>0-10</t>
  </si>
  <si>
    <t>5-15</t>
  </si>
  <si>
    <t>10-20</t>
  </si>
  <si>
    <t>15-25</t>
  </si>
  <si>
    <t>20-30</t>
  </si>
  <si>
    <t>25-35</t>
  </si>
  <si>
    <t>30-40</t>
  </si>
  <si>
    <t>Mutai</t>
  </si>
  <si>
    <t>Molla</t>
  </si>
  <si>
    <t>Dubai</t>
  </si>
  <si>
    <t>Negasa</t>
  </si>
  <si>
    <t>Biwott</t>
  </si>
  <si>
    <t>Adola</t>
  </si>
  <si>
    <t>Mejores 10k acumulados</t>
  </si>
  <si>
    <t xml:space="preserve">Mary Jepkosgei KEITANY </t>
  </si>
  <si>
    <t>Ruth CHEPNG'ETICH</t>
  </si>
  <si>
    <t>Worknesh DEGEFA</t>
  </si>
  <si>
    <t xml:space="preserve">Paula RADCLIFFE </t>
  </si>
  <si>
    <t>Tirunesh DIBABA</t>
  </si>
  <si>
    <t xml:space="preserve">RADCLIFFE </t>
  </si>
  <si>
    <t xml:space="preserve">KEITANY </t>
  </si>
  <si>
    <t>CHEPNG'ETICH</t>
  </si>
  <si>
    <t>DEGEFA</t>
  </si>
  <si>
    <t>DIBABA</t>
  </si>
  <si>
    <t>Kipchogue/Geremew</t>
  </si>
  <si>
    <t>Molla/Negasa</t>
  </si>
  <si>
    <t>misma edición que kimetto wr</t>
  </si>
  <si>
    <t xml:space="preserve">misma edición que bekele </t>
  </si>
  <si>
    <t>Mule WASIHUN</t>
  </si>
  <si>
    <t>misma edición que Kipchogue / Geremew</t>
  </si>
  <si>
    <t>misma edición Kipchoge</t>
  </si>
  <si>
    <t xml:space="preserve">Gladys CHERONO </t>
  </si>
  <si>
    <t xml:space="preserve">Brigid KOSGEI </t>
  </si>
  <si>
    <t>Berlín</t>
  </si>
  <si>
    <t xml:space="preserve">Bekele  </t>
  </si>
  <si>
    <t>INEOS</t>
  </si>
  <si>
    <t>KOSGEI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</si>
</sst>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E4B4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 applyAlignment="1">
      <alignment horizontal="center"/>
    </xf>
    <xf numFmtId="21" fontId="0" fillId="0" borderId="0" xfId="0" applyNumberFormat="1"/>
    <xf numFmtId="21" fontId="0" fillId="0" borderId="0" xfId="0" applyNumberFormat="1" applyBorder="1" applyAlignment="1">
      <alignment horizontal="center"/>
    </xf>
    <xf numFmtId="45" fontId="0" fillId="0" borderId="0" xfId="0" applyNumberFormat="1" applyAlignment="1">
      <alignment horizontal="center"/>
    </xf>
    <xf numFmtId="0" fontId="3" fillId="0" borderId="0" xfId="0" applyFont="1" applyFill="1"/>
    <xf numFmtId="2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1" fontId="3" fillId="0" borderId="0" xfId="0" applyNumberFormat="1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5" fontId="2" fillId="0" borderId="0" xfId="0" applyNumberFormat="1" applyFont="1" applyBorder="1" applyAlignment="1">
      <alignment horizontal="center" vertical="center"/>
    </xf>
    <xf numFmtId="21" fontId="2" fillId="0" borderId="0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1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45" fontId="2" fillId="4" borderId="0" xfId="0" applyNumberFormat="1" applyFont="1" applyFill="1" applyAlignment="1">
      <alignment horizontal="center" vertical="center"/>
    </xf>
    <xf numFmtId="21" fontId="4" fillId="4" borderId="0" xfId="0" applyNumberFormat="1" applyFont="1" applyFill="1" applyBorder="1" applyAlignment="1">
      <alignment horizontal="center" vertical="center"/>
    </xf>
    <xf numFmtId="21" fontId="4" fillId="4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21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21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21" fontId="1" fillId="9" borderId="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2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1" fontId="1" fillId="10" borderId="0" xfId="0" applyNumberFormat="1" applyFont="1" applyFill="1" applyBorder="1" applyAlignment="1">
      <alignment horizontal="center" vertical="center"/>
    </xf>
    <xf numFmtId="21" fontId="1" fillId="11" borderId="0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21" fontId="3" fillId="0" borderId="0" xfId="0" applyNumberFormat="1" applyFont="1" applyBorder="1"/>
    <xf numFmtId="21" fontId="3" fillId="0" borderId="0" xfId="0" applyNumberFormat="1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4" borderId="0" xfId="0" applyFont="1" applyFill="1"/>
    <xf numFmtId="21" fontId="3" fillId="4" borderId="0" xfId="0" applyNumberFormat="1" applyFont="1" applyFill="1"/>
    <xf numFmtId="0" fontId="7" fillId="8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21" fontId="6" fillId="0" borderId="0" xfId="0" applyNumberFormat="1" applyFont="1" applyBorder="1"/>
    <xf numFmtId="46" fontId="6" fillId="0" borderId="0" xfId="0" applyNumberFormat="1" applyFont="1"/>
    <xf numFmtId="21" fontId="6" fillId="0" borderId="0" xfId="0" applyNumberFormat="1" applyFont="1"/>
    <xf numFmtId="21" fontId="6" fillId="0" borderId="0" xfId="0" applyNumberFormat="1" applyFont="1" applyFill="1" applyBorder="1"/>
    <xf numFmtId="0" fontId="6" fillId="0" borderId="0" xfId="0" applyFont="1" applyFill="1" applyBorder="1"/>
    <xf numFmtId="21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21" fontId="0" fillId="0" borderId="0" xfId="0" applyNumberFormat="1" applyAlignment="1">
      <alignment vertical="center" wrapText="1"/>
    </xf>
    <xf numFmtId="0" fontId="10" fillId="3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21" fontId="7" fillId="10" borderId="0" xfId="0" applyNumberFormat="1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6" fillId="4" borderId="0" xfId="0" applyFont="1" applyFill="1"/>
    <xf numFmtId="21" fontId="6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1" fontId="6" fillId="4" borderId="0" xfId="0" applyNumberFormat="1" applyFont="1" applyFill="1" applyAlignment="1">
      <alignment horizontal="center"/>
    </xf>
    <xf numFmtId="45" fontId="6" fillId="4" borderId="0" xfId="0" applyNumberFormat="1" applyFont="1" applyFill="1" applyAlignment="1">
      <alignment horizontal="center"/>
    </xf>
    <xf numFmtId="21" fontId="6" fillId="0" borderId="0" xfId="0" applyNumberFormat="1" applyFont="1" applyBorder="1" applyAlignment="1">
      <alignment horizontal="center"/>
    </xf>
    <xf numFmtId="45" fontId="6" fillId="0" borderId="0" xfId="0" applyNumberFormat="1" applyFont="1" applyAlignment="1">
      <alignment horizontal="center"/>
    </xf>
    <xf numFmtId="21" fontId="6" fillId="0" borderId="0" xfId="0" applyNumberFormat="1" applyFont="1" applyAlignment="1"/>
    <xf numFmtId="0" fontId="6" fillId="0" borderId="0" xfId="0" applyFont="1" applyAlignment="1"/>
    <xf numFmtId="21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2" fillId="0" borderId="0" xfId="0" applyFont="1"/>
    <xf numFmtId="0" fontId="12" fillId="4" borderId="0" xfId="0" applyFont="1" applyFill="1"/>
    <xf numFmtId="21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0" borderId="0" xfId="0" applyFill="1"/>
    <xf numFmtId="0" fontId="7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64" fontId="7" fillId="14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0" fillId="4" borderId="0" xfId="0" applyFont="1" applyFill="1" applyBorder="1" applyAlignment="1">
      <alignment horizontal="center"/>
    </xf>
    <xf numFmtId="45" fontId="0" fillId="4" borderId="0" xfId="0" applyNumberFormat="1" applyFont="1" applyFill="1" applyAlignment="1">
      <alignment horizontal="center"/>
    </xf>
    <xf numFmtId="21" fontId="0" fillId="4" borderId="0" xfId="0" applyNumberFormat="1" applyFont="1" applyFill="1" applyAlignment="1">
      <alignment horizontal="center"/>
    </xf>
    <xf numFmtId="2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5" fontId="0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Alignment="1"/>
    <xf numFmtId="2" fontId="6" fillId="4" borderId="0" xfId="0" applyNumberFormat="1" applyFont="1" applyFill="1" applyAlignment="1">
      <alignment horizontal="center"/>
    </xf>
    <xf numFmtId="45" fontId="13" fillId="0" borderId="0" xfId="0" applyNumberFormat="1" applyFont="1" applyBorder="1" applyAlignment="1">
      <alignment horizontal="center" vertical="center"/>
    </xf>
    <xf numFmtId="45" fontId="14" fillId="0" borderId="0" xfId="0" applyNumberFormat="1" applyFont="1" applyBorder="1" applyAlignment="1">
      <alignment horizontal="right" vertical="center"/>
    </xf>
    <xf numFmtId="21" fontId="14" fillId="0" borderId="0" xfId="0" applyNumberFormat="1" applyFont="1" applyBorder="1" applyAlignment="1">
      <alignment horizontal="right" vertical="center"/>
    </xf>
    <xf numFmtId="164" fontId="1" fillId="15" borderId="0" xfId="0" applyNumberFormat="1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5" fillId="4" borderId="0" xfId="0" applyFont="1" applyFill="1"/>
    <xf numFmtId="0" fontId="13" fillId="4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/>
    <xf numFmtId="21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21" fontId="5" fillId="0" borderId="0" xfId="0" applyNumberFormat="1" applyFont="1" applyBorder="1"/>
    <xf numFmtId="0" fontId="5" fillId="0" borderId="0" xfId="0" applyFont="1" applyBorder="1"/>
    <xf numFmtId="45" fontId="5" fillId="4" borderId="0" xfId="0" applyNumberFormat="1" applyFont="1" applyFill="1" applyAlignment="1">
      <alignment horizontal="center"/>
    </xf>
    <xf numFmtId="21" fontId="15" fillId="0" borderId="0" xfId="0" applyNumberFormat="1" applyFont="1" applyBorder="1" applyAlignment="1">
      <alignment horizontal="center" vertical="center"/>
    </xf>
    <xf numFmtId="21" fontId="0" fillId="4" borderId="0" xfId="0" applyNumberFormat="1" applyFont="1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21" fontId="2" fillId="16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color rgb="FF9C0006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BE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9900632854039E-2"/>
          <c:y val="0.14896061025554333"/>
          <c:w val="0.88442848701947618"/>
          <c:h val="0.68850856940423399"/>
        </c:manualLayout>
      </c:layout>
      <c:lineChart>
        <c:grouping val="standard"/>
        <c:varyColors val="0"/>
        <c:ser>
          <c:idx val="0"/>
          <c:order val="0"/>
          <c:tx>
            <c:strRef>
              <c:f>MUJERES!$F$35:$H$35</c:f>
              <c:strCache>
                <c:ptCount val="3"/>
                <c:pt idx="0">
                  <c:v>Atleta</c:v>
                </c:pt>
                <c:pt idx="1">
                  <c:v>2020</c:v>
                </c:pt>
                <c:pt idx="2">
                  <c:v>London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tx1">
                  <a:lumMod val="95000"/>
                  <a:lumOff val="5000"/>
                </a:schemeClr>
              </a:solidFill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MUJERES!$E$3:$L$3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MUJERES!$I$35:$P$35</c:f>
              <c:numCache>
                <c:formatCode>mm:ss</c:formatCode>
                <c:ptCount val="8"/>
                <c:pt idx="0">
                  <c:v>1.1412037037037038E-2</c:v>
                </c:pt>
                <c:pt idx="1">
                  <c:v>1.1099537037037034E-2</c:v>
                </c:pt>
                <c:pt idx="2">
                  <c:v>1.1180555555555555E-2</c:v>
                </c:pt>
                <c:pt idx="3">
                  <c:v>1.1157407407407408E-2</c:v>
                </c:pt>
                <c:pt idx="4">
                  <c:v>1.1597222222222224E-2</c:v>
                </c:pt>
                <c:pt idx="5">
                  <c:v>1.1817129629629629E-2</c:v>
                </c:pt>
                <c:pt idx="6">
                  <c:v>1.1597222222222217E-2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F-46C2-81E1-BCACEDA97E11}"/>
            </c:ext>
          </c:extLst>
        </c:ser>
        <c:ser>
          <c:idx val="2"/>
          <c:order val="1"/>
          <c:tx>
            <c:strRef>
              <c:f>MUJERES!$F$37:$H$37</c:f>
              <c:strCache>
                <c:ptCount val="3"/>
                <c:pt idx="0">
                  <c:v>KOSGEI</c:v>
                </c:pt>
                <c:pt idx="1">
                  <c:v>2019</c:v>
                </c:pt>
                <c:pt idx="2">
                  <c:v>Chicago</c:v>
                </c:pt>
              </c:strCache>
            </c:strRef>
          </c:tx>
          <c:spPr>
            <a:ln w="53975">
              <a:solidFill>
                <a:srgbClr val="FFC000"/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FFC000"/>
                </a:solidFill>
              </a:ln>
            </c:spPr>
          </c:marker>
          <c:dLbls>
            <c:numFmt formatCode="mm:ss" sourceLinked="0"/>
            <c:spPr>
              <a:solidFill>
                <a:srgbClr val="FFC000"/>
              </a:solidFill>
            </c:spPr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MUJERES!$E$3:$L$3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MUJERES!$E$11:$L$11</c:f>
              <c:numCache>
                <c:formatCode>h:mm:ss</c:formatCode>
                <c:ptCount val="8"/>
                <c:pt idx="0">
                  <c:v>1.0972222222222223E-2</c:v>
                </c:pt>
                <c:pt idx="1">
                  <c:v>1.0879629629629625E-2</c:v>
                </c:pt>
                <c:pt idx="2">
                  <c:v>1.1087962962962963E-2</c:v>
                </c:pt>
                <c:pt idx="3">
                  <c:v>1.1122685185185194E-2</c:v>
                </c:pt>
                <c:pt idx="4">
                  <c:v>1.1180555555555555E-2</c:v>
                </c:pt>
                <c:pt idx="5">
                  <c:v>1.0937500000000003E-2</c:v>
                </c:pt>
                <c:pt idx="6">
                  <c:v>1.1064814814814805E-2</c:v>
                </c:pt>
                <c:pt idx="7">
                  <c:v>1.1076388888888899E-2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F-46C2-81E1-BCACEDA9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7278848"/>
        <c:axId val="329778304"/>
      </c:lineChart>
      <c:catAx>
        <c:axId val="297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329778304"/>
        <c:crosses val="autoZero"/>
        <c:auto val="1"/>
        <c:lblAlgn val="ctr"/>
        <c:lblOffset val="100"/>
        <c:noMultiLvlLbl val="0"/>
      </c:catAx>
      <c:valAx>
        <c:axId val="329778304"/>
        <c:scaling>
          <c:orientation val="minMax"/>
          <c:min val="1.0700000000000003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lgDash"/>
            </a:ln>
          </c:spPr>
        </c:majorGridlines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297278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9900632854039E-2"/>
          <c:y val="8.817390644160894E-2"/>
          <c:w val="0.88442848701947618"/>
          <c:h val="0.79960157718658043"/>
        </c:manualLayout>
      </c:layout>
      <c:lineChart>
        <c:grouping val="standard"/>
        <c:varyColors val="0"/>
        <c:ser>
          <c:idx val="0"/>
          <c:order val="0"/>
          <c:tx>
            <c:strRef>
              <c:f>HOMBRES!$F$52:$H$52</c:f>
              <c:strCache>
                <c:ptCount val="3"/>
                <c:pt idx="0">
                  <c:v>Atleta</c:v>
                </c:pt>
                <c:pt idx="1">
                  <c:v>2022</c:v>
                </c:pt>
                <c:pt idx="2">
                  <c:v>Berlin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HOMBRES!$AD$51:$AJ$51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HOMBRES!$AD$52:$AG$52</c:f>
              <c:numCache>
                <c:formatCode>h:mm:ss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B-4DDE-8EB9-B578F56C35B8}"/>
            </c:ext>
          </c:extLst>
        </c:ser>
        <c:ser>
          <c:idx val="5"/>
          <c:order val="1"/>
          <c:tx>
            <c:strRef>
              <c:f>HOMBRES!$F$57:$H$57</c:f>
              <c:strCache>
                <c:ptCount val="3"/>
                <c:pt idx="0">
                  <c:v>Bekele  </c:v>
                </c:pt>
                <c:pt idx="1">
                  <c:v>2019</c:v>
                </c:pt>
                <c:pt idx="2">
                  <c:v>Berlin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cat>
            <c:strRef>
              <c:f>HOMBRES!$AD$51:$AJ$51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HOMBRES!$AD$57:$AJ$57</c:f>
              <c:numCache>
                <c:formatCode>h:mm:ss</c:formatCode>
                <c:ptCount val="7"/>
                <c:pt idx="0">
                  <c:v>2.0057870370370368E-2</c:v>
                </c:pt>
                <c:pt idx="1">
                  <c:v>2.0196759259259262E-2</c:v>
                </c:pt>
                <c:pt idx="2">
                  <c:v>2.0196759259259265E-2</c:v>
                </c:pt>
                <c:pt idx="3">
                  <c:v>2.0150462962962957E-2</c:v>
                </c:pt>
                <c:pt idx="4">
                  <c:v>2.0104166666666659E-2</c:v>
                </c:pt>
                <c:pt idx="5">
                  <c:v>1.9965277777777783E-2</c:v>
                </c:pt>
                <c:pt idx="6">
                  <c:v>1.9849537037037047E-2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B-4DDE-8EB9-B578F56C35B8}"/>
            </c:ext>
          </c:extLst>
        </c:ser>
        <c:ser>
          <c:idx val="1"/>
          <c:order val="2"/>
          <c:tx>
            <c:strRef>
              <c:f>HOMBRES!$F$56:$H$56</c:f>
              <c:strCache>
                <c:ptCount val="3"/>
                <c:pt idx="0">
                  <c:v>Kipchoge</c:v>
                </c:pt>
                <c:pt idx="1">
                  <c:v>2018</c:v>
                </c:pt>
                <c:pt idx="2">
                  <c:v>Berlin</c:v>
                </c:pt>
              </c:strCache>
            </c:strRef>
          </c:tx>
          <c:spPr>
            <a:ln w="60325"/>
          </c:spPr>
          <c:marker>
            <c:symbol val="circ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strRef>
              <c:f>HOMBRES!$AD$51:$AJ$51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HOMBRES!$AD$56:$AJ$56</c:f>
              <c:numCache>
                <c:formatCode>h:mm:ss</c:formatCode>
                <c:ptCount val="7"/>
                <c:pt idx="0">
                  <c:v>2.0150462962962964E-2</c:v>
                </c:pt>
                <c:pt idx="1">
                  <c:v>2.0300925925925924E-2</c:v>
                </c:pt>
                <c:pt idx="2">
                  <c:v>2.0081018518518515E-2</c:v>
                </c:pt>
                <c:pt idx="3">
                  <c:v>1.997685185185185E-2</c:v>
                </c:pt>
                <c:pt idx="4">
                  <c:v>2.0011574074074077E-2</c:v>
                </c:pt>
                <c:pt idx="5">
                  <c:v>1.9872685185185181E-2</c:v>
                </c:pt>
                <c:pt idx="6">
                  <c:v>1.9988425925925916E-2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B-4DDE-8EB9-B578F56C35B8}"/>
            </c:ext>
          </c:extLst>
        </c:ser>
        <c:ser>
          <c:idx val="6"/>
          <c:order val="3"/>
          <c:tx>
            <c:strRef>
              <c:f>HOMBRES!$E$55:$H$55</c:f>
              <c:strCache>
                <c:ptCount val="4"/>
                <c:pt idx="0">
                  <c:v>2:00:25</c:v>
                </c:pt>
                <c:pt idx="1">
                  <c:v>Kipchoge</c:v>
                </c:pt>
                <c:pt idx="2">
                  <c:v>2017</c:v>
                </c:pt>
                <c:pt idx="3">
                  <c:v>Sub2</c:v>
                </c:pt>
              </c:strCache>
            </c:strRef>
          </c:tx>
          <c:spPr>
            <a:ln w="53975">
              <a:solidFill>
                <a:srgbClr val="FF0000"/>
              </a:solidFill>
            </a:ln>
          </c:spPr>
          <c:marker>
            <c:symbol val="circle"/>
            <c:size val="11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HOMBRES!$AD$51:$AJ$51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HOMBRES!$AD$55:$AJ$55</c:f>
              <c:numCache>
                <c:formatCode>h:mm:ss</c:formatCode>
                <c:ptCount val="7"/>
                <c:pt idx="0">
                  <c:v>1.9687499999999997E-2</c:v>
                </c:pt>
                <c:pt idx="1">
                  <c:v>1.9675925925925927E-2</c:v>
                </c:pt>
                <c:pt idx="2">
                  <c:v>1.9768518518518519E-2</c:v>
                </c:pt>
                <c:pt idx="3">
                  <c:v>1.9780092592592592E-2</c:v>
                </c:pt>
                <c:pt idx="4">
                  <c:v>1.9803240740740739E-2</c:v>
                </c:pt>
                <c:pt idx="5">
                  <c:v>1.9837962962962963E-2</c:v>
                </c:pt>
                <c:pt idx="6">
                  <c:v>1.9953703703703703E-2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B-4DDE-8EB9-B578F56C35B8}"/>
            </c:ext>
          </c:extLst>
        </c:ser>
        <c:ser>
          <c:idx val="2"/>
          <c:order val="4"/>
          <c:spPr>
            <a:ln w="50800">
              <a:solidFill>
                <a:schemeClr val="accent4"/>
              </a:solidFill>
            </a:ln>
          </c:spPr>
          <c:marker>
            <c:symbol val="circle"/>
            <c:size val="11"/>
            <c:spPr>
              <a:solidFill>
                <a:schemeClr val="accent4">
                  <a:lumMod val="20000"/>
                  <a:lumOff val="80000"/>
                </a:schemeClr>
              </a:solidFill>
            </c:spPr>
          </c:marker>
          <c:val>
            <c:numRef>
              <c:f>HOMBRES!$AD$54:$AJ$54</c:f>
              <c:numCache>
                <c:formatCode>h:mm:ss</c:formatCode>
                <c:ptCount val="7"/>
                <c:pt idx="0">
                  <c:v>1.9675925925925927E-2</c:v>
                </c:pt>
                <c:pt idx="1">
                  <c:v>1.9722222222222224E-2</c:v>
                </c:pt>
                <c:pt idx="2">
                  <c:v>1.9756944444444442E-2</c:v>
                </c:pt>
                <c:pt idx="3">
                  <c:v>1.9733796296296291E-2</c:v>
                </c:pt>
                <c:pt idx="4">
                  <c:v>1.9722222222222217E-2</c:v>
                </c:pt>
                <c:pt idx="5">
                  <c:v>1.9722222222222224E-2</c:v>
                </c:pt>
                <c:pt idx="6">
                  <c:v>1.9722222222222231E-2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6B-4DDE-8EB9-B578F56C3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26560"/>
        <c:axId val="588665600"/>
      </c:lineChart>
      <c:catAx>
        <c:axId val="58862656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88665600"/>
        <c:crosses val="autoZero"/>
        <c:auto val="1"/>
        <c:lblAlgn val="ctr"/>
        <c:lblOffset val="100"/>
        <c:noMultiLvlLbl val="0"/>
      </c:catAx>
      <c:valAx>
        <c:axId val="588665600"/>
        <c:scaling>
          <c:orientation val="minMax"/>
          <c:min val="1.9000000000000003E-2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88626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9900632854039E-2"/>
          <c:y val="0.14896061025554333"/>
          <c:w val="0.88442848701947618"/>
          <c:h val="0.68850856940423399"/>
        </c:manualLayout>
      </c:layout>
      <c:lineChart>
        <c:grouping val="standard"/>
        <c:varyColors val="0"/>
        <c:ser>
          <c:idx val="0"/>
          <c:order val="0"/>
          <c:tx>
            <c:strRef>
              <c:f>MUJERES!$F$35:$H$35</c:f>
              <c:strCache>
                <c:ptCount val="3"/>
                <c:pt idx="0">
                  <c:v>Atleta</c:v>
                </c:pt>
                <c:pt idx="1">
                  <c:v>2020</c:v>
                </c:pt>
                <c:pt idx="2">
                  <c:v>London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MUJERES!$E$3:$L$3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MUJERES!$I$35:$P$35</c:f>
              <c:numCache>
                <c:formatCode>mm:ss</c:formatCode>
                <c:ptCount val="8"/>
                <c:pt idx="0">
                  <c:v>1.1412037037037038E-2</c:v>
                </c:pt>
                <c:pt idx="1">
                  <c:v>1.1099537037037034E-2</c:v>
                </c:pt>
                <c:pt idx="2">
                  <c:v>1.1180555555555555E-2</c:v>
                </c:pt>
                <c:pt idx="3">
                  <c:v>1.1157407407407408E-2</c:v>
                </c:pt>
                <c:pt idx="4">
                  <c:v>1.1597222222222224E-2</c:v>
                </c:pt>
                <c:pt idx="5">
                  <c:v>1.1817129629629629E-2</c:v>
                </c:pt>
                <c:pt idx="6">
                  <c:v>1.1597222222222217E-2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E-459C-BB3D-82C808823B8F}"/>
            </c:ext>
          </c:extLst>
        </c:ser>
        <c:ser>
          <c:idx val="2"/>
          <c:order val="1"/>
          <c:tx>
            <c:strRef>
              <c:f>MUJERES!$F$40:$H$40</c:f>
              <c:strCache>
                <c:ptCount val="3"/>
                <c:pt idx="0">
                  <c:v>CHEPNG'ETICH</c:v>
                </c:pt>
                <c:pt idx="1">
                  <c:v>2019</c:v>
                </c:pt>
                <c:pt idx="2">
                  <c:v>Dubai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cat>
            <c:numRef>
              <c:f>MUJERES!$E$3:$L$3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MUJERES!$E$6:$L$6</c:f>
              <c:numCache>
                <c:formatCode>h:mm:ss</c:formatCode>
                <c:ptCount val="8"/>
                <c:pt idx="0">
                  <c:v>1.1296296296296296E-2</c:v>
                </c:pt>
                <c:pt idx="1">
                  <c:v>1.119212962962963E-2</c:v>
                </c:pt>
                <c:pt idx="2">
                  <c:v>1.1192129629629628E-2</c:v>
                </c:pt>
                <c:pt idx="3">
                  <c:v>1.1168981481481481E-2</c:v>
                </c:pt>
                <c:pt idx="4">
                  <c:v>1.1284722222222231E-2</c:v>
                </c:pt>
                <c:pt idx="5">
                  <c:v>1.1412037037037019E-2</c:v>
                </c:pt>
                <c:pt idx="6">
                  <c:v>1.1620370370370378E-2</c:v>
                </c:pt>
                <c:pt idx="7">
                  <c:v>1.1215277777777768E-2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E-459C-BB3D-82C808823B8F}"/>
            </c:ext>
          </c:extLst>
        </c:ser>
        <c:ser>
          <c:idx val="3"/>
          <c:order val="2"/>
          <c:tx>
            <c:strRef>
              <c:f>MUJERES!$F$41:$H$41</c:f>
              <c:strCache>
                <c:ptCount val="3"/>
                <c:pt idx="0">
                  <c:v>DEGEFA</c:v>
                </c:pt>
                <c:pt idx="1">
                  <c:v>2019</c:v>
                </c:pt>
                <c:pt idx="2">
                  <c:v>Dubai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4">
                  <a:lumMod val="40000"/>
                  <a:lumOff val="60000"/>
                </a:schemeClr>
              </a:solidFill>
            </c:spPr>
          </c:marker>
          <c:val>
            <c:numRef>
              <c:f>MUJERES!$E$7:$L$7</c:f>
              <c:numCache>
                <c:formatCode>h:mm:ss</c:formatCode>
                <c:ptCount val="8"/>
                <c:pt idx="0">
                  <c:v>1.1296296296296296E-2</c:v>
                </c:pt>
                <c:pt idx="1">
                  <c:v>1.119212962962963E-2</c:v>
                </c:pt>
                <c:pt idx="2">
                  <c:v>1.1203703703703702E-2</c:v>
                </c:pt>
                <c:pt idx="3">
                  <c:v>1.1157407407407408E-2</c:v>
                </c:pt>
                <c:pt idx="4">
                  <c:v>1.1296296296296304E-2</c:v>
                </c:pt>
                <c:pt idx="5">
                  <c:v>1.1400462962962946E-2</c:v>
                </c:pt>
                <c:pt idx="6">
                  <c:v>1.1620370370370378E-2</c:v>
                </c:pt>
                <c:pt idx="7">
                  <c:v>1.1365740740740746E-2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E-459C-BB3D-82C808823B8F}"/>
            </c:ext>
          </c:extLst>
        </c:ser>
        <c:ser>
          <c:idx val="4"/>
          <c:order val="3"/>
          <c:tx>
            <c:strRef>
              <c:f>MUJERES!$F$42:$H$42</c:f>
              <c:strCache>
                <c:ptCount val="3"/>
                <c:pt idx="0">
                  <c:v>RADCLIFFE </c:v>
                </c:pt>
                <c:pt idx="1">
                  <c:v>2005</c:v>
                </c:pt>
                <c:pt idx="2">
                  <c:v>London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</c:spPr>
          </c:marker>
          <c:val>
            <c:numRef>
              <c:f>MUJERES!$E$8:$L$8</c:f>
              <c:numCache>
                <c:formatCode>h:mm:ss</c:formatCode>
                <c:ptCount val="8"/>
                <c:pt idx="0">
                  <c:v>1.0960648148148148E-2</c:v>
                </c:pt>
                <c:pt idx="1">
                  <c:v>1.1458333333333333E-2</c:v>
                </c:pt>
                <c:pt idx="2">
                  <c:v>1.1307870370370374E-2</c:v>
                </c:pt>
                <c:pt idx="3">
                  <c:v>1.1354166666666658E-2</c:v>
                </c:pt>
                <c:pt idx="4">
                  <c:v>1.1203703703703709E-2</c:v>
                </c:pt>
                <c:pt idx="5">
                  <c:v>1.1388888888888893E-2</c:v>
                </c:pt>
                <c:pt idx="6">
                  <c:v>1.1562500000000003E-2</c:v>
                </c:pt>
                <c:pt idx="7">
                  <c:v>1.1342592592592585E-2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E-459C-BB3D-82C808823B8F}"/>
            </c:ext>
          </c:extLst>
        </c:ser>
        <c:ser>
          <c:idx val="5"/>
          <c:order val="4"/>
          <c:tx>
            <c:strRef>
              <c:f>MUJERES!$F$43:$H$43</c:f>
              <c:strCache>
                <c:ptCount val="3"/>
                <c:pt idx="0">
                  <c:v>DIBABA</c:v>
                </c:pt>
                <c:pt idx="1">
                  <c:v>2017</c:v>
                </c:pt>
                <c:pt idx="2">
                  <c:v>London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val>
            <c:numRef>
              <c:f>MUJERES!$E$9:$L$9</c:f>
              <c:numCache>
                <c:formatCode>h:mm:ss</c:formatCode>
                <c:ptCount val="8"/>
                <c:pt idx="0">
                  <c:v>1.0902777777777777E-2</c:v>
                </c:pt>
                <c:pt idx="1">
                  <c:v>1.0983796296296295E-2</c:v>
                </c:pt>
                <c:pt idx="2">
                  <c:v>1.127314814814815E-2</c:v>
                </c:pt>
                <c:pt idx="3">
                  <c:v>1.1435185185185187E-2</c:v>
                </c:pt>
                <c:pt idx="4">
                  <c:v>1.155092592592593E-2</c:v>
                </c:pt>
                <c:pt idx="5">
                  <c:v>1.1481481481481481E-2</c:v>
                </c:pt>
                <c:pt idx="6">
                  <c:v>1.1493055555555548E-2</c:v>
                </c:pt>
                <c:pt idx="7">
                  <c:v>1.17361111111111E-2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E-459C-BB3D-82C808823B8F}"/>
            </c:ext>
          </c:extLst>
        </c:ser>
        <c:ser>
          <c:idx val="1"/>
          <c:order val="5"/>
          <c:tx>
            <c:strRef>
              <c:f>MUJERES!$F$39:$H$39</c:f>
              <c:strCache>
                <c:ptCount val="3"/>
                <c:pt idx="0">
                  <c:v>KEITANY </c:v>
                </c:pt>
                <c:pt idx="1">
                  <c:v>2017</c:v>
                </c:pt>
                <c:pt idx="2">
                  <c:v>London</c:v>
                </c:pt>
              </c:strCache>
            </c:strRef>
          </c:tx>
          <c:spPr>
            <a:ln w="47625"/>
          </c:spPr>
          <c:marker>
            <c:symbol val="circ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val>
            <c:numRef>
              <c:f>MUJERES!$E$5:$L$5</c:f>
              <c:numCache>
                <c:formatCode>h:mm:ss</c:formatCode>
                <c:ptCount val="8"/>
                <c:pt idx="0">
                  <c:v>1.0775462962962964E-2</c:v>
                </c:pt>
                <c:pt idx="1">
                  <c:v>1.0949074074074075E-2</c:v>
                </c:pt>
                <c:pt idx="2">
                  <c:v>1.1087962962962963E-2</c:v>
                </c:pt>
                <c:pt idx="3">
                  <c:v>1.1238425925925929E-2</c:v>
                </c:pt>
                <c:pt idx="4">
                  <c:v>1.1307870370370357E-2</c:v>
                </c:pt>
                <c:pt idx="5">
                  <c:v>1.1365740740740753E-2</c:v>
                </c:pt>
                <c:pt idx="6">
                  <c:v>1.1504629629629629E-2</c:v>
                </c:pt>
                <c:pt idx="7">
                  <c:v>1.1793981481481475E-2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E-459C-BB3D-82C808823B8F}"/>
            </c:ext>
          </c:extLst>
        </c:ser>
        <c:ser>
          <c:idx val="6"/>
          <c:order val="6"/>
          <c:tx>
            <c:strRef>
              <c:f>MUJERES!$F$38:$H$38</c:f>
              <c:strCache>
                <c:ptCount val="3"/>
                <c:pt idx="0">
                  <c:v>RADCLIFFE </c:v>
                </c:pt>
                <c:pt idx="1">
                  <c:v>2003</c:v>
                </c:pt>
                <c:pt idx="2">
                  <c:v>London</c:v>
                </c:pt>
              </c:strCache>
            </c:strRef>
          </c:tx>
          <c:spPr>
            <a:ln w="41275"/>
          </c:spPr>
          <c:marker>
            <c:symbol val="circle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</c:spPr>
          </c:marker>
          <c:val>
            <c:numRef>
              <c:f>MUJERES!$E$4:$L$4</c:f>
              <c:numCache>
                <c:formatCode>h:mm:ss</c:formatCode>
                <c:ptCount val="8"/>
                <c:pt idx="0">
                  <c:v>1.0972222222222223E-2</c:v>
                </c:pt>
                <c:pt idx="1">
                  <c:v>1.126157407407407E-2</c:v>
                </c:pt>
                <c:pt idx="2">
                  <c:v>1.127314814814815E-2</c:v>
                </c:pt>
                <c:pt idx="3">
                  <c:v>1.127314814814815E-2</c:v>
                </c:pt>
                <c:pt idx="4">
                  <c:v>1.1192129629629628E-2</c:v>
                </c:pt>
                <c:pt idx="5">
                  <c:v>1.1122685185185187E-2</c:v>
                </c:pt>
                <c:pt idx="6">
                  <c:v>1.1076388888888886E-2</c:v>
                </c:pt>
                <c:pt idx="7">
                  <c:v>1.1064814814814819E-2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E-459C-BB3D-82C808823B8F}"/>
            </c:ext>
          </c:extLst>
        </c:ser>
        <c:ser>
          <c:idx val="7"/>
          <c:order val="7"/>
          <c:tx>
            <c:strRef>
              <c:f>MUJERES!$F$37:$H$37</c:f>
              <c:strCache>
                <c:ptCount val="3"/>
                <c:pt idx="0">
                  <c:v>KOSGEI</c:v>
                </c:pt>
                <c:pt idx="1">
                  <c:v>2019</c:v>
                </c:pt>
                <c:pt idx="2">
                  <c:v>Chicago</c:v>
                </c:pt>
              </c:strCache>
            </c:strRef>
          </c:tx>
          <c:spPr>
            <a:ln w="53975">
              <a:solidFill>
                <a:srgbClr val="FFC000"/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MUJERES!$E$11:$L$11</c:f>
              <c:numCache>
                <c:formatCode>h:mm:ss</c:formatCode>
                <c:ptCount val="8"/>
                <c:pt idx="0">
                  <c:v>1.0972222222222223E-2</c:v>
                </c:pt>
                <c:pt idx="1">
                  <c:v>1.0879629629629625E-2</c:v>
                </c:pt>
                <c:pt idx="2">
                  <c:v>1.1087962962962963E-2</c:v>
                </c:pt>
                <c:pt idx="3">
                  <c:v>1.1122685185185194E-2</c:v>
                </c:pt>
                <c:pt idx="4">
                  <c:v>1.1180555555555555E-2</c:v>
                </c:pt>
                <c:pt idx="5">
                  <c:v>1.0937500000000003E-2</c:v>
                </c:pt>
                <c:pt idx="6">
                  <c:v>1.1064814814814805E-2</c:v>
                </c:pt>
                <c:pt idx="7">
                  <c:v>1.1076388888888899E-2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1E-459C-BB3D-82C80882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18016"/>
        <c:axId val="598140800"/>
      </c:lineChart>
      <c:catAx>
        <c:axId val="5913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98140800"/>
        <c:crosses val="autoZero"/>
        <c:auto val="1"/>
        <c:lblAlgn val="ctr"/>
        <c:lblOffset val="100"/>
        <c:noMultiLvlLbl val="0"/>
      </c:catAx>
      <c:valAx>
        <c:axId val="598140800"/>
        <c:scaling>
          <c:orientation val="minMax"/>
          <c:max val="1.2000000000000002E-2"/>
          <c:min val="1.0500000000000002E-2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lgDash"/>
            </a:ln>
          </c:spPr>
        </c:majorGridlines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91318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348071385273378E-2"/>
          <c:y val="0.11233562992125984"/>
          <c:w val="0.90447582261955717"/>
          <c:h val="0.74089206036745403"/>
        </c:manualLayout>
      </c:layout>
      <c:lineChart>
        <c:grouping val="standard"/>
        <c:varyColors val="0"/>
        <c:ser>
          <c:idx val="1"/>
          <c:order val="0"/>
          <c:tx>
            <c:strRef>
              <c:f>MUJERES!$H$87</c:f>
              <c:strCache>
                <c:ptCount val="1"/>
                <c:pt idx="0">
                  <c:v>Chicago</c:v>
                </c:pt>
              </c:strCache>
            </c:strRef>
          </c:tx>
          <c:spPr>
            <a:ln w="88900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15"/>
            <c:spPr>
              <a:solidFill>
                <a:srgbClr val="9BBB59">
                  <a:lumMod val="40000"/>
                  <a:lumOff val="60000"/>
                </a:srgbClr>
              </a:solidFill>
              <a:ln w="50800">
                <a:solidFill>
                  <a:srgbClr val="9BBB59">
                    <a:lumMod val="75000"/>
                  </a:srgbClr>
                </a:solidFill>
              </a:ln>
            </c:spPr>
          </c:marker>
          <c:dLbls>
            <c:numFmt formatCode="#,##0" sourceLinked="0"/>
            <c:spPr>
              <a:solidFill>
                <a:srgbClr val="9BBB59">
                  <a:lumMod val="50000"/>
                </a:srgbClr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MUJERES!$I$85:$Q$85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</c:v>
                </c:pt>
              </c:strCache>
            </c:strRef>
          </c:cat>
          <c:val>
            <c:numRef>
              <c:f>MUJERES!$I$87:$Q$87</c:f>
              <c:numCache>
                <c:formatCode>0.00</c:formatCode>
                <c:ptCount val="9"/>
                <c:pt idx="0">
                  <c:v>38</c:v>
                </c:pt>
                <c:pt idx="1">
                  <c:v>19</c:v>
                </c:pt>
                <c:pt idx="2">
                  <c:v>8</c:v>
                </c:pt>
                <c:pt idx="3">
                  <c:v>3</c:v>
                </c:pt>
                <c:pt idx="4">
                  <c:v>36</c:v>
                </c:pt>
                <c:pt idx="5">
                  <c:v>16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30-A30C-9A15CB91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54656"/>
        <c:axId val="840938624"/>
      </c:lineChart>
      <c:catAx>
        <c:axId val="827254656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840938624"/>
        <c:crossesAt val="-60"/>
        <c:auto val="1"/>
        <c:lblAlgn val="ctr"/>
        <c:lblOffset val="100"/>
        <c:noMultiLvlLbl val="0"/>
      </c:catAx>
      <c:valAx>
        <c:axId val="840938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8272546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06966521304055"/>
          <c:y val="3.1773915938711775E-2"/>
          <c:w val="0.90447582261955717"/>
          <c:h val="0.78391474923494553"/>
        </c:manualLayout>
      </c:layout>
      <c:lineChart>
        <c:grouping val="standard"/>
        <c:varyColors val="0"/>
        <c:ser>
          <c:idx val="1"/>
          <c:order val="0"/>
          <c:tx>
            <c:strRef>
              <c:f>MUJERES!$W$87</c:f>
              <c:strCache>
                <c:ptCount val="1"/>
              </c:strCache>
            </c:strRef>
          </c:tx>
          <c:spPr>
            <a:ln w="101600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17"/>
            <c:spPr>
              <a:solidFill>
                <a:srgbClr val="9BBB59">
                  <a:lumMod val="40000"/>
                  <a:lumOff val="60000"/>
                </a:srgbClr>
              </a:solidFill>
              <a:ln w="50800">
                <a:solidFill>
                  <a:srgbClr val="9BBB59">
                    <a:lumMod val="75000"/>
                  </a:srgbClr>
                </a:solidFill>
              </a:ln>
            </c:spPr>
          </c:marker>
          <c:dLbls>
            <c:numFmt formatCode="#,##0" sourceLinked="0"/>
            <c:spPr>
              <a:solidFill>
                <a:srgbClr val="9BBB59">
                  <a:lumMod val="50000"/>
                </a:srgbClr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MUJERES!$X$85:$AF$85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</c:v>
                </c:pt>
              </c:strCache>
            </c:strRef>
          </c:cat>
          <c:val>
            <c:numRef>
              <c:f>MUJERES!$X$87:$AF$87</c:f>
              <c:numCache>
                <c:formatCode>0.00</c:formatCode>
                <c:ptCount val="9"/>
                <c:pt idx="0">
                  <c:v>38</c:v>
                </c:pt>
                <c:pt idx="1">
                  <c:v>57</c:v>
                </c:pt>
                <c:pt idx="2">
                  <c:v>65</c:v>
                </c:pt>
                <c:pt idx="3">
                  <c:v>68</c:v>
                </c:pt>
                <c:pt idx="4">
                  <c:v>104</c:v>
                </c:pt>
                <c:pt idx="5">
                  <c:v>180</c:v>
                </c:pt>
                <c:pt idx="6">
                  <c:v>226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911-A674-54395D33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09088"/>
        <c:axId val="509610624"/>
      </c:lineChart>
      <c:catAx>
        <c:axId val="50960908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09610624"/>
        <c:crossesAt val="-100"/>
        <c:auto val="1"/>
        <c:lblAlgn val="ctr"/>
        <c:lblOffset val="100"/>
        <c:noMultiLvlLbl val="0"/>
      </c:catAx>
      <c:valAx>
        <c:axId val="509610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09609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99900632854039E-2"/>
          <c:y val="8.817390644160894E-2"/>
          <c:w val="0.88442848701947618"/>
          <c:h val="0.79960157718658043"/>
        </c:manualLayout>
      </c:layout>
      <c:lineChart>
        <c:grouping val="standard"/>
        <c:varyColors val="0"/>
        <c:ser>
          <c:idx val="0"/>
          <c:order val="0"/>
          <c:tx>
            <c:strRef>
              <c:f>MUJERES!$F$35:$H$35</c:f>
              <c:strCache>
                <c:ptCount val="3"/>
                <c:pt idx="0">
                  <c:v>Atleta</c:v>
                </c:pt>
                <c:pt idx="1">
                  <c:v>2020</c:v>
                </c:pt>
                <c:pt idx="2">
                  <c:v>London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MUJERES!$AD$35:$AJ$35</c:f>
              <c:numCache>
                <c:formatCode>h:mm:ss</c:formatCode>
                <c:ptCount val="7"/>
                <c:pt idx="0">
                  <c:v>2.2511574074074073E-2</c:v>
                </c:pt>
                <c:pt idx="1">
                  <c:v>2.2280092592592587E-2</c:v>
                </c:pt>
                <c:pt idx="2">
                  <c:v>2.2337962962962962E-2</c:v>
                </c:pt>
                <c:pt idx="3">
                  <c:v>2.2754629629629632E-2</c:v>
                </c:pt>
                <c:pt idx="4">
                  <c:v>2.3414351851851853E-2</c:v>
                </c:pt>
                <c:pt idx="5">
                  <c:v>2.3414351851851846E-2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C-49B1-A37E-9E3AA2ACD253}"/>
            </c:ext>
          </c:extLst>
        </c:ser>
        <c:ser>
          <c:idx val="2"/>
          <c:order val="1"/>
          <c:tx>
            <c:strRef>
              <c:f>MUJERES!$F$40:$H$40</c:f>
              <c:strCache>
                <c:ptCount val="3"/>
                <c:pt idx="0">
                  <c:v>CHEPNG'ETICH</c:v>
                </c:pt>
                <c:pt idx="1">
                  <c:v>2019</c:v>
                </c:pt>
                <c:pt idx="2">
                  <c:v>Dubai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MUJERES!$AD$40:$AJ$40</c:f>
              <c:numCache>
                <c:formatCode>h:mm:ss</c:formatCode>
                <c:ptCount val="7"/>
                <c:pt idx="0">
                  <c:v>2.2488425925925926E-2</c:v>
                </c:pt>
                <c:pt idx="1">
                  <c:v>2.2384259259259257E-2</c:v>
                </c:pt>
                <c:pt idx="2">
                  <c:v>2.2361111111111109E-2</c:v>
                </c:pt>
                <c:pt idx="3">
                  <c:v>2.2453703703703712E-2</c:v>
                </c:pt>
                <c:pt idx="4">
                  <c:v>2.269675925925925E-2</c:v>
                </c:pt>
                <c:pt idx="5">
                  <c:v>2.3032407407407397E-2</c:v>
                </c:pt>
                <c:pt idx="6">
                  <c:v>2.2835648148148147E-2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C-49B1-A37E-9E3AA2ACD253}"/>
            </c:ext>
          </c:extLst>
        </c:ser>
        <c:ser>
          <c:idx val="3"/>
          <c:order val="2"/>
          <c:tx>
            <c:strRef>
              <c:f>MUJERES!$F$41:$H$41</c:f>
              <c:strCache>
                <c:ptCount val="3"/>
                <c:pt idx="0">
                  <c:v>DEGEFA</c:v>
                </c:pt>
                <c:pt idx="1">
                  <c:v>2019</c:v>
                </c:pt>
                <c:pt idx="2">
                  <c:v>Dubai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4">
                  <a:lumMod val="40000"/>
                  <a:lumOff val="6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MUJERES!$AD$41:$AJ$41</c:f>
              <c:numCache>
                <c:formatCode>h:mm:ss</c:formatCode>
                <c:ptCount val="7"/>
                <c:pt idx="0">
                  <c:v>2.2488425925925926E-2</c:v>
                </c:pt>
                <c:pt idx="1">
                  <c:v>2.239583333333333E-2</c:v>
                </c:pt>
                <c:pt idx="2">
                  <c:v>2.2361111111111109E-2</c:v>
                </c:pt>
                <c:pt idx="3">
                  <c:v>2.2453703703703712E-2</c:v>
                </c:pt>
                <c:pt idx="4">
                  <c:v>2.269675925925925E-2</c:v>
                </c:pt>
                <c:pt idx="5">
                  <c:v>2.3020833333333324E-2</c:v>
                </c:pt>
                <c:pt idx="6">
                  <c:v>2.2986111111111124E-2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C-49B1-A37E-9E3AA2ACD253}"/>
            </c:ext>
          </c:extLst>
        </c:ser>
        <c:ser>
          <c:idx val="4"/>
          <c:order val="3"/>
          <c:tx>
            <c:strRef>
              <c:f>MUJERES!$F$42:$H$42</c:f>
              <c:strCache>
                <c:ptCount val="3"/>
                <c:pt idx="0">
                  <c:v>RADCLIFFE </c:v>
                </c:pt>
                <c:pt idx="1">
                  <c:v>2005</c:v>
                </c:pt>
                <c:pt idx="2">
                  <c:v>London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MUJERES!$AD$42:$AJ$42</c:f>
              <c:numCache>
                <c:formatCode>h:mm:ss</c:formatCode>
                <c:ptCount val="7"/>
                <c:pt idx="0">
                  <c:v>2.2418981481481481E-2</c:v>
                </c:pt>
                <c:pt idx="1">
                  <c:v>2.2766203703703705E-2</c:v>
                </c:pt>
                <c:pt idx="2">
                  <c:v>2.2662037037037033E-2</c:v>
                </c:pt>
                <c:pt idx="3">
                  <c:v>2.2557870370370367E-2</c:v>
                </c:pt>
                <c:pt idx="4">
                  <c:v>2.2592592592592602E-2</c:v>
                </c:pt>
                <c:pt idx="5">
                  <c:v>2.2951388888888896E-2</c:v>
                </c:pt>
                <c:pt idx="6">
                  <c:v>2.2905092592592588E-2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C-49B1-A37E-9E3AA2ACD253}"/>
            </c:ext>
          </c:extLst>
        </c:ser>
        <c:ser>
          <c:idx val="5"/>
          <c:order val="4"/>
          <c:tx>
            <c:strRef>
              <c:f>MUJERES!$F$43:$H$43</c:f>
              <c:strCache>
                <c:ptCount val="3"/>
                <c:pt idx="0">
                  <c:v>DIBABA</c:v>
                </c:pt>
                <c:pt idx="1">
                  <c:v>2017</c:v>
                </c:pt>
                <c:pt idx="2">
                  <c:v>London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MUJERES!$AD$43:$AJ$43</c:f>
              <c:numCache>
                <c:formatCode>h:mm:ss</c:formatCode>
                <c:ptCount val="7"/>
                <c:pt idx="0">
                  <c:v>2.1886574074074072E-2</c:v>
                </c:pt>
                <c:pt idx="1">
                  <c:v>2.2256944444444447E-2</c:v>
                </c:pt>
                <c:pt idx="2">
                  <c:v>2.2708333333333337E-2</c:v>
                </c:pt>
                <c:pt idx="3">
                  <c:v>2.2986111111111117E-2</c:v>
                </c:pt>
                <c:pt idx="4">
                  <c:v>2.3032407407407411E-2</c:v>
                </c:pt>
                <c:pt idx="5">
                  <c:v>2.2974537037037029E-2</c:v>
                </c:pt>
                <c:pt idx="6">
                  <c:v>2.3229166666666648E-2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C-49B1-A37E-9E3AA2ACD253}"/>
            </c:ext>
          </c:extLst>
        </c:ser>
        <c:ser>
          <c:idx val="1"/>
          <c:order val="5"/>
          <c:tx>
            <c:strRef>
              <c:f>MUJERES!$F$39:$H$39</c:f>
              <c:strCache>
                <c:ptCount val="3"/>
                <c:pt idx="0">
                  <c:v>KEITANY </c:v>
                </c:pt>
                <c:pt idx="1">
                  <c:v>2017</c:v>
                </c:pt>
                <c:pt idx="2">
                  <c:v>London</c:v>
                </c:pt>
              </c:strCache>
            </c:strRef>
          </c:tx>
          <c:spPr>
            <a:ln w="47625"/>
          </c:spPr>
          <c:marker>
            <c:symbol val="circ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MUJERES!$AD$39:$AJ$39</c:f>
              <c:numCache>
                <c:formatCode>h:mm:ss</c:formatCode>
                <c:ptCount val="7"/>
                <c:pt idx="0">
                  <c:v>2.1724537037037039E-2</c:v>
                </c:pt>
                <c:pt idx="1">
                  <c:v>2.2037037037037036E-2</c:v>
                </c:pt>
                <c:pt idx="2">
                  <c:v>2.2326388888888892E-2</c:v>
                </c:pt>
                <c:pt idx="3">
                  <c:v>2.2546296296296287E-2</c:v>
                </c:pt>
                <c:pt idx="4">
                  <c:v>2.267361111111111E-2</c:v>
                </c:pt>
                <c:pt idx="5">
                  <c:v>2.2870370370370381E-2</c:v>
                </c:pt>
                <c:pt idx="6">
                  <c:v>2.3298611111111103E-2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C-49B1-A37E-9E3AA2ACD253}"/>
            </c:ext>
          </c:extLst>
        </c:ser>
        <c:ser>
          <c:idx val="6"/>
          <c:order val="6"/>
          <c:tx>
            <c:strRef>
              <c:f>MUJERES!$E$38:$H$38</c:f>
              <c:strCache>
                <c:ptCount val="4"/>
                <c:pt idx="0">
                  <c:v>2:15:25</c:v>
                </c:pt>
                <c:pt idx="1">
                  <c:v>RADCLIFFE </c:v>
                </c:pt>
                <c:pt idx="2">
                  <c:v>2003</c:v>
                </c:pt>
                <c:pt idx="3">
                  <c:v>London</c:v>
                </c:pt>
              </c:strCache>
            </c:strRef>
          </c:tx>
          <c:spPr>
            <a:ln w="69850"/>
          </c:spPr>
          <c:marker>
            <c:symbol val="circle"/>
            <c:size val="13"/>
            <c:spPr>
              <a:solidFill>
                <a:schemeClr val="accent4">
                  <a:lumMod val="20000"/>
                  <a:lumOff val="80000"/>
                </a:schemeClr>
              </a:solidFill>
            </c:spPr>
          </c:marker>
          <c:cat>
            <c:strRef>
              <c:f>MUJERES!$AD$34:$AJ$34</c:f>
              <c:strCache>
                <c:ptCount val="7"/>
                <c:pt idx="0">
                  <c:v>0-10</c:v>
                </c:pt>
                <c:pt idx="1">
                  <c:v>5-15</c:v>
                </c:pt>
                <c:pt idx="2">
                  <c:v>10-20</c:v>
                </c:pt>
                <c:pt idx="3">
                  <c:v>15-25</c:v>
                </c:pt>
                <c:pt idx="4">
                  <c:v>20-30</c:v>
                </c:pt>
                <c:pt idx="5">
                  <c:v>25-35</c:v>
                </c:pt>
                <c:pt idx="6">
                  <c:v>30-40</c:v>
                </c:pt>
              </c:strCache>
            </c:strRef>
          </c:cat>
          <c:val>
            <c:numRef>
              <c:f>MUJERES!$AD$38:$AJ$38</c:f>
              <c:numCache>
                <c:formatCode>h:mm:ss</c:formatCode>
                <c:ptCount val="7"/>
                <c:pt idx="0">
                  <c:v>2.2233796296296293E-2</c:v>
                </c:pt>
                <c:pt idx="1">
                  <c:v>2.253472222222222E-2</c:v>
                </c:pt>
                <c:pt idx="2">
                  <c:v>2.25462962962963E-2</c:v>
                </c:pt>
                <c:pt idx="3">
                  <c:v>2.2465277777777778E-2</c:v>
                </c:pt>
                <c:pt idx="4">
                  <c:v>2.2314814814814815E-2</c:v>
                </c:pt>
                <c:pt idx="5">
                  <c:v>2.2199074074074072E-2</c:v>
                </c:pt>
                <c:pt idx="6">
                  <c:v>2.2141203703703705E-2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C-49B1-A37E-9E3AA2ACD253}"/>
            </c:ext>
          </c:extLst>
        </c:ser>
        <c:ser>
          <c:idx val="7"/>
          <c:order val="7"/>
          <c:tx>
            <c:strRef>
              <c:f>MUJERES!$E$37:$H$37</c:f>
              <c:strCache>
                <c:ptCount val="4"/>
                <c:pt idx="0">
                  <c:v>2:14:04</c:v>
                </c:pt>
                <c:pt idx="1">
                  <c:v>KOSGEI</c:v>
                </c:pt>
                <c:pt idx="2">
                  <c:v>2019</c:v>
                </c:pt>
                <c:pt idx="3">
                  <c:v>Chicago</c:v>
                </c:pt>
              </c:strCache>
            </c:strRef>
          </c:tx>
          <c:spPr>
            <a:ln w="66675">
              <a:solidFill>
                <a:srgbClr val="FFC000"/>
              </a:solidFill>
            </a:ln>
          </c:spPr>
          <c:marker>
            <c:symbol val="circle"/>
            <c:size val="13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MUJERES!$AD$37:$AJ$37</c:f>
              <c:numCache>
                <c:formatCode>h:mm:ss</c:formatCode>
                <c:ptCount val="7"/>
                <c:pt idx="0">
                  <c:v>2.1851851851851848E-2</c:v>
                </c:pt>
                <c:pt idx="1">
                  <c:v>2.1967592592592587E-2</c:v>
                </c:pt>
                <c:pt idx="2">
                  <c:v>2.2210648148148156E-2</c:v>
                </c:pt>
                <c:pt idx="3">
                  <c:v>2.2303240740740748E-2</c:v>
                </c:pt>
                <c:pt idx="4">
                  <c:v>2.2118055555555557E-2</c:v>
                </c:pt>
                <c:pt idx="5">
                  <c:v>2.2002314814814808E-2</c:v>
                </c:pt>
                <c:pt idx="6">
                  <c:v>2.2141203703703705E-2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C-49B1-A37E-9E3AA2AC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4960"/>
        <c:axId val="514995328"/>
      </c:lineChart>
      <c:catAx>
        <c:axId val="51498496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14995328"/>
        <c:crosses val="autoZero"/>
        <c:auto val="1"/>
        <c:lblAlgn val="ctr"/>
        <c:lblOffset val="100"/>
        <c:noMultiLvlLbl val="0"/>
      </c:catAx>
      <c:valAx>
        <c:axId val="514995328"/>
        <c:scaling>
          <c:orientation val="minMax"/>
          <c:max val="2.3500000000000004E-2"/>
          <c:min val="2.1000000000000005E-2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h: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14984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199900632854039E-2"/>
          <c:y val="0.14896061025554333"/>
          <c:w val="0.88442848701947618"/>
          <c:h val="0.68850856940423399"/>
        </c:manualLayout>
      </c:layout>
      <c:lineChart>
        <c:grouping val="standard"/>
        <c:varyColors val="0"/>
        <c:ser>
          <c:idx val="0"/>
          <c:order val="0"/>
          <c:tx>
            <c:strRef>
              <c:f>HOMBRES!$F$52:$H$52</c:f>
              <c:strCache>
                <c:ptCount val="3"/>
                <c:pt idx="0">
                  <c:v>Atleta</c:v>
                </c:pt>
                <c:pt idx="1">
                  <c:v>2022</c:v>
                </c:pt>
                <c:pt idx="2">
                  <c:v>Berlin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3"/>
              <c:layout>
                <c:manualLayout>
                  <c:x val="-3.6413392021547947E-2"/>
                  <c:y val="-8.2504087611530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38-4C48-8BBC-7AC44E4C3A5D}"/>
                </c:ext>
              </c:extLst>
            </c:dLbl>
            <c:dLbl>
              <c:idx val="4"/>
              <c:layout>
                <c:manualLayout>
                  <c:x val="-4.1128613672855696E-2"/>
                  <c:y val="-0.109492736653263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38-4C48-8BBC-7AC44E4C3A5D}"/>
                </c:ext>
              </c:extLst>
            </c:dLbl>
            <c:spPr>
              <a:solidFill>
                <a:schemeClr val="tx1">
                  <a:lumMod val="95000"/>
                  <a:lumOff val="5000"/>
                </a:schemeClr>
              </a:solidFill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HOMBRES!$I$52:$P$52</c:f>
              <c:numCache>
                <c:formatCode>mm:ss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HOMBRES!$E$3:$L$3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B938-4C48-8BBC-7AC44E4C3A5D}"/>
            </c:ext>
          </c:extLst>
        </c:ser>
        <c:ser>
          <c:idx val="2"/>
          <c:order val="1"/>
          <c:spPr>
            <a:ln w="50800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3"/>
              <c:layout>
                <c:manualLayout>
                  <c:x val="-3.6181467471034803E-2"/>
                  <c:y val="0.145185331265478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8-4C48-8BBC-7AC44E4C3A5D}"/>
                </c:ext>
              </c:extLst>
            </c:dLbl>
            <c:dLbl>
              <c:idx val="4"/>
              <c:layout>
                <c:manualLayout>
                  <c:x val="-3.4609726920598882E-2"/>
                  <c:y val="0.1020034927987059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38-4C48-8BBC-7AC44E4C3A5D}"/>
                </c:ext>
              </c:extLst>
            </c:dLbl>
            <c:numFmt formatCode="mm:ss" sourceLinked="0"/>
            <c:spPr>
              <a:solidFill>
                <a:schemeClr val="accent2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HOMBRES!$E$26:$L$26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HOMBRES!$E$3:$L$3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B938-4C48-8BBC-7AC44E4C3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15015424"/>
        <c:axId val="515016960"/>
      </c:lineChart>
      <c:catAx>
        <c:axId val="51501542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15016960"/>
        <c:crosses val="autoZero"/>
        <c:auto val="1"/>
        <c:lblAlgn val="ctr"/>
        <c:lblOffset val="100"/>
        <c:noMultiLvlLbl val="0"/>
      </c:catAx>
      <c:valAx>
        <c:axId val="515016960"/>
        <c:scaling>
          <c:orientation val="minMax"/>
          <c:min val="9.7000000000000038E-3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15015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199900632854039E-2"/>
          <c:y val="0.14896061025554333"/>
          <c:w val="0.88442848701947618"/>
          <c:h val="0.68850856940423399"/>
        </c:manualLayout>
      </c:layout>
      <c:lineChart>
        <c:grouping val="standard"/>
        <c:varyColors val="0"/>
        <c:ser>
          <c:idx val="0"/>
          <c:order val="0"/>
          <c:tx>
            <c:strRef>
              <c:f>HOMBRES!$F$52:$H$52</c:f>
              <c:strCache>
                <c:ptCount val="3"/>
                <c:pt idx="0">
                  <c:v>Atleta</c:v>
                </c:pt>
                <c:pt idx="1">
                  <c:v>2022</c:v>
                </c:pt>
                <c:pt idx="2">
                  <c:v>Berlin</c:v>
                </c:pt>
              </c:strCache>
            </c:strRef>
          </c:tx>
          <c:spPr>
            <a:ln w="63500"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HOMBRES!$I$52:$P$52</c:f>
              <c:numCache>
                <c:formatCode>mm:ss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HOMBRES!$E$3:$L$3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44A-4FC6-B2D0-F7545BBE4BCC}"/>
            </c:ext>
          </c:extLst>
        </c:ser>
        <c:ser>
          <c:idx val="5"/>
          <c:order val="1"/>
          <c:tx>
            <c:strRef>
              <c:f>HOMBRES!$F$57:$H$57</c:f>
              <c:strCache>
                <c:ptCount val="3"/>
                <c:pt idx="0">
                  <c:v>Bekele  </c:v>
                </c:pt>
                <c:pt idx="1">
                  <c:v>2019</c:v>
                </c:pt>
                <c:pt idx="2">
                  <c:v>Berlin</c:v>
                </c:pt>
              </c:strCache>
            </c:strRef>
          </c:tx>
          <c:spPr>
            <a:ln w="50800"/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val>
            <c:numRef>
              <c:f>HOMBRES!$E$36:$L$36</c:f>
            </c:numRef>
          </c:val>
          <c:smooth val="0"/>
          <c:extLst>
            <c:ext xmlns:c16="http://schemas.microsoft.com/office/drawing/2014/chart" uri="{C3380CC4-5D6E-409C-BE32-E72D297353CC}">
              <c16:uniqueId val="{00000001-D44A-4FC6-B2D0-F7545BBE4BCC}"/>
            </c:ext>
          </c:extLst>
        </c:ser>
        <c:ser>
          <c:idx val="1"/>
          <c:order val="2"/>
          <c:tx>
            <c:strRef>
              <c:f>HOMBRES!$F$56:$H$56</c:f>
              <c:strCache>
                <c:ptCount val="3"/>
                <c:pt idx="0">
                  <c:v>Kipchoge</c:v>
                </c:pt>
                <c:pt idx="1">
                  <c:v>2018</c:v>
                </c:pt>
                <c:pt idx="2">
                  <c:v>Berlin</c:v>
                </c:pt>
              </c:strCache>
            </c:strRef>
          </c:tx>
          <c:spPr>
            <a:ln w="63500"/>
          </c:spPr>
          <c:marker>
            <c:symbol val="circl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val>
            <c:numRef>
              <c:f>HOMBRES!$E$26:$L$26</c:f>
            </c:numRef>
          </c:val>
          <c:smooth val="0"/>
          <c:extLst>
            <c:ext xmlns:c16="http://schemas.microsoft.com/office/drawing/2014/chart" uri="{C3380CC4-5D6E-409C-BE32-E72D297353CC}">
              <c16:uniqueId val="{00000002-D44A-4FC6-B2D0-F7545BBE4BCC}"/>
            </c:ext>
          </c:extLst>
        </c:ser>
        <c:ser>
          <c:idx val="6"/>
          <c:order val="3"/>
          <c:tx>
            <c:strRef>
              <c:f>HOMBRES!$E$55:$H$55</c:f>
              <c:strCache>
                <c:ptCount val="4"/>
                <c:pt idx="0">
                  <c:v>2:00:25</c:v>
                </c:pt>
                <c:pt idx="1">
                  <c:v>Kipchoge</c:v>
                </c:pt>
                <c:pt idx="2">
                  <c:v>2017</c:v>
                </c:pt>
                <c:pt idx="3">
                  <c:v>Sub2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1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HOMBRES!$E$4:$L$4</c:f>
            </c:numRef>
          </c:val>
          <c:smooth val="0"/>
          <c:extLst>
            <c:ext xmlns:c16="http://schemas.microsoft.com/office/drawing/2014/chart" uri="{C3380CC4-5D6E-409C-BE32-E72D297353CC}">
              <c16:uniqueId val="{00000003-D44A-4FC6-B2D0-F7545BBE4BCC}"/>
            </c:ext>
          </c:extLst>
        </c:ser>
        <c:ser>
          <c:idx val="2"/>
          <c:order val="4"/>
          <c:spPr>
            <a:ln w="444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</c:spPr>
          </c:marker>
          <c:val>
            <c:numRef>
              <c:f>HOMBRES!$E$37:$L$37</c:f>
            </c:numRef>
          </c:val>
          <c:smooth val="0"/>
          <c:extLst>
            <c:ext xmlns:c16="http://schemas.microsoft.com/office/drawing/2014/chart" uri="{C3380CC4-5D6E-409C-BE32-E72D297353CC}">
              <c16:uniqueId val="{00000004-D44A-4FC6-B2D0-F7545BBE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35520"/>
        <c:axId val="515037440"/>
      </c:lineChart>
      <c:catAx>
        <c:axId val="51503552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15037440"/>
        <c:crosses val="autoZero"/>
        <c:auto val="1"/>
        <c:lblAlgn val="ctr"/>
        <c:lblOffset val="100"/>
        <c:noMultiLvlLbl val="0"/>
      </c:catAx>
      <c:valAx>
        <c:axId val="515037440"/>
        <c:scaling>
          <c:orientation val="minMax"/>
          <c:max val="1.0500000000000002E-2"/>
          <c:min val="9.7000000000000038E-3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1503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348071385273378E-2"/>
          <c:y val="0.11233562992125984"/>
          <c:w val="0.90447582261955717"/>
          <c:h val="0.74089206036745403"/>
        </c:manualLayout>
      </c:layout>
      <c:lineChart>
        <c:grouping val="standard"/>
        <c:varyColors val="0"/>
        <c:ser>
          <c:idx val="1"/>
          <c:order val="0"/>
          <c:tx>
            <c:strRef>
              <c:f>HOMBRES!$H$95</c:f>
              <c:strCache>
                <c:ptCount val="1"/>
                <c:pt idx="0">
                  <c:v>Berlin Marathon</c:v>
                </c:pt>
              </c:strCache>
            </c:strRef>
          </c:tx>
          <c:spPr>
            <a:ln w="88900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15"/>
            <c:spPr>
              <a:solidFill>
                <a:srgbClr val="9BBB59">
                  <a:lumMod val="40000"/>
                  <a:lumOff val="60000"/>
                </a:srgbClr>
              </a:solidFill>
              <a:ln w="50800">
                <a:solidFill>
                  <a:srgbClr val="9BBB59">
                    <a:lumMod val="75000"/>
                  </a:srgbClr>
                </a:solidFill>
              </a:ln>
            </c:spPr>
          </c:marker>
          <c:dLbls>
            <c:numFmt formatCode="#,##0" sourceLinked="0"/>
            <c:spPr>
              <a:solidFill>
                <a:srgbClr val="9BBB59">
                  <a:lumMod val="50000"/>
                </a:srgbClr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HOMBRES!$I$93:$Q$93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</c:v>
                </c:pt>
              </c:strCache>
            </c:strRef>
          </c:cat>
          <c:val>
            <c:numRef>
              <c:f>HOMBRES!$I$95:$P$95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A-48B0-B620-957C0E3E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02848"/>
        <c:axId val="517504384"/>
      </c:lineChart>
      <c:catAx>
        <c:axId val="517502848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17504384"/>
        <c:crossesAt val="-60"/>
        <c:auto val="1"/>
        <c:lblAlgn val="ctr"/>
        <c:lblOffset val="100"/>
        <c:noMultiLvlLbl val="0"/>
      </c:catAx>
      <c:valAx>
        <c:axId val="5175043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175028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06966521304055"/>
          <c:y val="3.1773915938711775E-2"/>
          <c:w val="0.90447582261955717"/>
          <c:h val="0.78391474923494553"/>
        </c:manualLayout>
      </c:layout>
      <c:lineChart>
        <c:grouping val="standard"/>
        <c:varyColors val="0"/>
        <c:ser>
          <c:idx val="1"/>
          <c:order val="0"/>
          <c:tx>
            <c:strRef>
              <c:f>HOMBRES!$W$95</c:f>
              <c:strCache>
                <c:ptCount val="1"/>
                <c:pt idx="0">
                  <c:v>Berlin Marathon</c:v>
                </c:pt>
              </c:strCache>
            </c:strRef>
          </c:tx>
          <c:spPr>
            <a:ln w="101600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17"/>
            <c:spPr>
              <a:solidFill>
                <a:srgbClr val="9BBB59">
                  <a:lumMod val="40000"/>
                  <a:lumOff val="60000"/>
                </a:srgbClr>
              </a:solidFill>
              <a:ln w="50800">
                <a:solidFill>
                  <a:srgbClr val="9BBB59">
                    <a:lumMod val="75000"/>
                  </a:srgbClr>
                </a:solidFill>
              </a:ln>
            </c:spPr>
          </c:marker>
          <c:dLbls>
            <c:numFmt formatCode="#,##0" sourceLinked="0"/>
            <c:spPr>
              <a:solidFill>
                <a:srgbClr val="9BBB59">
                  <a:lumMod val="50000"/>
                </a:srgbClr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HOMBRES!$X$93:$AF$93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</c:v>
                </c:pt>
              </c:strCache>
            </c:strRef>
          </c:cat>
          <c:val>
            <c:numRef>
              <c:f>HOMBRES!$X$95:$AE$95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5-484A-9EFF-7EF3B7D8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20384"/>
        <c:axId val="517530368"/>
      </c:lineChart>
      <c:catAx>
        <c:axId val="517520384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ES"/>
          </a:p>
        </c:txPr>
        <c:crossAx val="517530368"/>
        <c:crossesAt val="-100"/>
        <c:auto val="1"/>
        <c:lblAlgn val="ctr"/>
        <c:lblOffset val="100"/>
        <c:noMultiLvlLbl val="0"/>
      </c:catAx>
      <c:valAx>
        <c:axId val="5175303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s-ES"/>
          </a:p>
        </c:txPr>
        <c:crossAx val="517520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382433</xdr:colOff>
      <xdr:row>45</xdr:row>
      <xdr:rowOff>34636</xdr:rowOff>
    </xdr:from>
    <xdr:to>
      <xdr:col>22</xdr:col>
      <xdr:colOff>736814</xdr:colOff>
      <xdr:row>62</xdr:row>
      <xdr:rowOff>175699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70304</xdr:colOff>
      <xdr:row>44</xdr:row>
      <xdr:rowOff>86591</xdr:rowOff>
    </xdr:from>
    <xdr:to>
      <xdr:col>13</xdr:col>
      <xdr:colOff>155864</xdr:colOff>
      <xdr:row>62</xdr:row>
      <xdr:rowOff>169718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76390</xdr:colOff>
      <xdr:row>64</xdr:row>
      <xdr:rowOff>74243</xdr:rowOff>
    </xdr:from>
    <xdr:to>
      <xdr:col>13</xdr:col>
      <xdr:colOff>89064</xdr:colOff>
      <xdr:row>80</xdr:row>
      <xdr:rowOff>74243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353785</xdr:colOff>
      <xdr:row>65</xdr:row>
      <xdr:rowOff>152782</xdr:rowOff>
    </xdr:from>
    <xdr:to>
      <xdr:col>22</xdr:col>
      <xdr:colOff>598714</xdr:colOff>
      <xdr:row>80</xdr:row>
      <xdr:rowOff>79255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479342</xdr:colOff>
      <xdr:row>44</xdr:row>
      <xdr:rowOff>139989</xdr:rowOff>
    </xdr:from>
    <xdr:to>
      <xdr:col>11</xdr:col>
      <xdr:colOff>150503</xdr:colOff>
      <xdr:row>46</xdr:row>
      <xdr:rowOff>28864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536251" y="8695171"/>
          <a:ext cx="5888388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TIEMPOS</a:t>
          </a:r>
          <a:r>
            <a:rPr lang="es-ES" sz="1800" b="1" baseline="0"/>
            <a:t> PARCIALES POR CADA 5KM</a:t>
          </a:r>
          <a:endParaRPr lang="es-ES" sz="1800" b="1"/>
        </a:p>
      </xdr:txBody>
    </xdr:sp>
    <xdr:clientData/>
  </xdr:twoCellAnchor>
  <xdr:twoCellAnchor>
    <xdr:from>
      <xdr:col>5</xdr:col>
      <xdr:colOff>561569</xdr:colOff>
      <xdr:row>64</xdr:row>
      <xdr:rowOff>66222</xdr:rowOff>
    </xdr:from>
    <xdr:to>
      <xdr:col>11</xdr:col>
      <xdr:colOff>672718</xdr:colOff>
      <xdr:row>65</xdr:row>
      <xdr:rowOff>141086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057494" y="12258222"/>
          <a:ext cx="5949974" cy="265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DE </a:t>
          </a:r>
          <a:r>
            <a:rPr lang="es-ES" sz="1800" b="1"/>
            <a:t>TIEMPOS</a:t>
          </a:r>
          <a:r>
            <a:rPr lang="es-ES" sz="1800" b="1" baseline="0"/>
            <a:t> POR CADA 5KM EN SEGUNDOS</a:t>
          </a:r>
          <a:endParaRPr lang="es-ES" sz="1800" b="1"/>
        </a:p>
      </xdr:txBody>
    </xdr:sp>
    <xdr:clientData/>
  </xdr:twoCellAnchor>
  <xdr:twoCellAnchor>
    <xdr:from>
      <xdr:col>14</xdr:col>
      <xdr:colOff>695193</xdr:colOff>
      <xdr:row>44</xdr:row>
      <xdr:rowOff>169985</xdr:rowOff>
    </xdr:from>
    <xdr:to>
      <xdr:col>22</xdr:col>
      <xdr:colOff>3497</xdr:colOff>
      <xdr:row>46</xdr:row>
      <xdr:rowOff>170821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4515102" y="8725167"/>
          <a:ext cx="5819940" cy="381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ACUMULADA VS WR POR SPLITS 5KM</a:t>
          </a:r>
          <a:endParaRPr lang="es-ES" sz="1800" b="1"/>
        </a:p>
      </xdr:txBody>
    </xdr:sp>
    <xdr:clientData/>
  </xdr:twoCellAnchor>
  <xdr:twoCellAnchor>
    <xdr:from>
      <xdr:col>33</xdr:col>
      <xdr:colOff>429036</xdr:colOff>
      <xdr:row>99</xdr:row>
      <xdr:rowOff>43871</xdr:rowOff>
    </xdr:from>
    <xdr:to>
      <xdr:col>34</xdr:col>
      <xdr:colOff>465138</xdr:colOff>
      <xdr:row>102</xdr:row>
      <xdr:rowOff>178690</xdr:rowOff>
    </xdr:to>
    <xdr:sp macro="" textlink="">
      <xdr:nvSpPr>
        <xdr:cNvPr id="9" name="8 Rectángul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8314993" y="18100839"/>
          <a:ext cx="806209" cy="682000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2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20984</xdr:colOff>
      <xdr:row>63</xdr:row>
      <xdr:rowOff>170661</xdr:rowOff>
    </xdr:from>
    <xdr:to>
      <xdr:col>22</xdr:col>
      <xdr:colOff>172930</xdr:colOff>
      <xdr:row>65</xdr:row>
      <xdr:rowOff>171498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746634" y="12172161"/>
          <a:ext cx="5743121" cy="381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ACUMULADA TOTAL</a:t>
          </a:r>
          <a:endParaRPr lang="es-ES" sz="1800" b="1"/>
        </a:p>
      </xdr:txBody>
    </xdr:sp>
    <xdr:clientData/>
  </xdr:twoCellAnchor>
  <xdr:twoCellAnchor>
    <xdr:from>
      <xdr:col>4</xdr:col>
      <xdr:colOff>729382</xdr:colOff>
      <xdr:row>78</xdr:row>
      <xdr:rowOff>29065</xdr:rowOff>
    </xdr:from>
    <xdr:to>
      <xdr:col>12</xdr:col>
      <xdr:colOff>540305</xdr:colOff>
      <xdr:row>78</xdr:row>
      <xdr:rowOff>29065</xdr:rowOff>
    </xdr:to>
    <xdr:cxnSp macro="">
      <xdr:nvCxnSpPr>
        <xdr:cNvPr id="12" name="11 Conector rect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937700" y="15078565"/>
          <a:ext cx="7725332" cy="0"/>
        </a:xfrm>
        <a:prstGeom prst="line">
          <a:avLst/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142185</xdr:colOff>
      <xdr:row>77</xdr:row>
      <xdr:rowOff>162751</xdr:rowOff>
    </xdr:from>
    <xdr:to>
      <xdr:col>22</xdr:col>
      <xdr:colOff>613499</xdr:colOff>
      <xdr:row>77</xdr:row>
      <xdr:rowOff>171598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3962094" y="15021751"/>
          <a:ext cx="6982950" cy="8847"/>
        </a:xfrm>
        <a:prstGeom prst="line">
          <a:avLst/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381000</xdr:colOff>
      <xdr:row>44</xdr:row>
      <xdr:rowOff>34636</xdr:rowOff>
    </xdr:from>
    <xdr:to>
      <xdr:col>36</xdr:col>
      <xdr:colOff>34636</xdr:colOff>
      <xdr:row>82</xdr:row>
      <xdr:rowOff>17318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714375</xdr:colOff>
      <xdr:row>24</xdr:row>
      <xdr:rowOff>178594</xdr:rowOff>
    </xdr:from>
    <xdr:to>
      <xdr:col>36</xdr:col>
      <xdr:colOff>0</xdr:colOff>
      <xdr:row>31</xdr:row>
      <xdr:rowOff>59531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00575" y="4941094"/>
          <a:ext cx="25974675" cy="121443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5400" b="1"/>
            <a:t>ANÁLISIS</a:t>
          </a:r>
          <a:r>
            <a:rPr lang="es-ES" sz="5400" b="1" baseline="0"/>
            <a:t> DE PARCIALES DE MARATÓN FEMENINO - @VDOT_SPAIN</a:t>
          </a:r>
          <a:endParaRPr lang="es-ES" sz="5400" b="1"/>
        </a:p>
      </xdr:txBody>
    </xdr:sp>
    <xdr:clientData/>
  </xdr:twoCellAnchor>
  <xdr:twoCellAnchor>
    <xdr:from>
      <xdr:col>24</xdr:col>
      <xdr:colOff>484909</xdr:colOff>
      <xdr:row>66</xdr:row>
      <xdr:rowOff>34636</xdr:rowOff>
    </xdr:from>
    <xdr:to>
      <xdr:col>35</xdr:col>
      <xdr:colOff>623454</xdr:colOff>
      <xdr:row>66</xdr:row>
      <xdr:rowOff>34636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2340454" y="12780818"/>
          <a:ext cx="8070273" cy="0"/>
        </a:xfrm>
        <a:prstGeom prst="line">
          <a:avLst/>
        </a:prstGeom>
        <a:ln w="571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666377</xdr:colOff>
      <xdr:row>66</xdr:row>
      <xdr:rowOff>32617</xdr:rowOff>
    </xdr:from>
    <xdr:to>
      <xdr:col>37</xdr:col>
      <xdr:colOff>34636</xdr:colOff>
      <xdr:row>67</xdr:row>
      <xdr:rowOff>103909</xdr:rowOff>
    </xdr:to>
    <xdr:sp macro="" textlink="">
      <xdr:nvSpPr>
        <xdr:cNvPr id="18" name="17 CuadroTexto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8115695" y="12778799"/>
          <a:ext cx="3247532" cy="261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solidFill>
                <a:srgbClr val="FF0000"/>
              </a:solidFill>
            </a:rPr>
            <a:t>RE 31:39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0.1528</cdr:x>
      <cdr:y>0.00655</cdr:y>
    </cdr:from>
    <cdr:to>
      <cdr:x>0.92135</cdr:x>
      <cdr:y>0.07385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139371" y="37193"/>
          <a:ext cx="5730875" cy="381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10K</a:t>
          </a:r>
          <a:r>
            <a:rPr lang="es-ES" sz="1800" b="1" baseline="0"/>
            <a:t> ACUMULADOS</a:t>
          </a:r>
          <a:endParaRPr lang="es-ES" sz="18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382433</xdr:colOff>
      <xdr:row>58</xdr:row>
      <xdr:rowOff>108858</xdr:rowOff>
    </xdr:from>
    <xdr:to>
      <xdr:col>22</xdr:col>
      <xdr:colOff>736814</xdr:colOff>
      <xdr:row>70</xdr:row>
      <xdr:rowOff>175699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70304</xdr:colOff>
      <xdr:row>57</xdr:row>
      <xdr:rowOff>108527</xdr:rowOff>
    </xdr:from>
    <xdr:to>
      <xdr:col>12</xdr:col>
      <xdr:colOff>167820</xdr:colOff>
      <xdr:row>70</xdr:row>
      <xdr:rowOff>169718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76390</xdr:colOff>
      <xdr:row>72</xdr:row>
      <xdr:rowOff>74243</xdr:rowOff>
    </xdr:from>
    <xdr:to>
      <xdr:col>13</xdr:col>
      <xdr:colOff>89064</xdr:colOff>
      <xdr:row>88</xdr:row>
      <xdr:rowOff>74243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353785</xdr:colOff>
      <xdr:row>73</xdr:row>
      <xdr:rowOff>152782</xdr:rowOff>
    </xdr:from>
    <xdr:to>
      <xdr:col>22</xdr:col>
      <xdr:colOff>598714</xdr:colOff>
      <xdr:row>88</xdr:row>
      <xdr:rowOff>79255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665993</xdr:colOff>
      <xdr:row>57</xdr:row>
      <xdr:rowOff>26458</xdr:rowOff>
    </xdr:from>
    <xdr:to>
      <xdr:col>11</xdr:col>
      <xdr:colOff>337154</xdr:colOff>
      <xdr:row>58</xdr:row>
      <xdr:rowOff>105833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835826" y="3074458"/>
          <a:ext cx="6021161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TIEMPOS</a:t>
          </a:r>
          <a:r>
            <a:rPr lang="es-ES" sz="1800" b="1" baseline="0"/>
            <a:t> PARCIALES POR CADA 5KM MEJORES MARATONES</a:t>
          </a:r>
          <a:endParaRPr lang="es-ES" sz="1800" b="1"/>
        </a:p>
      </xdr:txBody>
    </xdr:sp>
    <xdr:clientData/>
  </xdr:twoCellAnchor>
  <xdr:twoCellAnchor>
    <xdr:from>
      <xdr:col>5</xdr:col>
      <xdr:colOff>561569</xdr:colOff>
      <xdr:row>72</xdr:row>
      <xdr:rowOff>66222</xdr:rowOff>
    </xdr:from>
    <xdr:to>
      <xdr:col>11</xdr:col>
      <xdr:colOff>672718</xdr:colOff>
      <xdr:row>73</xdr:row>
      <xdr:rowOff>141086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058855" y="12258222"/>
          <a:ext cx="5948613" cy="265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DE </a:t>
          </a:r>
          <a:r>
            <a:rPr lang="es-ES" sz="1800" b="1"/>
            <a:t>TIEMPOS</a:t>
          </a:r>
          <a:r>
            <a:rPr lang="es-ES" sz="1800" b="1" baseline="0"/>
            <a:t> POR CADA 5KM EN SEGUNDOS</a:t>
          </a:r>
          <a:endParaRPr lang="es-ES" sz="1800" b="1"/>
        </a:p>
      </xdr:txBody>
    </xdr:sp>
    <xdr:clientData/>
  </xdr:twoCellAnchor>
  <xdr:twoCellAnchor>
    <xdr:from>
      <xdr:col>14</xdr:col>
      <xdr:colOff>764465</xdr:colOff>
      <xdr:row>57</xdr:row>
      <xdr:rowOff>135348</xdr:rowOff>
    </xdr:from>
    <xdr:to>
      <xdr:col>22</xdr:col>
      <xdr:colOff>72769</xdr:colOff>
      <xdr:row>59</xdr:row>
      <xdr:rowOff>136184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4630144" y="9469848"/>
          <a:ext cx="5730875" cy="381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ACUMULADA VS WR POR SPLITS 5KM</a:t>
          </a:r>
          <a:endParaRPr lang="es-ES" sz="1800" b="1"/>
        </a:p>
      </xdr:txBody>
    </xdr:sp>
    <xdr:clientData/>
  </xdr:twoCellAnchor>
  <xdr:twoCellAnchor>
    <xdr:from>
      <xdr:col>5</xdr:col>
      <xdr:colOff>165579</xdr:colOff>
      <xdr:row>74</xdr:row>
      <xdr:rowOff>64137</xdr:rowOff>
    </xdr:from>
    <xdr:to>
      <xdr:col>5</xdr:col>
      <xdr:colOff>819150</xdr:colOff>
      <xdr:row>77</xdr:row>
      <xdr:rowOff>76200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309079" y="14161137"/>
          <a:ext cx="653571" cy="583563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2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20984</xdr:colOff>
      <xdr:row>71</xdr:row>
      <xdr:rowOff>170661</xdr:rowOff>
    </xdr:from>
    <xdr:to>
      <xdr:col>22</xdr:col>
      <xdr:colOff>172930</xdr:colOff>
      <xdr:row>73</xdr:row>
      <xdr:rowOff>171498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4730305" y="12172161"/>
          <a:ext cx="5730875" cy="381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/>
            <a:t>DIFERENCIAS</a:t>
          </a:r>
          <a:r>
            <a:rPr lang="es-ES" sz="1800" b="1" baseline="0"/>
            <a:t> ACUMULADA TOTAL VERSUS WR</a:t>
          </a:r>
          <a:endParaRPr lang="es-ES" sz="1800" b="1"/>
        </a:p>
      </xdr:txBody>
    </xdr:sp>
    <xdr:clientData/>
  </xdr:twoCellAnchor>
  <xdr:twoCellAnchor>
    <xdr:from>
      <xdr:col>5</xdr:col>
      <xdr:colOff>219663</xdr:colOff>
      <xdr:row>60</xdr:row>
      <xdr:rowOff>15064</xdr:rowOff>
    </xdr:from>
    <xdr:to>
      <xdr:col>5</xdr:col>
      <xdr:colOff>845791</xdr:colOff>
      <xdr:row>63</xdr:row>
      <xdr:rowOff>29770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5716949" y="9921064"/>
          <a:ext cx="626128" cy="586206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2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381000</xdr:colOff>
      <xdr:row>58</xdr:row>
      <xdr:rowOff>54428</xdr:rowOff>
    </xdr:from>
    <xdr:to>
      <xdr:col>36</xdr:col>
      <xdr:colOff>34636</xdr:colOff>
      <xdr:row>90</xdr:row>
      <xdr:rowOff>17318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7904</xdr:colOff>
      <xdr:row>41</xdr:row>
      <xdr:rowOff>81064</xdr:rowOff>
    </xdr:from>
    <xdr:to>
      <xdr:col>36</xdr:col>
      <xdr:colOff>0</xdr:colOff>
      <xdr:row>48</xdr:row>
      <xdr:rowOff>59531</xdr:rowOff>
    </xdr:to>
    <xdr:sp macro="" textlink="">
      <xdr:nvSpPr>
        <xdr:cNvPr id="27" name="26 Rectángulo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243489" y="7559202"/>
          <a:ext cx="26074383" cy="12552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5400" b="1"/>
            <a:t>ANÁLISIS</a:t>
          </a:r>
          <a:r>
            <a:rPr lang="es-ES" sz="5400" b="1" baseline="0"/>
            <a:t> DE PARCIALES DE MARATÓN- @VDOT_SPAIN</a:t>
          </a:r>
          <a:endParaRPr lang="es-ES" sz="54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0.1528</cdr:x>
      <cdr:y>0.00655</cdr:y>
    </cdr:from>
    <cdr:to>
      <cdr:x>0.92135</cdr:x>
      <cdr:y>0.07385</cdr:y>
    </cdr:to>
    <cdr:sp macro="" textlink="">
      <cdr:nvSpPr>
        <cdr:cNvPr id="2" name="7 CuadroTexto"/>
        <cdr:cNvSpPr txBox="1"/>
      </cdr:nvSpPr>
      <cdr:spPr>
        <a:xfrm xmlns:a="http://schemas.openxmlformats.org/drawingml/2006/main">
          <a:off x="1139371" y="37193"/>
          <a:ext cx="5730875" cy="381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800" b="1"/>
            <a:t>10K</a:t>
          </a:r>
          <a:r>
            <a:rPr lang="es-ES" sz="1800" b="1" baseline="0"/>
            <a:t> ACUMULADOS</a:t>
          </a:r>
          <a:endParaRPr lang="es-ES" sz="1800" b="1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6"/>
  <sheetViews>
    <sheetView showGridLines="0" topLeftCell="D25" zoomScale="45" zoomScaleNormal="45" workbookViewId="0">
      <selection activeCell="T36" sqref="T36:AB36"/>
    </sheetView>
  </sheetViews>
  <sheetFormatPr baseColWidth="10" defaultRowHeight="15" x14ac:dyDescent="0.25"/>
  <cols>
    <col min="1" max="1" width="28.7109375" customWidth="1"/>
    <col min="3" max="3" width="18.140625" bestFit="1" customWidth="1"/>
    <col min="4" max="4" width="4.7109375" customWidth="1"/>
    <col min="5" max="5" width="12.7109375" customWidth="1"/>
    <col min="6" max="6" width="24.7109375" customWidth="1"/>
    <col min="7" max="7" width="11.5703125" customWidth="1"/>
    <col min="8" max="8" width="18.5703125" customWidth="1"/>
    <col min="9" max="17" width="12.7109375" customWidth="1"/>
    <col min="19" max="19" width="13.7109375" customWidth="1"/>
    <col min="21" max="21" width="12.7109375" customWidth="1"/>
    <col min="29" max="29" width="4" customWidth="1"/>
    <col min="35" max="35" width="12.28515625" customWidth="1"/>
    <col min="36" max="36" width="11.7109375" customWidth="1"/>
  </cols>
  <sheetData>
    <row r="1" spans="1:39" s="25" customFormat="1" x14ac:dyDescent="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P1" s="126" t="s">
        <v>1</v>
      </c>
      <c r="Q1" s="126"/>
      <c r="R1" s="126"/>
      <c r="S1" s="126"/>
      <c r="T1" s="126"/>
      <c r="U1" s="126"/>
      <c r="V1" s="126"/>
      <c r="W1" s="126"/>
      <c r="X1" s="126"/>
    </row>
    <row r="2" spans="1:39" s="25" customFormat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P2" s="126"/>
      <c r="Q2" s="126"/>
      <c r="R2" s="126"/>
      <c r="S2" s="126"/>
      <c r="T2" s="126"/>
      <c r="U2" s="126"/>
      <c r="V2" s="126"/>
      <c r="W2" s="126"/>
      <c r="X2" s="126"/>
    </row>
    <row r="3" spans="1:39" s="25" customFormat="1" x14ac:dyDescent="0.25">
      <c r="A3" s="51"/>
      <c r="B3" s="51"/>
      <c r="C3" s="51"/>
      <c r="E3" s="51">
        <v>5</v>
      </c>
      <c r="F3" s="51">
        <v>10</v>
      </c>
      <c r="G3" s="51">
        <v>15</v>
      </c>
      <c r="H3" s="51">
        <v>20</v>
      </c>
      <c r="I3" s="51">
        <v>25</v>
      </c>
      <c r="J3" s="51">
        <v>30</v>
      </c>
      <c r="K3" s="51">
        <v>35</v>
      </c>
      <c r="L3" s="51">
        <v>40</v>
      </c>
      <c r="M3" s="51" t="s">
        <v>2</v>
      </c>
      <c r="N3" s="51" t="s">
        <v>2</v>
      </c>
      <c r="P3" s="51"/>
      <c r="Q3" s="51">
        <v>5</v>
      </c>
      <c r="R3" s="51">
        <v>10</v>
      </c>
      <c r="S3" s="51">
        <v>15</v>
      </c>
      <c r="T3" s="51">
        <v>20</v>
      </c>
      <c r="U3" s="51">
        <v>25</v>
      </c>
      <c r="V3" s="51">
        <v>30</v>
      </c>
      <c r="W3" s="51">
        <v>35</v>
      </c>
      <c r="X3" s="51">
        <v>40</v>
      </c>
      <c r="Y3" s="51" t="s">
        <v>3</v>
      </c>
    </row>
    <row r="4" spans="1:39" s="25" customFormat="1" x14ac:dyDescent="0.25">
      <c r="A4" s="52" t="s">
        <v>53</v>
      </c>
      <c r="B4" s="25">
        <v>2003</v>
      </c>
      <c r="C4" s="52" t="s">
        <v>34</v>
      </c>
      <c r="D4" s="53">
        <v>0</v>
      </c>
      <c r="E4" s="53">
        <f>Q4</f>
        <v>1.0972222222222223E-2</v>
      </c>
      <c r="F4" s="53">
        <f>R4-Q4</f>
        <v>1.126157407407407E-2</v>
      </c>
      <c r="G4" s="53">
        <f t="shared" ref="G4" si="0">S4-R4</f>
        <v>1.127314814814815E-2</v>
      </c>
      <c r="H4" s="53">
        <f t="shared" ref="H4" si="1">T4-S4</f>
        <v>1.127314814814815E-2</v>
      </c>
      <c r="I4" s="53">
        <f t="shared" ref="I4" si="2">U4-T4</f>
        <v>1.1192129629629628E-2</v>
      </c>
      <c r="J4" s="53">
        <f t="shared" ref="J4" si="3">V4-U4</f>
        <v>1.1122685185185187E-2</v>
      </c>
      <c r="K4" s="53">
        <f t="shared" ref="K4" si="4">W4-V4</f>
        <v>1.1076388888888886E-2</v>
      </c>
      <c r="L4" s="53">
        <f t="shared" ref="L4" si="5">X4-W4</f>
        <v>1.1064814814814819E-2</v>
      </c>
      <c r="M4" s="53">
        <f t="shared" ref="M4" si="6">Y4-X4</f>
        <v>4.8032407407407468E-3</v>
      </c>
      <c r="N4" s="53">
        <f>Y4</f>
        <v>9.403935185185186E-2</v>
      </c>
      <c r="P4" s="52" t="s">
        <v>53</v>
      </c>
      <c r="Q4" s="53">
        <v>1.0972222222222223E-2</v>
      </c>
      <c r="R4" s="53">
        <v>2.2233796296296293E-2</v>
      </c>
      <c r="S4" s="53">
        <v>3.3506944444444443E-2</v>
      </c>
      <c r="T4" s="53">
        <v>4.4780092592592594E-2</v>
      </c>
      <c r="U4" s="53">
        <v>5.5972222222222222E-2</v>
      </c>
      <c r="V4" s="53">
        <v>6.7094907407407409E-2</v>
      </c>
      <c r="W4" s="53">
        <v>7.8171296296296294E-2</v>
      </c>
      <c r="X4" s="53">
        <v>8.9236111111111113E-2</v>
      </c>
      <c r="Y4" s="53">
        <v>9.403935185185186E-2</v>
      </c>
    </row>
    <row r="5" spans="1:39" s="25" customFormat="1" x14ac:dyDescent="0.25">
      <c r="A5" s="52" t="s">
        <v>50</v>
      </c>
      <c r="B5" s="25">
        <v>2017</v>
      </c>
      <c r="C5" s="52" t="s">
        <v>34</v>
      </c>
      <c r="D5" s="53">
        <v>0</v>
      </c>
      <c r="E5" s="53">
        <f>Q5</f>
        <v>1.0775462962962964E-2</v>
      </c>
      <c r="F5" s="53">
        <f>R5-Q5</f>
        <v>1.0949074074074075E-2</v>
      </c>
      <c r="G5" s="53">
        <f t="shared" ref="G5:M5" si="7">S5-R5</f>
        <v>1.1087962962962963E-2</v>
      </c>
      <c r="H5" s="53">
        <f t="shared" si="7"/>
        <v>1.1238425925925929E-2</v>
      </c>
      <c r="I5" s="53">
        <f t="shared" si="7"/>
        <v>1.1307870370370357E-2</v>
      </c>
      <c r="J5" s="53">
        <f t="shared" si="7"/>
        <v>1.1365740740740753E-2</v>
      </c>
      <c r="K5" s="53">
        <f t="shared" si="7"/>
        <v>1.1504629629629629E-2</v>
      </c>
      <c r="L5" s="53">
        <f t="shared" si="7"/>
        <v>1.1793981481481475E-2</v>
      </c>
      <c r="M5" s="53">
        <f t="shared" si="7"/>
        <v>5.1273148148148207E-3</v>
      </c>
      <c r="N5" s="53">
        <f>Y5</f>
        <v>9.5150462962962964E-2</v>
      </c>
      <c r="P5" s="52" t="s">
        <v>50</v>
      </c>
      <c r="Q5" s="2">
        <v>1.0775462962962964E-2</v>
      </c>
      <c r="R5" s="2">
        <v>2.1724537037037039E-2</v>
      </c>
      <c r="S5" s="2">
        <v>3.2812500000000001E-2</v>
      </c>
      <c r="T5" s="2">
        <v>4.4050925925925931E-2</v>
      </c>
      <c r="U5" s="2">
        <v>5.5358796296296288E-2</v>
      </c>
      <c r="V5" s="2">
        <v>6.6724537037037041E-2</v>
      </c>
      <c r="W5" s="2">
        <v>7.8229166666666669E-2</v>
      </c>
      <c r="X5" s="2">
        <v>9.0023148148148144E-2</v>
      </c>
      <c r="Y5" s="2">
        <v>9.5150462962962964E-2</v>
      </c>
    </row>
    <row r="6" spans="1:39" s="25" customFormat="1" x14ac:dyDescent="0.25">
      <c r="A6" s="52" t="s">
        <v>51</v>
      </c>
      <c r="B6" s="52">
        <v>2019</v>
      </c>
      <c r="C6" s="52" t="s">
        <v>45</v>
      </c>
      <c r="D6" s="53">
        <v>0</v>
      </c>
      <c r="E6" s="53">
        <f>Q6</f>
        <v>1.1296296296296296E-2</v>
      </c>
      <c r="F6" s="53">
        <f>R6-Q6</f>
        <v>1.119212962962963E-2</v>
      </c>
      <c r="G6" s="53">
        <f t="shared" ref="G6" si="8">S6-R6</f>
        <v>1.1192129629629628E-2</v>
      </c>
      <c r="H6" s="53">
        <f t="shared" ref="H6" si="9">T6-S6</f>
        <v>1.1168981481481481E-2</v>
      </c>
      <c r="I6" s="53">
        <f t="shared" ref="I6" si="10">U6-T6</f>
        <v>1.1284722222222231E-2</v>
      </c>
      <c r="J6" s="53">
        <f t="shared" ref="J6" si="11">V6-U6</f>
        <v>1.1412037037037019E-2</v>
      </c>
      <c r="K6" s="53">
        <f t="shared" ref="K6" si="12">W6-V6</f>
        <v>1.1620370370370378E-2</v>
      </c>
      <c r="L6" s="53">
        <f t="shared" ref="L6" si="13">X6-W6</f>
        <v>1.1215277777777768E-2</v>
      </c>
      <c r="M6" s="53">
        <f t="shared" ref="M6" si="14">Y6-X6</f>
        <v>4.849537037037055E-3</v>
      </c>
      <c r="N6" s="53">
        <f>Y6</f>
        <v>9.5231481481481486E-2</v>
      </c>
      <c r="P6" s="52" t="s">
        <v>51</v>
      </c>
      <c r="Q6" s="53">
        <v>1.1296296296296296E-2</v>
      </c>
      <c r="R6" s="53">
        <v>2.2488425925925926E-2</v>
      </c>
      <c r="S6" s="53">
        <v>3.3680555555555554E-2</v>
      </c>
      <c r="T6" s="53">
        <v>4.4849537037037035E-2</v>
      </c>
      <c r="U6" s="53">
        <v>5.6134259259259266E-2</v>
      </c>
      <c r="V6" s="53">
        <v>6.7546296296296285E-2</v>
      </c>
      <c r="W6" s="53">
        <v>7.9166666666666663E-2</v>
      </c>
      <c r="X6" s="53">
        <v>9.0381944444444431E-2</v>
      </c>
      <c r="Y6" s="53">
        <v>9.5231481481481486E-2</v>
      </c>
    </row>
    <row r="7" spans="1:39" s="25" customFormat="1" x14ac:dyDescent="0.25">
      <c r="A7" s="52" t="s">
        <v>52</v>
      </c>
      <c r="B7" s="52">
        <v>2019</v>
      </c>
      <c r="C7" s="52" t="s">
        <v>45</v>
      </c>
      <c r="D7" s="53">
        <v>0</v>
      </c>
      <c r="E7" s="53">
        <f t="shared" ref="E7:E9" si="15">Q7</f>
        <v>1.1296296296296296E-2</v>
      </c>
      <c r="F7" s="53">
        <f t="shared" ref="F7:F9" si="16">R7-Q7</f>
        <v>1.119212962962963E-2</v>
      </c>
      <c r="G7" s="53">
        <f t="shared" ref="G7:G9" si="17">S7-R7</f>
        <v>1.1203703703703702E-2</v>
      </c>
      <c r="H7" s="53">
        <f t="shared" ref="H7:H9" si="18">T7-S7</f>
        <v>1.1157407407407408E-2</v>
      </c>
      <c r="I7" s="53">
        <f t="shared" ref="I7:I9" si="19">U7-T7</f>
        <v>1.1296296296296304E-2</v>
      </c>
      <c r="J7" s="53">
        <f t="shared" ref="J7:J9" si="20">V7-U7</f>
        <v>1.1400462962962946E-2</v>
      </c>
      <c r="K7" s="53">
        <f t="shared" ref="K7:K9" si="21">W7-V7</f>
        <v>1.1620370370370378E-2</v>
      </c>
      <c r="L7" s="53">
        <f t="shared" ref="L7:L9" si="22">X7-W7</f>
        <v>1.1365740740740746E-2</v>
      </c>
      <c r="M7" s="53">
        <f t="shared" ref="M7:M9" si="23">Y7-X7</f>
        <v>5.0810185185185125E-3</v>
      </c>
      <c r="N7" s="53">
        <f t="shared" ref="N7:N9" si="24">Y7</f>
        <v>9.5613425925925921E-2</v>
      </c>
      <c r="P7" s="52" t="s">
        <v>52</v>
      </c>
      <c r="Q7" s="60">
        <v>1.1296296296296296E-2</v>
      </c>
      <c r="R7" s="60">
        <v>2.2488425925925926E-2</v>
      </c>
      <c r="S7" s="60">
        <v>3.3692129629629627E-2</v>
      </c>
      <c r="T7" s="60">
        <v>4.4849537037037035E-2</v>
      </c>
      <c r="U7" s="60">
        <v>5.6145833333333339E-2</v>
      </c>
      <c r="V7" s="60">
        <v>6.7546296296296285E-2</v>
      </c>
      <c r="W7" s="60">
        <v>7.9166666666666663E-2</v>
      </c>
      <c r="X7" s="60">
        <v>9.0532407407407409E-2</v>
      </c>
      <c r="Y7" s="60">
        <v>9.5613425925925921E-2</v>
      </c>
    </row>
    <row r="8" spans="1:39" s="25" customFormat="1" x14ac:dyDescent="0.25">
      <c r="A8" s="52" t="s">
        <v>53</v>
      </c>
      <c r="B8" s="25">
        <v>2005</v>
      </c>
      <c r="C8" s="25" t="s">
        <v>34</v>
      </c>
      <c r="D8" s="53">
        <v>0</v>
      </c>
      <c r="E8" s="53">
        <f t="shared" ref="E8" si="25">Q8</f>
        <v>1.0960648148148148E-2</v>
      </c>
      <c r="F8" s="53">
        <f t="shared" ref="F8" si="26">R8-Q8</f>
        <v>1.1458333333333333E-2</v>
      </c>
      <c r="G8" s="53">
        <f t="shared" ref="G8" si="27">S8-R8</f>
        <v>1.1307870370370374E-2</v>
      </c>
      <c r="H8" s="53">
        <f t="shared" ref="H8" si="28">T8-S8</f>
        <v>1.1354166666666658E-2</v>
      </c>
      <c r="I8" s="53">
        <f t="shared" ref="I8" si="29">U8-T8</f>
        <v>1.1203703703703709E-2</v>
      </c>
      <c r="J8" s="53">
        <f t="shared" ref="J8" si="30">V8-U8</f>
        <v>1.1388888888888893E-2</v>
      </c>
      <c r="K8" s="53">
        <f t="shared" ref="K8" si="31">W8-V8</f>
        <v>1.1562500000000003E-2</v>
      </c>
      <c r="L8" s="53">
        <f t="shared" ref="L8" si="32">X8-W8</f>
        <v>1.1342592592592585E-2</v>
      </c>
      <c r="M8" s="53">
        <f t="shared" ref="M8" si="33">Y8-X8</f>
        <v>5.0462962962962987E-3</v>
      </c>
      <c r="N8" s="53">
        <f t="shared" ref="N8" si="34">Y8</f>
        <v>9.5625000000000002E-2</v>
      </c>
      <c r="P8" s="52" t="s">
        <v>53</v>
      </c>
      <c r="Q8" s="53">
        <v>1.0960648148148148E-2</v>
      </c>
      <c r="R8" s="53">
        <v>2.2418981481481481E-2</v>
      </c>
      <c r="S8" s="53">
        <v>3.3726851851851855E-2</v>
      </c>
      <c r="T8" s="53">
        <v>4.5081018518518513E-2</v>
      </c>
      <c r="U8" s="53">
        <v>5.6284722222222222E-2</v>
      </c>
      <c r="V8" s="53">
        <v>6.7673611111111115E-2</v>
      </c>
      <c r="W8" s="53">
        <v>7.9236111111111118E-2</v>
      </c>
      <c r="X8" s="53">
        <v>9.0578703703703703E-2</v>
      </c>
      <c r="Y8" s="53">
        <v>9.5625000000000002E-2</v>
      </c>
      <c r="AB8" s="55"/>
    </row>
    <row r="9" spans="1:39" s="25" customFormat="1" x14ac:dyDescent="0.25">
      <c r="A9" s="52" t="s">
        <v>54</v>
      </c>
      <c r="B9" s="52">
        <v>2017</v>
      </c>
      <c r="C9" s="25" t="s">
        <v>34</v>
      </c>
      <c r="D9" s="53">
        <v>0</v>
      </c>
      <c r="E9" s="53">
        <f t="shared" si="15"/>
        <v>1.0902777777777777E-2</v>
      </c>
      <c r="F9" s="53">
        <f t="shared" si="16"/>
        <v>1.0983796296296295E-2</v>
      </c>
      <c r="G9" s="53">
        <f t="shared" si="17"/>
        <v>1.127314814814815E-2</v>
      </c>
      <c r="H9" s="53">
        <f t="shared" si="18"/>
        <v>1.1435185185185187E-2</v>
      </c>
      <c r="I9" s="53">
        <f t="shared" si="19"/>
        <v>1.155092592592593E-2</v>
      </c>
      <c r="J9" s="53">
        <f t="shared" si="20"/>
        <v>1.1481481481481481E-2</v>
      </c>
      <c r="K9" s="53">
        <f t="shared" si="21"/>
        <v>1.1493055555555548E-2</v>
      </c>
      <c r="L9" s="53">
        <f t="shared" si="22"/>
        <v>1.17361111111111E-2</v>
      </c>
      <c r="M9" s="53">
        <f t="shared" si="23"/>
        <v>4.9305555555555769E-3</v>
      </c>
      <c r="N9" s="53">
        <f t="shared" si="24"/>
        <v>9.5787037037037046E-2</v>
      </c>
      <c r="P9" s="52" t="s">
        <v>54</v>
      </c>
      <c r="Q9" s="60">
        <v>1.0902777777777777E-2</v>
      </c>
      <c r="R9" s="60">
        <v>2.1886574074074072E-2</v>
      </c>
      <c r="S9" s="60">
        <v>3.3159722222222222E-2</v>
      </c>
      <c r="T9" s="60">
        <v>4.4594907407407409E-2</v>
      </c>
      <c r="U9" s="60">
        <v>5.6145833333333339E-2</v>
      </c>
      <c r="V9" s="60">
        <v>6.7627314814814821E-2</v>
      </c>
      <c r="W9" s="60">
        <v>7.9120370370370369E-2</v>
      </c>
      <c r="X9" s="60">
        <v>9.0856481481481469E-2</v>
      </c>
      <c r="Y9" s="60">
        <v>9.5787037037037046E-2</v>
      </c>
      <c r="AB9" s="55"/>
    </row>
    <row r="10" spans="1:39" s="25" customFormat="1" x14ac:dyDescent="0.25">
      <c r="A10" s="52" t="s">
        <v>67</v>
      </c>
      <c r="B10" s="52">
        <v>2018</v>
      </c>
      <c r="C10" s="52" t="s">
        <v>69</v>
      </c>
      <c r="D10" s="53">
        <v>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P10" s="52" t="s">
        <v>67</v>
      </c>
      <c r="Q10" s="53"/>
      <c r="R10" s="53"/>
      <c r="S10" s="53"/>
      <c r="T10" s="53"/>
      <c r="U10" s="53"/>
      <c r="V10" s="53"/>
      <c r="W10" s="53"/>
      <c r="X10" s="53"/>
      <c r="Y10" s="56"/>
    </row>
    <row r="11" spans="1:39" s="25" customFormat="1" x14ac:dyDescent="0.25">
      <c r="A11" s="52" t="s">
        <v>68</v>
      </c>
      <c r="B11" s="25">
        <v>2019</v>
      </c>
      <c r="C11" s="25" t="s">
        <v>15</v>
      </c>
      <c r="D11" s="53">
        <v>0</v>
      </c>
      <c r="E11" s="53">
        <f t="shared" ref="E11" si="35">Q11</f>
        <v>1.0972222222222223E-2</v>
      </c>
      <c r="F11" s="53">
        <f t="shared" ref="F11" si="36">R11-Q11</f>
        <v>1.0879629629629625E-2</v>
      </c>
      <c r="G11" s="53">
        <f t="shared" ref="G11" si="37">S11-R11</f>
        <v>1.1087962962962963E-2</v>
      </c>
      <c r="H11" s="53">
        <f t="shared" ref="H11" si="38">T11-S11</f>
        <v>1.1122685185185194E-2</v>
      </c>
      <c r="I11" s="53">
        <f t="shared" ref="I11" si="39">U11-T11</f>
        <v>1.1180555555555555E-2</v>
      </c>
      <c r="J11" s="53">
        <f t="shared" ref="J11" si="40">V11-U11</f>
        <v>1.0937500000000003E-2</v>
      </c>
      <c r="K11" s="53">
        <f t="shared" ref="K11" si="41">W11-V11</f>
        <v>1.1064814814814805E-2</v>
      </c>
      <c r="L11" s="53">
        <f t="shared" ref="L11" si="42">X11-W11</f>
        <v>1.1076388888888899E-2</v>
      </c>
      <c r="M11" s="53">
        <f t="shared" ref="M11" si="43">Y11-X11</f>
        <v>4.7800925925925719E-3</v>
      </c>
      <c r="N11" s="53">
        <f t="shared" ref="N11" si="44">Y11</f>
        <v>9.3101851851851838E-2</v>
      </c>
      <c r="P11" s="52" t="s">
        <v>68</v>
      </c>
      <c r="Q11" s="53">
        <v>1.0972222222222223E-2</v>
      </c>
      <c r="R11" s="53">
        <v>2.1851851851851848E-2</v>
      </c>
      <c r="S11" s="53">
        <v>3.2939814814814811E-2</v>
      </c>
      <c r="T11" s="53">
        <v>4.4062500000000004E-2</v>
      </c>
      <c r="U11" s="53">
        <v>5.5243055555555559E-2</v>
      </c>
      <c r="V11" s="53">
        <v>6.6180555555555562E-2</v>
      </c>
      <c r="W11" s="53">
        <v>7.7245370370370367E-2</v>
      </c>
      <c r="X11" s="53">
        <v>8.8321759259259267E-2</v>
      </c>
      <c r="Y11" s="53">
        <v>9.3101851851851838E-2</v>
      </c>
    </row>
    <row r="12" spans="1:39" s="25" customFormat="1" x14ac:dyDescent="0.25">
      <c r="A12" s="52"/>
      <c r="B12" s="57"/>
      <c r="C12" s="57"/>
      <c r="D12" s="53"/>
      <c r="E12" s="55"/>
      <c r="F12" s="55"/>
      <c r="G12" s="55"/>
      <c r="H12" s="55"/>
      <c r="I12" s="55"/>
      <c r="J12" s="55"/>
      <c r="K12" s="55"/>
      <c r="L12" s="55"/>
      <c r="M12" s="55"/>
      <c r="N12" s="55"/>
      <c r="P12" s="52"/>
      <c r="Q12" s="56"/>
      <c r="R12" s="55"/>
      <c r="S12" s="54"/>
      <c r="T12" s="55"/>
      <c r="U12" s="55"/>
      <c r="V12" s="55"/>
      <c r="W12" s="55"/>
      <c r="X12" s="55"/>
      <c r="Y12" s="55"/>
    </row>
    <row r="13" spans="1:39" s="25" customFormat="1" x14ac:dyDescent="0.25">
      <c r="A13" s="52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P13" s="52"/>
      <c r="Q13" s="53"/>
      <c r="R13" s="53"/>
      <c r="S13" s="53"/>
      <c r="T13" s="53"/>
      <c r="U13" s="53"/>
      <c r="V13" s="53"/>
      <c r="W13" s="53"/>
      <c r="X13" s="53"/>
      <c r="Y13" s="53"/>
    </row>
    <row r="14" spans="1:39" s="25" customFormat="1" x14ac:dyDescent="0.25">
      <c r="A14" s="52"/>
      <c r="B14" s="52"/>
      <c r="C14" s="52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P14" s="52"/>
      <c r="Q14" s="53"/>
      <c r="R14" s="53"/>
      <c r="S14" s="53"/>
      <c r="T14" s="53"/>
      <c r="U14" s="53"/>
      <c r="V14" s="53"/>
      <c r="W14" s="53"/>
      <c r="X14" s="53"/>
      <c r="Y14" s="53"/>
      <c r="AE14" s="58"/>
      <c r="AF14" s="58"/>
      <c r="AG14" s="58"/>
      <c r="AH14" s="58"/>
      <c r="AI14" s="58"/>
      <c r="AJ14" s="58"/>
      <c r="AK14" s="58"/>
      <c r="AL14" s="58"/>
      <c r="AM14" s="58"/>
    </row>
    <row r="15" spans="1:39" s="25" customFormat="1" x14ac:dyDescent="0.25">
      <c r="A15" s="52"/>
      <c r="B15" s="52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P15" s="52"/>
      <c r="Q15" s="53"/>
      <c r="R15" s="53"/>
      <c r="S15" s="53"/>
      <c r="T15" s="53"/>
      <c r="U15" s="53"/>
      <c r="V15" s="53"/>
      <c r="W15" s="53"/>
      <c r="X15" s="53"/>
      <c r="Y15" s="53"/>
    </row>
    <row r="16" spans="1:39" s="25" customFormat="1" x14ac:dyDescent="0.25">
      <c r="A16" s="52"/>
      <c r="B16" s="52"/>
      <c r="C16" s="52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P16" s="52"/>
      <c r="Q16" s="53"/>
      <c r="R16" s="53"/>
      <c r="S16" s="53"/>
      <c r="T16" s="53"/>
      <c r="U16" s="53"/>
      <c r="V16" s="53"/>
      <c r="W16" s="53"/>
      <c r="X16" s="53"/>
      <c r="Y16" s="53"/>
    </row>
    <row r="17" spans="1:29" s="25" customFormat="1" x14ac:dyDescent="0.25">
      <c r="A17" s="52"/>
      <c r="B17" s="52"/>
      <c r="C17" s="52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P17" s="52"/>
      <c r="Q17" s="53"/>
      <c r="R17" s="53"/>
      <c r="S17" s="53"/>
      <c r="T17" s="53"/>
      <c r="U17" s="53"/>
      <c r="V17" s="53"/>
      <c r="W17" s="53"/>
      <c r="X17" s="53"/>
      <c r="Y17" s="53"/>
    </row>
    <row r="18" spans="1:29" s="25" customFormat="1" x14ac:dyDescent="0.25">
      <c r="A18" s="52"/>
      <c r="B18" s="52"/>
      <c r="C18" s="5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P18" s="52"/>
      <c r="Q18" s="53"/>
      <c r="R18" s="53"/>
      <c r="S18" s="53"/>
      <c r="T18" s="53"/>
      <c r="U18" s="53"/>
      <c r="V18" s="53"/>
      <c r="W18" s="53"/>
      <c r="X18" s="53"/>
      <c r="Y18" s="53"/>
    </row>
    <row r="19" spans="1:29" s="25" customFormat="1" x14ac:dyDescent="0.25">
      <c r="A19" s="52"/>
      <c r="B19" s="52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P19" s="52"/>
      <c r="Q19" s="53"/>
      <c r="R19" s="53"/>
      <c r="S19" s="53"/>
      <c r="T19" s="53"/>
      <c r="U19" s="53"/>
      <c r="V19" s="53"/>
      <c r="W19" s="53"/>
      <c r="X19" s="53"/>
      <c r="Y19" s="53"/>
    </row>
    <row r="20" spans="1:29" s="25" customFormat="1" x14ac:dyDescent="0.25">
      <c r="A20" s="52"/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P20" s="52"/>
      <c r="Q20" s="53"/>
      <c r="R20" s="53"/>
      <c r="S20" s="53"/>
      <c r="T20" s="53"/>
      <c r="U20" s="53"/>
      <c r="V20" s="53"/>
      <c r="W20" s="53"/>
      <c r="X20" s="53"/>
      <c r="Y20" s="53"/>
    </row>
    <row r="21" spans="1:29" s="25" customFormat="1" x14ac:dyDescent="0.25">
      <c r="A21" s="52"/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P21" s="52"/>
      <c r="Q21" s="53"/>
      <c r="R21" s="53"/>
      <c r="S21" s="53"/>
      <c r="T21" s="53"/>
      <c r="U21" s="53"/>
      <c r="V21" s="53"/>
      <c r="W21" s="53"/>
      <c r="X21" s="53"/>
      <c r="Y21" s="53"/>
    </row>
    <row r="22" spans="1:29" s="25" customFormat="1" x14ac:dyDescent="0.25">
      <c r="A22" s="52"/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P22" s="52"/>
      <c r="Q22" s="53"/>
      <c r="R22" s="53"/>
      <c r="S22" s="53"/>
      <c r="T22" s="53"/>
      <c r="U22" s="53"/>
      <c r="V22" s="53"/>
      <c r="W22" s="53"/>
      <c r="X22" s="53"/>
      <c r="Y22" s="53"/>
      <c r="AC22" s="55"/>
    </row>
    <row r="23" spans="1:29" s="25" customFormat="1" x14ac:dyDescent="0.25">
      <c r="A23" s="52"/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P23" s="52"/>
      <c r="Q23" s="53"/>
      <c r="R23" s="53"/>
      <c r="S23" s="53"/>
      <c r="T23" s="53"/>
      <c r="U23" s="53"/>
      <c r="V23" s="53"/>
      <c r="W23" s="53"/>
      <c r="X23" s="53"/>
      <c r="Y23" s="53"/>
    </row>
    <row r="24" spans="1:29" s="25" customFormat="1" x14ac:dyDescent="0.25">
      <c r="A24" s="52"/>
      <c r="B24" s="57"/>
      <c r="C24" s="52"/>
      <c r="D24" s="53"/>
      <c r="E24" s="55"/>
      <c r="F24" s="55"/>
      <c r="G24" s="53"/>
      <c r="H24" s="53"/>
      <c r="I24" s="53"/>
      <c r="J24" s="53"/>
      <c r="K24" s="53"/>
      <c r="L24" s="53"/>
      <c r="M24" s="53"/>
      <c r="N24" s="55"/>
      <c r="P24" s="52"/>
      <c r="Q24" s="53"/>
      <c r="R24" s="53"/>
      <c r="S24" s="53"/>
      <c r="T24" s="53"/>
      <c r="U24" s="53"/>
      <c r="V24" s="53"/>
      <c r="W24" s="53"/>
      <c r="X24" s="53"/>
      <c r="Y24" s="53"/>
    </row>
    <row r="25" spans="1:29" s="25" customFormat="1" x14ac:dyDescent="0.25">
      <c r="A25" s="52"/>
      <c r="B25" s="57"/>
      <c r="C25" s="52"/>
      <c r="D25" s="53"/>
      <c r="E25" s="55"/>
      <c r="F25" s="55"/>
      <c r="G25" s="55"/>
      <c r="H25" s="55"/>
      <c r="I25" s="55"/>
      <c r="J25" s="55"/>
      <c r="K25" s="55"/>
      <c r="L25" s="55"/>
      <c r="M25" s="55"/>
      <c r="N25" s="55"/>
      <c r="P25" s="52"/>
      <c r="Q25" s="56"/>
      <c r="R25" s="56"/>
      <c r="S25" s="55"/>
      <c r="T25" s="56"/>
      <c r="U25" s="53"/>
      <c r="V25" s="53"/>
      <c r="W25" s="53"/>
      <c r="X25" s="53"/>
      <c r="Y25" s="53"/>
      <c r="AA25" s="55"/>
      <c r="AC25" s="51"/>
    </row>
    <row r="26" spans="1:29" s="25" customFormat="1" x14ac:dyDescent="0.25">
      <c r="A26" s="57"/>
      <c r="B26" s="57"/>
      <c r="C26" s="52"/>
      <c r="D26" s="53"/>
      <c r="E26" s="55"/>
      <c r="F26" s="55"/>
      <c r="G26" s="55"/>
      <c r="H26" s="55"/>
      <c r="I26" s="55"/>
      <c r="J26" s="55"/>
      <c r="K26" s="55"/>
      <c r="L26" s="55"/>
      <c r="M26" s="55"/>
      <c r="N26" s="55"/>
      <c r="P26" s="52"/>
      <c r="Q26" s="56"/>
      <c r="R26" s="56"/>
      <c r="S26" s="55"/>
      <c r="T26" s="56"/>
      <c r="U26" s="53"/>
      <c r="V26" s="53"/>
      <c r="W26" s="53"/>
      <c r="X26" s="53"/>
      <c r="Y26" s="53"/>
      <c r="AA26" s="55"/>
      <c r="AC26" s="51"/>
    </row>
    <row r="27" spans="1:29" s="25" customFormat="1" x14ac:dyDescent="0.25">
      <c r="A27" s="52"/>
      <c r="B27" s="57"/>
      <c r="C27" s="52"/>
      <c r="D27" s="53"/>
      <c r="E27" s="55"/>
      <c r="F27" s="55"/>
      <c r="G27" s="55"/>
      <c r="H27" s="55"/>
      <c r="I27" s="55"/>
      <c r="J27" s="55"/>
      <c r="K27" s="55"/>
      <c r="L27" s="55"/>
      <c r="M27" s="55"/>
      <c r="N27" s="55"/>
      <c r="P27" s="52"/>
      <c r="Q27" s="56"/>
      <c r="R27" s="56"/>
      <c r="S27" s="55"/>
      <c r="T27" s="56"/>
      <c r="U27" s="53"/>
      <c r="V27" s="53"/>
      <c r="W27" s="53"/>
      <c r="X27" s="53"/>
      <c r="Y27" s="53"/>
      <c r="AA27" s="55"/>
      <c r="AC27" s="51"/>
    </row>
    <row r="28" spans="1:29" s="25" customFormat="1" x14ac:dyDescent="0.25">
      <c r="A28" s="57"/>
      <c r="B28" s="57"/>
      <c r="C28" s="57"/>
      <c r="D28" s="53"/>
      <c r="E28" s="56"/>
      <c r="F28" s="55"/>
      <c r="G28" s="55"/>
      <c r="H28" s="55"/>
      <c r="I28" s="55"/>
      <c r="J28" s="55"/>
      <c r="K28" s="55"/>
      <c r="L28" s="55"/>
      <c r="M28" s="55"/>
      <c r="N28" s="55"/>
      <c r="P28" s="57"/>
      <c r="Q28" s="56"/>
      <c r="R28" s="56"/>
      <c r="S28" s="55"/>
      <c r="T28" s="56"/>
      <c r="U28" s="53"/>
      <c r="V28" s="53"/>
      <c r="W28" s="53"/>
      <c r="X28" s="53"/>
      <c r="Y28" s="53"/>
      <c r="AA28" s="55"/>
      <c r="AC28" s="51"/>
    </row>
    <row r="29" spans="1:29" s="25" customFormat="1" x14ac:dyDescent="0.25">
      <c r="A29" s="57"/>
      <c r="B29" s="57"/>
      <c r="C29" s="57"/>
      <c r="D29" s="53"/>
      <c r="E29" s="56"/>
      <c r="F29" s="55"/>
      <c r="G29" s="55"/>
      <c r="H29" s="55"/>
      <c r="I29" s="55"/>
      <c r="J29" s="55"/>
      <c r="K29" s="55"/>
      <c r="L29" s="55"/>
      <c r="M29" s="55"/>
      <c r="N29" s="55"/>
      <c r="P29" s="57"/>
      <c r="Q29" s="56"/>
      <c r="R29" s="56"/>
      <c r="S29" s="55"/>
      <c r="T29" s="56"/>
      <c r="U29" s="53"/>
      <c r="V29" s="53"/>
      <c r="W29" s="53"/>
      <c r="X29" s="53"/>
      <c r="Y29" s="53"/>
      <c r="AA29" s="55"/>
      <c r="AC29" s="51"/>
    </row>
    <row r="30" spans="1:29" s="25" customFormat="1" x14ac:dyDescent="0.25">
      <c r="A30" s="57"/>
      <c r="B30" s="57"/>
      <c r="C30" s="52"/>
      <c r="D30" s="53"/>
      <c r="E30" s="59"/>
      <c r="N30" s="55"/>
      <c r="AC30" s="53"/>
    </row>
    <row r="31" spans="1:29" s="25" customFormat="1" x14ac:dyDescent="0.25">
      <c r="A31" s="57"/>
      <c r="B31" s="57"/>
      <c r="C31" s="57"/>
      <c r="D31" s="53"/>
      <c r="E31" s="59"/>
      <c r="N31" s="55"/>
      <c r="AC31" s="53"/>
    </row>
    <row r="32" spans="1:29" s="25" customFormat="1" x14ac:dyDescent="0.25">
      <c r="A32" s="57"/>
      <c r="B32" s="57"/>
      <c r="C32" s="52"/>
      <c r="D32" s="53"/>
      <c r="E32" s="59"/>
      <c r="N32" s="55"/>
      <c r="AC32" s="53"/>
    </row>
    <row r="33" spans="1:36" s="25" customFormat="1" x14ac:dyDescent="0.25">
      <c r="A33" s="57"/>
      <c r="B33" s="57"/>
      <c r="C33" s="57"/>
      <c r="E33" s="59"/>
      <c r="N33" s="55"/>
      <c r="AC33" s="53"/>
    </row>
    <row r="34" spans="1:36" ht="15.75" x14ac:dyDescent="0.25">
      <c r="E34" s="11"/>
      <c r="F34" s="61" t="s">
        <v>27</v>
      </c>
      <c r="G34" s="11" t="s">
        <v>28</v>
      </c>
      <c r="H34" s="11" t="s">
        <v>29</v>
      </c>
      <c r="I34" s="12">
        <v>5</v>
      </c>
      <c r="J34" s="12">
        <v>10</v>
      </c>
      <c r="K34" s="12">
        <v>15</v>
      </c>
      <c r="L34" s="12">
        <v>20</v>
      </c>
      <c r="M34" s="12">
        <v>25</v>
      </c>
      <c r="N34" s="12">
        <v>30</v>
      </c>
      <c r="O34" s="12">
        <v>35</v>
      </c>
      <c r="P34" s="12">
        <v>40</v>
      </c>
      <c r="Q34" s="12" t="s">
        <v>2</v>
      </c>
      <c r="R34" s="12" t="s">
        <v>31</v>
      </c>
      <c r="S34" s="16"/>
      <c r="T34" s="12">
        <v>5</v>
      </c>
      <c r="U34" s="12">
        <v>10</v>
      </c>
      <c r="V34" s="12">
        <v>15</v>
      </c>
      <c r="W34" s="12">
        <v>20</v>
      </c>
      <c r="X34" s="12">
        <v>25</v>
      </c>
      <c r="Y34" s="12">
        <v>30</v>
      </c>
      <c r="Z34" s="12">
        <v>35</v>
      </c>
      <c r="AA34" s="12">
        <v>40</v>
      </c>
      <c r="AB34" s="12" t="s">
        <v>31</v>
      </c>
      <c r="AD34" s="12" t="s">
        <v>36</v>
      </c>
      <c r="AE34" s="12" t="s">
        <v>37</v>
      </c>
      <c r="AF34" s="12" t="s">
        <v>38</v>
      </c>
      <c r="AG34" s="12" t="s">
        <v>39</v>
      </c>
      <c r="AH34" s="12" t="s">
        <v>40</v>
      </c>
      <c r="AI34" s="12" t="s">
        <v>41</v>
      </c>
      <c r="AJ34" s="12" t="s">
        <v>42</v>
      </c>
    </row>
    <row r="35" spans="1:36" ht="15.75" x14ac:dyDescent="0.25">
      <c r="E35" s="30"/>
      <c r="F35" s="62"/>
      <c r="G35" s="32">
        <v>2020</v>
      </c>
      <c r="H35" s="32" t="s">
        <v>34</v>
      </c>
      <c r="I35" s="14">
        <f>IF(T35="","",+T35)</f>
        <v>1.1412037037037038E-2</v>
      </c>
      <c r="J35" s="14">
        <f>IF(U35="","",U35-T35)</f>
        <v>1.1099537037037034E-2</v>
      </c>
      <c r="K35" s="14">
        <f t="shared" ref="K35:Q35" si="45">IF(V35="","",V35-U35)</f>
        <v>1.1180555555555555E-2</v>
      </c>
      <c r="L35" s="14">
        <f t="shared" si="45"/>
        <v>1.1157407407407408E-2</v>
      </c>
      <c r="M35" s="14">
        <f t="shared" si="45"/>
        <v>1.1597222222222224E-2</v>
      </c>
      <c r="N35" s="14">
        <f t="shared" si="45"/>
        <v>1.1817129629629629E-2</v>
      </c>
      <c r="O35" s="14">
        <f t="shared" si="45"/>
        <v>1.1597222222222217E-2</v>
      </c>
      <c r="P35" s="14" t="str">
        <f t="shared" si="45"/>
        <v/>
      </c>
      <c r="Q35" s="14" t="str">
        <f t="shared" si="45"/>
        <v/>
      </c>
      <c r="R35" s="15" t="str">
        <f>IF(AB35="","",+AB35)</f>
        <v/>
      </c>
      <c r="S35" s="13"/>
      <c r="T35" s="15">
        <v>1.1412037037037038E-2</v>
      </c>
      <c r="U35" s="15">
        <v>2.2511574074074073E-2</v>
      </c>
      <c r="V35" s="15">
        <v>3.3692129629629627E-2</v>
      </c>
      <c r="W35" s="15">
        <v>4.4849537037037035E-2</v>
      </c>
      <c r="X35" s="15">
        <v>5.6446759259259259E-2</v>
      </c>
      <c r="Y35" s="15">
        <v>6.8263888888888888E-2</v>
      </c>
      <c r="Z35" s="15">
        <v>7.9861111111111105E-2</v>
      </c>
      <c r="AA35" s="15"/>
      <c r="AB35" s="15"/>
      <c r="AD35" s="123">
        <f>I35+J35</f>
        <v>2.2511574074074073E-2</v>
      </c>
      <c r="AE35" s="123">
        <f t="shared" ref="AE35:AI35" si="46">J35+K35</f>
        <v>2.2280092592592587E-2</v>
      </c>
      <c r="AF35" s="123">
        <f t="shared" si="46"/>
        <v>2.2337962962962962E-2</v>
      </c>
      <c r="AG35" s="123">
        <f t="shared" si="46"/>
        <v>2.2754629629629632E-2</v>
      </c>
      <c r="AH35" s="123">
        <f t="shared" si="46"/>
        <v>2.3414351851851853E-2</v>
      </c>
      <c r="AI35" s="123">
        <f t="shared" si="46"/>
        <v>2.3414351851851846E-2</v>
      </c>
      <c r="AJ35" s="123" t="e">
        <f>O35+P35</f>
        <v>#VALUE!</v>
      </c>
    </row>
    <row r="36" spans="1:36" ht="15.75" x14ac:dyDescent="0.25">
      <c r="E36" s="50" t="s">
        <v>26</v>
      </c>
      <c r="F36" s="63" t="s">
        <v>27</v>
      </c>
      <c r="G36" s="50" t="s">
        <v>28</v>
      </c>
      <c r="H36" s="50" t="s">
        <v>29</v>
      </c>
      <c r="I36" s="127" t="s">
        <v>32</v>
      </c>
      <c r="J36" s="127"/>
      <c r="K36" s="127"/>
      <c r="L36" s="127"/>
      <c r="M36" s="127"/>
      <c r="N36" s="127"/>
      <c r="O36" s="127"/>
      <c r="P36" s="127"/>
      <c r="Q36" s="127"/>
      <c r="R36" s="127"/>
      <c r="S36" s="50" t="s">
        <v>26</v>
      </c>
      <c r="T36" s="127" t="s">
        <v>33</v>
      </c>
      <c r="U36" s="127"/>
      <c r="V36" s="127"/>
      <c r="W36" s="127"/>
      <c r="X36" s="127"/>
      <c r="Y36" s="127"/>
      <c r="Z36" s="127"/>
      <c r="AA36" s="127"/>
      <c r="AB36" s="127"/>
      <c r="AD36" s="128" t="s">
        <v>49</v>
      </c>
      <c r="AE36" s="128"/>
      <c r="AF36" s="128"/>
      <c r="AG36" s="128"/>
      <c r="AH36" s="128"/>
      <c r="AI36" s="128"/>
      <c r="AJ36" s="128"/>
    </row>
    <row r="37" spans="1:36" s="90" customFormat="1" ht="15.75" x14ac:dyDescent="0.25">
      <c r="E37" s="93">
        <v>9.3101851851851838E-2</v>
      </c>
      <c r="F37" s="92" t="s">
        <v>72</v>
      </c>
      <c r="G37" s="91">
        <v>2019</v>
      </c>
      <c r="H37" s="91" t="s">
        <v>15</v>
      </c>
      <c r="I37" s="21">
        <f>IF($I$35="","",I35-E11)</f>
        <v>4.3981481481481476E-4</v>
      </c>
      <c r="J37" s="21">
        <f t="shared" ref="J37:K37" si="47">IF($I$35="","",J35-F11)</f>
        <v>2.1990740740740998E-4</v>
      </c>
      <c r="K37" s="21">
        <f t="shared" si="47"/>
        <v>9.2592592592592032E-5</v>
      </c>
      <c r="L37" s="21">
        <f>IF($L$35="","",L35-H11)</f>
        <v>3.4722222222213772E-5</v>
      </c>
      <c r="M37" s="21">
        <f>IF($M$35="","",M35-I11)</f>
        <v>4.1666666666666935E-4</v>
      </c>
      <c r="N37" s="21">
        <f>IF($N$35="","",N35-J11)</f>
        <v>8.7962962962962604E-4</v>
      </c>
      <c r="O37" s="21">
        <f>IF($O$35="","",O35-K11)</f>
        <v>5.3240740740741199E-4</v>
      </c>
      <c r="P37" s="21" t="str">
        <f>IF($P$35="","",P35-L11)</f>
        <v/>
      </c>
      <c r="Q37" s="21" t="str">
        <f>IF($Q$35="","",Q35-M11)</f>
        <v/>
      </c>
      <c r="R37" s="21" t="str">
        <f>IF($R$35="","",R35-N11)</f>
        <v/>
      </c>
      <c r="S37" s="93">
        <v>9.3101851851851838E-2</v>
      </c>
      <c r="T37" s="21">
        <f>IF($T$35="","",T35-Q11)</f>
        <v>4.3981481481481476E-4</v>
      </c>
      <c r="U37" s="21">
        <f t="shared" ref="U37:V37" si="48">IF($T$35="","",U35-R11)</f>
        <v>6.5972222222222474E-4</v>
      </c>
      <c r="V37" s="21">
        <f t="shared" si="48"/>
        <v>7.5231481481481677E-4</v>
      </c>
      <c r="W37" s="21">
        <f>IF($W$35="","",W35-T11)</f>
        <v>7.8703703703703054E-4</v>
      </c>
      <c r="X37" s="21">
        <f>IF($X$35="","",X35-U11)</f>
        <v>1.2037037037036999E-3</v>
      </c>
      <c r="Y37" s="21">
        <f>IF($Y$35="","",Y35-V11)</f>
        <v>2.0833333333333259E-3</v>
      </c>
      <c r="Z37" s="21">
        <f>IF($Z$35="","",Z35-W11)</f>
        <v>2.6157407407407379E-3</v>
      </c>
      <c r="AA37" s="21" t="str">
        <f>IF($AA$35="","",AA35-X11)</f>
        <v/>
      </c>
      <c r="AB37" s="21" t="str">
        <f>IF($AB$35="","",AB35-Y11)</f>
        <v/>
      </c>
      <c r="AD37" s="123">
        <f>+E11+F11</f>
        <v>2.1851851851851848E-2</v>
      </c>
      <c r="AE37" s="123">
        <f t="shared" ref="AE37:AJ37" si="49">+F11+G11</f>
        <v>2.1967592592592587E-2</v>
      </c>
      <c r="AF37" s="123">
        <f t="shared" si="49"/>
        <v>2.2210648148148156E-2</v>
      </c>
      <c r="AG37" s="123">
        <f t="shared" si="49"/>
        <v>2.2303240740740748E-2</v>
      </c>
      <c r="AH37" s="123">
        <f t="shared" si="49"/>
        <v>2.2118055555555557E-2</v>
      </c>
      <c r="AI37" s="123">
        <f t="shared" si="49"/>
        <v>2.2002314814814808E-2</v>
      </c>
      <c r="AJ37" s="123">
        <f t="shared" si="49"/>
        <v>2.2141203703703705E-2</v>
      </c>
    </row>
    <row r="38" spans="1:36" ht="15.75" x14ac:dyDescent="0.25">
      <c r="E38" s="69">
        <v>9.403935185185186E-2</v>
      </c>
      <c r="F38" s="70" t="s">
        <v>55</v>
      </c>
      <c r="G38" s="71">
        <v>2003</v>
      </c>
      <c r="H38" s="71" t="s">
        <v>34</v>
      </c>
      <c r="I38" s="21">
        <f t="shared" ref="I38:I43" si="50">IF($I$35="","",$I$35-E4)</f>
        <v>4.3981481481481476E-4</v>
      </c>
      <c r="J38" s="21">
        <f t="shared" ref="J38:J43" si="51">IF($J$35="","",$J$35-F4)</f>
        <v>-1.6203703703703519E-4</v>
      </c>
      <c r="K38" s="21">
        <f t="shared" ref="K38:K43" si="52">IF($K$35="","",$K$35-G4)</f>
        <v>-9.2592592592595502E-5</v>
      </c>
      <c r="L38" s="21">
        <f t="shared" ref="L38:L43" si="53">IF($L$35="","",$L$35-H4)</f>
        <v>-1.1574074074074264E-4</v>
      </c>
      <c r="M38" s="21">
        <f t="shared" ref="M38:M43" si="54">IF($M$35="","",$M$35-I4)</f>
        <v>4.0509259259259578E-4</v>
      </c>
      <c r="N38" s="21">
        <f t="shared" ref="N38:N43" si="55">IF($N$35="","",$N$35-J4)</f>
        <v>6.9444444444444198E-4</v>
      </c>
      <c r="O38" s="21">
        <f t="shared" ref="O38:O43" si="56">IF($O$35="","",$O$35-K4)</f>
        <v>5.2083333333333148E-4</v>
      </c>
      <c r="P38" s="21" t="str">
        <f t="shared" ref="P38:P43" si="57">IF($P$35="","",$P$35-L4)</f>
        <v/>
      </c>
      <c r="Q38" s="21" t="str">
        <f t="shared" ref="Q38:Q43" si="58">IF($Q$35="","",$Q$35-M4)</f>
        <v/>
      </c>
      <c r="R38" s="21" t="str">
        <f t="shared" ref="R38:R43" si="59">IF($R$35="","",$R$35-N4)</f>
        <v/>
      </c>
      <c r="S38" s="38">
        <v>9.403935185185186E-2</v>
      </c>
      <c r="T38" s="21">
        <f t="shared" ref="T38:T43" si="60">IF($T$35="","",$T$35-Q4)</f>
        <v>4.3981481481481476E-4</v>
      </c>
      <c r="U38" s="21">
        <f t="shared" ref="U38:U43" si="61">IF($U$35="","",$U$35-R4)</f>
        <v>2.7777777777777957E-4</v>
      </c>
      <c r="V38" s="21">
        <f t="shared" ref="V38:V43" si="62">IF($V$35="","",$V$35-S4)</f>
        <v>1.8518518518518406E-4</v>
      </c>
      <c r="W38" s="21">
        <f t="shared" ref="W38:W43" si="63">IF($W$35="","",$W$35-T4)</f>
        <v>6.9444444444441422E-5</v>
      </c>
      <c r="X38" s="21">
        <f t="shared" ref="X38:X43" si="64">IF($X$35="","",$X$35-U4)</f>
        <v>4.745370370370372E-4</v>
      </c>
      <c r="Y38" s="21">
        <f t="shared" ref="Y38:Y43" si="65">IF($Y$35="","",$Y$35-V4)</f>
        <v>1.1689814814814792E-3</v>
      </c>
      <c r="Z38" s="21">
        <f t="shared" ref="Z38:Z43" si="66">IF($Z$35="","",$Z$35-W4)</f>
        <v>1.6898148148148107E-3</v>
      </c>
      <c r="AA38" s="21" t="str">
        <f t="shared" ref="AA38:AA43" si="67">IF($AA$35="","",$AA$35-X4)</f>
        <v/>
      </c>
      <c r="AB38" s="21" t="str">
        <f t="shared" ref="AB38:AB43" si="68">IF($AB$35="","",$AB$35-Y4)</f>
        <v/>
      </c>
      <c r="AC38" s="4"/>
      <c r="AD38" s="123">
        <f>+E4+F4</f>
        <v>2.2233796296296293E-2</v>
      </c>
      <c r="AE38" s="123">
        <f t="shared" ref="AE38:AJ38" si="69">+F4+G4</f>
        <v>2.253472222222222E-2</v>
      </c>
      <c r="AF38" s="123">
        <f t="shared" si="69"/>
        <v>2.25462962962963E-2</v>
      </c>
      <c r="AG38" s="123">
        <f t="shared" si="69"/>
        <v>2.2465277777777778E-2</v>
      </c>
      <c r="AH38" s="123">
        <f t="shared" si="69"/>
        <v>2.2314814814814815E-2</v>
      </c>
      <c r="AI38" s="123">
        <f t="shared" si="69"/>
        <v>2.2199074074074072E-2</v>
      </c>
      <c r="AJ38" s="123">
        <f t="shared" si="69"/>
        <v>2.2141203703703705E-2</v>
      </c>
    </row>
    <row r="39" spans="1:36" ht="15.75" x14ac:dyDescent="0.25">
      <c r="E39" s="39">
        <v>9.5150462962962964E-2</v>
      </c>
      <c r="F39" s="64" t="s">
        <v>56</v>
      </c>
      <c r="G39" s="41">
        <v>2017</v>
      </c>
      <c r="H39" s="40" t="s">
        <v>34</v>
      </c>
      <c r="I39" s="21">
        <f t="shared" si="50"/>
        <v>6.3657407407407413E-4</v>
      </c>
      <c r="J39" s="21">
        <f t="shared" si="51"/>
        <v>1.5046296296295988E-4</v>
      </c>
      <c r="K39" s="21">
        <f t="shared" si="52"/>
        <v>9.2592592592592032E-5</v>
      </c>
      <c r="L39" s="21">
        <f t="shared" si="53"/>
        <v>-8.1018518518521931E-5</v>
      </c>
      <c r="M39" s="21">
        <f t="shared" si="54"/>
        <v>2.8935185185186701E-4</v>
      </c>
      <c r="N39" s="21">
        <f t="shared" si="55"/>
        <v>4.5138888888887618E-4</v>
      </c>
      <c r="O39" s="21">
        <f t="shared" si="56"/>
        <v>9.2592592592588563E-5</v>
      </c>
      <c r="P39" s="21" t="str">
        <f t="shared" si="57"/>
        <v/>
      </c>
      <c r="Q39" s="21" t="str">
        <f t="shared" si="58"/>
        <v/>
      </c>
      <c r="R39" s="21" t="str">
        <f t="shared" si="59"/>
        <v/>
      </c>
      <c r="S39" s="39">
        <v>9.5150462962962964E-2</v>
      </c>
      <c r="T39" s="21">
        <f t="shared" si="60"/>
        <v>6.3657407407407413E-4</v>
      </c>
      <c r="U39" s="21">
        <f t="shared" si="61"/>
        <v>7.8703703703703401E-4</v>
      </c>
      <c r="V39" s="21">
        <f t="shared" si="62"/>
        <v>8.7962962962962604E-4</v>
      </c>
      <c r="W39" s="21">
        <f t="shared" si="63"/>
        <v>7.9861111111110411E-4</v>
      </c>
      <c r="X39" s="21">
        <f t="shared" si="64"/>
        <v>1.0879629629629711E-3</v>
      </c>
      <c r="Y39" s="21">
        <f t="shared" si="65"/>
        <v>1.5393518518518473E-3</v>
      </c>
      <c r="Z39" s="21">
        <f t="shared" si="66"/>
        <v>1.6319444444444359E-3</v>
      </c>
      <c r="AA39" s="21" t="str">
        <f t="shared" si="67"/>
        <v/>
      </c>
      <c r="AB39" s="21" t="str">
        <f t="shared" si="68"/>
        <v/>
      </c>
      <c r="AC39" s="4"/>
      <c r="AD39" s="123">
        <f t="shared" ref="AD39:AJ39" si="70">+E5+F5</f>
        <v>2.1724537037037039E-2</v>
      </c>
      <c r="AE39" s="123">
        <f t="shared" si="70"/>
        <v>2.2037037037037036E-2</v>
      </c>
      <c r="AF39" s="123">
        <f t="shared" si="70"/>
        <v>2.2326388888888892E-2</v>
      </c>
      <c r="AG39" s="123">
        <f t="shared" si="70"/>
        <v>2.2546296296296287E-2</v>
      </c>
      <c r="AH39" s="123">
        <f t="shared" si="70"/>
        <v>2.267361111111111E-2</v>
      </c>
      <c r="AI39" s="123">
        <f t="shared" si="70"/>
        <v>2.2870370370370381E-2</v>
      </c>
      <c r="AJ39" s="123">
        <f t="shared" si="70"/>
        <v>2.3298611111111103E-2</v>
      </c>
    </row>
    <row r="40" spans="1:36" ht="15.75" x14ac:dyDescent="0.25">
      <c r="E40" s="34">
        <v>9.5231481481481486E-2</v>
      </c>
      <c r="F40" s="65" t="s">
        <v>57</v>
      </c>
      <c r="G40" s="35">
        <v>2019</v>
      </c>
      <c r="H40" s="35" t="s">
        <v>45</v>
      </c>
      <c r="I40" s="21">
        <f t="shared" si="50"/>
        <v>1.1574074074074264E-4</v>
      </c>
      <c r="J40" s="21">
        <f t="shared" si="51"/>
        <v>-9.2592592592595502E-5</v>
      </c>
      <c r="K40" s="21">
        <f t="shared" si="52"/>
        <v>-1.157407407407357E-5</v>
      </c>
      <c r="L40" s="21">
        <f t="shared" si="53"/>
        <v>-1.157407407407357E-5</v>
      </c>
      <c r="M40" s="21">
        <f t="shared" si="54"/>
        <v>3.1249999999999334E-4</v>
      </c>
      <c r="N40" s="21">
        <f t="shared" si="55"/>
        <v>4.0509259259260966E-4</v>
      </c>
      <c r="O40" s="21">
        <f t="shared" si="56"/>
        <v>-2.3148148148161019E-5</v>
      </c>
      <c r="P40" s="21" t="str">
        <f t="shared" si="57"/>
        <v/>
      </c>
      <c r="Q40" s="21" t="str">
        <f t="shared" si="58"/>
        <v/>
      </c>
      <c r="R40" s="21" t="str">
        <f t="shared" si="59"/>
        <v/>
      </c>
      <c r="S40" s="34">
        <v>9.5231481481481486E-2</v>
      </c>
      <c r="T40" s="21">
        <f t="shared" si="60"/>
        <v>1.1574074074074264E-4</v>
      </c>
      <c r="U40" s="21">
        <f t="shared" si="61"/>
        <v>2.3148148148147141E-5</v>
      </c>
      <c r="V40" s="21">
        <f t="shared" si="62"/>
        <v>1.157407407407357E-5</v>
      </c>
      <c r="W40" s="21">
        <f t="shared" si="63"/>
        <v>0</v>
      </c>
      <c r="X40" s="21">
        <f t="shared" si="64"/>
        <v>3.1249999999999334E-4</v>
      </c>
      <c r="Y40" s="21">
        <f t="shared" si="65"/>
        <v>7.17592592592603E-4</v>
      </c>
      <c r="Z40" s="21">
        <f t="shared" si="66"/>
        <v>6.9444444444444198E-4</v>
      </c>
      <c r="AA40" s="21" t="str">
        <f t="shared" si="67"/>
        <v/>
      </c>
      <c r="AB40" s="21" t="str">
        <f t="shared" si="68"/>
        <v/>
      </c>
      <c r="AD40" s="123">
        <f t="shared" ref="AD40:AJ40" si="71">+E6+F6</f>
        <v>2.2488425925925926E-2</v>
      </c>
      <c r="AE40" s="123">
        <f t="shared" si="71"/>
        <v>2.2384259259259257E-2</v>
      </c>
      <c r="AF40" s="123">
        <f t="shared" si="71"/>
        <v>2.2361111111111109E-2</v>
      </c>
      <c r="AG40" s="123">
        <f t="shared" si="71"/>
        <v>2.2453703703703712E-2</v>
      </c>
      <c r="AH40" s="123">
        <f t="shared" si="71"/>
        <v>2.269675925925925E-2</v>
      </c>
      <c r="AI40" s="123">
        <f t="shared" si="71"/>
        <v>2.3032407407407397E-2</v>
      </c>
      <c r="AJ40" s="123">
        <f t="shared" si="71"/>
        <v>2.2835648148148147E-2</v>
      </c>
    </row>
    <row r="41" spans="1:36" ht="15.75" x14ac:dyDescent="0.25">
      <c r="E41" s="28">
        <v>9.5613425925925921E-2</v>
      </c>
      <c r="F41" s="66" t="s">
        <v>58</v>
      </c>
      <c r="G41" s="29">
        <v>2019</v>
      </c>
      <c r="H41" s="29" t="s">
        <v>45</v>
      </c>
      <c r="I41" s="21">
        <f t="shared" si="50"/>
        <v>1.1574074074074264E-4</v>
      </c>
      <c r="J41" s="21">
        <f t="shared" si="51"/>
        <v>-9.2592592592595502E-5</v>
      </c>
      <c r="K41" s="21">
        <f t="shared" si="52"/>
        <v>-2.3148148148147141E-5</v>
      </c>
      <c r="L41" s="21">
        <f t="shared" si="53"/>
        <v>0</v>
      </c>
      <c r="M41" s="21">
        <f t="shared" si="54"/>
        <v>3.0092592592591977E-4</v>
      </c>
      <c r="N41" s="21">
        <f t="shared" si="55"/>
        <v>4.1666666666668323E-4</v>
      </c>
      <c r="O41" s="21">
        <f t="shared" si="56"/>
        <v>-2.3148148148161019E-5</v>
      </c>
      <c r="P41" s="21" t="str">
        <f t="shared" si="57"/>
        <v/>
      </c>
      <c r="Q41" s="21" t="str">
        <f t="shared" si="58"/>
        <v/>
      </c>
      <c r="R41" s="21" t="str">
        <f t="shared" si="59"/>
        <v/>
      </c>
      <c r="S41" s="28">
        <v>9.5613425925925921E-2</v>
      </c>
      <c r="T41" s="21">
        <f t="shared" si="60"/>
        <v>1.1574074074074264E-4</v>
      </c>
      <c r="U41" s="21">
        <f t="shared" si="61"/>
        <v>2.3148148148147141E-5</v>
      </c>
      <c r="V41" s="21">
        <f t="shared" si="62"/>
        <v>0</v>
      </c>
      <c r="W41" s="21">
        <f t="shared" si="63"/>
        <v>0</v>
      </c>
      <c r="X41" s="21">
        <f t="shared" si="64"/>
        <v>3.0092592592591977E-4</v>
      </c>
      <c r="Y41" s="21">
        <f t="shared" si="65"/>
        <v>7.17592592592603E-4</v>
      </c>
      <c r="Z41" s="21">
        <f t="shared" si="66"/>
        <v>6.9444444444444198E-4</v>
      </c>
      <c r="AA41" s="21" t="str">
        <f t="shared" si="67"/>
        <v/>
      </c>
      <c r="AB41" s="21" t="str">
        <f t="shared" si="68"/>
        <v/>
      </c>
      <c r="AD41" s="123">
        <f t="shared" ref="AD41:AJ41" si="72">+E7+F7</f>
        <v>2.2488425925925926E-2</v>
      </c>
      <c r="AE41" s="123">
        <f t="shared" si="72"/>
        <v>2.239583333333333E-2</v>
      </c>
      <c r="AF41" s="123">
        <f t="shared" si="72"/>
        <v>2.2361111111111109E-2</v>
      </c>
      <c r="AG41" s="123">
        <f t="shared" si="72"/>
        <v>2.2453703703703712E-2</v>
      </c>
      <c r="AH41" s="123">
        <f t="shared" si="72"/>
        <v>2.269675925925925E-2</v>
      </c>
      <c r="AI41" s="123">
        <f t="shared" si="72"/>
        <v>2.3020833333333324E-2</v>
      </c>
      <c r="AJ41" s="123">
        <f t="shared" si="72"/>
        <v>2.2986111111111124E-2</v>
      </c>
    </row>
    <row r="42" spans="1:36" ht="15.75" x14ac:dyDescent="0.25">
      <c r="E42" s="26">
        <v>9.5625000000000002E-2</v>
      </c>
      <c r="F42" s="67" t="s">
        <v>55</v>
      </c>
      <c r="G42" s="27">
        <v>2005</v>
      </c>
      <c r="H42" s="27" t="s">
        <v>34</v>
      </c>
      <c r="I42" s="21">
        <f t="shared" si="50"/>
        <v>4.5138888888889006E-4</v>
      </c>
      <c r="J42" s="21">
        <f t="shared" si="51"/>
        <v>-3.5879629629629803E-4</v>
      </c>
      <c r="K42" s="21">
        <f t="shared" si="52"/>
        <v>-1.2731481481481968E-4</v>
      </c>
      <c r="L42" s="21">
        <f t="shared" si="53"/>
        <v>-1.967592592592507E-4</v>
      </c>
      <c r="M42" s="21">
        <f t="shared" si="54"/>
        <v>3.9351851851851527E-4</v>
      </c>
      <c r="N42" s="21">
        <f t="shared" si="55"/>
        <v>4.2824074074073598E-4</v>
      </c>
      <c r="O42" s="21">
        <f t="shared" si="56"/>
        <v>3.4722222222213772E-5</v>
      </c>
      <c r="P42" s="21" t="str">
        <f t="shared" si="57"/>
        <v/>
      </c>
      <c r="Q42" s="21" t="str">
        <f t="shared" si="58"/>
        <v/>
      </c>
      <c r="R42" s="21" t="str">
        <f t="shared" si="59"/>
        <v/>
      </c>
      <c r="S42" s="26">
        <v>9.5625000000000002E-2</v>
      </c>
      <c r="T42" s="21">
        <f t="shared" si="60"/>
        <v>4.5138888888889006E-4</v>
      </c>
      <c r="U42" s="21">
        <f t="shared" si="61"/>
        <v>9.2592592592592032E-5</v>
      </c>
      <c r="V42" s="21">
        <f t="shared" si="62"/>
        <v>-3.472222222222765E-5</v>
      </c>
      <c r="W42" s="21">
        <f t="shared" si="63"/>
        <v>-2.3148148148147835E-4</v>
      </c>
      <c r="X42" s="21">
        <f t="shared" si="64"/>
        <v>1.6203703703703692E-4</v>
      </c>
      <c r="Y42" s="21">
        <f t="shared" si="65"/>
        <v>5.9027777777777291E-4</v>
      </c>
      <c r="Z42" s="21">
        <f t="shared" si="66"/>
        <v>6.2499999999998668E-4</v>
      </c>
      <c r="AA42" s="21" t="str">
        <f t="shared" si="67"/>
        <v/>
      </c>
      <c r="AB42" s="21" t="str">
        <f t="shared" si="68"/>
        <v/>
      </c>
      <c r="AD42" s="123">
        <f t="shared" ref="AD42:AJ42" si="73">+E8+F8</f>
        <v>2.2418981481481481E-2</v>
      </c>
      <c r="AE42" s="123">
        <f t="shared" si="73"/>
        <v>2.2766203703703705E-2</v>
      </c>
      <c r="AF42" s="123">
        <f t="shared" si="73"/>
        <v>2.2662037037037033E-2</v>
      </c>
      <c r="AG42" s="123">
        <f t="shared" si="73"/>
        <v>2.2557870370370367E-2</v>
      </c>
      <c r="AH42" s="123">
        <f t="shared" si="73"/>
        <v>2.2592592592592602E-2</v>
      </c>
      <c r="AI42" s="123">
        <f t="shared" si="73"/>
        <v>2.2951388888888896E-2</v>
      </c>
      <c r="AJ42" s="123">
        <f t="shared" si="73"/>
        <v>2.2905092592592588E-2</v>
      </c>
    </row>
    <row r="43" spans="1:36" ht="15.75" x14ac:dyDescent="0.25">
      <c r="E43" s="36">
        <v>9.5787037037037046E-2</v>
      </c>
      <c r="F43" s="68" t="s">
        <v>59</v>
      </c>
      <c r="G43" s="37">
        <v>2017</v>
      </c>
      <c r="H43" s="37" t="s">
        <v>34</v>
      </c>
      <c r="I43" s="21">
        <f t="shared" si="50"/>
        <v>5.0925925925926138E-4</v>
      </c>
      <c r="J43" s="21">
        <f t="shared" si="51"/>
        <v>1.1574074074073917E-4</v>
      </c>
      <c r="K43" s="21">
        <f t="shared" si="52"/>
        <v>-9.2592592592595502E-5</v>
      </c>
      <c r="L43" s="21">
        <f t="shared" si="53"/>
        <v>-2.7777777777777957E-4</v>
      </c>
      <c r="M43" s="21">
        <f t="shared" si="54"/>
        <v>4.6296296296294281E-5</v>
      </c>
      <c r="N43" s="21">
        <f t="shared" si="55"/>
        <v>3.3564814814814742E-4</v>
      </c>
      <c r="O43" s="21">
        <f t="shared" si="56"/>
        <v>1.0416666666666907E-4</v>
      </c>
      <c r="P43" s="21" t="str">
        <f t="shared" si="57"/>
        <v/>
      </c>
      <c r="Q43" s="21" t="str">
        <f t="shared" si="58"/>
        <v/>
      </c>
      <c r="R43" s="21" t="str">
        <f t="shared" si="59"/>
        <v/>
      </c>
      <c r="S43" s="36">
        <v>9.5787037037037046E-2</v>
      </c>
      <c r="T43" s="21">
        <f t="shared" si="60"/>
        <v>5.0925925925926138E-4</v>
      </c>
      <c r="U43" s="21">
        <f t="shared" si="61"/>
        <v>6.2500000000000056E-4</v>
      </c>
      <c r="V43" s="21">
        <f t="shared" si="62"/>
        <v>5.3240740740740505E-4</v>
      </c>
      <c r="W43" s="21">
        <f t="shared" si="63"/>
        <v>2.5462962962962549E-4</v>
      </c>
      <c r="X43" s="21">
        <f t="shared" si="64"/>
        <v>3.0092592592591977E-4</v>
      </c>
      <c r="Y43" s="21">
        <f t="shared" si="65"/>
        <v>6.3657407407406719E-4</v>
      </c>
      <c r="Z43" s="21">
        <f t="shared" si="66"/>
        <v>7.4074074074073626E-4</v>
      </c>
      <c r="AA43" s="21" t="str">
        <f t="shared" si="67"/>
        <v/>
      </c>
      <c r="AB43" s="21" t="str">
        <f t="shared" si="68"/>
        <v/>
      </c>
      <c r="AD43" s="123">
        <f t="shared" ref="AD43:AJ43" si="74">+E9+F9</f>
        <v>2.1886574074074072E-2</v>
      </c>
      <c r="AE43" s="123">
        <f t="shared" si="74"/>
        <v>2.2256944444444447E-2</v>
      </c>
      <c r="AF43" s="123">
        <f t="shared" si="74"/>
        <v>2.2708333333333337E-2</v>
      </c>
      <c r="AG43" s="123">
        <f t="shared" si="74"/>
        <v>2.2986111111111117E-2</v>
      </c>
      <c r="AH43" s="123">
        <f t="shared" si="74"/>
        <v>2.3032407407407411E-2</v>
      </c>
      <c r="AI43" s="123">
        <f t="shared" si="74"/>
        <v>2.2974537037037029E-2</v>
      </c>
      <c r="AJ43" s="123">
        <f t="shared" si="74"/>
        <v>2.3229166666666648E-2</v>
      </c>
    </row>
    <row r="44" spans="1:36" x14ac:dyDescent="0.25">
      <c r="E44" s="17"/>
      <c r="F44" s="18"/>
      <c r="G44" s="19"/>
      <c r="H44" s="19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2"/>
      <c r="T44" s="21"/>
      <c r="U44" s="21"/>
      <c r="V44" s="21"/>
      <c r="W44" s="21"/>
      <c r="X44" s="21"/>
      <c r="Y44" s="21"/>
      <c r="Z44" s="21"/>
      <c r="AA44" s="21"/>
      <c r="AB44" s="21"/>
      <c r="AD44" s="15"/>
      <c r="AE44" s="15"/>
      <c r="AF44" s="15"/>
      <c r="AG44" s="15"/>
      <c r="AH44" s="15"/>
      <c r="AI44" s="15"/>
      <c r="AJ44" s="15"/>
    </row>
    <row r="45" spans="1:36" x14ac:dyDescent="0.25">
      <c r="E45" s="17"/>
      <c r="F45" s="18"/>
      <c r="G45" s="18"/>
      <c r="H45" s="18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2"/>
      <c r="T45" s="21"/>
      <c r="U45" s="21"/>
      <c r="V45" s="21"/>
      <c r="W45" s="21"/>
      <c r="X45" s="21"/>
      <c r="Y45" s="21"/>
      <c r="Z45" s="21"/>
      <c r="AA45" s="21"/>
      <c r="AB45" s="21"/>
      <c r="AD45" s="15"/>
      <c r="AE45" s="15"/>
      <c r="AF45" s="15"/>
      <c r="AG45" s="15"/>
      <c r="AH45" s="15"/>
      <c r="AI45" s="15"/>
      <c r="AJ45" s="15"/>
    </row>
    <row r="46" spans="1:36" x14ac:dyDescent="0.25">
      <c r="E46" s="17"/>
      <c r="F46" s="18"/>
      <c r="G46" s="18"/>
      <c r="H46" s="18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2"/>
      <c r="T46" s="21"/>
      <c r="U46" s="21"/>
      <c r="V46" s="21"/>
      <c r="W46" s="21"/>
      <c r="X46" s="21"/>
      <c r="Y46" s="21"/>
      <c r="Z46" s="21"/>
      <c r="AA46" s="21"/>
      <c r="AB46" s="21"/>
      <c r="AD46" s="15"/>
      <c r="AE46" s="15"/>
      <c r="AF46" s="15"/>
      <c r="AG46" s="15"/>
      <c r="AH46" s="15"/>
      <c r="AI46" s="15"/>
      <c r="AJ46" s="15"/>
    </row>
    <row r="47" spans="1:36" x14ac:dyDescent="0.25">
      <c r="E47" s="17"/>
      <c r="F47" s="18"/>
      <c r="G47" s="18"/>
      <c r="H47" s="18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2"/>
      <c r="T47" s="21"/>
      <c r="U47" s="21"/>
      <c r="V47" s="21"/>
      <c r="W47" s="21"/>
      <c r="X47" s="21"/>
      <c r="Y47" s="21"/>
      <c r="Z47" s="21"/>
      <c r="AA47" s="21"/>
      <c r="AB47" s="21"/>
      <c r="AD47" s="15"/>
      <c r="AE47" s="15"/>
      <c r="AF47" s="15"/>
      <c r="AG47" s="15"/>
      <c r="AH47" s="15"/>
      <c r="AI47" s="15"/>
      <c r="AJ47" s="15"/>
    </row>
    <row r="48" spans="1:36" x14ac:dyDescent="0.25">
      <c r="E48" s="20"/>
      <c r="F48" s="18"/>
      <c r="G48" s="18"/>
      <c r="H48" s="18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3"/>
      <c r="T48" s="21"/>
      <c r="U48" s="21"/>
      <c r="V48" s="21"/>
      <c r="W48" s="21"/>
      <c r="X48" s="21"/>
      <c r="Y48" s="21"/>
      <c r="Z48" s="21"/>
      <c r="AA48" s="21"/>
      <c r="AB48" s="21"/>
      <c r="AD48" s="15"/>
      <c r="AE48" s="15"/>
      <c r="AF48" s="15"/>
      <c r="AG48" s="15"/>
      <c r="AH48" s="15"/>
      <c r="AI48" s="15"/>
      <c r="AJ48" s="15"/>
    </row>
    <row r="49" spans="3:36" x14ac:dyDescent="0.25">
      <c r="E49" s="17"/>
      <c r="F49" s="18"/>
      <c r="G49" s="18"/>
      <c r="H49" s="18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2"/>
      <c r="T49" s="21"/>
      <c r="U49" s="21"/>
      <c r="V49" s="21"/>
      <c r="W49" s="21"/>
      <c r="X49" s="21"/>
      <c r="Y49" s="21"/>
      <c r="Z49" s="21"/>
      <c r="AA49" s="21"/>
      <c r="AB49" s="21"/>
      <c r="AD49" s="15"/>
      <c r="AE49" s="15"/>
      <c r="AF49" s="15"/>
      <c r="AG49" s="15"/>
      <c r="AH49" s="15"/>
      <c r="AI49" s="15"/>
      <c r="AJ49" s="15"/>
    </row>
    <row r="50" spans="3:36" x14ac:dyDescent="0.25">
      <c r="C50" s="5"/>
      <c r="D50" s="5"/>
      <c r="E50" s="2"/>
      <c r="F50" s="7"/>
      <c r="G50" s="7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8"/>
      <c r="AA50" s="8"/>
      <c r="AB50" s="8"/>
      <c r="AC50" s="5"/>
      <c r="AD50" s="5"/>
    </row>
    <row r="51" spans="3:36" x14ac:dyDescent="0.25">
      <c r="C51" s="5"/>
      <c r="D51" s="5"/>
      <c r="E51" s="6"/>
      <c r="F51" s="7"/>
      <c r="G51" s="7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8"/>
      <c r="AA51" s="8"/>
      <c r="AB51" s="8"/>
      <c r="AC51" s="5"/>
      <c r="AD51" s="5"/>
    </row>
    <row r="52" spans="3:36" x14ac:dyDescent="0.25">
      <c r="C52" s="5"/>
      <c r="D52" s="5"/>
      <c r="E52" s="6"/>
      <c r="F52" s="7"/>
      <c r="G52" s="7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8"/>
      <c r="AA52" s="8"/>
      <c r="AB52" s="8"/>
      <c r="AC52" s="5"/>
      <c r="AD52" s="5"/>
    </row>
    <row r="53" spans="3:36" x14ac:dyDescent="0.25">
      <c r="C53" s="5"/>
      <c r="D53" s="5"/>
      <c r="E53" s="6"/>
      <c r="F53" s="7"/>
      <c r="G53" s="7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8"/>
      <c r="AA53" s="8"/>
      <c r="AB53" s="8"/>
      <c r="AC53" s="5"/>
      <c r="AD53" s="5"/>
    </row>
    <row r="54" spans="3:36" x14ac:dyDescent="0.25">
      <c r="C54" s="5"/>
      <c r="D54" s="5"/>
      <c r="E54" s="6"/>
      <c r="F54" s="7"/>
      <c r="G54" s="7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8"/>
      <c r="AA54" s="8"/>
      <c r="AB54" s="8"/>
      <c r="AC54" s="5"/>
      <c r="AD54" s="5"/>
    </row>
    <row r="55" spans="3:36" x14ac:dyDescent="0.25">
      <c r="C55" s="5"/>
      <c r="D55" s="5"/>
      <c r="E55" s="6"/>
      <c r="F55" s="7"/>
      <c r="G55" s="7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8"/>
      <c r="AA55" s="8"/>
      <c r="AB55" s="8"/>
      <c r="AC55" s="5"/>
      <c r="AD55" s="5"/>
    </row>
    <row r="56" spans="3:36" x14ac:dyDescent="0.25">
      <c r="C56" s="5"/>
      <c r="D56" s="5"/>
      <c r="E56" s="6"/>
      <c r="F56" s="7"/>
      <c r="G56" s="7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8"/>
      <c r="AA56" s="8"/>
      <c r="AB56" s="8"/>
      <c r="AC56" s="5"/>
      <c r="AD56" s="5"/>
    </row>
    <row r="57" spans="3:36" x14ac:dyDescent="0.25">
      <c r="C57" s="5"/>
      <c r="D57" s="5"/>
      <c r="E57" s="6"/>
      <c r="F57" s="7"/>
      <c r="G57" s="7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8"/>
      <c r="AA57" s="8"/>
      <c r="AB57" s="8"/>
      <c r="AC57" s="5"/>
      <c r="AD57" s="5"/>
    </row>
    <row r="58" spans="3:36" x14ac:dyDescent="0.25">
      <c r="C58" s="5"/>
      <c r="D58" s="5"/>
      <c r="E58" s="6"/>
      <c r="F58" s="7"/>
      <c r="G58" s="7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8"/>
      <c r="AA58" s="8"/>
      <c r="AB58" s="8"/>
      <c r="AC58" s="5"/>
      <c r="AD58" s="5"/>
    </row>
    <row r="59" spans="3:36" x14ac:dyDescent="0.25">
      <c r="C59" s="5"/>
      <c r="D59" s="5"/>
      <c r="E59" s="6"/>
      <c r="F59" s="7"/>
      <c r="G59" s="7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8"/>
      <c r="AA59" s="8"/>
      <c r="AB59" s="8"/>
      <c r="AC59" s="5"/>
      <c r="AD59" s="5"/>
    </row>
    <row r="60" spans="3:36" x14ac:dyDescent="0.25">
      <c r="C60" s="5"/>
      <c r="D60" s="5"/>
      <c r="E60" s="5"/>
      <c r="F60" s="5"/>
      <c r="G60" s="5"/>
      <c r="H60" s="5"/>
      <c r="I60" s="1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3:36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3:36" ht="16.5" customHeight="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3:36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3:36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77" spans="3:32" x14ac:dyDescent="0.25"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3:32" x14ac:dyDescent="0.25"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3:32" x14ac:dyDescent="0.25"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3:32" x14ac:dyDescent="0.25"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43" s="42" customFormat="1" x14ac:dyDescent="0.25"/>
    <row r="82" spans="1:43" s="42" customFormat="1" x14ac:dyDescent="0.25"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</row>
    <row r="83" spans="1:43" s="42" customFormat="1" x14ac:dyDescent="0.25">
      <c r="D83" s="48"/>
      <c r="E83" s="48"/>
      <c r="F83" s="48"/>
      <c r="G83" s="48"/>
      <c r="H83" s="48"/>
      <c r="I83" s="49">
        <v>0</v>
      </c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9">
        <v>0</v>
      </c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95"/>
      <c r="AL83" s="94"/>
      <c r="AM83" s="94"/>
      <c r="AN83" s="94"/>
      <c r="AO83" s="94"/>
      <c r="AP83" s="94"/>
      <c r="AQ83" s="94"/>
    </row>
    <row r="84" spans="1:43" s="42" customFormat="1" x14ac:dyDescent="0.25">
      <c r="A84" s="24"/>
      <c r="B84" s="24"/>
      <c r="C84" s="24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48"/>
      <c r="AJ84" s="48"/>
      <c r="AK84" s="95"/>
      <c r="AL84" s="94"/>
      <c r="AM84" s="94"/>
      <c r="AN84" s="94"/>
      <c r="AO84" s="94"/>
      <c r="AP84" s="94"/>
      <c r="AQ84" s="94"/>
    </row>
    <row r="85" spans="1:43" s="42" customFormat="1" x14ac:dyDescent="0.25">
      <c r="A85" s="24"/>
      <c r="B85" s="24"/>
      <c r="C85" s="24"/>
      <c r="D85" s="112"/>
      <c r="E85" s="113" t="s">
        <v>26</v>
      </c>
      <c r="F85" s="113" t="s">
        <v>27</v>
      </c>
      <c r="G85" s="113" t="s">
        <v>28</v>
      </c>
      <c r="H85" s="113" t="s">
        <v>29</v>
      </c>
      <c r="I85" s="114">
        <v>5</v>
      </c>
      <c r="J85" s="114">
        <v>10</v>
      </c>
      <c r="K85" s="114">
        <v>15</v>
      </c>
      <c r="L85" s="114">
        <v>20</v>
      </c>
      <c r="M85" s="114">
        <v>25</v>
      </c>
      <c r="N85" s="114">
        <v>30</v>
      </c>
      <c r="O85" s="114">
        <v>35</v>
      </c>
      <c r="P85" s="114">
        <v>40</v>
      </c>
      <c r="Q85" s="114" t="s">
        <v>2</v>
      </c>
      <c r="R85" s="115"/>
      <c r="S85" s="112"/>
      <c r="T85" s="113"/>
      <c r="U85" s="113"/>
      <c r="V85" s="113"/>
      <c r="W85" s="113"/>
      <c r="X85" s="114">
        <v>5</v>
      </c>
      <c r="Y85" s="114">
        <v>10</v>
      </c>
      <c r="Z85" s="114">
        <v>15</v>
      </c>
      <c r="AA85" s="114">
        <v>20</v>
      </c>
      <c r="AB85" s="114">
        <v>25</v>
      </c>
      <c r="AC85" s="114">
        <v>30</v>
      </c>
      <c r="AD85" s="114">
        <v>35</v>
      </c>
      <c r="AE85" s="114">
        <v>40</v>
      </c>
      <c r="AF85" s="114" t="s">
        <v>2</v>
      </c>
      <c r="AG85" s="115"/>
      <c r="AH85" s="112"/>
      <c r="AI85" s="48"/>
      <c r="AJ85" s="48"/>
      <c r="AK85" s="95"/>
      <c r="AL85" s="94"/>
      <c r="AM85" s="94"/>
      <c r="AN85" s="94"/>
      <c r="AO85" s="94"/>
      <c r="AP85" s="94"/>
      <c r="AQ85" s="94"/>
    </row>
    <row r="86" spans="1:43" s="42" customFormat="1" x14ac:dyDescent="0.25">
      <c r="A86" s="24"/>
      <c r="B86" s="24"/>
      <c r="C86" s="24"/>
      <c r="D86" s="112"/>
      <c r="E86" s="116"/>
      <c r="F86" s="117"/>
      <c r="G86" s="118"/>
      <c r="H86" s="118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8"/>
      <c r="T86" s="116"/>
      <c r="U86" s="117"/>
      <c r="V86" s="118"/>
      <c r="W86" s="118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2"/>
      <c r="AI86" s="48"/>
      <c r="AJ86" s="48"/>
      <c r="AK86" s="95"/>
      <c r="AL86" s="94"/>
      <c r="AM86" s="94"/>
      <c r="AN86" s="94"/>
      <c r="AO86" s="94"/>
      <c r="AP86" s="94"/>
      <c r="AQ86" s="94"/>
    </row>
    <row r="87" spans="1:43" s="42" customFormat="1" x14ac:dyDescent="0.25">
      <c r="A87" s="24"/>
      <c r="B87" s="24"/>
      <c r="C87" s="24"/>
      <c r="D87" s="112"/>
      <c r="E87" s="120">
        <f>N11</f>
        <v>9.3101851851851838E-2</v>
      </c>
      <c r="F87" s="121" t="str">
        <f>A11</f>
        <v xml:space="preserve">Brigid KOSGEI </v>
      </c>
      <c r="G87" s="24">
        <f>B11</f>
        <v>2019</v>
      </c>
      <c r="H87" s="121" t="str">
        <f>C11</f>
        <v>Chicago</v>
      </c>
      <c r="I87" s="119">
        <f>IF(I37="","",IF(I37&lt;$I$83,-SECOND(I37*-1),SECOND(I37)))</f>
        <v>38</v>
      </c>
      <c r="J87" s="119">
        <f t="shared" ref="J87:R87" si="75">IF(J37="","",IF(J37&lt;$I$83,-SECOND(J37*-1),SECOND(J37)))</f>
        <v>19</v>
      </c>
      <c r="K87" s="119">
        <f t="shared" si="75"/>
        <v>8</v>
      </c>
      <c r="L87" s="119">
        <f t="shared" si="75"/>
        <v>3</v>
      </c>
      <c r="M87" s="119">
        <f t="shared" si="75"/>
        <v>36</v>
      </c>
      <c r="N87" s="119">
        <f t="shared" si="75"/>
        <v>16</v>
      </c>
      <c r="O87" s="119">
        <f t="shared" si="75"/>
        <v>46</v>
      </c>
      <c r="P87" s="119" t="str">
        <f t="shared" si="75"/>
        <v/>
      </c>
      <c r="Q87" s="119" t="str">
        <f t="shared" si="75"/>
        <v/>
      </c>
      <c r="R87" s="119" t="str">
        <f t="shared" si="75"/>
        <v/>
      </c>
      <c r="S87" s="118"/>
      <c r="T87" s="120"/>
      <c r="U87" s="121"/>
      <c r="V87" s="24"/>
      <c r="W87" s="121"/>
      <c r="X87" s="119">
        <f>IF(T37="","",IF(T37&lt;$I$83,-SECOND(T37*-1)-MINUTE(T37*-1)*60,SECOND(T37)+MINUTE(T37)*60))</f>
        <v>38</v>
      </c>
      <c r="Y87" s="119">
        <f t="shared" ref="Y87:AF87" si="76">IF(U37="","",IF(U37&lt;$I$83,-SECOND(U37*-1)-MINUTE(U37*-1)*60,SECOND(U37)+MINUTE(U37)*60))</f>
        <v>57</v>
      </c>
      <c r="Z87" s="119">
        <f t="shared" si="76"/>
        <v>65</v>
      </c>
      <c r="AA87" s="119">
        <f t="shared" si="76"/>
        <v>68</v>
      </c>
      <c r="AB87" s="119">
        <f t="shared" si="76"/>
        <v>104</v>
      </c>
      <c r="AC87" s="119">
        <f t="shared" si="76"/>
        <v>180</v>
      </c>
      <c r="AD87" s="119">
        <f t="shared" si="76"/>
        <v>226</v>
      </c>
      <c r="AE87" s="119" t="str">
        <f t="shared" si="76"/>
        <v/>
      </c>
      <c r="AF87" s="119" t="str">
        <f t="shared" si="76"/>
        <v/>
      </c>
      <c r="AG87" s="119"/>
      <c r="AH87" s="112"/>
      <c r="AI87" s="48"/>
      <c r="AJ87" s="48"/>
      <c r="AK87" s="95"/>
      <c r="AL87" s="94"/>
      <c r="AM87" s="94"/>
      <c r="AN87" s="94"/>
      <c r="AO87" s="94"/>
      <c r="AP87" s="94"/>
      <c r="AQ87" s="94"/>
    </row>
    <row r="88" spans="1:43" s="42" customFormat="1" x14ac:dyDescent="0.25">
      <c r="A88" s="24"/>
      <c r="B88" s="24"/>
      <c r="C88" s="24"/>
      <c r="D88" s="112"/>
      <c r="E88" s="116"/>
      <c r="F88" s="117"/>
      <c r="G88" s="117"/>
      <c r="H88" s="117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2"/>
      <c r="T88" s="116"/>
      <c r="U88" s="117"/>
      <c r="V88" s="117"/>
      <c r="W88" s="117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2"/>
      <c r="AI88" s="48"/>
      <c r="AJ88" s="48"/>
      <c r="AK88" s="95"/>
      <c r="AL88" s="94"/>
      <c r="AM88" s="94"/>
      <c r="AN88" s="94"/>
      <c r="AO88" s="94"/>
      <c r="AP88" s="94"/>
      <c r="AQ88" s="94"/>
    </row>
    <row r="89" spans="1:43" s="42" customFormat="1" x14ac:dyDescent="0.25">
      <c r="A89" s="24"/>
      <c r="B89" s="24"/>
      <c r="C89" s="24"/>
      <c r="D89" s="112"/>
      <c r="E89" s="116"/>
      <c r="F89" s="117"/>
      <c r="G89" s="117"/>
      <c r="H89" s="117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2"/>
      <c r="T89" s="116"/>
      <c r="U89" s="117"/>
      <c r="V89" s="117"/>
      <c r="W89" s="117"/>
      <c r="X89" s="119">
        <f>X87</f>
        <v>38</v>
      </c>
      <c r="Y89" s="119">
        <f>Y87</f>
        <v>57</v>
      </c>
      <c r="Z89" s="119">
        <f>Z87</f>
        <v>65</v>
      </c>
      <c r="AA89" s="119"/>
      <c r="AB89" s="119"/>
      <c r="AC89" s="119"/>
      <c r="AD89" s="119"/>
      <c r="AE89" s="119"/>
      <c r="AF89" s="119"/>
      <c r="AG89" s="119"/>
      <c r="AH89" s="112"/>
      <c r="AI89" s="48"/>
      <c r="AJ89" s="48"/>
      <c r="AK89" s="95"/>
      <c r="AL89" s="94"/>
      <c r="AM89" s="94"/>
      <c r="AN89" s="94"/>
      <c r="AO89" s="94"/>
      <c r="AP89" s="94"/>
      <c r="AQ89" s="94"/>
    </row>
    <row r="90" spans="1:43" s="42" customFormat="1" x14ac:dyDescent="0.25">
      <c r="A90" s="24"/>
      <c r="B90" s="24"/>
      <c r="C90" s="24"/>
      <c r="D90" s="112"/>
      <c r="E90" s="116"/>
      <c r="F90" s="117"/>
      <c r="G90" s="117"/>
      <c r="H90" s="117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2"/>
      <c r="T90" s="116"/>
      <c r="U90" s="117"/>
      <c r="V90" s="117"/>
      <c r="W90" s="117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2"/>
      <c r="AI90" s="48"/>
      <c r="AJ90" s="48"/>
      <c r="AK90" s="95"/>
      <c r="AL90" s="94"/>
      <c r="AM90" s="94"/>
      <c r="AN90" s="94"/>
      <c r="AO90" s="94"/>
      <c r="AP90" s="94"/>
      <c r="AQ90" s="94"/>
    </row>
    <row r="91" spans="1:43" s="25" customFormat="1" x14ac:dyDescent="0.25">
      <c r="A91" s="24"/>
      <c r="B91" s="24"/>
      <c r="C91" s="24"/>
      <c r="D91" s="112"/>
      <c r="E91" s="116"/>
      <c r="F91" s="117"/>
      <c r="G91" s="118"/>
      <c r="H91" s="118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48"/>
      <c r="AJ91" s="48"/>
      <c r="AK91" s="95"/>
      <c r="AL91" s="94"/>
      <c r="AM91" s="94"/>
      <c r="AN91" s="94"/>
      <c r="AO91" s="94"/>
      <c r="AP91" s="94"/>
      <c r="AQ91" s="94"/>
    </row>
    <row r="92" spans="1:43" s="25" customFormat="1" x14ac:dyDescent="0.25">
      <c r="A92" s="24"/>
      <c r="B92" s="24"/>
      <c r="C92" s="24"/>
      <c r="D92" s="112"/>
      <c r="E92" s="116"/>
      <c r="F92" s="117"/>
      <c r="G92" s="117"/>
      <c r="H92" s="117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95"/>
      <c r="AJ92" s="95"/>
      <c r="AK92" s="95"/>
      <c r="AL92" s="94"/>
      <c r="AM92" s="94"/>
      <c r="AN92" s="94"/>
      <c r="AO92" s="94"/>
      <c r="AP92" s="94"/>
      <c r="AQ92" s="94"/>
    </row>
    <row r="93" spans="1:43" s="25" customFormat="1" x14ac:dyDescent="0.25">
      <c r="A93" s="24"/>
      <c r="B93" s="24"/>
      <c r="C93" s="24"/>
      <c r="D93" s="112"/>
      <c r="E93" s="116"/>
      <c r="F93" s="117"/>
      <c r="G93" s="117"/>
      <c r="H93" s="117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95"/>
      <c r="AJ93" s="95"/>
      <c r="AK93" s="95"/>
      <c r="AL93" s="94"/>
      <c r="AM93" s="94"/>
      <c r="AN93" s="94"/>
      <c r="AO93" s="94"/>
      <c r="AP93" s="94"/>
      <c r="AQ93" s="94"/>
    </row>
    <row r="94" spans="1:43" s="25" customFormat="1" x14ac:dyDescent="0.25">
      <c r="A94" s="24"/>
      <c r="B94" s="24"/>
      <c r="C94" s="24"/>
      <c r="D94" s="112"/>
      <c r="E94" s="116"/>
      <c r="F94" s="117"/>
      <c r="G94" s="117"/>
      <c r="H94" s="117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95"/>
      <c r="AJ94" s="95"/>
      <c r="AK94" s="95"/>
      <c r="AL94" s="94"/>
      <c r="AM94" s="94"/>
      <c r="AN94" s="94"/>
      <c r="AO94" s="94"/>
      <c r="AP94" s="94"/>
      <c r="AQ94" s="94"/>
    </row>
    <row r="95" spans="1:43" s="25" customFormat="1" x14ac:dyDescent="0.25">
      <c r="D95" s="95"/>
      <c r="E95" s="98"/>
      <c r="F95" s="96"/>
      <c r="G95" s="96"/>
      <c r="H95" s="96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4"/>
      <c r="AM95" s="94"/>
      <c r="AN95" s="94"/>
      <c r="AO95" s="94"/>
      <c r="AP95" s="94"/>
      <c r="AQ95" s="94"/>
    </row>
    <row r="96" spans="1:43" s="25" customFormat="1" x14ac:dyDescent="0.25">
      <c r="D96" s="94"/>
      <c r="E96" s="99"/>
      <c r="F96" s="100"/>
      <c r="G96" s="100"/>
      <c r="H96" s="100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</row>
    <row r="97" spans="4:43" x14ac:dyDescent="0.25">
      <c r="D97" s="94"/>
      <c r="E97" s="99"/>
      <c r="F97" s="100"/>
      <c r="G97" s="100"/>
      <c r="H97" s="100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</row>
    <row r="98" spans="4:43" x14ac:dyDescent="0.25">
      <c r="D98" s="94"/>
      <c r="E98" s="99"/>
      <c r="F98" s="100"/>
      <c r="G98" s="100"/>
      <c r="H98" s="100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</row>
    <row r="99" spans="4:43" x14ac:dyDescent="0.25">
      <c r="D99" s="94"/>
      <c r="E99" s="99"/>
      <c r="F99" s="100"/>
      <c r="G99" s="100"/>
      <c r="H99" s="100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</row>
    <row r="100" spans="4:43" x14ac:dyDescent="0.25">
      <c r="E100" s="3"/>
      <c r="F100" s="1"/>
      <c r="G100" s="1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4:43" x14ac:dyDescent="0.25">
      <c r="E101" s="3"/>
      <c r="F101" s="1"/>
      <c r="G101" s="1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4:43" x14ac:dyDescent="0.25">
      <c r="E102" s="3"/>
      <c r="F102" s="1"/>
      <c r="G102" s="1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4:43" x14ac:dyDescent="0.25">
      <c r="E103" s="3"/>
      <c r="F103" s="1"/>
      <c r="G103" s="1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4:43" x14ac:dyDescent="0.25">
      <c r="E104" s="3"/>
      <c r="F104" s="1"/>
      <c r="G104" s="1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4:43" x14ac:dyDescent="0.25">
      <c r="E105" s="3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4:43" x14ac:dyDescent="0.25">
      <c r="E106" s="3"/>
      <c r="F106" s="1"/>
      <c r="G106" s="1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</row>
  </sheetData>
  <mergeCells count="5">
    <mergeCell ref="A1:M2"/>
    <mergeCell ref="P1:X2"/>
    <mergeCell ref="I36:R36"/>
    <mergeCell ref="T36:AB36"/>
    <mergeCell ref="AD36:AJ36"/>
  </mergeCells>
  <conditionalFormatting sqref="I37:R49 T37:AB49">
    <cfRule type="cellIs" dxfId="14" priority="3" operator="equal">
      <formula>0</formula>
    </cfRule>
    <cfRule type="cellIs" dxfId="13" priority="4" operator="lessThan">
      <formula>0</formula>
    </cfRule>
    <cfRule type="cellIs" dxfId="12" priority="5" operator="greaterThan">
      <formula>0</formula>
    </cfRule>
  </conditionalFormatting>
  <conditionalFormatting sqref="AD37:AJ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5:AJ35 AD37:AJ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9"/>
  <sheetViews>
    <sheetView showGridLines="0" tabSelected="1" topLeftCell="C42" zoomScale="45" zoomScaleNormal="45" workbookViewId="0">
      <selection activeCell="D91" sqref="D91"/>
    </sheetView>
  </sheetViews>
  <sheetFormatPr baseColWidth="10" defaultRowHeight="15" x14ac:dyDescent="0.25"/>
  <cols>
    <col min="1" max="1" width="28.7109375" customWidth="1"/>
    <col min="3" max="3" width="4.140625" customWidth="1"/>
    <col min="4" max="4" width="4.42578125" customWidth="1"/>
    <col min="5" max="5" width="14" customWidth="1"/>
    <col min="6" max="6" width="27" customWidth="1"/>
    <col min="7" max="7" width="11.5703125" customWidth="1"/>
    <col min="8" max="8" width="18.5703125" customWidth="1"/>
    <col min="9" max="17" width="12.7109375" customWidth="1"/>
    <col min="19" max="19" width="15.140625" customWidth="1"/>
    <col min="21" max="21" width="13.7109375" customWidth="1"/>
    <col min="22" max="22" width="13.28515625" customWidth="1"/>
    <col min="23" max="23" width="12.7109375" customWidth="1"/>
    <col min="29" max="29" width="3.42578125" customWidth="1"/>
    <col min="30" max="30" width="12" customWidth="1"/>
  </cols>
  <sheetData>
    <row r="1" spans="1:39" s="25" customFormat="1" hidden="1" x14ac:dyDescent="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P1" s="126" t="s">
        <v>1</v>
      </c>
      <c r="Q1" s="126"/>
      <c r="R1" s="126"/>
      <c r="S1" s="126"/>
      <c r="T1" s="126"/>
      <c r="U1" s="126"/>
      <c r="V1" s="126"/>
      <c r="W1" s="126"/>
      <c r="X1" s="126"/>
    </row>
    <row r="2" spans="1:39" s="25" customFormat="1" hidden="1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P2" s="126"/>
      <c r="Q2" s="126"/>
      <c r="R2" s="126"/>
      <c r="S2" s="126"/>
      <c r="T2" s="126"/>
      <c r="U2" s="126"/>
      <c r="V2" s="126"/>
      <c r="W2" s="126"/>
      <c r="X2" s="126"/>
    </row>
    <row r="3" spans="1:39" s="25" customFormat="1" hidden="1" x14ac:dyDescent="0.25">
      <c r="A3" s="51"/>
      <c r="B3" s="51"/>
      <c r="C3" s="51"/>
      <c r="E3" s="51">
        <v>5</v>
      </c>
      <c r="F3" s="51">
        <v>10</v>
      </c>
      <c r="G3" s="51">
        <v>15</v>
      </c>
      <c r="H3" s="51">
        <v>20</v>
      </c>
      <c r="I3" s="51">
        <v>25</v>
      </c>
      <c r="J3" s="51">
        <v>30</v>
      </c>
      <c r="K3" s="51">
        <v>35</v>
      </c>
      <c r="L3" s="51">
        <v>40</v>
      </c>
      <c r="M3" s="51" t="s">
        <v>2</v>
      </c>
      <c r="N3" s="51" t="s">
        <v>2</v>
      </c>
      <c r="P3" s="51"/>
      <c r="Q3" s="51">
        <v>5</v>
      </c>
      <c r="R3" s="51">
        <v>10</v>
      </c>
      <c r="S3" s="51">
        <v>15</v>
      </c>
      <c r="T3" s="51">
        <v>20</v>
      </c>
      <c r="U3" s="51">
        <v>25</v>
      </c>
      <c r="V3" s="51">
        <v>30</v>
      </c>
      <c r="W3" s="51">
        <v>35</v>
      </c>
      <c r="X3" s="51">
        <v>40</v>
      </c>
      <c r="Y3" s="51" t="s">
        <v>3</v>
      </c>
    </row>
    <row r="4" spans="1:39" s="25" customFormat="1" hidden="1" x14ac:dyDescent="0.25">
      <c r="A4" s="52" t="s">
        <v>8</v>
      </c>
      <c r="B4" s="25">
        <v>2017</v>
      </c>
      <c r="C4" s="25" t="s">
        <v>25</v>
      </c>
      <c r="D4" s="53">
        <v>0</v>
      </c>
      <c r="E4" s="53">
        <v>9.8842592592592576E-3</v>
      </c>
      <c r="F4" s="53">
        <v>9.8032407407407408E-3</v>
      </c>
      <c r="G4" s="53">
        <v>9.8726851851851857E-3</v>
      </c>
      <c r="H4" s="53">
        <v>9.8958333333333329E-3</v>
      </c>
      <c r="I4" s="53">
        <v>9.8842592592592576E-3</v>
      </c>
      <c r="J4" s="53">
        <v>9.9189814814814817E-3</v>
      </c>
      <c r="K4" s="53">
        <v>9.9189814814814817E-3</v>
      </c>
      <c r="L4" s="53">
        <v>1.0034722222222221E-2</v>
      </c>
      <c r="M4" s="53">
        <f>+N4-SUM(E4:L4)</f>
        <v>4.4097222222222315E-3</v>
      </c>
      <c r="N4" s="53">
        <v>8.3622685185185189E-2</v>
      </c>
      <c r="P4" s="52" t="s">
        <v>8</v>
      </c>
      <c r="Q4" s="53">
        <v>9.8842592592592576E-3</v>
      </c>
      <c r="R4" s="53">
        <f t="shared" ref="R4:Y4" si="0">+F4+Q4</f>
        <v>1.9687499999999997E-2</v>
      </c>
      <c r="S4" s="53">
        <f t="shared" si="0"/>
        <v>2.9560185185185182E-2</v>
      </c>
      <c r="T4" s="53">
        <f t="shared" si="0"/>
        <v>3.9456018518518515E-2</v>
      </c>
      <c r="U4" s="53">
        <f t="shared" si="0"/>
        <v>4.9340277777777775E-2</v>
      </c>
      <c r="V4" s="53">
        <f t="shared" si="0"/>
        <v>5.9259259259259255E-2</v>
      </c>
      <c r="W4" s="53">
        <f t="shared" si="0"/>
        <v>6.9178240740740735E-2</v>
      </c>
      <c r="X4" s="53">
        <f t="shared" si="0"/>
        <v>7.9212962962962957E-2</v>
      </c>
      <c r="Y4" s="53">
        <f t="shared" si="0"/>
        <v>8.3622685185185189E-2</v>
      </c>
    </row>
    <row r="5" spans="1:39" s="25" customFormat="1" hidden="1" x14ac:dyDescent="0.25">
      <c r="A5" s="52" t="s">
        <v>4</v>
      </c>
      <c r="B5" s="52">
        <v>2014</v>
      </c>
      <c r="C5" s="52" t="s">
        <v>5</v>
      </c>
      <c r="D5" s="53">
        <v>0</v>
      </c>
      <c r="E5" s="53">
        <v>1.0208333333333333E-2</v>
      </c>
      <c r="F5" s="53">
        <v>1.0208333333333333E-2</v>
      </c>
      <c r="G5" s="53">
        <v>1.0243055555555556E-2</v>
      </c>
      <c r="H5" s="53">
        <v>1.0023148148148147E-2</v>
      </c>
      <c r="I5" s="53">
        <v>1.0104166666666668E-2</v>
      </c>
      <c r="J5" s="53">
        <v>1.005787037037037E-2</v>
      </c>
      <c r="K5" s="53">
        <v>9.8379629629629633E-3</v>
      </c>
      <c r="L5" s="53">
        <v>1.0208333333333333E-2</v>
      </c>
      <c r="M5" s="53">
        <f>N5-L5-K5-J5-I5-H5-G5-F5-E5</f>
        <v>4.4907407407407535E-3</v>
      </c>
      <c r="N5" s="53">
        <v>8.5381944444444455E-2</v>
      </c>
      <c r="P5" s="52" t="s">
        <v>4</v>
      </c>
      <c r="Q5" s="53">
        <f>+E5</f>
        <v>1.0208333333333333E-2</v>
      </c>
      <c r="R5" s="53">
        <f>+F5+E5</f>
        <v>2.0416666666666666E-2</v>
      </c>
      <c r="S5" s="53">
        <f t="shared" ref="S5:Y8" si="1">+R5+G5</f>
        <v>3.065972222222222E-2</v>
      </c>
      <c r="T5" s="53">
        <f t="shared" si="1"/>
        <v>4.0682870370370369E-2</v>
      </c>
      <c r="U5" s="53">
        <f t="shared" si="1"/>
        <v>5.0787037037037033E-2</v>
      </c>
      <c r="V5" s="53">
        <f t="shared" si="1"/>
        <v>6.0844907407407403E-2</v>
      </c>
      <c r="W5" s="53">
        <f t="shared" si="1"/>
        <v>7.0682870370370368E-2</v>
      </c>
      <c r="X5" s="53">
        <f t="shared" si="1"/>
        <v>8.0891203703703701E-2</v>
      </c>
      <c r="Y5" s="53">
        <f t="shared" si="1"/>
        <v>8.5381944444444455E-2</v>
      </c>
    </row>
    <row r="6" spans="1:39" s="25" customFormat="1" hidden="1" x14ac:dyDescent="0.25">
      <c r="A6" s="52" t="s">
        <v>6</v>
      </c>
      <c r="B6" s="52">
        <v>2016</v>
      </c>
      <c r="C6" s="52" t="s">
        <v>7</v>
      </c>
      <c r="D6" s="53">
        <v>0</v>
      </c>
      <c r="E6" s="53">
        <v>9.9652777777777778E-3</v>
      </c>
      <c r="F6" s="53">
        <v>1.0173611111111112E-2</v>
      </c>
      <c r="G6" s="53">
        <v>1.0150462962962965E-2</v>
      </c>
      <c r="H6" s="53">
        <v>1.0011574074074072E-2</v>
      </c>
      <c r="I6" s="53">
        <v>1.0243055555555554E-2</v>
      </c>
      <c r="J6" s="53">
        <v>1.0219907407407407E-2</v>
      </c>
      <c r="K6" s="53">
        <v>1.0081018518518524E-2</v>
      </c>
      <c r="L6" s="53">
        <v>1.0347222222222216E-2</v>
      </c>
      <c r="M6" s="53">
        <v>4.2592592592592543E-3</v>
      </c>
      <c r="N6" s="53">
        <v>8.5451388888888882E-2</v>
      </c>
      <c r="P6" s="52" t="s">
        <v>6</v>
      </c>
      <c r="Q6" s="53">
        <f>+E6</f>
        <v>9.9652777777777778E-3</v>
      </c>
      <c r="R6" s="53">
        <f>+F6+E6</f>
        <v>2.013888888888889E-2</v>
      </c>
      <c r="S6" s="53">
        <f t="shared" si="1"/>
        <v>3.0289351851851855E-2</v>
      </c>
      <c r="T6" s="53">
        <f t="shared" si="1"/>
        <v>4.0300925925925928E-2</v>
      </c>
      <c r="U6" s="53">
        <f t="shared" si="1"/>
        <v>5.0543981481481481E-2</v>
      </c>
      <c r="V6" s="53">
        <f t="shared" si="1"/>
        <v>6.0763888888888888E-2</v>
      </c>
      <c r="W6" s="53">
        <f t="shared" si="1"/>
        <v>7.0844907407407412E-2</v>
      </c>
      <c r="X6" s="53">
        <f t="shared" si="1"/>
        <v>8.1192129629629628E-2</v>
      </c>
      <c r="Y6" s="53">
        <f t="shared" si="1"/>
        <v>8.5451388888888882E-2</v>
      </c>
    </row>
    <row r="7" spans="1:39" s="25" customFormat="1" hidden="1" x14ac:dyDescent="0.25">
      <c r="A7" s="52" t="s">
        <v>8</v>
      </c>
      <c r="B7" s="52">
        <v>2016</v>
      </c>
      <c r="C7" s="52" t="s">
        <v>9</v>
      </c>
      <c r="D7" s="53">
        <v>0</v>
      </c>
      <c r="E7" s="53">
        <v>9.9074074074074082E-3</v>
      </c>
      <c r="F7" s="53">
        <v>9.9652777777777778E-3</v>
      </c>
      <c r="G7" s="53">
        <v>1.0185185185185184E-2</v>
      </c>
      <c r="H7" s="53">
        <v>1.0335648148148148E-2</v>
      </c>
      <c r="I7" s="53">
        <v>1.005787037037037E-2</v>
      </c>
      <c r="J7" s="53">
        <v>1.0115740740740741E-2</v>
      </c>
      <c r="K7" s="53">
        <v>1.0347222222222223E-2</v>
      </c>
      <c r="L7" s="53">
        <v>1.0208333333333333E-2</v>
      </c>
      <c r="M7" s="53">
        <v>4.3518518518518567E-3</v>
      </c>
      <c r="N7" s="53">
        <v>8.5474537037037043E-2</v>
      </c>
      <c r="P7" s="52" t="s">
        <v>8</v>
      </c>
      <c r="Q7" s="53">
        <f>+E7</f>
        <v>9.9074074074074082E-3</v>
      </c>
      <c r="R7" s="53">
        <f>+F7+E7</f>
        <v>1.9872685185185188E-2</v>
      </c>
      <c r="S7" s="53">
        <f t="shared" si="1"/>
        <v>3.0057870370370374E-2</v>
      </c>
      <c r="T7" s="53">
        <f t="shared" si="1"/>
        <v>4.0393518518518523E-2</v>
      </c>
      <c r="U7" s="53">
        <f t="shared" si="1"/>
        <v>5.0451388888888893E-2</v>
      </c>
      <c r="V7" s="53">
        <f t="shared" si="1"/>
        <v>6.0567129629629637E-2</v>
      </c>
      <c r="W7" s="53">
        <f t="shared" si="1"/>
        <v>7.0914351851851853E-2</v>
      </c>
      <c r="X7" s="53">
        <f t="shared" si="1"/>
        <v>8.1122685185185187E-2</v>
      </c>
      <c r="Y7" s="53">
        <f t="shared" si="1"/>
        <v>8.5474537037037043E-2</v>
      </c>
    </row>
    <row r="8" spans="1:39" s="25" customFormat="1" hidden="1" x14ac:dyDescent="0.25">
      <c r="A8" s="52" t="s">
        <v>10</v>
      </c>
      <c r="B8" s="52">
        <v>2013</v>
      </c>
      <c r="C8" s="52" t="s">
        <v>5</v>
      </c>
      <c r="D8" s="53">
        <v>0</v>
      </c>
      <c r="E8" s="53">
        <v>1.0115740740740741E-2</v>
      </c>
      <c r="F8" s="53">
        <v>1.0208333333333333E-2</v>
      </c>
      <c r="G8" s="53">
        <v>1.005787037037037E-2</v>
      </c>
      <c r="H8" s="53">
        <v>1.0115740740740741E-2</v>
      </c>
      <c r="I8" s="53">
        <v>1.0347222222222223E-2</v>
      </c>
      <c r="J8" s="53">
        <v>1.0277777777777778E-2</v>
      </c>
      <c r="K8" s="53">
        <v>1.0127314814814815E-2</v>
      </c>
      <c r="L8" s="53">
        <v>1.0138888888888888E-2</v>
      </c>
      <c r="M8" s="53">
        <f>N8-L8-K8-J8-I8-H8-G8-F8-E8</f>
        <v>4.2939814814814854E-3</v>
      </c>
      <c r="N8" s="53">
        <v>8.5682870370370368E-2</v>
      </c>
      <c r="P8" s="52" t="s">
        <v>10</v>
      </c>
      <c r="Q8" s="53">
        <f>+E8</f>
        <v>1.0115740740740741E-2</v>
      </c>
      <c r="R8" s="53">
        <f>+F8+E8</f>
        <v>2.0324074074074074E-2</v>
      </c>
      <c r="S8" s="53">
        <f t="shared" si="1"/>
        <v>3.0381944444444444E-2</v>
      </c>
      <c r="T8" s="53">
        <f t="shared" si="1"/>
        <v>4.0497685185185185E-2</v>
      </c>
      <c r="U8" s="53">
        <f t="shared" si="1"/>
        <v>5.0844907407407408E-2</v>
      </c>
      <c r="V8" s="53">
        <f t="shared" si="1"/>
        <v>6.1122685185185183E-2</v>
      </c>
      <c r="W8" s="53">
        <f t="shared" si="1"/>
        <v>7.1249999999999994E-2</v>
      </c>
      <c r="X8" s="53">
        <f t="shared" si="1"/>
        <v>8.1388888888888886E-2</v>
      </c>
      <c r="Y8" s="53">
        <f t="shared" si="1"/>
        <v>8.5682870370370368E-2</v>
      </c>
    </row>
    <row r="9" spans="1:39" s="25" customFormat="1" hidden="1" x14ac:dyDescent="0.25">
      <c r="A9" s="52" t="s">
        <v>8</v>
      </c>
      <c r="B9" s="25">
        <v>2017</v>
      </c>
      <c r="C9" s="25" t="s">
        <v>7</v>
      </c>
      <c r="D9" s="53">
        <v>0</v>
      </c>
      <c r="E9" s="53">
        <v>1.0023148148148147E-2</v>
      </c>
      <c r="F9" s="53">
        <v>1.0162037037037037E-2</v>
      </c>
      <c r="G9" s="53">
        <v>1.0185185185185186E-2</v>
      </c>
      <c r="H9" s="53">
        <f t="shared" ref="H9:M9" si="2">T9-S9</f>
        <v>1.0115740740740734E-2</v>
      </c>
      <c r="I9" s="53">
        <f t="shared" si="2"/>
        <v>1.0092592592592604E-2</v>
      </c>
      <c r="J9" s="53">
        <f t="shared" si="2"/>
        <v>1.0115740740740731E-2</v>
      </c>
      <c r="K9" s="53">
        <f t="shared" si="2"/>
        <v>1.0185185185185186E-2</v>
      </c>
      <c r="L9" s="53">
        <f t="shared" si="2"/>
        <v>1.0462962962962966E-2</v>
      </c>
      <c r="M9" s="53">
        <f t="shared" si="2"/>
        <v>4.4675925925925924E-3</v>
      </c>
      <c r="N9" s="53">
        <v>8.5810185185185184E-2</v>
      </c>
      <c r="P9" s="52" t="s">
        <v>8</v>
      </c>
      <c r="Q9" s="54">
        <v>1.0023148148148147E-2</v>
      </c>
      <c r="R9" s="55">
        <v>2.0185185185185184E-2</v>
      </c>
      <c r="S9" s="55">
        <v>3.037037037037037E-2</v>
      </c>
      <c r="T9" s="55">
        <v>4.0486111111111105E-2</v>
      </c>
      <c r="U9" s="55">
        <v>5.0578703703703709E-2</v>
      </c>
      <c r="V9" s="55">
        <v>6.069444444444444E-2</v>
      </c>
      <c r="W9" s="55">
        <v>7.0879629629629626E-2</v>
      </c>
      <c r="X9" s="55">
        <v>8.1342592592592591E-2</v>
      </c>
      <c r="Y9" s="55">
        <v>8.5810185185185184E-2</v>
      </c>
      <c r="AB9" s="55"/>
    </row>
    <row r="10" spans="1:39" s="25" customFormat="1" hidden="1" x14ac:dyDescent="0.25">
      <c r="A10" s="52" t="s">
        <v>11</v>
      </c>
      <c r="B10" s="52">
        <v>2011</v>
      </c>
      <c r="C10" s="52" t="s">
        <v>5</v>
      </c>
      <c r="D10" s="53">
        <v>0</v>
      </c>
      <c r="E10" s="53">
        <v>1.0150462962962964E-2</v>
      </c>
      <c r="F10" s="53">
        <v>1.0185185185185184E-2</v>
      </c>
      <c r="G10" s="53">
        <v>1.0127314814814815E-2</v>
      </c>
      <c r="H10" s="53">
        <v>1.0162037037037037E-2</v>
      </c>
      <c r="I10" s="53">
        <v>1.0277777777777778E-2</v>
      </c>
      <c r="J10" s="53">
        <v>9.9537037037037042E-3</v>
      </c>
      <c r="K10" s="53">
        <v>1.0162037037037037E-2</v>
      </c>
      <c r="L10" s="53">
        <v>1.0405092592592593E-2</v>
      </c>
      <c r="M10" s="53">
        <f>N10-L10-K10-J10-I10-H10-G10-F10-E10</f>
        <v>4.4328703703703856E-3</v>
      </c>
      <c r="N10" s="53">
        <v>8.5856481481481492E-2</v>
      </c>
      <c r="P10" s="52" t="s">
        <v>11</v>
      </c>
      <c r="Q10" s="53">
        <f t="shared" ref="Q10:Q24" si="3">+E10</f>
        <v>1.0150462962962964E-2</v>
      </c>
      <c r="R10" s="53">
        <f>+F10+E10</f>
        <v>2.0335648148148148E-2</v>
      </c>
      <c r="S10" s="53">
        <f t="shared" ref="S10:Y12" si="4">+R10+G10</f>
        <v>3.0462962962962963E-2</v>
      </c>
      <c r="T10" s="53">
        <f t="shared" si="4"/>
        <v>4.0625000000000001E-2</v>
      </c>
      <c r="U10" s="53">
        <f t="shared" si="4"/>
        <v>5.0902777777777783E-2</v>
      </c>
      <c r="V10" s="53">
        <f t="shared" si="4"/>
        <v>6.0856481481481484E-2</v>
      </c>
      <c r="W10" s="53">
        <f t="shared" si="4"/>
        <v>7.1018518518518522E-2</v>
      </c>
      <c r="X10" s="53">
        <f t="shared" si="4"/>
        <v>8.1423611111111113E-2</v>
      </c>
      <c r="Y10" s="53">
        <f t="shared" si="4"/>
        <v>8.5856481481481506E-2</v>
      </c>
      <c r="AB10" s="55"/>
    </row>
    <row r="11" spans="1:39" s="25" customFormat="1" hidden="1" x14ac:dyDescent="0.25">
      <c r="A11" s="52" t="s">
        <v>12</v>
      </c>
      <c r="B11" s="52">
        <v>2011</v>
      </c>
      <c r="C11" s="52" t="s">
        <v>13</v>
      </c>
      <c r="D11" s="53">
        <v>0</v>
      </c>
      <c r="E11" s="56">
        <v>1.0289351851851852E-2</v>
      </c>
      <c r="F11" s="56">
        <v>1.0150462962962965E-2</v>
      </c>
      <c r="G11" s="56">
        <v>1.0104166666666664E-2</v>
      </c>
      <c r="H11" s="56">
        <v>1.0092592592592594E-2</v>
      </c>
      <c r="I11" s="56">
        <v>1.0162037037037039E-2</v>
      </c>
      <c r="J11" s="56">
        <v>1.0185185185185186E-2</v>
      </c>
      <c r="K11" s="56">
        <v>1.0347222222222216E-2</v>
      </c>
      <c r="L11" s="56">
        <v>1.0138888888888892E-2</v>
      </c>
      <c r="M11" s="56">
        <v>4.4328703703703648E-3</v>
      </c>
      <c r="N11" s="56">
        <v>8.5902777777777772E-2</v>
      </c>
      <c r="P11" s="52" t="s">
        <v>12</v>
      </c>
      <c r="Q11" s="53">
        <f t="shared" si="3"/>
        <v>1.0289351851851852E-2</v>
      </c>
      <c r="R11" s="53">
        <f>+F11+E11</f>
        <v>2.0439814814814817E-2</v>
      </c>
      <c r="S11" s="53">
        <f t="shared" si="4"/>
        <v>3.0543981481481481E-2</v>
      </c>
      <c r="T11" s="53">
        <f t="shared" si="4"/>
        <v>4.0636574074074075E-2</v>
      </c>
      <c r="U11" s="53">
        <f t="shared" si="4"/>
        <v>5.0798611111111114E-2</v>
      </c>
      <c r="V11" s="53">
        <f t="shared" si="4"/>
        <v>6.09837962962963E-2</v>
      </c>
      <c r="W11" s="53">
        <f t="shared" si="4"/>
        <v>7.1331018518518516E-2</v>
      </c>
      <c r="X11" s="53">
        <f t="shared" si="4"/>
        <v>8.1469907407407408E-2</v>
      </c>
      <c r="Y11" s="56">
        <f t="shared" si="4"/>
        <v>8.5902777777777772E-2</v>
      </c>
    </row>
    <row r="12" spans="1:39" s="25" customFormat="1" hidden="1" x14ac:dyDescent="0.25">
      <c r="A12" s="52" t="s">
        <v>14</v>
      </c>
      <c r="B12" s="52">
        <v>2013</v>
      </c>
      <c r="C12" s="52" t="s">
        <v>15</v>
      </c>
      <c r="D12" s="53">
        <v>0</v>
      </c>
      <c r="E12" s="53">
        <v>1.0254629629629629E-2</v>
      </c>
      <c r="F12" s="53">
        <v>1.0150462962962964E-2</v>
      </c>
      <c r="G12" s="53">
        <v>1.0173611111111109E-2</v>
      </c>
      <c r="H12" s="53">
        <v>1.0162037037037035E-2</v>
      </c>
      <c r="I12" s="53">
        <v>1.0173611111111119E-2</v>
      </c>
      <c r="J12" s="53">
        <v>1.0243055555555554E-2</v>
      </c>
      <c r="K12" s="53">
        <v>1.0127314814814811E-2</v>
      </c>
      <c r="L12" s="53">
        <v>1.0173611111111119E-2</v>
      </c>
      <c r="M12" s="53">
        <v>4.4791666666666591E-3</v>
      </c>
      <c r="N12" s="53">
        <v>8.59375E-2</v>
      </c>
      <c r="P12" s="52" t="s">
        <v>14</v>
      </c>
      <c r="Q12" s="53">
        <f t="shared" si="3"/>
        <v>1.0254629629629629E-2</v>
      </c>
      <c r="R12" s="53">
        <f>+F12+E12</f>
        <v>2.0405092592592593E-2</v>
      </c>
      <c r="S12" s="53">
        <f t="shared" si="4"/>
        <v>3.0578703703703702E-2</v>
      </c>
      <c r="T12" s="53">
        <f t="shared" si="4"/>
        <v>4.0740740740740737E-2</v>
      </c>
      <c r="U12" s="53">
        <f t="shared" si="4"/>
        <v>5.0914351851851856E-2</v>
      </c>
      <c r="V12" s="53">
        <f t="shared" si="4"/>
        <v>6.115740740740741E-2</v>
      </c>
      <c r="W12" s="53">
        <f t="shared" si="4"/>
        <v>7.1284722222222222E-2</v>
      </c>
      <c r="X12" s="53">
        <f t="shared" si="4"/>
        <v>8.1458333333333341E-2</v>
      </c>
      <c r="Y12" s="53">
        <f t="shared" si="4"/>
        <v>8.59375E-2</v>
      </c>
    </row>
    <row r="13" spans="1:39" s="25" customFormat="1" hidden="1" x14ac:dyDescent="0.25">
      <c r="A13" s="52" t="s">
        <v>12</v>
      </c>
      <c r="B13" s="57">
        <v>2017</v>
      </c>
      <c r="C13" s="57" t="s">
        <v>30</v>
      </c>
      <c r="D13" s="53">
        <v>0</v>
      </c>
      <c r="E13" s="55">
        <v>9.8958333333333329E-3</v>
      </c>
      <c r="F13" s="55">
        <f t="shared" ref="F13:M13" si="5">+R13-Q13</f>
        <v>1.0127314814814815E-2</v>
      </c>
      <c r="G13" s="55">
        <f t="shared" si="5"/>
        <v>1.0231481481481484E-2</v>
      </c>
      <c r="H13" s="55">
        <f t="shared" si="5"/>
        <v>1.0081018518518517E-2</v>
      </c>
      <c r="I13" s="55">
        <f t="shared" si="5"/>
        <v>1.0208333333333333E-2</v>
      </c>
      <c r="J13" s="55">
        <f t="shared" si="5"/>
        <v>1.0185185185185186E-2</v>
      </c>
      <c r="K13" s="55">
        <f t="shared" si="5"/>
        <v>1.0416666666666671E-2</v>
      </c>
      <c r="L13" s="55">
        <f t="shared" si="5"/>
        <v>1.0439814814814818E-2</v>
      </c>
      <c r="M13" s="55">
        <f t="shared" si="5"/>
        <v>4.5023148148148062E-3</v>
      </c>
      <c r="N13" s="55">
        <v>8.6087962962962963E-2</v>
      </c>
      <c r="P13" s="52" t="s">
        <v>12</v>
      </c>
      <c r="Q13" s="56">
        <f t="shared" si="3"/>
        <v>9.8958333333333329E-3</v>
      </c>
      <c r="R13" s="55">
        <v>2.0023148148148148E-2</v>
      </c>
      <c r="S13" s="54">
        <v>3.0254629629629631E-2</v>
      </c>
      <c r="T13" s="55">
        <v>4.0335648148148148E-2</v>
      </c>
      <c r="U13" s="55">
        <v>5.0543981481481481E-2</v>
      </c>
      <c r="V13" s="55">
        <v>6.0729166666666667E-2</v>
      </c>
      <c r="W13" s="55">
        <v>7.1145833333333339E-2</v>
      </c>
      <c r="X13" s="55">
        <v>8.1585648148148157E-2</v>
      </c>
      <c r="Y13" s="55">
        <v>8.6087962962962963E-2</v>
      </c>
    </row>
    <row r="14" spans="1:39" s="25" customFormat="1" hidden="1" x14ac:dyDescent="0.25">
      <c r="A14" s="52" t="s">
        <v>16</v>
      </c>
      <c r="B14" s="52">
        <v>2008</v>
      </c>
      <c r="C14" s="52" t="s">
        <v>5</v>
      </c>
      <c r="D14" s="53">
        <v>0</v>
      </c>
      <c r="E14" s="53">
        <v>1.0127314814814815E-2</v>
      </c>
      <c r="F14" s="53">
        <v>1.0162037037037037E-2</v>
      </c>
      <c r="G14" s="53">
        <v>1.0300925925925927E-2</v>
      </c>
      <c r="H14" s="53">
        <v>1.0266203703703703E-2</v>
      </c>
      <c r="I14" s="53">
        <v>1.03125E-2</v>
      </c>
      <c r="J14" s="53">
        <v>1.0254629629629629E-2</v>
      </c>
      <c r="K14" s="53">
        <v>1.0162037037037037E-2</v>
      </c>
      <c r="L14" s="53">
        <v>1.005787037037037E-2</v>
      </c>
      <c r="M14" s="53">
        <f>N14-L14-K14-J14-I14-H14-G14-F14-E14</f>
        <v>4.4560185185185241E-3</v>
      </c>
      <c r="N14" s="53">
        <v>8.6099537037037044E-2</v>
      </c>
      <c r="P14" s="52" t="s">
        <v>16</v>
      </c>
      <c r="Q14" s="53">
        <f t="shared" si="3"/>
        <v>1.0127314814814815E-2</v>
      </c>
      <c r="R14" s="53">
        <f t="shared" ref="R14:R24" si="6">+F14+E14</f>
        <v>2.028935185185185E-2</v>
      </c>
      <c r="S14" s="53">
        <f t="shared" ref="S14:Y24" si="7">+R14+G14</f>
        <v>3.0590277777777779E-2</v>
      </c>
      <c r="T14" s="53">
        <f t="shared" si="7"/>
        <v>4.085648148148148E-2</v>
      </c>
      <c r="U14" s="53">
        <f t="shared" si="7"/>
        <v>5.1168981481481482E-2</v>
      </c>
      <c r="V14" s="53">
        <f t="shared" si="7"/>
        <v>6.1423611111111109E-2</v>
      </c>
      <c r="W14" s="53">
        <f t="shared" si="7"/>
        <v>7.1585648148148148E-2</v>
      </c>
      <c r="X14" s="53">
        <f t="shared" si="7"/>
        <v>8.1643518518518518E-2</v>
      </c>
      <c r="Y14" s="53">
        <f t="shared" si="7"/>
        <v>8.6099537037037044E-2</v>
      </c>
    </row>
    <row r="15" spans="1:39" s="25" customFormat="1" hidden="1" x14ac:dyDescent="0.25">
      <c r="A15" s="52" t="s">
        <v>8</v>
      </c>
      <c r="B15" s="52">
        <v>2015</v>
      </c>
      <c r="C15" s="52" t="s">
        <v>7</v>
      </c>
      <c r="D15" s="53">
        <v>0</v>
      </c>
      <c r="E15" s="53">
        <v>1.0173611111111111E-2</v>
      </c>
      <c r="F15" s="53">
        <v>1.0185185185185184E-2</v>
      </c>
      <c r="G15" s="53">
        <v>1.0127314814814818E-2</v>
      </c>
      <c r="H15" s="53">
        <v>1.024305555555555E-2</v>
      </c>
      <c r="I15" s="53">
        <v>1.0254629629629627E-2</v>
      </c>
      <c r="J15" s="53">
        <v>1.0243055555555568E-2</v>
      </c>
      <c r="K15" s="53">
        <v>9.9884259259259076E-3</v>
      </c>
      <c r="L15" s="53">
        <v>1.0370370370370391E-2</v>
      </c>
      <c r="M15" s="53">
        <v>4.5254629629629672E-3</v>
      </c>
      <c r="N15" s="53">
        <v>8.6111111111111124E-2</v>
      </c>
      <c r="P15" s="52" t="s">
        <v>8</v>
      </c>
      <c r="Q15" s="53">
        <f t="shared" si="3"/>
        <v>1.0173611111111111E-2</v>
      </c>
      <c r="R15" s="53">
        <f t="shared" si="6"/>
        <v>2.0358796296296295E-2</v>
      </c>
      <c r="S15" s="53">
        <f t="shared" si="7"/>
        <v>3.0486111111111113E-2</v>
      </c>
      <c r="T15" s="53">
        <f t="shared" si="7"/>
        <v>4.0729166666666664E-2</v>
      </c>
      <c r="U15" s="53">
        <f t="shared" si="7"/>
        <v>5.0983796296296291E-2</v>
      </c>
      <c r="V15" s="53">
        <f t="shared" si="7"/>
        <v>6.1226851851851859E-2</v>
      </c>
      <c r="W15" s="53">
        <f t="shared" si="7"/>
        <v>7.1215277777777766E-2</v>
      </c>
      <c r="X15" s="53">
        <f t="shared" si="7"/>
        <v>8.1585648148148157E-2</v>
      </c>
      <c r="Y15" s="53">
        <f t="shared" si="7"/>
        <v>8.6111111111111124E-2</v>
      </c>
      <c r="AE15" s="58"/>
      <c r="AF15" s="58"/>
      <c r="AG15" s="58"/>
      <c r="AH15" s="58"/>
      <c r="AI15" s="58"/>
      <c r="AJ15" s="58"/>
      <c r="AK15" s="58"/>
      <c r="AL15" s="58"/>
      <c r="AM15" s="58"/>
    </row>
    <row r="16" spans="1:39" s="25" customFormat="1" hidden="1" x14ac:dyDescent="0.25">
      <c r="A16" s="52" t="s">
        <v>14</v>
      </c>
      <c r="B16" s="52">
        <v>2012</v>
      </c>
      <c r="C16" s="52" t="s">
        <v>7</v>
      </c>
      <c r="D16" s="53">
        <v>0</v>
      </c>
      <c r="E16" s="53">
        <v>1.0381944444444444E-2</v>
      </c>
      <c r="F16" s="53">
        <v>1.0231481481481484E-2</v>
      </c>
      <c r="G16" s="53">
        <v>1.019675925925926E-2</v>
      </c>
      <c r="H16" s="53">
        <v>1.0185185185185183E-2</v>
      </c>
      <c r="I16" s="53">
        <v>1.0138888888888892E-2</v>
      </c>
      <c r="J16" s="53">
        <v>1.0104166666666664E-2</v>
      </c>
      <c r="K16" s="53">
        <v>9.942129629629641E-3</v>
      </c>
      <c r="L16" s="53">
        <v>1.0324074074074069E-2</v>
      </c>
      <c r="M16" s="53">
        <v>4.7800925925925858E-3</v>
      </c>
      <c r="N16" s="53">
        <v>8.6284722222222221E-2</v>
      </c>
      <c r="P16" s="52" t="s">
        <v>14</v>
      </c>
      <c r="Q16" s="53">
        <f t="shared" si="3"/>
        <v>1.0381944444444444E-2</v>
      </c>
      <c r="R16" s="53">
        <f t="shared" si="6"/>
        <v>2.0613425925925927E-2</v>
      </c>
      <c r="S16" s="53">
        <f t="shared" si="7"/>
        <v>3.0810185185185187E-2</v>
      </c>
      <c r="T16" s="53">
        <f t="shared" si="7"/>
        <v>4.099537037037037E-2</v>
      </c>
      <c r="U16" s="53">
        <f t="shared" si="7"/>
        <v>5.1134259259259261E-2</v>
      </c>
      <c r="V16" s="53">
        <f t="shared" si="7"/>
        <v>6.1238425925925925E-2</v>
      </c>
      <c r="W16" s="53">
        <f t="shared" si="7"/>
        <v>7.1180555555555566E-2</v>
      </c>
      <c r="X16" s="53">
        <f t="shared" si="7"/>
        <v>8.1504629629629635E-2</v>
      </c>
      <c r="Y16" s="53">
        <f t="shared" si="7"/>
        <v>8.6284722222222221E-2</v>
      </c>
    </row>
    <row r="17" spans="1:32" s="25" customFormat="1" hidden="1" x14ac:dyDescent="0.25">
      <c r="A17" s="52" t="s">
        <v>16</v>
      </c>
      <c r="B17" s="52">
        <v>2007</v>
      </c>
      <c r="C17" s="52" t="s">
        <v>5</v>
      </c>
      <c r="D17" s="53">
        <v>0</v>
      </c>
      <c r="E17" s="53">
        <v>1.0231481481481482E-2</v>
      </c>
      <c r="F17" s="53">
        <v>1.0219907407407408E-2</v>
      </c>
      <c r="G17" s="53">
        <v>1.0300925925925927E-2</v>
      </c>
      <c r="H17" s="53">
        <v>1.0347222222222223E-2</v>
      </c>
      <c r="I17" s="53">
        <v>1.0358796296296295E-2</v>
      </c>
      <c r="J17" s="53">
        <v>1.03125E-2</v>
      </c>
      <c r="K17" s="53">
        <v>1.0219907407407408E-2</v>
      </c>
      <c r="L17" s="53">
        <v>1.0069444444444445E-2</v>
      </c>
      <c r="M17" s="53">
        <f>N17-L17-K17-J17-I17-H17-G17-F17-E17</f>
        <v>4.3518518518518325E-3</v>
      </c>
      <c r="N17" s="53">
        <v>8.6412037037037037E-2</v>
      </c>
      <c r="P17" s="52" t="s">
        <v>16</v>
      </c>
      <c r="Q17" s="53">
        <f t="shared" si="3"/>
        <v>1.0231481481481482E-2</v>
      </c>
      <c r="R17" s="53">
        <f t="shared" si="6"/>
        <v>2.045138888888889E-2</v>
      </c>
      <c r="S17" s="53">
        <f t="shared" si="7"/>
        <v>3.0752314814814816E-2</v>
      </c>
      <c r="T17" s="53">
        <f t="shared" si="7"/>
        <v>4.1099537037037039E-2</v>
      </c>
      <c r="U17" s="53">
        <f t="shared" si="7"/>
        <v>5.1458333333333335E-2</v>
      </c>
      <c r="V17" s="53">
        <f t="shared" si="7"/>
        <v>6.1770833333333337E-2</v>
      </c>
      <c r="W17" s="53">
        <f t="shared" si="7"/>
        <v>7.1990740740740744E-2</v>
      </c>
      <c r="X17" s="53">
        <f t="shared" si="7"/>
        <v>8.2060185185185194E-2</v>
      </c>
      <c r="Y17" s="53">
        <f t="shared" si="7"/>
        <v>8.6412037037037023E-2</v>
      </c>
    </row>
    <row r="18" spans="1:32" s="25" customFormat="1" hidden="1" x14ac:dyDescent="0.25">
      <c r="A18" s="52" t="s">
        <v>17</v>
      </c>
      <c r="B18" s="52">
        <v>2009</v>
      </c>
      <c r="C18" s="52" t="s">
        <v>18</v>
      </c>
      <c r="D18" s="53">
        <v>0</v>
      </c>
      <c r="E18" s="53">
        <v>1.019675925925926E-2</v>
      </c>
      <c r="F18" s="53">
        <v>1.0150462962962962E-2</v>
      </c>
      <c r="G18" s="53">
        <v>1.0393518518518517E-2</v>
      </c>
      <c r="H18" s="53">
        <v>1.0289351851851859E-2</v>
      </c>
      <c r="I18" s="53">
        <v>1.0428240740740731E-2</v>
      </c>
      <c r="J18" s="53">
        <v>1.0243055555555568E-2</v>
      </c>
      <c r="K18" s="53">
        <v>9.9999999999999881E-3</v>
      </c>
      <c r="L18" s="53">
        <v>1.0173611111111105E-2</v>
      </c>
      <c r="M18" s="53">
        <v>4.5486111111111283E-3</v>
      </c>
      <c r="N18" s="53">
        <v>8.6423611111111118E-2</v>
      </c>
      <c r="P18" s="52" t="s">
        <v>17</v>
      </c>
      <c r="Q18" s="53">
        <f t="shared" si="3"/>
        <v>1.019675925925926E-2</v>
      </c>
      <c r="R18" s="53">
        <f t="shared" si="6"/>
        <v>2.0347222222222221E-2</v>
      </c>
      <c r="S18" s="53">
        <f t="shared" si="7"/>
        <v>3.0740740740740739E-2</v>
      </c>
      <c r="T18" s="53">
        <f t="shared" si="7"/>
        <v>4.1030092592592597E-2</v>
      </c>
      <c r="U18" s="53">
        <f t="shared" si="7"/>
        <v>5.1458333333333328E-2</v>
      </c>
      <c r="V18" s="53">
        <f t="shared" si="7"/>
        <v>6.1701388888888896E-2</v>
      </c>
      <c r="W18" s="53">
        <f t="shared" si="7"/>
        <v>7.1701388888888884E-2</v>
      </c>
      <c r="X18" s="53">
        <f t="shared" si="7"/>
        <v>8.1874999999999989E-2</v>
      </c>
      <c r="Y18" s="53">
        <f t="shared" si="7"/>
        <v>8.6423611111111118E-2</v>
      </c>
    </row>
    <row r="19" spans="1:32" s="25" customFormat="1" hidden="1" x14ac:dyDescent="0.25">
      <c r="A19" s="52" t="s">
        <v>19</v>
      </c>
      <c r="B19" s="52">
        <v>2010</v>
      </c>
      <c r="C19" s="52" t="s">
        <v>18</v>
      </c>
      <c r="D19" s="53">
        <v>0</v>
      </c>
      <c r="E19" s="53">
        <v>1.0277777777777778E-2</v>
      </c>
      <c r="F19" s="53">
        <v>1.0046296296296296E-2</v>
      </c>
      <c r="G19" s="53">
        <v>1.019675925925926E-2</v>
      </c>
      <c r="H19" s="53">
        <v>1.0219907407407403E-2</v>
      </c>
      <c r="I19" s="53">
        <v>1.0543981481481488E-2</v>
      </c>
      <c r="J19" s="53">
        <v>1.0497685185185179E-2</v>
      </c>
      <c r="K19" s="53">
        <v>1.0347222222222237E-2</v>
      </c>
      <c r="L19" s="53">
        <v>1.0254629629629614E-2</v>
      </c>
      <c r="M19" s="53">
        <v>4.2824074074074153E-3</v>
      </c>
      <c r="N19" s="53">
        <v>8.666666666666667E-2</v>
      </c>
      <c r="P19" s="52" t="s">
        <v>19</v>
      </c>
      <c r="Q19" s="53">
        <f t="shared" si="3"/>
        <v>1.0277777777777778E-2</v>
      </c>
      <c r="R19" s="53">
        <f t="shared" si="6"/>
        <v>2.0324074074074074E-2</v>
      </c>
      <c r="S19" s="53">
        <f t="shared" si="7"/>
        <v>3.0520833333333334E-2</v>
      </c>
      <c r="T19" s="53">
        <f t="shared" si="7"/>
        <v>4.0740740740740737E-2</v>
      </c>
      <c r="U19" s="53">
        <f t="shared" si="7"/>
        <v>5.1284722222222225E-2</v>
      </c>
      <c r="V19" s="53">
        <f t="shared" si="7"/>
        <v>6.1782407407407404E-2</v>
      </c>
      <c r="W19" s="53">
        <f t="shared" si="7"/>
        <v>7.2129629629629641E-2</v>
      </c>
      <c r="X19" s="53">
        <f t="shared" si="7"/>
        <v>8.2384259259259254E-2</v>
      </c>
      <c r="Y19" s="53">
        <f t="shared" si="7"/>
        <v>8.666666666666667E-2</v>
      </c>
    </row>
    <row r="20" spans="1:32" s="25" customFormat="1" hidden="1" x14ac:dyDescent="0.25">
      <c r="A20" s="52" t="s">
        <v>20</v>
      </c>
      <c r="B20" s="52">
        <v>2003</v>
      </c>
      <c r="C20" s="52" t="s">
        <v>5</v>
      </c>
      <c r="D20" s="53">
        <v>0</v>
      </c>
      <c r="E20" s="53">
        <v>1.042824074074074E-2</v>
      </c>
      <c r="F20" s="53">
        <v>1.0381944444444444E-2</v>
      </c>
      <c r="G20" s="53">
        <v>1.0300925925925927E-2</v>
      </c>
      <c r="H20" s="53">
        <v>1.0381944444444444E-2</v>
      </c>
      <c r="I20" s="53">
        <v>1.0393518518518519E-2</v>
      </c>
      <c r="J20" s="53">
        <v>1.0208333333333333E-2</v>
      </c>
      <c r="K20" s="53">
        <v>1.0127314814814815E-2</v>
      </c>
      <c r="L20" s="53">
        <v>1.0162037037037037E-2</v>
      </c>
      <c r="M20" s="53">
        <f>N20-L20-K20-J20-I20-H20-G20-F20-E20</f>
        <v>4.3634259259259216E-3</v>
      </c>
      <c r="N20" s="53">
        <v>8.6747685185185178E-2</v>
      </c>
      <c r="P20" s="52" t="s">
        <v>20</v>
      </c>
      <c r="Q20" s="53">
        <f t="shared" si="3"/>
        <v>1.042824074074074E-2</v>
      </c>
      <c r="R20" s="53">
        <f t="shared" si="6"/>
        <v>2.0810185185185182E-2</v>
      </c>
      <c r="S20" s="53">
        <f t="shared" si="7"/>
        <v>3.111111111111111E-2</v>
      </c>
      <c r="T20" s="53">
        <f t="shared" si="7"/>
        <v>4.1493055555555554E-2</v>
      </c>
      <c r="U20" s="53">
        <f t="shared" si="7"/>
        <v>5.1886574074074071E-2</v>
      </c>
      <c r="V20" s="53">
        <f t="shared" si="7"/>
        <v>6.2094907407407404E-2</v>
      </c>
      <c r="W20" s="53">
        <f t="shared" si="7"/>
        <v>7.2222222222222215E-2</v>
      </c>
      <c r="X20" s="53">
        <f t="shared" si="7"/>
        <v>8.2384259259259254E-2</v>
      </c>
      <c r="Y20" s="53">
        <f t="shared" si="7"/>
        <v>8.6747685185185178E-2</v>
      </c>
    </row>
    <row r="21" spans="1:32" s="25" customFormat="1" hidden="1" x14ac:dyDescent="0.25">
      <c r="A21" s="52" t="s">
        <v>12</v>
      </c>
      <c r="B21" s="52">
        <v>2010</v>
      </c>
      <c r="C21" s="52" t="s">
        <v>13</v>
      </c>
      <c r="D21" s="53">
        <v>0</v>
      </c>
      <c r="E21" s="53">
        <v>1.045138888888889E-2</v>
      </c>
      <c r="F21" s="53">
        <v>1.0416666666666666E-2</v>
      </c>
      <c r="G21" s="53">
        <v>1.0254629629629631E-2</v>
      </c>
      <c r="H21" s="53">
        <v>1.0185185185185183E-2</v>
      </c>
      <c r="I21" s="53">
        <v>1.023148148148148E-2</v>
      </c>
      <c r="J21" s="53">
        <v>1.0405092592592591E-2</v>
      </c>
      <c r="K21" s="53">
        <v>1.0266203703703708E-2</v>
      </c>
      <c r="L21" s="53">
        <v>1.0254629629629627E-2</v>
      </c>
      <c r="M21" s="53">
        <v>4.3055555555555625E-3</v>
      </c>
      <c r="N21" s="53">
        <v>8.6770833333333339E-2</v>
      </c>
      <c r="P21" s="52" t="s">
        <v>12</v>
      </c>
      <c r="Q21" s="53">
        <f t="shared" si="3"/>
        <v>1.045138888888889E-2</v>
      </c>
      <c r="R21" s="53">
        <f t="shared" si="6"/>
        <v>2.0868055555555556E-2</v>
      </c>
      <c r="S21" s="53">
        <f t="shared" si="7"/>
        <v>3.1122685185185187E-2</v>
      </c>
      <c r="T21" s="53">
        <f t="shared" si="7"/>
        <v>4.130787037037037E-2</v>
      </c>
      <c r="U21" s="53">
        <f t="shared" si="7"/>
        <v>5.153935185185185E-2</v>
      </c>
      <c r="V21" s="53">
        <f t="shared" si="7"/>
        <v>6.1944444444444441E-2</v>
      </c>
      <c r="W21" s="53">
        <f t="shared" si="7"/>
        <v>7.2210648148148149E-2</v>
      </c>
      <c r="X21" s="53">
        <f t="shared" si="7"/>
        <v>8.2465277777777776E-2</v>
      </c>
      <c r="Y21" s="53">
        <f t="shared" si="7"/>
        <v>8.6770833333333339E-2</v>
      </c>
    </row>
    <row r="22" spans="1:32" s="25" customFormat="1" hidden="1" x14ac:dyDescent="0.25">
      <c r="A22" s="52" t="s">
        <v>21</v>
      </c>
      <c r="B22" s="52">
        <v>2002</v>
      </c>
      <c r="C22" s="52" t="s">
        <v>22</v>
      </c>
      <c r="D22" s="53">
        <v>0</v>
      </c>
      <c r="E22" s="53">
        <v>1.0231481481481482E-2</v>
      </c>
      <c r="F22" s="53">
        <v>1.0335648148148148E-2</v>
      </c>
      <c r="G22" s="53">
        <v>1.0393518518518519E-2</v>
      </c>
      <c r="H22" s="53">
        <v>1.0393518518518519E-2</v>
      </c>
      <c r="I22" s="53">
        <v>1.0150462962962964E-2</v>
      </c>
      <c r="J22" s="53">
        <v>1.03125E-2</v>
      </c>
      <c r="K22" s="53">
        <v>1.0381944444444444E-2</v>
      </c>
      <c r="L22" s="53">
        <v>1.0567129629629629E-2</v>
      </c>
      <c r="M22" s="53">
        <f>N22-L22-K22-J22-I22-H22-G22-F22-E22</f>
        <v>4.479166666666666E-3</v>
      </c>
      <c r="N22" s="53">
        <v>8.7245370370370376E-2</v>
      </c>
      <c r="P22" s="52" t="s">
        <v>21</v>
      </c>
      <c r="Q22" s="53">
        <f t="shared" si="3"/>
        <v>1.0231481481481482E-2</v>
      </c>
      <c r="R22" s="53">
        <f t="shared" si="6"/>
        <v>2.056712962962963E-2</v>
      </c>
      <c r="S22" s="53">
        <f t="shared" si="7"/>
        <v>3.0960648148148147E-2</v>
      </c>
      <c r="T22" s="53">
        <f t="shared" si="7"/>
        <v>4.1354166666666664E-2</v>
      </c>
      <c r="U22" s="53">
        <f t="shared" si="7"/>
        <v>5.1504629629629629E-2</v>
      </c>
      <c r="V22" s="53">
        <f t="shared" si="7"/>
        <v>6.1817129629629632E-2</v>
      </c>
      <c r="W22" s="53">
        <f t="shared" si="7"/>
        <v>7.2199074074074082E-2</v>
      </c>
      <c r="X22" s="53">
        <f t="shared" si="7"/>
        <v>8.2766203703703717E-2</v>
      </c>
      <c r="Y22" s="53">
        <f t="shared" si="7"/>
        <v>8.724537037037039E-2</v>
      </c>
    </row>
    <row r="23" spans="1:32" s="25" customFormat="1" hidden="1" x14ac:dyDescent="0.25">
      <c r="A23" s="52" t="s">
        <v>23</v>
      </c>
      <c r="B23" s="52">
        <v>2006</v>
      </c>
      <c r="C23" s="52" t="s">
        <v>7</v>
      </c>
      <c r="D23" s="53">
        <v>0</v>
      </c>
      <c r="E23" s="53">
        <v>1.0231481481481482E-2</v>
      </c>
      <c r="F23" s="53">
        <v>1.0543981481481482E-2</v>
      </c>
      <c r="G23" s="53">
        <v>1.037037037037037E-2</v>
      </c>
      <c r="H23" s="53">
        <v>1.0173611111111109E-2</v>
      </c>
      <c r="I23" s="53">
        <v>1.0289351851851855E-2</v>
      </c>
      <c r="J23" s="53">
        <v>1.0266203703703708E-2</v>
      </c>
      <c r="K23" s="53">
        <v>1.008101851851851E-2</v>
      </c>
      <c r="L23" s="53">
        <v>1.0648148148148143E-2</v>
      </c>
      <c r="M23" s="53">
        <v>4.8495370370370411E-3</v>
      </c>
      <c r="N23" s="53">
        <v>8.74537037037037E-2</v>
      </c>
      <c r="P23" s="52" t="s">
        <v>23</v>
      </c>
      <c r="Q23" s="53">
        <f t="shared" si="3"/>
        <v>1.0231481481481482E-2</v>
      </c>
      <c r="R23" s="53">
        <f t="shared" si="6"/>
        <v>2.0775462962962964E-2</v>
      </c>
      <c r="S23" s="53">
        <f t="shared" si="7"/>
        <v>3.1145833333333334E-2</v>
      </c>
      <c r="T23" s="53">
        <f t="shared" si="7"/>
        <v>4.1319444444444443E-2</v>
      </c>
      <c r="U23" s="53">
        <f t="shared" si="7"/>
        <v>5.1608796296296298E-2</v>
      </c>
      <c r="V23" s="53">
        <f t="shared" si="7"/>
        <v>6.1875000000000006E-2</v>
      </c>
      <c r="W23" s="53">
        <f t="shared" si="7"/>
        <v>7.1956018518518516E-2</v>
      </c>
      <c r="X23" s="53">
        <f t="shared" si="7"/>
        <v>8.2604166666666659E-2</v>
      </c>
      <c r="Y23" s="53">
        <f t="shared" si="7"/>
        <v>8.74537037037037E-2</v>
      </c>
      <c r="AC23" s="55"/>
      <c r="AF23" s="55"/>
    </row>
    <row r="24" spans="1:32" s="25" customFormat="1" hidden="1" x14ac:dyDescent="0.25">
      <c r="A24" s="52" t="s">
        <v>24</v>
      </c>
      <c r="B24" s="52">
        <v>1998</v>
      </c>
      <c r="C24" s="52" t="s">
        <v>7</v>
      </c>
      <c r="D24" s="53">
        <v>0</v>
      </c>
      <c r="E24" s="53">
        <v>1.0659722222222221E-2</v>
      </c>
      <c r="F24" s="53">
        <v>1.0613425925925927E-2</v>
      </c>
      <c r="G24" s="53">
        <v>1.0706018518518517E-2</v>
      </c>
      <c r="H24" s="53">
        <v>1.0578703703703703E-2</v>
      </c>
      <c r="I24" s="53">
        <v>1.019675925925926E-2</v>
      </c>
      <c r="J24" s="53">
        <v>1.0138888888888888E-2</v>
      </c>
      <c r="K24" s="53">
        <v>1.019675925925926E-2</v>
      </c>
      <c r="L24" s="53">
        <v>1.0185185185185184E-2</v>
      </c>
      <c r="M24" s="53">
        <f>N24-L24-K24-J24-I24-H24-G24-F24-E24</f>
        <v>4.282407407407398E-3</v>
      </c>
      <c r="N24" s="53">
        <v>8.7557870370370369E-2</v>
      </c>
      <c r="P24" s="52" t="s">
        <v>24</v>
      </c>
      <c r="Q24" s="53">
        <f t="shared" si="3"/>
        <v>1.0659722222222221E-2</v>
      </c>
      <c r="R24" s="53">
        <f t="shared" si="6"/>
        <v>2.1273148148148149E-2</v>
      </c>
      <c r="S24" s="53">
        <f t="shared" si="7"/>
        <v>3.197916666666667E-2</v>
      </c>
      <c r="T24" s="53">
        <f t="shared" si="7"/>
        <v>4.2557870370370371E-2</v>
      </c>
      <c r="U24" s="53">
        <f t="shared" si="7"/>
        <v>5.275462962962963E-2</v>
      </c>
      <c r="V24" s="53">
        <f t="shared" si="7"/>
        <v>6.2893518518518515E-2</v>
      </c>
      <c r="W24" s="53">
        <f t="shared" si="7"/>
        <v>7.3090277777777768E-2</v>
      </c>
      <c r="X24" s="53">
        <f t="shared" si="7"/>
        <v>8.3275462962962954E-2</v>
      </c>
      <c r="Y24" s="53">
        <f t="shared" si="7"/>
        <v>8.7557870370370355E-2</v>
      </c>
      <c r="AF24" s="55"/>
    </row>
    <row r="25" spans="1:32" s="25" customFormat="1" hidden="1" x14ac:dyDescent="0.25">
      <c r="A25" s="52" t="s">
        <v>8</v>
      </c>
      <c r="B25" s="57">
        <v>2018</v>
      </c>
      <c r="C25" s="52" t="s">
        <v>9</v>
      </c>
      <c r="D25" s="53">
        <v>0</v>
      </c>
      <c r="E25" s="55">
        <v>9.4675925925925917E-3</v>
      </c>
      <c r="F25" s="55">
        <v>1.0081018518518519E-2</v>
      </c>
      <c r="G25" s="53">
        <v>1.0254629629629629E-2</v>
      </c>
      <c r="H25" s="53">
        <v>1.0381944444444444E-2</v>
      </c>
      <c r="I25" s="53">
        <v>1.023148148148148E-2</v>
      </c>
      <c r="J25" s="53">
        <v>1.0277777777777775E-2</v>
      </c>
      <c r="K25" s="53">
        <v>1.0520833333333326E-2</v>
      </c>
      <c r="L25" s="53">
        <v>1.0439814814814818E-2</v>
      </c>
      <c r="M25" s="53">
        <v>4.6527777777777835E-3</v>
      </c>
      <c r="N25" s="55">
        <v>8.6307870370370368E-2</v>
      </c>
      <c r="P25" s="52" t="s">
        <v>8</v>
      </c>
      <c r="Q25" s="53">
        <v>9.4675925925925917E-3</v>
      </c>
      <c r="R25" s="53">
        <v>1.954861111111111E-2</v>
      </c>
      <c r="S25" s="53">
        <v>2.9803240740740741E-2</v>
      </c>
      <c r="T25" s="53">
        <v>4.0185185185185185E-2</v>
      </c>
      <c r="U25" s="53">
        <v>5.0416666666666665E-2</v>
      </c>
      <c r="V25" s="53">
        <v>6.069444444444444E-2</v>
      </c>
      <c r="W25" s="53">
        <v>7.1215277777777766E-2</v>
      </c>
      <c r="X25" s="53">
        <v>8.1655092592592585E-2</v>
      </c>
      <c r="Y25" s="53">
        <v>8.6307870370370368E-2</v>
      </c>
    </row>
    <row r="26" spans="1:32" s="25" customFormat="1" hidden="1" x14ac:dyDescent="0.25">
      <c r="A26" s="52" t="s">
        <v>8</v>
      </c>
      <c r="B26" s="57">
        <v>2019</v>
      </c>
      <c r="C26" s="52" t="s">
        <v>7</v>
      </c>
      <c r="D26" s="53">
        <v>0</v>
      </c>
      <c r="E26" s="55">
        <v>0.01</v>
      </c>
      <c r="F26" s="55">
        <v>1.0150462962962964E-2</v>
      </c>
      <c r="G26" s="55">
        <v>1.0150462962962962E-2</v>
      </c>
      <c r="H26" s="55">
        <v>9.9305555555555536E-3</v>
      </c>
      <c r="I26" s="55">
        <v>1.0046296296296296E-2</v>
      </c>
      <c r="J26" s="55">
        <v>9.9652777777777812E-3</v>
      </c>
      <c r="K26" s="55">
        <v>9.9074074074073995E-3</v>
      </c>
      <c r="L26" s="55">
        <v>1.0081018518518517E-2</v>
      </c>
      <c r="M26" s="55">
        <v>4.2476851851851877E-3</v>
      </c>
      <c r="N26" s="55">
        <v>8.4479166666666661E-2</v>
      </c>
      <c r="P26" s="52" t="s">
        <v>8</v>
      </c>
      <c r="Q26" s="56">
        <f t="shared" ref="Q26" si="8">+E26</f>
        <v>0.01</v>
      </c>
      <c r="R26" s="56">
        <f t="shared" ref="R26" si="9">+F26+E26</f>
        <v>2.0150462962962964E-2</v>
      </c>
      <c r="S26" s="55">
        <f>+E26+F26+G26</f>
        <v>3.0300925925925926E-2</v>
      </c>
      <c r="T26" s="56">
        <f>+E26+F26+G26+H26</f>
        <v>4.0231481481481479E-2</v>
      </c>
      <c r="U26" s="53">
        <f t="shared" ref="U26" si="10">+T26+I26</f>
        <v>5.0277777777777775E-2</v>
      </c>
      <c r="V26" s="53">
        <f t="shared" ref="V26" si="11">+U26+J26</f>
        <v>6.0243055555555557E-2</v>
      </c>
      <c r="W26" s="53">
        <f t="shared" ref="W26" si="12">+V26+K26</f>
        <v>7.0150462962962956E-2</v>
      </c>
      <c r="X26" s="53">
        <f>+W26+L26</f>
        <v>8.0231481481481473E-2</v>
      </c>
      <c r="Y26" s="53">
        <f t="shared" ref="Y26" si="13">+X26+M26</f>
        <v>8.4479166666666661E-2</v>
      </c>
      <c r="AA26" s="55"/>
      <c r="AC26" s="51"/>
    </row>
    <row r="27" spans="1:32" s="25" customFormat="1" hidden="1" x14ac:dyDescent="0.25">
      <c r="A27" s="57" t="s">
        <v>43</v>
      </c>
      <c r="B27" s="57">
        <v>2014</v>
      </c>
      <c r="C27" s="52" t="s">
        <v>7</v>
      </c>
      <c r="D27" s="53">
        <v>0</v>
      </c>
      <c r="E27" s="80" t="s">
        <v>62</v>
      </c>
      <c r="F27" s="80"/>
      <c r="G27" s="80"/>
      <c r="H27" s="80"/>
      <c r="I27" s="80"/>
      <c r="J27" s="80"/>
      <c r="K27" s="80"/>
      <c r="L27" s="80"/>
      <c r="M27" s="80"/>
      <c r="N27" s="55">
        <v>8.5567129629629632E-2</v>
      </c>
      <c r="P27" s="52"/>
      <c r="Q27" s="56"/>
      <c r="R27" s="56"/>
      <c r="S27" s="55"/>
      <c r="T27" s="56"/>
      <c r="U27" s="53"/>
      <c r="V27" s="53"/>
      <c r="W27" s="53"/>
      <c r="X27" s="53"/>
      <c r="Y27" s="53"/>
      <c r="AA27" s="55"/>
      <c r="AC27" s="51"/>
    </row>
    <row r="28" spans="1:32" s="25" customFormat="1" hidden="1" x14ac:dyDescent="0.25">
      <c r="A28" s="52" t="s">
        <v>12</v>
      </c>
      <c r="B28" s="57">
        <v>2016</v>
      </c>
      <c r="C28" s="52" t="s">
        <v>7</v>
      </c>
      <c r="D28" s="53">
        <v>0</v>
      </c>
      <c r="E28" s="80" t="s">
        <v>63</v>
      </c>
      <c r="F28" s="80"/>
      <c r="G28" s="80"/>
      <c r="H28" s="80"/>
      <c r="I28" s="80"/>
      <c r="J28" s="80"/>
      <c r="K28" s="80"/>
      <c r="L28" s="80"/>
      <c r="M28" s="80"/>
      <c r="N28" s="55">
        <v>8.5567129629629632E-2</v>
      </c>
      <c r="P28" s="52"/>
      <c r="Q28" s="56"/>
      <c r="R28" s="56"/>
      <c r="S28" s="55"/>
      <c r="T28" s="56"/>
      <c r="U28" s="53"/>
      <c r="V28" s="53"/>
      <c r="W28" s="53"/>
      <c r="X28" s="53"/>
      <c r="Y28" s="53"/>
      <c r="AA28" s="55"/>
      <c r="AC28" s="51"/>
    </row>
    <row r="29" spans="1:32" s="25" customFormat="1" hidden="1" x14ac:dyDescent="0.25">
      <c r="A29" s="57" t="s">
        <v>61</v>
      </c>
      <c r="B29" s="57">
        <v>2019</v>
      </c>
      <c r="C29" s="57" t="s">
        <v>45</v>
      </c>
      <c r="D29" s="53">
        <v>0</v>
      </c>
      <c r="E29" s="56">
        <v>1.019675925925926E-2</v>
      </c>
      <c r="F29" s="55">
        <v>1.0081018518518517E-2</v>
      </c>
      <c r="G29" s="55">
        <v>1.0138888888888888E-2</v>
      </c>
      <c r="H29" s="55">
        <v>1.021990740740741E-2</v>
      </c>
      <c r="I29" s="55">
        <v>1.0185185185185179E-2</v>
      </c>
      <c r="J29" s="55">
        <v>1.0092592592592597E-2</v>
      </c>
      <c r="K29" s="55">
        <v>1.0115740740740738E-2</v>
      </c>
      <c r="L29" s="55">
        <v>1.0405092592592591E-2</v>
      </c>
      <c r="M29" s="55">
        <v>4.3750000000000039E-3</v>
      </c>
      <c r="N29" s="55">
        <v>8.5810185185185184E-2</v>
      </c>
      <c r="P29" s="57" t="s">
        <v>44</v>
      </c>
      <c r="Q29" s="56">
        <v>1.019675925925926E-2</v>
      </c>
      <c r="R29" s="56">
        <v>2.0277777777777777E-2</v>
      </c>
      <c r="S29" s="55">
        <v>3.0416666666666665E-2</v>
      </c>
      <c r="T29" s="56">
        <v>4.0636574074074075E-2</v>
      </c>
      <c r="U29" s="53">
        <v>5.0821759259259254E-2</v>
      </c>
      <c r="V29" s="53">
        <v>6.0914351851851851E-2</v>
      </c>
      <c r="W29" s="53">
        <v>7.1030092592592589E-2</v>
      </c>
      <c r="X29" s="53">
        <v>8.143518518518518E-2</v>
      </c>
      <c r="Y29" s="53">
        <v>8.5810185185185184E-2</v>
      </c>
      <c r="AA29" s="55"/>
      <c r="AC29" s="51"/>
    </row>
    <row r="30" spans="1:32" s="25" customFormat="1" hidden="1" x14ac:dyDescent="0.25">
      <c r="A30" s="57" t="s">
        <v>61</v>
      </c>
      <c r="B30" s="57">
        <v>2019</v>
      </c>
      <c r="C30" s="57" t="s">
        <v>45</v>
      </c>
      <c r="D30" s="53">
        <v>0</v>
      </c>
      <c r="E30" s="56">
        <v>1.019675925925926E-2</v>
      </c>
      <c r="F30" s="55">
        <v>1.0081018518518517E-2</v>
      </c>
      <c r="G30" s="55">
        <v>1.0138888888888888E-2</v>
      </c>
      <c r="H30" s="55">
        <v>1.021990740740741E-2</v>
      </c>
      <c r="I30" s="55">
        <v>1.0185185185185179E-2</v>
      </c>
      <c r="J30" s="55">
        <v>1.0104166666666678E-2</v>
      </c>
      <c r="K30" s="55">
        <v>1.0104166666666657E-2</v>
      </c>
      <c r="L30" s="55">
        <v>1.0405092592592591E-2</v>
      </c>
      <c r="M30" s="55">
        <v>4.4444444444444453E-3</v>
      </c>
      <c r="N30" s="55">
        <v>8.5879629629629625E-2</v>
      </c>
      <c r="P30" s="57" t="s">
        <v>46</v>
      </c>
      <c r="Q30" s="56">
        <v>1.019675925925926E-2</v>
      </c>
      <c r="R30" s="56">
        <v>2.0277777777777777E-2</v>
      </c>
      <c r="S30" s="55">
        <v>3.0416666666666665E-2</v>
      </c>
      <c r="T30" s="56">
        <v>4.0636574074074075E-2</v>
      </c>
      <c r="U30" s="53">
        <v>5.0821759259259254E-2</v>
      </c>
      <c r="V30" s="53">
        <v>6.0925925925925932E-2</v>
      </c>
      <c r="W30" s="53">
        <v>7.1030092592592589E-2</v>
      </c>
      <c r="X30" s="53">
        <v>8.143518518518518E-2</v>
      </c>
      <c r="Y30" s="53">
        <v>8.5879629629629625E-2</v>
      </c>
      <c r="AA30" s="55"/>
      <c r="AC30" s="51"/>
    </row>
    <row r="31" spans="1:32" s="25" customFormat="1" hidden="1" x14ac:dyDescent="0.25">
      <c r="A31" s="57" t="s">
        <v>47</v>
      </c>
      <c r="B31" s="57">
        <v>2016</v>
      </c>
      <c r="C31" s="52" t="s">
        <v>9</v>
      </c>
      <c r="D31" s="53">
        <v>0</v>
      </c>
      <c r="E31" s="59"/>
      <c r="N31" s="55">
        <v>8.6006944444444441E-2</v>
      </c>
      <c r="AC31" s="53"/>
    </row>
    <row r="32" spans="1:32" s="25" customFormat="1" hidden="1" x14ac:dyDescent="0.25">
      <c r="A32" s="57" t="s">
        <v>43</v>
      </c>
      <c r="B32" s="57">
        <v>2013</v>
      </c>
      <c r="C32" s="57" t="s">
        <v>15</v>
      </c>
      <c r="D32" s="53">
        <v>0</v>
      </c>
      <c r="E32" s="59"/>
      <c r="N32" s="55">
        <v>8.6018518518518508E-2</v>
      </c>
      <c r="AC32" s="53"/>
    </row>
    <row r="33" spans="1:29" s="25" customFormat="1" hidden="1" x14ac:dyDescent="0.25">
      <c r="A33" s="57" t="s">
        <v>60</v>
      </c>
      <c r="B33" s="57">
        <v>2019</v>
      </c>
      <c r="C33" s="52" t="s">
        <v>9</v>
      </c>
      <c r="D33" s="53">
        <v>0</v>
      </c>
      <c r="E33" s="53">
        <v>9.9884259259259266E-3</v>
      </c>
      <c r="F33" s="53">
        <v>1.0162037037037037E-2</v>
      </c>
      <c r="G33" s="53">
        <v>1.019675925925926E-2</v>
      </c>
      <c r="H33" s="53">
        <v>1.0219907407407403E-2</v>
      </c>
      <c r="I33" s="53">
        <v>9.8726851851851927E-3</v>
      </c>
      <c r="J33" s="53">
        <v>1.0023148148148142E-2</v>
      </c>
      <c r="K33" s="53">
        <v>1.0312499999999995E-2</v>
      </c>
      <c r="L33" s="53">
        <v>1.0011574074074076E-2</v>
      </c>
      <c r="M33" s="53">
        <v>4.3634259259259373E-3</v>
      </c>
      <c r="N33" s="53">
        <v>8.5150462962962969E-2</v>
      </c>
      <c r="O33" s="53"/>
      <c r="P33" s="53" t="s">
        <v>60</v>
      </c>
      <c r="Q33" s="53">
        <v>9.9884259259259266E-3</v>
      </c>
      <c r="R33" s="53">
        <v>2.0150462962962964E-2</v>
      </c>
      <c r="S33" s="53">
        <v>3.0347222222222223E-2</v>
      </c>
      <c r="T33" s="53">
        <v>4.0567129629629627E-2</v>
      </c>
      <c r="U33" s="53">
        <v>5.0439814814814819E-2</v>
      </c>
      <c r="V33" s="53">
        <v>6.0462962962962961E-2</v>
      </c>
      <c r="W33" s="53">
        <v>7.0775462962962957E-2</v>
      </c>
      <c r="X33" s="53">
        <v>8.0787037037037032E-2</v>
      </c>
      <c r="Y33" s="53">
        <v>8.5150462962962969E-2</v>
      </c>
      <c r="AC33" s="53"/>
    </row>
    <row r="34" spans="1:29" s="25" customFormat="1" hidden="1" x14ac:dyDescent="0.25">
      <c r="A34" s="57" t="s">
        <v>64</v>
      </c>
      <c r="B34" s="57">
        <v>2019</v>
      </c>
      <c r="C34" s="52" t="s">
        <v>9</v>
      </c>
      <c r="D34" s="53">
        <v>0</v>
      </c>
      <c r="E34" s="81" t="s">
        <v>65</v>
      </c>
      <c r="F34" s="81"/>
      <c r="G34" s="81"/>
      <c r="H34" s="81"/>
      <c r="I34" s="81"/>
      <c r="J34" s="81"/>
      <c r="K34" s="81"/>
      <c r="L34" s="81"/>
      <c r="M34" s="81"/>
      <c r="N34" s="55">
        <v>8.560185185185186E-2</v>
      </c>
      <c r="AC34" s="53"/>
    </row>
    <row r="35" spans="1:29" s="25" customFormat="1" hidden="1" x14ac:dyDescent="0.25">
      <c r="A35" s="57" t="s">
        <v>48</v>
      </c>
      <c r="B35" s="57">
        <v>2016</v>
      </c>
      <c r="C35" s="57" t="s">
        <v>7</v>
      </c>
      <c r="D35" s="53"/>
      <c r="E35" s="81" t="s">
        <v>66</v>
      </c>
      <c r="F35" s="81"/>
      <c r="G35" s="81"/>
      <c r="H35" s="81"/>
      <c r="I35" s="81"/>
      <c r="J35" s="81"/>
      <c r="K35" s="81"/>
      <c r="L35" s="81"/>
      <c r="M35" s="81"/>
      <c r="N35" s="55">
        <v>8.5949074074074081E-2</v>
      </c>
      <c r="AC35" s="53"/>
    </row>
    <row r="36" spans="1:29" s="25" customFormat="1" hidden="1" x14ac:dyDescent="0.25">
      <c r="A36" s="57" t="s">
        <v>70</v>
      </c>
      <c r="B36" s="57">
        <v>2019</v>
      </c>
      <c r="C36" s="57" t="s">
        <v>7</v>
      </c>
      <c r="D36" s="53">
        <v>0</v>
      </c>
      <c r="E36" s="53">
        <v>0.01</v>
      </c>
      <c r="F36" s="53">
        <v>1.0057870370370368E-2</v>
      </c>
      <c r="G36" s="53">
        <v>1.0138888888888892E-2</v>
      </c>
      <c r="H36" s="53">
        <v>1.0057870370370373E-2</v>
      </c>
      <c r="I36" s="53">
        <v>1.0092592592592584E-2</v>
      </c>
      <c r="J36" s="53">
        <v>1.0011574074074076E-2</v>
      </c>
      <c r="K36" s="53">
        <v>9.9537037037037077E-3</v>
      </c>
      <c r="L36" s="53">
        <v>9.8958333333333398E-3</v>
      </c>
      <c r="M36" s="53">
        <v>4.2939814814814681E-3</v>
      </c>
      <c r="N36" s="53">
        <v>8.4502314814814808E-2</v>
      </c>
      <c r="P36" s="57" t="s">
        <v>70</v>
      </c>
      <c r="Q36" s="55">
        <v>0.01</v>
      </c>
      <c r="R36" s="55">
        <v>2.0057870370370368E-2</v>
      </c>
      <c r="S36" s="55">
        <v>3.019675925925926E-2</v>
      </c>
      <c r="T36" s="55">
        <v>4.0254629629629633E-2</v>
      </c>
      <c r="U36" s="55">
        <v>5.0347222222222217E-2</v>
      </c>
      <c r="V36" s="55">
        <v>6.0358796296296292E-2</v>
      </c>
      <c r="W36" s="55">
        <v>7.03125E-2</v>
      </c>
      <c r="X36" s="55">
        <v>8.020833333333334E-2</v>
      </c>
      <c r="Y36" s="55">
        <v>8.4502314814814808E-2</v>
      </c>
      <c r="AC36" s="53"/>
    </row>
    <row r="37" spans="1:29" s="25" customFormat="1" hidden="1" x14ac:dyDescent="0.25">
      <c r="A37" s="57" t="s">
        <v>35</v>
      </c>
      <c r="B37" s="57">
        <v>2019</v>
      </c>
      <c r="C37" s="57" t="s">
        <v>71</v>
      </c>
      <c r="D37" s="53"/>
      <c r="E37" s="106">
        <v>9.8379629629629633E-3</v>
      </c>
      <c r="F37" s="107">
        <v>9.8379629629629633E-3</v>
      </c>
      <c r="G37" s="107">
        <v>9.8842592592592628E-3</v>
      </c>
      <c r="H37" s="107">
        <v>9.8726851851851788E-3</v>
      </c>
      <c r="I37" s="107">
        <v>9.8611111111111122E-3</v>
      </c>
      <c r="J37" s="107">
        <v>9.8611111111111052E-3</v>
      </c>
      <c r="K37" s="107">
        <v>9.8611111111111191E-3</v>
      </c>
      <c r="L37" s="107">
        <v>9.8611111111111122E-3</v>
      </c>
      <c r="M37" s="107">
        <v>4.2245370370370405E-3</v>
      </c>
      <c r="N37" s="108">
        <v>8.3101851851851857E-2</v>
      </c>
      <c r="Q37" s="15">
        <v>9.8379629629629633E-3</v>
      </c>
      <c r="R37" s="15">
        <v>1.9675925925925927E-2</v>
      </c>
      <c r="S37" s="15">
        <v>2.9560185185185189E-2</v>
      </c>
      <c r="T37" s="15">
        <v>3.9432870370370368E-2</v>
      </c>
      <c r="U37" s="15">
        <v>4.929398148148148E-2</v>
      </c>
      <c r="V37" s="15">
        <v>5.9155092592592586E-2</v>
      </c>
      <c r="W37" s="15">
        <v>6.9016203703703705E-2</v>
      </c>
      <c r="X37" s="15">
        <v>7.8877314814814817E-2</v>
      </c>
      <c r="Y37" s="15">
        <v>8.3101851851851857E-2</v>
      </c>
      <c r="AC37" s="53"/>
    </row>
    <row r="38" spans="1:29" s="42" customFormat="1" hidden="1" x14ac:dyDescent="0.25">
      <c r="A38" s="46"/>
      <c r="B38" s="46"/>
      <c r="C38" s="46"/>
      <c r="D38" s="44"/>
      <c r="E38" s="47"/>
      <c r="N38" s="45"/>
      <c r="AC38" s="44"/>
    </row>
    <row r="39" spans="1:29" s="42" customFormat="1" hidden="1" x14ac:dyDescent="0.25">
      <c r="A39" s="46"/>
      <c r="B39" s="46"/>
      <c r="C39" s="46"/>
      <c r="D39" s="44"/>
      <c r="E39" s="47"/>
      <c r="N39" s="45"/>
      <c r="AC39" s="44"/>
    </row>
    <row r="40" spans="1:29" s="42" customFormat="1" hidden="1" x14ac:dyDescent="0.25">
      <c r="A40" s="46"/>
      <c r="B40" s="46"/>
      <c r="C40" s="46"/>
      <c r="D40" s="44"/>
      <c r="E40" s="47"/>
      <c r="N40" s="45"/>
      <c r="AC40" s="44"/>
    </row>
    <row r="41" spans="1:29" s="42" customFormat="1" hidden="1" x14ac:dyDescent="0.25">
      <c r="A41" s="46"/>
      <c r="B41" s="46"/>
      <c r="C41" s="46"/>
      <c r="D41" s="44"/>
      <c r="E41" s="47"/>
      <c r="N41" s="45"/>
      <c r="AC41" s="44"/>
    </row>
    <row r="42" spans="1:29" s="42" customFormat="1" x14ac:dyDescent="0.25">
      <c r="A42" s="46"/>
      <c r="B42" s="46"/>
      <c r="C42" s="46"/>
      <c r="D42" s="44"/>
      <c r="E42" s="47"/>
      <c r="N42" s="45"/>
      <c r="AC42" s="44"/>
    </row>
    <row r="43" spans="1:29" s="42" customFormat="1" x14ac:dyDescent="0.25">
      <c r="A43" s="46"/>
      <c r="B43" s="46"/>
      <c r="C43" s="46"/>
      <c r="D43" s="44"/>
      <c r="E43" s="47"/>
      <c r="N43" s="45"/>
      <c r="AC43" s="44"/>
    </row>
    <row r="44" spans="1:29" s="42" customFormat="1" x14ac:dyDescent="0.25">
      <c r="A44" s="46"/>
      <c r="B44" s="46"/>
      <c r="C44" s="46"/>
      <c r="D44" s="44"/>
      <c r="E44" s="47"/>
      <c r="N44" s="45"/>
      <c r="AC44" s="44"/>
    </row>
    <row r="45" spans="1:29" s="42" customFormat="1" x14ac:dyDescent="0.25">
      <c r="A45" s="46"/>
      <c r="B45" s="46"/>
      <c r="C45" s="46"/>
      <c r="D45" s="44"/>
      <c r="E45" s="47"/>
      <c r="N45" s="45"/>
      <c r="AC45" s="44"/>
    </row>
    <row r="46" spans="1:29" s="42" customFormat="1" x14ac:dyDescent="0.25">
      <c r="A46" s="46"/>
      <c r="B46" s="46"/>
      <c r="C46" s="46"/>
      <c r="D46" s="44"/>
      <c r="E46" s="47"/>
      <c r="N46" s="45"/>
      <c r="AC46" s="44"/>
    </row>
    <row r="47" spans="1:29" s="42" customFormat="1" x14ac:dyDescent="0.25">
      <c r="A47" s="46"/>
      <c r="B47" s="46"/>
      <c r="C47" s="46"/>
      <c r="D47" s="44"/>
      <c r="E47" s="47"/>
      <c r="N47" s="45"/>
      <c r="AC47" s="44"/>
    </row>
    <row r="48" spans="1:29" s="42" customFormat="1" x14ac:dyDescent="0.25">
      <c r="A48" s="46"/>
      <c r="B48" s="46"/>
      <c r="C48" s="46"/>
      <c r="D48" s="44"/>
      <c r="E48" s="47"/>
      <c r="N48" s="45"/>
      <c r="AC48" s="44"/>
    </row>
    <row r="49" spans="1:36" s="42" customFormat="1" x14ac:dyDescent="0.25">
      <c r="A49" s="46" t="s">
        <v>48</v>
      </c>
      <c r="B49" s="46">
        <v>2017</v>
      </c>
      <c r="C49" s="43" t="s">
        <v>7</v>
      </c>
      <c r="D49" s="44">
        <v>0</v>
      </c>
      <c r="E49" s="47"/>
      <c r="N49" s="45">
        <v>8.5949074074074081E-2</v>
      </c>
      <c r="AC49" s="44"/>
    </row>
    <row r="50" spans="1:36" s="42" customFormat="1" x14ac:dyDescent="0.25">
      <c r="A50" s="46"/>
      <c r="B50" s="46"/>
      <c r="C50" s="46"/>
      <c r="E50" s="47"/>
      <c r="N50" s="45"/>
      <c r="AC50" s="44"/>
    </row>
    <row r="51" spans="1:36" x14ac:dyDescent="0.25">
      <c r="E51" s="11"/>
      <c r="F51" s="11" t="s">
        <v>27</v>
      </c>
      <c r="G51" s="11" t="s">
        <v>28</v>
      </c>
      <c r="H51" s="11" t="s">
        <v>29</v>
      </c>
      <c r="I51" s="12">
        <v>5</v>
      </c>
      <c r="J51" s="12">
        <v>10</v>
      </c>
      <c r="K51" s="12">
        <v>15</v>
      </c>
      <c r="L51" s="12">
        <v>20</v>
      </c>
      <c r="M51" s="12">
        <v>25</v>
      </c>
      <c r="N51" s="12">
        <v>30</v>
      </c>
      <c r="O51" s="12">
        <v>35</v>
      </c>
      <c r="P51" s="12">
        <v>40</v>
      </c>
      <c r="Q51" s="12" t="s">
        <v>2</v>
      </c>
      <c r="R51" s="12" t="s">
        <v>31</v>
      </c>
      <c r="S51" s="16"/>
      <c r="T51" s="12">
        <v>5</v>
      </c>
      <c r="U51" s="12">
        <v>10</v>
      </c>
      <c r="V51" s="12">
        <v>15</v>
      </c>
      <c r="W51" s="12">
        <v>20</v>
      </c>
      <c r="X51" s="12">
        <v>25</v>
      </c>
      <c r="Y51" s="12">
        <v>30</v>
      </c>
      <c r="Z51" s="12">
        <v>35</v>
      </c>
      <c r="AA51" s="12">
        <v>40</v>
      </c>
      <c r="AB51" s="12" t="s">
        <v>31</v>
      </c>
      <c r="AD51" s="12" t="s">
        <v>36</v>
      </c>
      <c r="AE51" s="12" t="s">
        <v>37</v>
      </c>
      <c r="AF51" s="12" t="s">
        <v>38</v>
      </c>
      <c r="AG51" s="12" t="s">
        <v>39</v>
      </c>
      <c r="AH51" s="12" t="s">
        <v>40</v>
      </c>
      <c r="AI51" s="12" t="s">
        <v>41</v>
      </c>
      <c r="AJ51" s="12" t="s">
        <v>42</v>
      </c>
    </row>
    <row r="52" spans="1:36" x14ac:dyDescent="0.25">
      <c r="E52" s="30"/>
      <c r="F52" s="31"/>
      <c r="G52" s="32">
        <v>2022</v>
      </c>
      <c r="H52" s="32" t="s">
        <v>7</v>
      </c>
      <c r="I52" s="14" t="str">
        <f>IF(T52="","",+T52)</f>
        <v/>
      </c>
      <c r="J52" s="14" t="str">
        <f>IF(U52="","",U52-T52)</f>
        <v/>
      </c>
      <c r="K52" s="14" t="str">
        <f t="shared" ref="K52:Q52" si="14">IF(V52="","",V52-U52)</f>
        <v/>
      </c>
      <c r="L52" s="14" t="str">
        <f t="shared" si="14"/>
        <v/>
      </c>
      <c r="M52" s="14" t="str">
        <f t="shared" si="14"/>
        <v/>
      </c>
      <c r="N52" s="14" t="str">
        <f t="shared" si="14"/>
        <v/>
      </c>
      <c r="O52" s="14" t="str">
        <f t="shared" si="14"/>
        <v/>
      </c>
      <c r="P52" s="14" t="str">
        <f t="shared" si="14"/>
        <v/>
      </c>
      <c r="Q52" s="14" t="str">
        <f t="shared" si="14"/>
        <v/>
      </c>
      <c r="R52" s="15" t="str">
        <f>IF(AB52="","",+AB52)</f>
        <v/>
      </c>
      <c r="S52" s="13"/>
      <c r="T52" s="129"/>
      <c r="U52" s="129"/>
      <c r="V52" s="129"/>
      <c r="W52" s="129"/>
      <c r="X52" s="129"/>
      <c r="Y52" s="129"/>
      <c r="Z52" s="129"/>
      <c r="AA52" s="129"/>
      <c r="AB52" s="15"/>
      <c r="AD52" s="123" t="e">
        <f>I52+J52</f>
        <v>#VALUE!</v>
      </c>
      <c r="AE52" s="123" t="e">
        <f t="shared" ref="AE52:AI52" si="15">J52+K52</f>
        <v>#VALUE!</v>
      </c>
      <c r="AF52" s="123" t="e">
        <f t="shared" si="15"/>
        <v>#VALUE!</v>
      </c>
      <c r="AG52" s="123" t="e">
        <f t="shared" si="15"/>
        <v>#VALUE!</v>
      </c>
      <c r="AH52" s="123" t="e">
        <f t="shared" si="15"/>
        <v>#VALUE!</v>
      </c>
      <c r="AI52" s="123" t="e">
        <f t="shared" si="15"/>
        <v>#VALUE!</v>
      </c>
      <c r="AJ52" s="123" t="e">
        <f>O52+P52</f>
        <v>#VALUE!</v>
      </c>
    </row>
    <row r="53" spans="1:36" x14ac:dyDescent="0.25">
      <c r="E53" s="33" t="s">
        <v>26</v>
      </c>
      <c r="F53" s="33" t="s">
        <v>27</v>
      </c>
      <c r="G53" s="33" t="s">
        <v>28</v>
      </c>
      <c r="H53" s="33" t="s">
        <v>29</v>
      </c>
      <c r="I53" s="127" t="s">
        <v>32</v>
      </c>
      <c r="J53" s="127"/>
      <c r="K53" s="127"/>
      <c r="L53" s="127"/>
      <c r="M53" s="127"/>
      <c r="N53" s="127"/>
      <c r="O53" s="127"/>
      <c r="P53" s="127"/>
      <c r="Q53" s="127"/>
      <c r="R53" s="127"/>
      <c r="S53" s="33" t="s">
        <v>26</v>
      </c>
      <c r="T53" s="127" t="s">
        <v>33</v>
      </c>
      <c r="U53" s="127"/>
      <c r="V53" s="127"/>
      <c r="W53" s="127"/>
      <c r="X53" s="127"/>
      <c r="Y53" s="127"/>
      <c r="Z53" s="127"/>
      <c r="AA53" s="127"/>
      <c r="AB53" s="127"/>
      <c r="AD53" s="128" t="s">
        <v>49</v>
      </c>
      <c r="AE53" s="128"/>
      <c r="AF53" s="128"/>
      <c r="AG53" s="128"/>
      <c r="AH53" s="128"/>
      <c r="AI53" s="128"/>
      <c r="AJ53" s="128"/>
    </row>
    <row r="54" spans="1:36" x14ac:dyDescent="0.25">
      <c r="E54" s="109">
        <v>8.3101851851851857E-2</v>
      </c>
      <c r="F54" s="110" t="s">
        <v>35</v>
      </c>
      <c r="G54" s="111">
        <v>2019</v>
      </c>
      <c r="H54" s="111" t="s">
        <v>71</v>
      </c>
      <c r="I54" s="21" t="str">
        <f>IF($I$52="","",$I$52-E37)</f>
        <v/>
      </c>
      <c r="J54" s="21" t="str">
        <f>IF($J$52="","",$J$52-F37)</f>
        <v/>
      </c>
      <c r="K54" s="21" t="str">
        <f>IF($K$52="","",$K$52-G37)</f>
        <v/>
      </c>
      <c r="L54" s="21" t="str">
        <f>IF($L$52="","",$L$52-H37)</f>
        <v/>
      </c>
      <c r="M54" s="21" t="str">
        <f>IF($M$52="","",$M$52-I37)</f>
        <v/>
      </c>
      <c r="N54" s="21" t="str">
        <f>IF($N$52="","",$N$52-J37)</f>
        <v/>
      </c>
      <c r="O54" s="21" t="str">
        <f>IF($O$52="","",$O$52-K37)</f>
        <v/>
      </c>
      <c r="P54" s="21" t="str">
        <f>IF($P$52="","",$P$52-L37)</f>
        <v/>
      </c>
      <c r="Q54" s="21" t="str">
        <f>IF($Q$52="","",$Q$52-M37)</f>
        <v/>
      </c>
      <c r="R54" s="21" t="str">
        <f>IF($R$52="","",$R$52-N37)</f>
        <v/>
      </c>
      <c r="S54" s="22">
        <v>8.3101851851851857E-2</v>
      </c>
      <c r="T54" s="21" t="str">
        <f>IF($T$52="","",$T$52-Q37)</f>
        <v/>
      </c>
      <c r="U54" s="21" t="str">
        <f>IF($U$52="","",$U$52-R37)</f>
        <v/>
      </c>
      <c r="V54" s="21" t="str">
        <f>IF($V$52="","",$V$52-S37)</f>
        <v/>
      </c>
      <c r="W54" s="21" t="str">
        <f>IF($W$52="","",$W$52-T37)</f>
        <v/>
      </c>
      <c r="X54" s="21" t="str">
        <f>IF($X$52="","",$X$52-U37)</f>
        <v/>
      </c>
      <c r="Y54" s="21" t="str">
        <f>IF($Y$52="","",$Y$52-V37)</f>
        <v/>
      </c>
      <c r="Z54" s="21" t="str">
        <f>IF($Z$52="","",$Z$52-W37)</f>
        <v/>
      </c>
      <c r="AA54" s="21" t="str">
        <f>IF($AA$52="","",$AA$52-X37)</f>
        <v/>
      </c>
      <c r="AB54" s="21" t="str">
        <f>IF($AB$52="","",$AB$52-Y37)</f>
        <v/>
      </c>
      <c r="AD54" s="123">
        <f>+E37+F37</f>
        <v>1.9675925925925927E-2</v>
      </c>
      <c r="AE54" s="123">
        <f t="shared" ref="AE54:AJ54" si="16">+F37+G37</f>
        <v>1.9722222222222224E-2</v>
      </c>
      <c r="AF54" s="123">
        <f t="shared" si="16"/>
        <v>1.9756944444444442E-2</v>
      </c>
      <c r="AG54" s="123">
        <f t="shared" si="16"/>
        <v>1.9733796296296291E-2</v>
      </c>
      <c r="AH54" s="123">
        <f t="shared" si="16"/>
        <v>1.9722222222222217E-2</v>
      </c>
      <c r="AI54" s="123">
        <f t="shared" si="16"/>
        <v>1.9722222222222224E-2</v>
      </c>
      <c r="AJ54" s="123">
        <f t="shared" si="16"/>
        <v>1.9722222222222231E-2</v>
      </c>
    </row>
    <row r="55" spans="1:36" x14ac:dyDescent="0.25">
      <c r="E55" s="87">
        <v>8.3622685185185189E-2</v>
      </c>
      <c r="F55" s="88" t="s">
        <v>35</v>
      </c>
      <c r="G55" s="89">
        <v>2017</v>
      </c>
      <c r="H55" s="89" t="s">
        <v>25</v>
      </c>
      <c r="I55" s="21" t="str">
        <f>IF($I$52="","",$I$52-E4)</f>
        <v/>
      </c>
      <c r="J55" s="21" t="str">
        <f>IF($J$52="","",$J$52-F4)</f>
        <v/>
      </c>
      <c r="K55" s="21" t="str">
        <f>IF($K$52="","",$K$52-G4)</f>
        <v/>
      </c>
      <c r="L55" s="21" t="str">
        <f>IF($L$52="","",$L$52-H4)</f>
        <v/>
      </c>
      <c r="M55" s="21" t="str">
        <f>IF($M$52="","",$M$52-I4)</f>
        <v/>
      </c>
      <c r="N55" s="21" t="str">
        <f>IF($N$52="","",$N$52-J4)</f>
        <v/>
      </c>
      <c r="O55" s="21" t="str">
        <f>IF($O$52="","",$O$52-K4)</f>
        <v/>
      </c>
      <c r="P55" s="21" t="str">
        <f>IF($P$52="","",$P$52-L4)</f>
        <v/>
      </c>
      <c r="Q55" s="21" t="str">
        <f>IF($Q$52="","",$Q$52-M4)</f>
        <v/>
      </c>
      <c r="R55" s="21" t="str">
        <f>IF($R$52="","",$R$52-N4)</f>
        <v/>
      </c>
      <c r="S55" s="22">
        <v>8.3622685185185189E-2</v>
      </c>
      <c r="T55" s="21" t="str">
        <f>IF($T$52="","",$T$52-Q4)</f>
        <v/>
      </c>
      <c r="U55" s="21" t="str">
        <f>IF($U$52="","",$U$52-R4)</f>
        <v/>
      </c>
      <c r="V55" s="21" t="str">
        <f>IF($V$52="","",$V$52-S4)</f>
        <v/>
      </c>
      <c r="W55" s="21" t="str">
        <f>IF($W$52="","",$W$52-T4)</f>
        <v/>
      </c>
      <c r="X55" s="21" t="str">
        <f>IF($X$52="","",$X$52-U4)</f>
        <v/>
      </c>
      <c r="Y55" s="21" t="str">
        <f>IF($Y$52="","",$Y$52-V4)</f>
        <v/>
      </c>
      <c r="Z55" s="21" t="str">
        <f>IF($Z$52="","",$Z$52-W4)</f>
        <v/>
      </c>
      <c r="AA55" s="21" t="str">
        <f>IF($AA$52="","",$AA$52-X4)</f>
        <v/>
      </c>
      <c r="AB55" s="21" t="str">
        <f>IF($AB$52="","",$AB$52-Y4)</f>
        <v/>
      </c>
      <c r="AC55" s="4"/>
      <c r="AD55" s="123">
        <f>+E4+F4</f>
        <v>1.9687499999999997E-2</v>
      </c>
      <c r="AE55" s="123">
        <f t="shared" ref="AE55:AJ55" si="17">+F4+G4</f>
        <v>1.9675925925925927E-2</v>
      </c>
      <c r="AF55" s="123">
        <f t="shared" si="17"/>
        <v>1.9768518518518519E-2</v>
      </c>
      <c r="AG55" s="123">
        <f t="shared" si="17"/>
        <v>1.9780092592592592E-2</v>
      </c>
      <c r="AH55" s="123">
        <f t="shared" si="17"/>
        <v>1.9803240740740739E-2</v>
      </c>
      <c r="AI55" s="123">
        <f t="shared" si="17"/>
        <v>1.9837962962962963E-2</v>
      </c>
      <c r="AJ55" s="123">
        <f t="shared" si="17"/>
        <v>1.9953703703703703E-2</v>
      </c>
    </row>
    <row r="56" spans="1:36" x14ac:dyDescent="0.25">
      <c r="E56" s="39">
        <v>8.4479166666666661E-2</v>
      </c>
      <c r="F56" s="40" t="s">
        <v>35</v>
      </c>
      <c r="G56" s="41">
        <v>2018</v>
      </c>
      <c r="H56" s="40" t="s">
        <v>7</v>
      </c>
      <c r="I56" s="21" t="str">
        <f>IF($I$52="","",$I$52-E26)</f>
        <v/>
      </c>
      <c r="J56" s="21" t="str">
        <f>IF($J$52="","",$J$52-F26)</f>
        <v/>
      </c>
      <c r="K56" s="21" t="str">
        <f>IF($K$52="","",$K$52-G26)</f>
        <v/>
      </c>
      <c r="L56" s="21" t="str">
        <f>IF($L$52="","",$L$52-H26)</f>
        <v/>
      </c>
      <c r="M56" s="21" t="str">
        <f>IF($M$52="","",$M$52-I26)</f>
        <v/>
      </c>
      <c r="N56" s="21" t="str">
        <f>IF($N$52="","",$N$52-J26)</f>
        <v/>
      </c>
      <c r="O56" s="21" t="str">
        <f>IF($O$52="","",$O$52-K26)</f>
        <v/>
      </c>
      <c r="P56" s="21" t="str">
        <f>IF($P$52="","",$P$52-L26)</f>
        <v/>
      </c>
      <c r="Q56" s="21" t="str">
        <f>IF($Q$52="","",$Q$52-M26)</f>
        <v/>
      </c>
      <c r="R56" s="21" t="str">
        <f>IF($R$52="","",$R$52-N26)</f>
        <v/>
      </c>
      <c r="S56" s="22">
        <v>8.4479166666666661E-2</v>
      </c>
      <c r="T56" s="21" t="str">
        <f>IF($T$52="","",$T$52-Q26)</f>
        <v/>
      </c>
      <c r="U56" s="21" t="str">
        <f>IF($U$52="","",$U$52-R26)</f>
        <v/>
      </c>
      <c r="V56" s="21" t="str">
        <f>IF($V$52="","",$V$52-S26)</f>
        <v/>
      </c>
      <c r="W56" s="21" t="str">
        <f>IF($W$52="","",$W$52-T26)</f>
        <v/>
      </c>
      <c r="X56" s="21" t="str">
        <f>IF($X$52="","",$X$52-U26)</f>
        <v/>
      </c>
      <c r="Y56" s="21" t="str">
        <f>IF($Y$52="","",$Y$52-V26)</f>
        <v/>
      </c>
      <c r="Z56" s="21" t="str">
        <f>IF($Z$52="","",$Z$52-W26)</f>
        <v/>
      </c>
      <c r="AA56" s="21" t="str">
        <f>IF($AA$52="","",$AA$52-X26)</f>
        <v/>
      </c>
      <c r="AB56" s="21" t="str">
        <f>IF($AB$52="","",$AB$52-Y26)</f>
        <v/>
      </c>
      <c r="AC56" s="4"/>
      <c r="AD56" s="123">
        <f>+E26+F26</f>
        <v>2.0150462962962964E-2</v>
      </c>
      <c r="AE56" s="123">
        <f t="shared" ref="AE56:AJ56" si="18">+F26+G26</f>
        <v>2.0300925925925924E-2</v>
      </c>
      <c r="AF56" s="123">
        <f t="shared" si="18"/>
        <v>2.0081018518518515E-2</v>
      </c>
      <c r="AG56" s="123">
        <f t="shared" si="18"/>
        <v>1.997685185185185E-2</v>
      </c>
      <c r="AH56" s="123">
        <f t="shared" si="18"/>
        <v>2.0011574074074077E-2</v>
      </c>
      <c r="AI56" s="123">
        <f t="shared" si="18"/>
        <v>1.9872685185185181E-2</v>
      </c>
      <c r="AJ56" s="123">
        <f t="shared" si="18"/>
        <v>1.9988425925925916E-2</v>
      </c>
    </row>
    <row r="57" spans="1:36" x14ac:dyDescent="0.25">
      <c r="E57" s="82">
        <v>8.4502314814814808E-2</v>
      </c>
      <c r="F57" s="83" t="s">
        <v>70</v>
      </c>
      <c r="G57" s="84">
        <v>2019</v>
      </c>
      <c r="H57" s="83" t="s">
        <v>7</v>
      </c>
      <c r="I57" s="21" t="str">
        <f>IF($I$52="","",$I$52-E36)</f>
        <v/>
      </c>
      <c r="J57" s="21" t="str">
        <f>IF($J$52="","",$J$52-F36)</f>
        <v/>
      </c>
      <c r="K57" s="21" t="str">
        <f>IF($K$52="","",$K$52-G36)</f>
        <v/>
      </c>
      <c r="L57" s="21" t="str">
        <f>IF($L$52="","",$L$52-H36)</f>
        <v/>
      </c>
      <c r="M57" s="21" t="str">
        <f>IF($M$52="","",$M$52-I36)</f>
        <v/>
      </c>
      <c r="N57" s="21" t="str">
        <f>IF($N$52="","",$N$52-J36)</f>
        <v/>
      </c>
      <c r="O57" s="21" t="str">
        <f>IF($O$52="","",$O$52-K36)</f>
        <v/>
      </c>
      <c r="P57" s="21" t="str">
        <f>IF($P$52="","",$P$52-L36)</f>
        <v/>
      </c>
      <c r="Q57" s="21" t="str">
        <f>IF($Q$52="","",$Q$52-M36)</f>
        <v/>
      </c>
      <c r="R57" s="21" t="str">
        <f>IF($R$52="","",$R$52-N36)</f>
        <v/>
      </c>
      <c r="S57" s="22">
        <v>8.4502314814814808E-2</v>
      </c>
      <c r="T57" s="21" t="str">
        <f>IF($T$52="","",$T$52-Q36)</f>
        <v/>
      </c>
      <c r="U57" s="21" t="str">
        <f>IF($U$52="","",$U$52-R36)</f>
        <v/>
      </c>
      <c r="V57" s="21" t="str">
        <f>IF($V$52="","",$V$52-S36)</f>
        <v/>
      </c>
      <c r="W57" s="21" t="str">
        <f>IF($W$52="","",$W$52-T36)</f>
        <v/>
      </c>
      <c r="X57" s="21" t="str">
        <f>IF($X$52="","",$X$52-U36)</f>
        <v/>
      </c>
      <c r="Y57" s="21" t="str">
        <f>IF($Y$52="","",$Y$52-V36)</f>
        <v/>
      </c>
      <c r="Z57" s="21" t="str">
        <f>IF($Z$52="","",$Z$52-W36)</f>
        <v/>
      </c>
      <c r="AA57" s="21" t="str">
        <f>IF($AA$52="","",$AA$52-X36)</f>
        <v/>
      </c>
      <c r="AB57" s="21" t="str">
        <f>IF($AB$52="","",$AB$52-Y36)</f>
        <v/>
      </c>
      <c r="AC57" s="4"/>
      <c r="AD57" s="123">
        <f t="shared" ref="AD57:AJ57" si="19">+E36+F36</f>
        <v>2.0057870370370368E-2</v>
      </c>
      <c r="AE57" s="123">
        <f t="shared" si="19"/>
        <v>2.0196759259259262E-2</v>
      </c>
      <c r="AF57" s="123">
        <f t="shared" si="19"/>
        <v>2.0196759259259265E-2</v>
      </c>
      <c r="AG57" s="123">
        <f t="shared" si="19"/>
        <v>2.0150462962962957E-2</v>
      </c>
      <c r="AH57" s="123">
        <f t="shared" si="19"/>
        <v>2.0104166666666659E-2</v>
      </c>
      <c r="AI57" s="123">
        <f t="shared" si="19"/>
        <v>1.9965277777777783E-2</v>
      </c>
      <c r="AJ57" s="123">
        <f t="shared" si="19"/>
        <v>1.9849537037037047E-2</v>
      </c>
    </row>
    <row r="58" spans="1:36" x14ac:dyDescent="0.25">
      <c r="C58" s="5"/>
      <c r="D58" s="5"/>
      <c r="E58" s="2"/>
      <c r="F58" s="7"/>
      <c r="G58" s="7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8"/>
      <c r="AA58" s="8"/>
      <c r="AB58" s="8"/>
      <c r="AC58" s="5"/>
      <c r="AD58" s="5"/>
    </row>
    <row r="59" spans="1:36" x14ac:dyDescent="0.25">
      <c r="C59" s="5"/>
      <c r="D59" s="5"/>
      <c r="E59" s="6"/>
      <c r="F59" s="7"/>
      <c r="G59" s="7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8"/>
      <c r="AA59" s="8"/>
      <c r="AB59" s="8"/>
      <c r="AC59" s="5"/>
      <c r="AD59" s="5"/>
    </row>
    <row r="60" spans="1:36" x14ac:dyDescent="0.25">
      <c r="C60" s="5"/>
      <c r="D60" s="5"/>
      <c r="E60" s="6"/>
      <c r="F60" s="7"/>
      <c r="G60" s="7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8"/>
      <c r="AA60" s="8"/>
      <c r="AB60" s="8"/>
      <c r="AC60" s="5"/>
      <c r="AD60" s="5"/>
    </row>
    <row r="61" spans="1:36" x14ac:dyDescent="0.25">
      <c r="C61" s="5"/>
      <c r="D61" s="5"/>
      <c r="E61" s="6"/>
      <c r="F61" s="7"/>
      <c r="G61" s="7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8"/>
      <c r="AA61" s="8"/>
      <c r="AB61" s="8"/>
      <c r="AC61" s="5"/>
      <c r="AD61" s="5"/>
    </row>
    <row r="62" spans="1:36" x14ac:dyDescent="0.25">
      <c r="C62" s="5"/>
      <c r="D62" s="5"/>
      <c r="E62" s="6"/>
      <c r="F62" s="7"/>
      <c r="G62" s="7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8"/>
      <c r="AA62" s="8"/>
      <c r="AB62" s="8"/>
      <c r="AC62" s="5"/>
      <c r="AD62" s="5"/>
    </row>
    <row r="63" spans="1:36" x14ac:dyDescent="0.25">
      <c r="C63" s="5"/>
      <c r="D63" s="5"/>
      <c r="E63" s="6"/>
      <c r="F63" s="7"/>
      <c r="G63" s="7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8"/>
      <c r="AA63" s="8"/>
      <c r="AB63" s="8"/>
      <c r="AC63" s="5"/>
      <c r="AD63" s="5"/>
    </row>
    <row r="64" spans="1:36" x14ac:dyDescent="0.25">
      <c r="C64" s="5"/>
      <c r="D64" s="5"/>
      <c r="E64" s="6"/>
      <c r="F64" s="7"/>
      <c r="G64" s="7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8"/>
      <c r="AA64" s="8"/>
      <c r="AB64" s="8"/>
      <c r="AC64" s="5"/>
      <c r="AD64" s="5"/>
    </row>
    <row r="65" spans="3:30" x14ac:dyDescent="0.25">
      <c r="C65" s="5"/>
      <c r="D65" s="5"/>
      <c r="E65" s="6"/>
      <c r="F65" s="7"/>
      <c r="G65" s="7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8"/>
      <c r="AA65" s="8"/>
      <c r="AB65" s="8"/>
      <c r="AC65" s="5"/>
      <c r="AD65" s="5"/>
    </row>
    <row r="66" spans="3:30" x14ac:dyDescent="0.25">
      <c r="C66" s="5"/>
      <c r="D66" s="5"/>
      <c r="E66" s="6"/>
      <c r="F66" s="7"/>
      <c r="G66" s="7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8"/>
      <c r="AA66" s="8"/>
      <c r="AB66" s="8"/>
      <c r="AC66" s="5"/>
      <c r="AD66" s="5"/>
    </row>
    <row r="67" spans="3:30" x14ac:dyDescent="0.25">
      <c r="C67" s="5"/>
      <c r="D67" s="5"/>
      <c r="E67" s="6"/>
      <c r="F67" s="7"/>
      <c r="G67" s="7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8"/>
      <c r="AA67" s="8"/>
      <c r="AB67" s="8"/>
      <c r="AC67" s="5"/>
      <c r="AD67" s="5"/>
    </row>
    <row r="68" spans="3:30" x14ac:dyDescent="0.25">
      <c r="C68" s="5"/>
      <c r="D68" s="5"/>
      <c r="E68" s="5"/>
      <c r="F68" s="5"/>
      <c r="G68" s="5"/>
      <c r="H68" s="5"/>
      <c r="I68" s="1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85" spans="1:38" x14ac:dyDescent="0.25"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8" x14ac:dyDescent="0.25"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8" x14ac:dyDescent="0.25"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8" x14ac:dyDescent="0.25"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8" x14ac:dyDescent="0.25"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8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</row>
    <row r="91" spans="1:38" s="94" customFormat="1" x14ac:dyDescent="0.25">
      <c r="D91" s="95"/>
      <c r="E91" s="95"/>
      <c r="F91" s="95"/>
      <c r="G91" s="95"/>
      <c r="H91" s="95"/>
      <c r="I91" s="124">
        <v>0</v>
      </c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124">
        <v>0</v>
      </c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1:38" x14ac:dyDescent="0.25">
      <c r="A92" s="42"/>
      <c r="B92" s="42"/>
      <c r="C92" s="42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86"/>
      <c r="AH92" s="86"/>
      <c r="AI92" s="86"/>
      <c r="AJ92" s="86"/>
      <c r="AK92" s="86"/>
    </row>
    <row r="93" spans="1:38" x14ac:dyDescent="0.25">
      <c r="A93" s="42"/>
      <c r="B93" s="25"/>
      <c r="C93" s="25"/>
      <c r="D93" s="72"/>
      <c r="E93" s="102" t="s">
        <v>26</v>
      </c>
      <c r="F93" s="102" t="s">
        <v>27</v>
      </c>
      <c r="G93" s="102" t="s">
        <v>28</v>
      </c>
      <c r="H93" s="102" t="s">
        <v>29</v>
      </c>
      <c r="I93" s="103">
        <v>5</v>
      </c>
      <c r="J93" s="103">
        <v>10</v>
      </c>
      <c r="K93" s="103">
        <v>15</v>
      </c>
      <c r="L93" s="103">
        <v>20</v>
      </c>
      <c r="M93" s="103">
        <v>25</v>
      </c>
      <c r="N93" s="103">
        <v>30</v>
      </c>
      <c r="O93" s="103">
        <v>35</v>
      </c>
      <c r="P93" s="103">
        <v>40</v>
      </c>
      <c r="Q93" s="103" t="s">
        <v>2</v>
      </c>
      <c r="R93" s="104"/>
      <c r="S93" s="72"/>
      <c r="T93" s="102" t="s">
        <v>26</v>
      </c>
      <c r="U93" s="102" t="s">
        <v>27</v>
      </c>
      <c r="V93" s="102" t="s">
        <v>28</v>
      </c>
      <c r="W93" s="102" t="s">
        <v>29</v>
      </c>
      <c r="X93" s="103">
        <v>5</v>
      </c>
      <c r="Y93" s="103">
        <v>10</v>
      </c>
      <c r="Z93" s="103">
        <v>15</v>
      </c>
      <c r="AA93" s="103">
        <v>20</v>
      </c>
      <c r="AB93" s="103">
        <v>25</v>
      </c>
      <c r="AC93" s="103">
        <v>30</v>
      </c>
      <c r="AD93" s="103">
        <v>35</v>
      </c>
      <c r="AE93" s="103">
        <v>40</v>
      </c>
      <c r="AF93" s="103" t="s">
        <v>2</v>
      </c>
      <c r="AG93" s="104"/>
      <c r="AH93" s="72"/>
      <c r="AI93" s="72"/>
      <c r="AJ93" s="72"/>
      <c r="AK93" s="72"/>
      <c r="AL93" s="25"/>
    </row>
    <row r="94" spans="1:38" x14ac:dyDescent="0.25">
      <c r="A94" s="42"/>
      <c r="B94" s="25"/>
      <c r="C94" s="25"/>
      <c r="D94" s="72"/>
      <c r="E94" s="73"/>
      <c r="F94" s="74"/>
      <c r="G94" s="75"/>
      <c r="H94" s="7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75"/>
      <c r="T94" s="73"/>
      <c r="U94" s="74"/>
      <c r="V94" s="75"/>
      <c r="W94" s="7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72"/>
      <c r="AI94" s="72"/>
      <c r="AJ94" s="72"/>
      <c r="AK94" s="72"/>
      <c r="AL94" s="25"/>
    </row>
    <row r="95" spans="1:38" x14ac:dyDescent="0.25">
      <c r="A95" s="42"/>
      <c r="B95" s="25"/>
      <c r="C95" s="25"/>
      <c r="D95" s="72"/>
      <c r="E95" s="76">
        <v>8.4479166666666661E-2</v>
      </c>
      <c r="F95" s="74" t="s">
        <v>8</v>
      </c>
      <c r="G95" s="74">
        <v>2018</v>
      </c>
      <c r="H95" s="74" t="s">
        <v>5</v>
      </c>
      <c r="I95" s="105" t="str">
        <f>IF(I56="","",IF(I56&lt;$I$91,-SECOND(I56*-1),SECOND(I56)))</f>
        <v/>
      </c>
      <c r="J95" s="105" t="str">
        <f t="shared" ref="J95:Q95" si="20">IF(J56="","",IF(J56&lt;$I$91,-SECOND(J56*-1),SECOND(J56)))</f>
        <v/>
      </c>
      <c r="K95" s="105" t="str">
        <f t="shared" si="20"/>
        <v/>
      </c>
      <c r="L95" s="105" t="str">
        <f t="shared" si="20"/>
        <v/>
      </c>
      <c r="M95" s="105" t="str">
        <f t="shared" si="20"/>
        <v/>
      </c>
      <c r="N95" s="105" t="str">
        <f t="shared" si="20"/>
        <v/>
      </c>
      <c r="O95" s="105" t="str">
        <f t="shared" si="20"/>
        <v/>
      </c>
      <c r="P95" s="105" t="str">
        <f t="shared" si="20"/>
        <v/>
      </c>
      <c r="Q95" s="105" t="str">
        <f t="shared" si="20"/>
        <v/>
      </c>
      <c r="R95" s="105" t="str">
        <f>IF(R56="","",IF(R56&lt;$I$91,-SECOND(R56*-1),SECOND(R56)))</f>
        <v/>
      </c>
      <c r="S95" s="75"/>
      <c r="T95" s="76">
        <v>8.4479166666666661E-2</v>
      </c>
      <c r="U95" s="74" t="s">
        <v>8</v>
      </c>
      <c r="V95" s="74">
        <v>2018</v>
      </c>
      <c r="W95" s="74" t="s">
        <v>5</v>
      </c>
      <c r="X95" s="105" t="str">
        <f>IF(T56="","",IF(T56&lt;$I$91,-SECOND(T56*-1)-MINUTE(T56*-1)*60,SECOND(T56)+MINUTE(T56)*60))</f>
        <v/>
      </c>
      <c r="Y95" s="105" t="str">
        <f t="shared" ref="Y95:AF95" si="21">IF(U56="","",IF(U56&lt;$I$91,-SECOND(U56*-1)-MINUTE(U56*-1)*60,SECOND(U56)+MINUTE(U56)*60))</f>
        <v/>
      </c>
      <c r="Z95" s="105" t="str">
        <f t="shared" si="21"/>
        <v/>
      </c>
      <c r="AA95" s="105" t="str">
        <f t="shared" si="21"/>
        <v/>
      </c>
      <c r="AB95" s="105" t="str">
        <f t="shared" si="21"/>
        <v/>
      </c>
      <c r="AC95" s="105" t="str">
        <f t="shared" si="21"/>
        <v/>
      </c>
      <c r="AD95" s="105" t="str">
        <f t="shared" si="21"/>
        <v/>
      </c>
      <c r="AE95" s="105" t="str">
        <f t="shared" si="21"/>
        <v/>
      </c>
      <c r="AF95" s="105" t="str">
        <f t="shared" si="21"/>
        <v/>
      </c>
      <c r="AG95" s="105"/>
      <c r="AH95" s="72"/>
      <c r="AI95" s="72"/>
      <c r="AJ95" s="72"/>
      <c r="AK95" s="72"/>
      <c r="AL95" s="25"/>
    </row>
    <row r="96" spans="1:38" x14ac:dyDescent="0.25">
      <c r="A96" s="42"/>
      <c r="B96" s="25"/>
      <c r="C96" s="25"/>
      <c r="D96" s="72"/>
      <c r="E96" s="73"/>
      <c r="F96" s="74"/>
      <c r="G96" s="74"/>
      <c r="H96" s="74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72"/>
      <c r="T96" s="73"/>
      <c r="U96" s="74"/>
      <c r="V96" s="74"/>
      <c r="W96" s="74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72"/>
      <c r="AI96" s="72"/>
      <c r="AJ96" s="72"/>
      <c r="AK96" s="72"/>
      <c r="AL96" s="25"/>
    </row>
    <row r="97" spans="1:38" x14ac:dyDescent="0.25">
      <c r="A97" s="42"/>
      <c r="B97" s="25"/>
      <c r="C97" s="25"/>
      <c r="D97" s="72"/>
      <c r="E97" s="73"/>
      <c r="F97" s="74"/>
      <c r="G97" s="74"/>
      <c r="H97" s="74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72"/>
      <c r="T97" s="73"/>
      <c r="U97" s="74"/>
      <c r="V97" s="74"/>
      <c r="W97" s="74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72"/>
      <c r="AI97" s="72"/>
      <c r="AJ97" s="72"/>
      <c r="AK97" s="72"/>
      <c r="AL97" s="25"/>
    </row>
    <row r="98" spans="1:38" x14ac:dyDescent="0.25">
      <c r="A98" s="42"/>
      <c r="B98" s="25"/>
      <c r="C98" s="25"/>
      <c r="D98" s="72"/>
      <c r="E98" s="73"/>
      <c r="F98" s="74"/>
      <c r="G98" s="74"/>
      <c r="H98" s="74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72"/>
      <c r="T98" s="73"/>
      <c r="U98" s="74"/>
      <c r="V98" s="74"/>
      <c r="W98" s="74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72"/>
      <c r="AI98" s="72"/>
      <c r="AJ98" s="72"/>
      <c r="AK98" s="72"/>
      <c r="AL98" s="25"/>
    </row>
    <row r="99" spans="1:38" x14ac:dyDescent="0.25">
      <c r="A99" s="42"/>
      <c r="B99" s="25"/>
      <c r="C99" s="25"/>
      <c r="D99" s="72"/>
      <c r="E99" s="73"/>
      <c r="F99" s="74"/>
      <c r="G99" s="75"/>
      <c r="H99" s="75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25"/>
    </row>
    <row r="100" spans="1:38" x14ac:dyDescent="0.25">
      <c r="A100" s="42"/>
      <c r="B100" s="25"/>
      <c r="C100" s="25"/>
      <c r="D100" s="72"/>
      <c r="E100" s="73"/>
      <c r="F100" s="74"/>
      <c r="G100" s="74"/>
      <c r="H100" s="74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25"/>
    </row>
    <row r="101" spans="1:38" x14ac:dyDescent="0.25">
      <c r="A101" s="42"/>
      <c r="B101" s="25"/>
      <c r="C101" s="25"/>
      <c r="D101" s="72"/>
      <c r="E101" s="73"/>
      <c r="F101" s="74"/>
      <c r="G101" s="74"/>
      <c r="H101" s="74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25"/>
    </row>
    <row r="102" spans="1:38" x14ac:dyDescent="0.25">
      <c r="A102" s="42"/>
      <c r="B102" s="25"/>
      <c r="C102" s="25"/>
      <c r="D102" s="72"/>
      <c r="E102" s="73"/>
      <c r="F102" s="74"/>
      <c r="G102" s="74"/>
      <c r="H102" s="74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25"/>
    </row>
    <row r="103" spans="1:38" x14ac:dyDescent="0.25">
      <c r="A103" s="42"/>
      <c r="B103" s="25"/>
      <c r="C103" s="25"/>
      <c r="D103" s="72"/>
      <c r="E103" s="76"/>
      <c r="F103" s="74"/>
      <c r="G103" s="74"/>
      <c r="H103" s="74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25"/>
    </row>
    <row r="104" spans="1:38" x14ac:dyDescent="0.25">
      <c r="A104" s="42"/>
      <c r="B104" s="25"/>
      <c r="C104" s="25"/>
      <c r="D104" s="25"/>
      <c r="E104" s="78"/>
      <c r="F104" s="51"/>
      <c r="G104" s="51"/>
      <c r="H104" s="51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</row>
    <row r="105" spans="1:38" x14ac:dyDescent="0.25">
      <c r="A105" s="42"/>
      <c r="B105" s="25"/>
      <c r="C105" s="25"/>
      <c r="D105" s="25"/>
      <c r="E105" s="78"/>
      <c r="F105" s="51"/>
      <c r="G105" s="51"/>
      <c r="H105" s="51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</row>
    <row r="106" spans="1:38" x14ac:dyDescent="0.25">
      <c r="B106" s="25"/>
      <c r="C106" s="25"/>
      <c r="D106" s="25"/>
      <c r="E106" s="78"/>
      <c r="F106" s="51"/>
      <c r="G106" s="51"/>
      <c r="H106" s="51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</row>
    <row r="107" spans="1:38" x14ac:dyDescent="0.25">
      <c r="B107" s="25"/>
      <c r="C107" s="25"/>
      <c r="D107" s="25"/>
      <c r="E107" s="78"/>
      <c r="F107" s="51"/>
      <c r="G107" s="51"/>
      <c r="H107" s="51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</row>
    <row r="108" spans="1:38" x14ac:dyDescent="0.25">
      <c r="B108" s="25"/>
      <c r="C108" s="25"/>
      <c r="D108" s="25"/>
      <c r="E108" s="78"/>
      <c r="F108" s="51"/>
      <c r="G108" s="51"/>
      <c r="H108" s="51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</row>
    <row r="109" spans="1:38" x14ac:dyDescent="0.25">
      <c r="B109" s="25"/>
      <c r="C109" s="25"/>
      <c r="D109" s="25"/>
      <c r="E109" s="78"/>
      <c r="F109" s="51"/>
      <c r="G109" s="51"/>
      <c r="H109" s="51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25"/>
      <c r="T109" s="25"/>
      <c r="U109" s="25"/>
      <c r="V109" s="25"/>
      <c r="W109" s="25"/>
      <c r="X109" s="25"/>
      <c r="Y109" s="25"/>
      <c r="Z109" s="55">
        <v>6.9016203703703705E-2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</row>
    <row r="110" spans="1:38" x14ac:dyDescent="0.25">
      <c r="B110" s="25"/>
      <c r="C110" s="25"/>
      <c r="D110" s="25"/>
      <c r="E110" s="78"/>
      <c r="F110" s="51"/>
      <c r="G110" s="51"/>
      <c r="H110" s="51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25"/>
      <c r="T110" s="25"/>
      <c r="U110" s="25"/>
      <c r="V110" s="25"/>
      <c r="W110" s="25"/>
      <c r="X110" s="25"/>
      <c r="Y110" s="25"/>
      <c r="Z110" s="55">
        <v>9.8611111111111104E-3</v>
      </c>
      <c r="AA110" s="55">
        <v>7.8877314814814817E-2</v>
      </c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</row>
    <row r="111" spans="1:38" x14ac:dyDescent="0.25">
      <c r="B111" s="25"/>
      <c r="C111" s="25"/>
      <c r="D111" s="25"/>
      <c r="E111" s="78"/>
      <c r="F111" s="51"/>
      <c r="G111" s="51"/>
      <c r="H111" s="51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25"/>
      <c r="T111" s="25"/>
      <c r="U111" s="25"/>
      <c r="V111" s="25"/>
      <c r="W111" s="25"/>
      <c r="X111" s="25"/>
      <c r="Y111" s="25"/>
      <c r="Z111" s="55">
        <v>4.1666666666666666E-3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</row>
    <row r="112" spans="1:38" x14ac:dyDescent="0.25">
      <c r="B112" s="25"/>
      <c r="C112" s="25"/>
      <c r="D112" s="25"/>
      <c r="E112" s="78"/>
      <c r="F112" s="51"/>
      <c r="G112" s="51"/>
      <c r="H112" s="51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</row>
    <row r="113" spans="2:38" x14ac:dyDescent="0.25">
      <c r="B113" s="25"/>
      <c r="C113" s="25"/>
      <c r="D113" s="25"/>
      <c r="E113" s="78"/>
      <c r="F113" s="51"/>
      <c r="G113" s="51"/>
      <c r="H113" s="51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25"/>
      <c r="T113" s="25"/>
      <c r="U113" s="25"/>
      <c r="V113" s="25"/>
      <c r="W113" s="25"/>
      <c r="X113" s="25"/>
      <c r="Y113" s="25"/>
      <c r="Z113" s="5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</row>
    <row r="114" spans="2:38" x14ac:dyDescent="0.25">
      <c r="B114" s="25"/>
      <c r="C114" s="25"/>
      <c r="D114" s="25"/>
      <c r="E114" s="78"/>
      <c r="F114" s="51"/>
      <c r="G114" s="51"/>
      <c r="H114" s="51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25"/>
      <c r="T114" s="25"/>
      <c r="U114" s="25"/>
      <c r="V114" s="25"/>
      <c r="W114" s="25"/>
      <c r="X114" s="25"/>
      <c r="Y114" s="25"/>
      <c r="Z114" s="5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</row>
    <row r="115" spans="2:38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</row>
    <row r="116" spans="2:38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</row>
    <row r="117" spans="2:38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</row>
    <row r="118" spans="2:38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</row>
    <row r="119" spans="2:38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</row>
  </sheetData>
  <mergeCells count="5">
    <mergeCell ref="A1:M2"/>
    <mergeCell ref="P1:X2"/>
    <mergeCell ref="I53:R53"/>
    <mergeCell ref="T53:AB53"/>
    <mergeCell ref="AD53:AJ53"/>
  </mergeCells>
  <conditionalFormatting sqref="I55:R56 T55:AB56">
    <cfRule type="cellIs" dxfId="11" priority="20" operator="equal">
      <formula>0</formula>
    </cfRule>
    <cfRule type="cellIs" dxfId="10" priority="21" operator="lessThan">
      <formula>0</formula>
    </cfRule>
    <cfRule type="cellIs" dxfId="9" priority="22" operator="greaterThan">
      <formula>0</formula>
    </cfRule>
  </conditionalFormatting>
  <conditionalFormatting sqref="I57:R57 T57:AB57">
    <cfRule type="cellIs" dxfId="8" priority="10" operator="equal">
      <formula>0</formula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AD57:AJ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5:AJ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R54">
    <cfRule type="cellIs" dxfId="5" priority="6" operator="equal">
      <formula>0</formula>
    </cfRule>
    <cfRule type="cellIs" dxfId="4" priority="7" operator="lessThan">
      <formula>0</formula>
    </cfRule>
    <cfRule type="cellIs" dxfId="3" priority="8" operator="greaterThan">
      <formula>0</formula>
    </cfRule>
  </conditionalFormatting>
  <conditionalFormatting sqref="T54:AB54">
    <cfRule type="cellIs" dxfId="2" priority="3" operator="equal">
      <formula>0</formula>
    </cfRule>
    <cfRule type="cellIs" dxfId="1" priority="4" operator="lessThan">
      <formula>0</formula>
    </cfRule>
    <cfRule type="cellIs" dxfId="0" priority="5" operator="greaterThan">
      <formula>0</formula>
    </cfRule>
  </conditionalFormatting>
  <conditionalFormatting sqref="AD54:A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4:AJ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M4" formulaRange="1"/>
    <ignoredError sqref="M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MUJERES</vt:lpstr>
      <vt:lpstr>HOMBRES</vt:lpstr>
    </vt:vector>
  </TitlesOfParts>
  <Company>ORANGE FT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JLM</dc:creator>
  <cp:lastModifiedBy>JLM</cp:lastModifiedBy>
  <dcterms:created xsi:type="dcterms:W3CDTF">2018-09-14T06:03:59Z</dcterms:created>
  <dcterms:modified xsi:type="dcterms:W3CDTF">2022-09-25T07:09:27Z</dcterms:modified>
</cp:coreProperties>
</file>