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AD87BE33-8E16-4669-96E8-64527EA30512}" xr6:coauthVersionLast="47" xr6:coauthVersionMax="47" xr10:uidLastSave="{00000000-0000-0000-0000-000000000000}"/>
  <bookViews>
    <workbookView xWindow="0" yWindow="0" windowWidth="14400" windowHeight="16200" firstSheet="6" activeTab="7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  <sheet name="Projektabschnitt 5" sheetId="8" r:id="rId7"/>
    <sheet name="Projektabschnitt 6" sheetId="9" r:id="rId8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9" l="1"/>
  <c r="H11" i="9"/>
  <c r="I11" i="9"/>
  <c r="I10" i="9"/>
  <c r="J10" i="9"/>
  <c r="K10" i="9"/>
  <c r="K11" i="9"/>
  <c r="J11" i="9"/>
  <c r="I9" i="9"/>
  <c r="I8" i="9"/>
  <c r="I6" i="9"/>
  <c r="I5" i="9"/>
  <c r="J4" i="9"/>
  <c r="K4" i="9"/>
  <c r="J5" i="9"/>
  <c r="K5" i="9"/>
  <c r="J6" i="9"/>
  <c r="K6" i="9"/>
  <c r="J8" i="9"/>
  <c r="K8" i="9"/>
  <c r="J9" i="9"/>
  <c r="K9" i="9"/>
  <c r="K3" i="9"/>
  <c r="I4" i="9"/>
  <c r="J3" i="9"/>
  <c r="I3" i="9"/>
  <c r="D36" i="9"/>
  <c r="D3" i="9"/>
  <c r="D5" i="9"/>
  <c r="D6" i="9"/>
  <c r="D7" i="9"/>
  <c r="D8" i="9"/>
  <c r="D9" i="9"/>
  <c r="D12" i="9"/>
  <c r="D13" i="9"/>
  <c r="D14" i="9"/>
  <c r="D15" i="9"/>
  <c r="D17" i="9"/>
  <c r="D18" i="9"/>
  <c r="D19" i="9"/>
  <c r="D20" i="9"/>
  <c r="D22" i="9"/>
  <c r="D23" i="9"/>
  <c r="D25" i="9"/>
  <c r="D26" i="9"/>
  <c r="D27" i="9"/>
  <c r="D28" i="9"/>
  <c r="D29" i="9"/>
  <c r="D30" i="9"/>
  <c r="D31" i="9"/>
  <c r="D32" i="9"/>
  <c r="D33" i="9"/>
  <c r="D34" i="9"/>
  <c r="D37" i="9"/>
  <c r="D38" i="9"/>
  <c r="D39" i="9"/>
  <c r="D40" i="9"/>
  <c r="D41" i="9"/>
  <c r="D43" i="9"/>
  <c r="D44" i="9"/>
  <c r="D45" i="9"/>
  <c r="D46" i="9"/>
  <c r="D48" i="9"/>
  <c r="D49" i="9"/>
  <c r="D50" i="9"/>
  <c r="D51" i="9"/>
  <c r="C51" i="9"/>
  <c r="B51" i="9"/>
  <c r="D34" i="8"/>
  <c r="D31" i="8"/>
  <c r="D7" i="8"/>
  <c r="D3" i="8"/>
  <c r="D5" i="8"/>
  <c r="D6" i="8"/>
  <c r="D8" i="8"/>
  <c r="D9" i="8"/>
  <c r="D12" i="8"/>
  <c r="D13" i="8"/>
  <c r="D14" i="8"/>
  <c r="D15" i="8"/>
  <c r="D17" i="8"/>
  <c r="D18" i="8"/>
  <c r="D19" i="8"/>
  <c r="D20" i="8"/>
  <c r="D22" i="8"/>
  <c r="D23" i="8"/>
  <c r="D25" i="8"/>
  <c r="D26" i="8"/>
  <c r="D27" i="8"/>
  <c r="D28" i="8"/>
  <c r="D29" i="8"/>
  <c r="D30" i="8"/>
  <c r="D32" i="8"/>
  <c r="D33" i="8"/>
  <c r="D36" i="8"/>
  <c r="D37" i="8"/>
  <c r="D38" i="8"/>
  <c r="D39" i="8"/>
  <c r="D40" i="8"/>
  <c r="D42" i="8"/>
  <c r="D43" i="8"/>
  <c r="D44" i="8"/>
  <c r="D45" i="8"/>
  <c r="D47" i="8"/>
  <c r="D48" i="8"/>
  <c r="D49" i="8"/>
  <c r="D50" i="8"/>
  <c r="C50" i="8"/>
  <c r="B50" i="8"/>
  <c r="D28" i="7"/>
  <c r="D36" i="7"/>
  <c r="D30" i="7"/>
  <c r="D31" i="7"/>
  <c r="D29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3" i="7"/>
  <c r="D34" i="7"/>
  <c r="D35" i="7"/>
  <c r="D37" i="7"/>
  <c r="D39" i="7"/>
  <c r="D40" i="7"/>
  <c r="D41" i="7"/>
  <c r="D42" i="7"/>
  <c r="D44" i="7"/>
  <c r="D45" i="7"/>
  <c r="D46" i="7"/>
  <c r="D47" i="7"/>
  <c r="C47" i="7"/>
  <c r="B47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<sst xmlns="http://schemas.openxmlformats.org/spreadsheetml/2006/main" count="346" uniqueCount="76">
  <si>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</si>
  <si>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</si>
  <si>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</si>
  <si>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</si>
  <si>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</si>
  <si>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</si>
  <si>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</si>
  <si>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</si>
  <si>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</si>
  <si>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</si>
  <si>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</si>
  <si>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</si>
  <si>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</si>
  <si>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</si>
  <si>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</si>
  <si>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</si>
  <si>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</si>
  <si>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</si>
  <si>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</si>
  <si>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</si>
  <si>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</si>
  <si>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</si>
  <si>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</si>
  <si>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</si>
  <si>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</si>
  <si>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</si>
  <si>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</si>
  <si>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</si>
  <si>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</si>
  <si>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</si>
  <si>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</si>
  <si>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</si>
  <si>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</si>
  <si>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</si>
  <si>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</si>
  <si>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</si>
  <si>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</si>
  <si>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</si>
  <si>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</si>
  <si>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</si>
  <si>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</si>
  <si>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</si>
  <si>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</si>
  <si>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</si>
  <si>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</si>
  <si>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</si>
  <si>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</si>
  <si>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</si>
  <si>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</si>
  <si>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</si>
  <si>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</si>
  <si>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</si>
  <si>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</si>
  <si>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</si>
  <si>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</si>
  <si>
    <t xml:space="preserve">  Programmcode pflegen und säubern</t>
  </si>
  <si>
    <t xml:space="preserve"> c) Python flask, Webdesign, …</t>
  </si>
  <si>
    <t xml:space="preserve"> d) Sonstige Themen (Nachbearbeitung, Auffrischung, …)</t>
  </si>
  <si>
    <t xml:space="preserve">  Test kleine Webseite input/output</t>
  </si>
  <si>
    <t xml:space="preserve">  Einarbeitung in das Programm und die Datenbank</t>
  </si>
  <si>
    <t xml:space="preserve">  AI Probeprogramm zum einarbeiten</t>
  </si>
  <si>
    <t>KW27</t>
  </si>
  <si>
    <t>KW28</t>
  </si>
  <si>
    <t>KW29</t>
  </si>
  <si>
    <t>KW30</t>
  </si>
  <si>
    <t>KW31</t>
  </si>
  <si>
    <t>KW33</t>
  </si>
  <si>
    <t>KW34</t>
  </si>
  <si>
    <t>KW35</t>
  </si>
  <si>
    <t>KW36</t>
  </si>
  <si>
    <t>Plan</t>
  </si>
  <si>
    <t>Umsetzung</t>
  </si>
  <si>
    <t>dav. Unterricht</t>
  </si>
  <si>
    <t>Projekt</t>
  </si>
  <si>
    <t>Schulferien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</si>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</sst>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4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13" tableBorderDxfId="12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11" tableBorderDxfId="10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9" tableBorderDxfId="8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7" tableBorderDxfId="6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7" totalsRowCount="1" headerRowDxfId="5" tableBorderDxfId="4">
  <autoFilter ref="A2:D46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EA0C37-3D8A-4556-AD4E-202665425991}" name="Tabelle245687" displayName="Tabelle245687" ref="A2:D50" totalsRowCount="1" headerRowDxfId="3" tableBorderDxfId="2">
  <autoFilter ref="A2:D49" xr:uid="{0CE74EBA-7DE6-4D07-B11E-D63224CEB0A1}"/>
  <tableColumns count="4">
    <tableColumn id="1" xr3:uid="{662BF717-9FB1-4808-8ECD-D33C677B99D9}" name="Projektphase" totalsRowLabel="Gesamtstunden"/>
    <tableColumn id="2" xr3:uid="{AD7FE048-37BD-4DEB-BDC1-87EC278FC0AD}" name="Geplant" totalsRowFunction="sum"/>
    <tableColumn id="3" xr3:uid="{6DDC0353-9C56-4CE3-B584-6E31E074B5FF}" name="Ist" totalsRowFunction="sum"/>
    <tableColumn id="4" xr3:uid="{98287FA1-7AFC-4032-BD01-7F31630D7F30}" name="Differenz" totalsRowFunction="sum">
      <calculatedColumnFormula>Tabelle245687[[#This Row],[Geplant]]-Tabelle245687[[#This Row],[Ist]]</calculatedColumnFormula>
    </tableColumn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10E0B4A-7969-44EB-BD62-669E4FA77639}" name="Tabelle2456879" displayName="Tabelle2456879" ref="A2:D51" totalsRowCount="1" headerRowDxfId="1" tableBorderDxfId="0">
  <autoFilter ref="A2:D50" xr:uid="{0CE74EBA-7DE6-4D07-B11E-D63224CEB0A1}"/>
  <tableColumns count="4">
    <tableColumn id="1" xr3:uid="{9C36619B-B872-4A92-B09D-B5094B593063}" name="Projektphase" totalsRowLabel="Gesamtstunden"/>
    <tableColumn id="2" xr3:uid="{E09C10A3-37C4-45DB-BF4A-791E3E776F49}" name="Geplant" totalsRowFunction="sum"/>
    <tableColumn id="3" xr3:uid="{53FA2E21-1BAE-47E4-9630-48B5A953611B}" name="Ist" totalsRowFunction="sum"/>
    <tableColumn id="4" xr3:uid="{23DDC2BF-6161-4350-8290-EDCB19AC6BEB}" name="Differenz" totalsRowFunction="sum">
      <calculatedColumnFormula>Tabelle2456879[[#This Row],[Geplant]]-Tabelle2456879[[#This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7"/>
  <sheetViews>
    <sheetView topLeftCell="A4" workbookViewId="0">
      <selection activeCell="C28" sqref="C28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C27">
        <v>5.5</v>
      </c>
      <c r="D27">
        <f>Tabelle24568[[#This Row],[Geplant]]-Tabelle24568[[#This Row],[Ist]]</f>
        <v>2</v>
      </c>
    </row>
    <row r="28" spans="1:4" x14ac:dyDescent="0.25">
      <c r="A28" t="s">
        <v>55</v>
      </c>
      <c r="C28">
        <v>0.25</v>
      </c>
      <c r="D28">
        <f>Tabelle24568[[#This Row],[Geplant]]-Tabelle24568[[#This Row],[Ist]]</f>
        <v>-0.25</v>
      </c>
    </row>
    <row r="29" spans="1:4" x14ac:dyDescent="0.25">
      <c r="A29" t="s">
        <v>51</v>
      </c>
      <c r="D29">
        <f>Tabelle24568[[#This Row],[Geplant]]-Tabelle24568[[#This Row],[Ist]]</f>
        <v>0</v>
      </c>
    </row>
    <row r="30" spans="1:4" x14ac:dyDescent="0.25">
      <c r="A30" t="s">
        <v>53</v>
      </c>
      <c r="B30">
        <v>16</v>
      </c>
      <c r="D30">
        <f>Tabelle24568[[#This Row],[Geplant]]-Tabelle24568[[#This Row],[Ist]]</f>
        <v>16</v>
      </c>
    </row>
    <row r="31" spans="1:4" x14ac:dyDescent="0.25">
      <c r="A31" t="s">
        <v>52</v>
      </c>
      <c r="B31">
        <v>6</v>
      </c>
      <c r="D31">
        <f>Tabelle24568[[#This Row],[Geplant]]-Tabelle24568[[#This Row],[Ist]]</f>
        <v>6</v>
      </c>
    </row>
    <row r="32" spans="1:4" x14ac:dyDescent="0.25">
      <c r="A32" t="s">
        <v>50</v>
      </c>
    </row>
    <row r="33" spans="1:4" x14ac:dyDescent="0.25">
      <c r="A33" t="s">
        <v>36</v>
      </c>
      <c r="B33">
        <v>22</v>
      </c>
      <c r="D33">
        <f>Tabelle24568[[#This Row],[Geplant]]-Tabelle24568[[#This Row],[Ist]]</f>
        <v>22</v>
      </c>
    </row>
    <row r="34" spans="1:4" x14ac:dyDescent="0.25">
      <c r="A34" t="s">
        <v>37</v>
      </c>
      <c r="B34">
        <v>5</v>
      </c>
      <c r="D34">
        <f>Tabelle24568[[#This Row],[Geplant]]-Tabelle24568[[#This Row],[Ist]]</f>
        <v>5</v>
      </c>
    </row>
    <row r="35" spans="1:4" x14ac:dyDescent="0.25">
      <c r="A35" t="s">
        <v>38</v>
      </c>
      <c r="B35">
        <v>12.5</v>
      </c>
      <c r="D35">
        <f>Tabelle24568[[#This Row],[Geplant]]-Tabelle24568[[#This Row],[Ist]]</f>
        <v>12.5</v>
      </c>
    </row>
    <row r="36" spans="1:4" x14ac:dyDescent="0.25">
      <c r="A36" t="s">
        <v>54</v>
      </c>
      <c r="B36">
        <v>12</v>
      </c>
      <c r="D36">
        <f>Tabelle24568[[#This Row],[Geplant]]-Tabelle24568[[#This Row],[Ist]]</f>
        <v>12</v>
      </c>
    </row>
    <row r="37" spans="1:4" x14ac:dyDescent="0.25">
      <c r="A37" t="s">
        <v>13</v>
      </c>
      <c r="B37">
        <v>20</v>
      </c>
      <c r="C37">
        <v>3.5</v>
      </c>
      <c r="D37">
        <f>Tabelle24568[[#This Row],[Geplant]]-Tabelle24568[[#This Row],[Ist]]</f>
        <v>16.5</v>
      </c>
    </row>
    <row r="38" spans="1:4" x14ac:dyDescent="0.25">
      <c r="A38" t="s">
        <v>6</v>
      </c>
    </row>
    <row r="39" spans="1:4" x14ac:dyDescent="0.25">
      <c r="A39" t="s">
        <v>14</v>
      </c>
      <c r="B39">
        <v>1</v>
      </c>
      <c r="C39">
        <v>0.5</v>
      </c>
      <c r="D39">
        <f>Tabelle24568[[#This Row],[Geplant]]-Tabelle24568[[#This Row],[Ist]]</f>
        <v>0.5</v>
      </c>
    </row>
    <row r="40" spans="1:4" x14ac:dyDescent="0.25">
      <c r="A40" t="s">
        <v>15</v>
      </c>
      <c r="B40">
        <v>4</v>
      </c>
      <c r="C40">
        <v>1.5</v>
      </c>
      <c r="D40">
        <f>Tabelle24568[[#This Row],[Geplant]]-Tabelle24568[[#This Row],[Ist]]</f>
        <v>2.5</v>
      </c>
    </row>
    <row r="41" spans="1:4" x14ac:dyDescent="0.25">
      <c r="A41" t="s">
        <v>16</v>
      </c>
      <c r="B41">
        <v>9</v>
      </c>
      <c r="C41">
        <v>6</v>
      </c>
      <c r="D41">
        <f>Tabelle24568[[#This Row],[Geplant]]-Tabelle24568[[#This Row],[Ist]]</f>
        <v>3</v>
      </c>
    </row>
    <row r="42" spans="1:4" x14ac:dyDescent="0.25">
      <c r="A42" t="s">
        <v>17</v>
      </c>
      <c r="B42">
        <v>2</v>
      </c>
      <c r="D42">
        <f>Tabelle24568[[#This Row],[Geplant]]-Tabelle24568[[#This Row],[Ist]]</f>
        <v>2</v>
      </c>
    </row>
    <row r="43" spans="1:4" x14ac:dyDescent="0.25">
      <c r="A43" t="s">
        <v>7</v>
      </c>
    </row>
    <row r="44" spans="1:4" x14ac:dyDescent="0.25">
      <c r="A44" t="s">
        <v>19</v>
      </c>
      <c r="B44">
        <v>4</v>
      </c>
      <c r="D44">
        <f>Tabelle24568[[#This Row],[Geplant]]-Tabelle24568[[#This Row],[Ist]]</f>
        <v>4</v>
      </c>
    </row>
    <row r="45" spans="1:4" x14ac:dyDescent="0.25">
      <c r="A45" t="s">
        <v>20</v>
      </c>
      <c r="B45">
        <v>0.5</v>
      </c>
      <c r="D45">
        <f>Tabelle24568[[#This Row],[Geplant]]-Tabelle24568[[#This Row],[Ist]]</f>
        <v>0.5</v>
      </c>
    </row>
    <row r="46" spans="1:4" x14ac:dyDescent="0.25">
      <c r="A46" t="s">
        <v>18</v>
      </c>
      <c r="B46">
        <v>10</v>
      </c>
      <c r="C46">
        <v>3.25</v>
      </c>
      <c r="D46">
        <f>Tabelle24568[[#This Row],[Geplant]]-Tabelle24568[[#This Row],[Ist]]</f>
        <v>6.75</v>
      </c>
    </row>
    <row r="47" spans="1:4" x14ac:dyDescent="0.25">
      <c r="A47" t="s">
        <v>9</v>
      </c>
      <c r="B47">
        <f>SUBTOTAL(109,Tabelle24568[Geplant])</f>
        <v>224</v>
      </c>
      <c r="C47">
        <f>SUBTOTAL(109,Tabelle24568[Ist])</f>
        <v>51.5</v>
      </c>
      <c r="D47">
        <f>SUBTOTAL(109,Tabelle24568[Differenz])</f>
        <v>172.5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02C3-AD10-485D-929B-ACE9922C7AED}">
  <dimension ref="A2:D50"/>
  <sheetViews>
    <sheetView workbookViewId="0">
      <selection activeCell="C40" sqref="C40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Tabelle245687[[#This Row],[Geplant]]-Tabelle245687[[#This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Tabelle245687[[#This Row],[Geplant]]-Tabelle245687[[#This Row],[Ist]]</f>
        <v>4</v>
      </c>
    </row>
    <row r="6" spans="1:4" x14ac:dyDescent="0.25">
      <c r="A6" s="5" t="s">
        <v>35</v>
      </c>
      <c r="B6" s="5">
        <v>10</v>
      </c>
      <c r="D6">
        <f>Tabelle245687[[#This Row],[Geplant]]-Tabelle245687[[#This Row],[Ist]]</f>
        <v>10</v>
      </c>
    </row>
    <row r="7" spans="1:4" x14ac:dyDescent="0.25">
      <c r="A7" s="5" t="s">
        <v>56</v>
      </c>
      <c r="B7" s="5">
        <v>3</v>
      </c>
      <c r="C7">
        <v>4.5</v>
      </c>
      <c r="D7">
        <f>Tabelle245687[[#This Row],[Geplant]]-Tabelle245687[[#This Row],[Ist]]</f>
        <v>-1.5</v>
      </c>
    </row>
    <row r="8" spans="1:4" x14ac:dyDescent="0.25">
      <c r="A8" s="5" t="s">
        <v>57</v>
      </c>
      <c r="B8" s="5"/>
      <c r="C8">
        <v>2</v>
      </c>
      <c r="D8">
        <f>Tabelle245687[[#This Row],[Geplant]]-Tabelle245687[[#This Row],[Ist]]</f>
        <v>-2</v>
      </c>
    </row>
    <row r="9" spans="1:4" x14ac:dyDescent="0.25">
      <c r="A9" t="s">
        <v>11</v>
      </c>
      <c r="B9">
        <v>10</v>
      </c>
      <c r="C9">
        <v>6.5</v>
      </c>
      <c r="D9">
        <f>Tabelle245687[[#This Row],[Geplant]]-Tabelle245687[[#This Row],[Ist]]</f>
        <v>3.5</v>
      </c>
    </row>
    <row r="10" spans="1:4" x14ac:dyDescent="0.25">
      <c r="A10" t="s">
        <v>12</v>
      </c>
    </row>
    <row r="11" spans="1:4" x14ac:dyDescent="0.25">
      <c r="A11" t="s">
        <v>48</v>
      </c>
    </row>
    <row r="12" spans="1:4" x14ac:dyDescent="0.25">
      <c r="A12" t="s">
        <v>22</v>
      </c>
      <c r="B12">
        <v>1</v>
      </c>
      <c r="C12">
        <v>0.5</v>
      </c>
      <c r="D12">
        <f>Tabelle245687[[#This Row],[Geplant]]-Tabelle245687[[#This Row],[Ist]]</f>
        <v>0.5</v>
      </c>
    </row>
    <row r="13" spans="1:4" x14ac:dyDescent="0.25">
      <c r="A13" t="s">
        <v>23</v>
      </c>
      <c r="B13">
        <v>2</v>
      </c>
      <c r="C13">
        <v>1</v>
      </c>
      <c r="D13">
        <f>Tabelle245687[[#This Row],[Geplant]]-Tabelle245687[[#This Row],[Ist]]</f>
        <v>1</v>
      </c>
    </row>
    <row r="14" spans="1:4" x14ac:dyDescent="0.25">
      <c r="A14" t="s">
        <v>24</v>
      </c>
      <c r="B14">
        <v>1.5</v>
      </c>
      <c r="C14">
        <v>0.5</v>
      </c>
      <c r="D14">
        <f>Tabelle245687[[#This Row],[Geplant]]-Tabelle245687[[#This Row],[Ist]]</f>
        <v>1</v>
      </c>
    </row>
    <row r="15" spans="1:4" x14ac:dyDescent="0.25">
      <c r="A15" t="s">
        <v>42</v>
      </c>
      <c r="B15">
        <v>1</v>
      </c>
      <c r="C15">
        <v>2.5</v>
      </c>
      <c r="D15">
        <f>Tabelle245687[[#This Row],[Geplant]]-Tabelle245687[[#This Row],[Ist]]</f>
        <v>-1.5</v>
      </c>
    </row>
    <row r="16" spans="1:4" x14ac:dyDescent="0.25">
      <c r="A16" t="s">
        <v>30</v>
      </c>
    </row>
    <row r="17" spans="1:4" x14ac:dyDescent="0.25">
      <c r="A17" t="s">
        <v>46</v>
      </c>
      <c r="B17">
        <v>2.5</v>
      </c>
      <c r="C17">
        <v>1.5</v>
      </c>
      <c r="D17">
        <f>Tabelle245687[[#This Row],[Geplant]]-Tabelle245687[[#This Row],[Ist]]</f>
        <v>1</v>
      </c>
    </row>
    <row r="18" spans="1:4" x14ac:dyDescent="0.25">
      <c r="A18" t="s">
        <v>31</v>
      </c>
      <c r="B18">
        <v>12.5</v>
      </c>
      <c r="C18">
        <v>1</v>
      </c>
      <c r="D18">
        <f>Tabelle245687[[#This Row],[Geplant]]-Tabelle245687[[#This Row],[Ist]]</f>
        <v>11.5</v>
      </c>
    </row>
    <row r="19" spans="1:4" x14ac:dyDescent="0.25">
      <c r="A19" t="s">
        <v>33</v>
      </c>
      <c r="B19">
        <v>5</v>
      </c>
      <c r="C19">
        <v>3.25</v>
      </c>
      <c r="D19">
        <f>Tabelle245687[[#This Row],[Geplant]]-Tabelle245687[[#This Row],[Ist]]</f>
        <v>1.75</v>
      </c>
    </row>
    <row r="20" spans="1:4" x14ac:dyDescent="0.25">
      <c r="A20" t="s">
        <v>32</v>
      </c>
      <c r="B20">
        <v>5</v>
      </c>
      <c r="C20">
        <v>1</v>
      </c>
      <c r="D20">
        <f>Tabelle245687[[#This Row],[Geplant]]-Tabelle245687[[#This Row],[Ist]]</f>
        <v>4</v>
      </c>
    </row>
    <row r="21" spans="1:4" x14ac:dyDescent="0.25">
      <c r="A21" t="s">
        <v>39</v>
      </c>
    </row>
    <row r="22" spans="1:4" x14ac:dyDescent="0.25">
      <c r="A22" t="s">
        <v>25</v>
      </c>
      <c r="B22">
        <v>5</v>
      </c>
      <c r="C22">
        <v>0</v>
      </c>
      <c r="D22">
        <f>Tabelle245687[[#This Row],[Geplant]]-Tabelle245687[[#This Row],[Ist]]</f>
        <v>5</v>
      </c>
    </row>
    <row r="23" spans="1:4" x14ac:dyDescent="0.25">
      <c r="A23" t="s">
        <v>26</v>
      </c>
      <c r="B23">
        <v>2.5</v>
      </c>
      <c r="C23">
        <v>0</v>
      </c>
      <c r="D23">
        <f>Tabelle245687[[#This Row],[Geplant]]-Tabelle245687[[#This Row],[Ist]]</f>
        <v>2.5</v>
      </c>
    </row>
    <row r="24" spans="1:4" x14ac:dyDescent="0.25">
      <c r="A24" t="s">
        <v>40</v>
      </c>
    </row>
    <row r="25" spans="1:4" x14ac:dyDescent="0.25">
      <c r="A25" t="s">
        <v>27</v>
      </c>
      <c r="B25">
        <v>12</v>
      </c>
      <c r="C25">
        <v>2.5</v>
      </c>
      <c r="D25">
        <f>Tabelle245687[[#This Row],[Geplant]]-Tabelle245687[[#This Row],[Ist]]</f>
        <v>9.5</v>
      </c>
    </row>
    <row r="26" spans="1:4" x14ac:dyDescent="0.25">
      <c r="A26" t="s">
        <v>49</v>
      </c>
      <c r="B26">
        <v>3</v>
      </c>
      <c r="C26">
        <v>1.5</v>
      </c>
      <c r="D26">
        <f>Tabelle245687[[#This Row],[Geplant]]-Tabelle245687[[#This Row],[Ist]]</f>
        <v>1.5</v>
      </c>
    </row>
    <row r="27" spans="1:4" x14ac:dyDescent="0.25">
      <c r="A27" t="s">
        <v>28</v>
      </c>
      <c r="B27">
        <v>7.5</v>
      </c>
      <c r="C27">
        <v>0.5</v>
      </c>
      <c r="D27">
        <f>Tabelle245687[[#This Row],[Geplant]]-Tabelle245687[[#This Row],[Ist]]</f>
        <v>7</v>
      </c>
    </row>
    <row r="28" spans="1:4" x14ac:dyDescent="0.25">
      <c r="A28" t="s">
        <v>29</v>
      </c>
      <c r="B28">
        <v>7.5</v>
      </c>
      <c r="C28">
        <v>5.5</v>
      </c>
      <c r="D28">
        <f>Tabelle245687[[#This Row],[Geplant]]-Tabelle245687[[#This Row],[Ist]]</f>
        <v>2</v>
      </c>
    </row>
    <row r="29" spans="1:4" x14ac:dyDescent="0.25">
      <c r="A29" t="s">
        <v>55</v>
      </c>
      <c r="C29">
        <v>0.5</v>
      </c>
      <c r="D29">
        <f>Tabelle245687[[#This Row],[Geplant]]-Tabelle245687[[#This Row],[Ist]]</f>
        <v>-0.5</v>
      </c>
    </row>
    <row r="30" spans="1:4" x14ac:dyDescent="0.25">
      <c r="A30" t="s">
        <v>51</v>
      </c>
      <c r="D30">
        <f>Tabelle245687[[#This Row],[Geplant]]-Tabelle245687[[#This Row],[Ist]]</f>
        <v>0</v>
      </c>
    </row>
    <row r="31" spans="1:4" x14ac:dyDescent="0.25">
      <c r="A31" t="s">
        <v>58</v>
      </c>
      <c r="B31">
        <v>3</v>
      </c>
      <c r="C31">
        <v>2.5</v>
      </c>
      <c r="D31">
        <f>Tabelle245687[[#This Row],[Geplant]]-Tabelle245687[[#This Row],[Ist]]</f>
        <v>0.5</v>
      </c>
    </row>
    <row r="32" spans="1:4" x14ac:dyDescent="0.25">
      <c r="A32" t="s">
        <v>53</v>
      </c>
      <c r="B32">
        <v>8</v>
      </c>
      <c r="C32">
        <v>7</v>
      </c>
      <c r="D32">
        <f>Tabelle245687[[#This Row],[Geplant]]-Tabelle245687[[#This Row],[Ist]]</f>
        <v>1</v>
      </c>
    </row>
    <row r="33" spans="1:4" x14ac:dyDescent="0.25">
      <c r="A33" t="s">
        <v>52</v>
      </c>
      <c r="B33">
        <v>4</v>
      </c>
      <c r="C33">
        <v>1</v>
      </c>
      <c r="D33">
        <f>Tabelle245687[[#This Row],[Geplant]]-Tabelle245687[[#This Row],[Ist]]</f>
        <v>3</v>
      </c>
    </row>
    <row r="34" spans="1:4" x14ac:dyDescent="0.25">
      <c r="A34" t="s">
        <v>59</v>
      </c>
      <c r="B34">
        <v>4</v>
      </c>
      <c r="C34">
        <v>4</v>
      </c>
      <c r="D34">
        <f>Tabelle245687[[#This Row],[Geplant]]-Tabelle245687[[#This Row],[Ist]]</f>
        <v>0</v>
      </c>
    </row>
    <row r="35" spans="1:4" x14ac:dyDescent="0.25">
      <c r="A35" t="s">
        <v>50</v>
      </c>
    </row>
    <row r="36" spans="1:4" x14ac:dyDescent="0.25">
      <c r="A36" t="s">
        <v>36</v>
      </c>
      <c r="B36">
        <v>22</v>
      </c>
      <c r="D36">
        <f>Tabelle245687[[#This Row],[Geplant]]-Tabelle245687[[#This Row],[Ist]]</f>
        <v>22</v>
      </c>
    </row>
    <row r="37" spans="1:4" x14ac:dyDescent="0.25">
      <c r="A37" t="s">
        <v>37</v>
      </c>
      <c r="B37">
        <v>5</v>
      </c>
      <c r="D37">
        <f>Tabelle245687[[#This Row],[Geplant]]-Tabelle245687[[#This Row],[Ist]]</f>
        <v>5</v>
      </c>
    </row>
    <row r="38" spans="1:4" x14ac:dyDescent="0.25">
      <c r="A38" t="s">
        <v>38</v>
      </c>
      <c r="B38">
        <v>12.5</v>
      </c>
      <c r="D38">
        <f>Tabelle245687[[#This Row],[Geplant]]-Tabelle245687[[#This Row],[Ist]]</f>
        <v>12.5</v>
      </c>
    </row>
    <row r="39" spans="1:4" x14ac:dyDescent="0.25">
      <c r="A39" t="s">
        <v>54</v>
      </c>
      <c r="B39">
        <v>12</v>
      </c>
      <c r="D39">
        <f>Tabelle245687[[#This Row],[Geplant]]-Tabelle245687[[#This Row],[Ist]]</f>
        <v>12</v>
      </c>
    </row>
    <row r="40" spans="1:4" x14ac:dyDescent="0.25">
      <c r="A40" t="s">
        <v>13</v>
      </c>
      <c r="B40">
        <v>20</v>
      </c>
      <c r="C40">
        <v>15</v>
      </c>
      <c r="D40">
        <f>Tabelle245687[[#This Row],[Geplant]]-Tabelle245687[[#This Row],[Ist]]</f>
        <v>5</v>
      </c>
    </row>
    <row r="41" spans="1:4" x14ac:dyDescent="0.25">
      <c r="A41" t="s">
        <v>6</v>
      </c>
    </row>
    <row r="42" spans="1:4" x14ac:dyDescent="0.25">
      <c r="A42" t="s">
        <v>14</v>
      </c>
      <c r="B42">
        <v>1</v>
      </c>
      <c r="C42">
        <v>0.5</v>
      </c>
      <c r="D42">
        <f>Tabelle245687[[#This Row],[Geplant]]-Tabelle245687[[#This Row],[Ist]]</f>
        <v>0.5</v>
      </c>
    </row>
    <row r="43" spans="1:4" x14ac:dyDescent="0.25">
      <c r="A43" t="s">
        <v>15</v>
      </c>
      <c r="B43">
        <v>4</v>
      </c>
      <c r="C43">
        <v>2</v>
      </c>
      <c r="D43">
        <f>Tabelle245687[[#This Row],[Geplant]]-Tabelle245687[[#This Row],[Ist]]</f>
        <v>2</v>
      </c>
    </row>
    <row r="44" spans="1:4" x14ac:dyDescent="0.25">
      <c r="A44" t="s">
        <v>16</v>
      </c>
      <c r="B44">
        <v>9</v>
      </c>
      <c r="C44">
        <v>7</v>
      </c>
      <c r="D44">
        <f>Tabelle245687[[#This Row],[Geplant]]-Tabelle245687[[#This Row],[Ist]]</f>
        <v>2</v>
      </c>
    </row>
    <row r="45" spans="1:4" x14ac:dyDescent="0.25">
      <c r="A45" t="s">
        <v>17</v>
      </c>
      <c r="B45">
        <v>2</v>
      </c>
      <c r="D45">
        <f>Tabelle245687[[#This Row],[Geplant]]-Tabelle245687[[#This Row],[Ist]]</f>
        <v>2</v>
      </c>
    </row>
    <row r="46" spans="1:4" x14ac:dyDescent="0.25">
      <c r="A46" t="s">
        <v>7</v>
      </c>
    </row>
    <row r="47" spans="1:4" x14ac:dyDescent="0.25">
      <c r="A47" t="s">
        <v>19</v>
      </c>
      <c r="B47">
        <v>4</v>
      </c>
      <c r="D47">
        <f>Tabelle245687[[#This Row],[Geplant]]-Tabelle245687[[#This Row],[Ist]]</f>
        <v>4</v>
      </c>
    </row>
    <row r="48" spans="1:4" x14ac:dyDescent="0.25">
      <c r="A48" t="s">
        <v>20</v>
      </c>
      <c r="B48">
        <v>0.5</v>
      </c>
      <c r="D48">
        <f>Tabelle245687[[#This Row],[Geplant]]-Tabelle245687[[#This Row],[Ist]]</f>
        <v>0.5</v>
      </c>
    </row>
    <row r="49" spans="1:4" x14ac:dyDescent="0.25">
      <c r="A49" t="s">
        <v>18</v>
      </c>
      <c r="B49">
        <v>10</v>
      </c>
      <c r="C49">
        <v>4.5</v>
      </c>
      <c r="D49">
        <f>Tabelle245687[[#This Row],[Geplant]]-Tabelle245687[[#This Row],[Ist]]</f>
        <v>5.5</v>
      </c>
    </row>
    <row r="50" spans="1:4" x14ac:dyDescent="0.25">
      <c r="A50" t="s">
        <v>9</v>
      </c>
      <c r="B50">
        <f>SUBTOTAL(109,Tabelle245687[Geplant])</f>
        <v>224</v>
      </c>
      <c r="C50">
        <f>SUBTOTAL(109,Tabelle245687[Ist])</f>
        <v>86.75</v>
      </c>
      <c r="D50">
        <f>SUBTOTAL(109,Tabelle245687[Differenz])</f>
        <v>137.25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E5871-4189-4DE6-9241-C2CEBF98FDE7}">
  <dimension ref="A2:K51"/>
  <sheetViews>
    <sheetView tabSelected="1" topLeftCell="B1" workbookViewId="0">
      <selection activeCell="F11" sqref="F11"/>
    </sheetView>
  </sheetViews>
  <sheetFormatPr baseColWidth="10" defaultRowHeight="15" x14ac:dyDescent="0.25"/>
  <cols>
    <col min="1" max="1" width="83.42578125" bestFit="1" customWidth="1"/>
    <col min="9" max="9" width="14.140625" bestFit="1" customWidth="1"/>
  </cols>
  <sheetData>
    <row r="2" spans="1:11" x14ac:dyDescent="0.25">
      <c r="A2" s="3" t="s">
        <v>0</v>
      </c>
      <c r="B2" s="4" t="s">
        <v>1</v>
      </c>
      <c r="C2" s="6" t="s">
        <v>43</v>
      </c>
      <c r="D2" s="6" t="s">
        <v>44</v>
      </c>
      <c r="G2" t="s">
        <v>70</v>
      </c>
      <c r="H2" t="s">
        <v>71</v>
      </c>
      <c r="I2" t="s">
        <v>72</v>
      </c>
      <c r="J2" t="s">
        <v>73</v>
      </c>
      <c r="K2" t="s">
        <v>44</v>
      </c>
    </row>
    <row r="3" spans="1:11" x14ac:dyDescent="0.25">
      <c r="A3" s="1" t="s">
        <v>47</v>
      </c>
      <c r="B3" s="2">
        <v>6</v>
      </c>
      <c r="C3">
        <v>6.5</v>
      </c>
      <c r="D3">
        <f>Tabelle2456879[[#This Row],[Geplant]]-Tabelle2456879[[#This Row],[Ist]]</f>
        <v>-0.5</v>
      </c>
      <c r="F3" t="s">
        <v>61</v>
      </c>
      <c r="G3">
        <v>32</v>
      </c>
      <c r="H3">
        <v>31</v>
      </c>
      <c r="I3">
        <f>1+0.75+2.5+2.25</f>
        <v>6.5</v>
      </c>
      <c r="J3">
        <f>H3-I3</f>
        <v>24.5</v>
      </c>
      <c r="K3">
        <f>G3-I3-J3</f>
        <v>1</v>
      </c>
    </row>
    <row r="4" spans="1:11" x14ac:dyDescent="0.25">
      <c r="A4" s="1" t="s">
        <v>3</v>
      </c>
      <c r="B4" s="2"/>
      <c r="F4" t="s">
        <v>62</v>
      </c>
      <c r="G4">
        <v>32</v>
      </c>
      <c r="H4">
        <v>31</v>
      </c>
      <c r="I4">
        <f>2.25+0.75+2</f>
        <v>5</v>
      </c>
      <c r="J4">
        <f t="shared" ref="J4:J13" si="0">H4-I4</f>
        <v>26</v>
      </c>
      <c r="K4">
        <f t="shared" ref="K4:K13" si="1">G4-I4-J4</f>
        <v>1</v>
      </c>
    </row>
    <row r="5" spans="1:11" x14ac:dyDescent="0.25">
      <c r="A5" s="5" t="s">
        <v>34</v>
      </c>
      <c r="B5" s="5">
        <v>6</v>
      </c>
      <c r="C5">
        <v>2</v>
      </c>
      <c r="D5">
        <f>Tabelle2456879[[#This Row],[Geplant]]-Tabelle2456879[[#This Row],[Ist]]</f>
        <v>4</v>
      </c>
      <c r="F5" t="s">
        <v>63</v>
      </c>
      <c r="G5">
        <v>32.25</v>
      </c>
      <c r="H5">
        <v>32</v>
      </c>
      <c r="I5">
        <f>1.5+1.75+1.5</f>
        <v>4.75</v>
      </c>
      <c r="J5">
        <f t="shared" si="0"/>
        <v>27.25</v>
      </c>
      <c r="K5">
        <f t="shared" si="1"/>
        <v>0.25</v>
      </c>
    </row>
    <row r="6" spans="1:11" x14ac:dyDescent="0.25">
      <c r="A6" s="5" t="s">
        <v>35</v>
      </c>
      <c r="B6" s="5">
        <v>20</v>
      </c>
      <c r="C6">
        <v>40</v>
      </c>
      <c r="D6">
        <f>Tabelle2456879[[#This Row],[Geplant]]-Tabelle2456879[[#This Row],[Ist]]</f>
        <v>-20</v>
      </c>
      <c r="F6" t="s">
        <v>64</v>
      </c>
      <c r="G6">
        <v>32</v>
      </c>
      <c r="H6">
        <v>35</v>
      </c>
      <c r="I6">
        <f>8+7+8+8+4</f>
        <v>35</v>
      </c>
      <c r="J6">
        <f t="shared" si="0"/>
        <v>0</v>
      </c>
      <c r="K6">
        <f t="shared" si="1"/>
        <v>-3</v>
      </c>
    </row>
    <row r="7" spans="1:11" x14ac:dyDescent="0.25">
      <c r="A7" s="5" t="s">
        <v>56</v>
      </c>
      <c r="B7" s="5">
        <v>3</v>
      </c>
      <c r="C7">
        <v>4.5</v>
      </c>
      <c r="D7">
        <f>Tabelle2456879[[#This Row],[Geplant]]-Tabelle2456879[[#This Row],[Ist]]</f>
        <v>-1.5</v>
      </c>
      <c r="F7" t="s">
        <v>74</v>
      </c>
      <c r="G7" t="s">
        <v>65</v>
      </c>
      <c r="H7" t="s">
        <v>75</v>
      </c>
      <c r="I7" t="s">
        <v>66</v>
      </c>
    </row>
    <row r="8" spans="1:11" x14ac:dyDescent="0.25">
      <c r="A8" s="5" t="s">
        <v>57</v>
      </c>
      <c r="B8" s="5">
        <v>0</v>
      </c>
      <c r="C8">
        <v>2</v>
      </c>
      <c r="D8">
        <f>Tabelle2456879[[#This Row],[Geplant]]-Tabelle2456879[[#This Row],[Ist]]</f>
        <v>-2</v>
      </c>
      <c r="F8" t="s">
        <v>67</v>
      </c>
      <c r="G8">
        <v>32</v>
      </c>
      <c r="H8">
        <v>32</v>
      </c>
      <c r="I8">
        <f>1.5</f>
        <v>1.5</v>
      </c>
      <c r="J8">
        <f>H8-I8</f>
        <v>30.5</v>
      </c>
      <c r="K8">
        <f>G8-I8-J8</f>
        <v>0</v>
      </c>
    </row>
    <row r="9" spans="1:11" x14ac:dyDescent="0.25">
      <c r="A9" t="s">
        <v>11</v>
      </c>
      <c r="B9">
        <v>10</v>
      </c>
      <c r="C9">
        <v>7</v>
      </c>
      <c r="D9">
        <f>Tabelle2456879[[#This Row],[Geplant]]-Tabelle2456879[[#This Row],[Ist]]</f>
        <v>3</v>
      </c>
      <c r="F9" t="s">
        <v>68</v>
      </c>
      <c r="G9">
        <v>32</v>
      </c>
      <c r="H9">
        <v>32</v>
      </c>
      <c r="I9">
        <f>1+0.75</f>
        <v>1.75</v>
      </c>
      <c r="J9">
        <f>H9-I9</f>
        <v>30.25</v>
      </c>
      <c r="K9">
        <f>G9-I9-J9</f>
        <v>0</v>
      </c>
    </row>
    <row r="10" spans="1:11" x14ac:dyDescent="0.25">
      <c r="A10" t="s">
        <v>12</v>
      </c>
      <c r="F10" t="s">
        <v>69</v>
      </c>
      <c r="G10">
        <v>32</v>
      </c>
      <c r="H10">
        <v>32.5</v>
      </c>
      <c r="I10">
        <f>1+1.5</f>
        <v>2.5</v>
      </c>
      <c r="J10">
        <f>H10-I10</f>
        <v>30</v>
      </c>
      <c r="K10">
        <f>G10-I10-J10</f>
        <v>-0.5</v>
      </c>
    </row>
    <row r="11" spans="1:11" x14ac:dyDescent="0.25">
      <c r="A11" t="s">
        <v>48</v>
      </c>
      <c r="G11">
        <f t="shared" ref="G11:I11" si="2">SUM(G3:G10)</f>
        <v>224.25</v>
      </c>
      <c r="H11">
        <f t="shared" si="2"/>
        <v>225.5</v>
      </c>
      <c r="I11">
        <f t="shared" si="2"/>
        <v>57</v>
      </c>
      <c r="J11">
        <f>SUM(J3:J10)</f>
        <v>168.5</v>
      </c>
      <c r="K11">
        <f>SUM(K3:K10)</f>
        <v>-1.25</v>
      </c>
    </row>
    <row r="12" spans="1:11" x14ac:dyDescent="0.25">
      <c r="A12" t="s">
        <v>22</v>
      </c>
      <c r="B12">
        <v>1</v>
      </c>
      <c r="C12">
        <v>0.5</v>
      </c>
      <c r="D12">
        <f>Tabelle2456879[[#This Row],[Geplant]]-Tabelle2456879[[#This Row],[Ist]]</f>
        <v>0.5</v>
      </c>
    </row>
    <row r="13" spans="1:11" x14ac:dyDescent="0.25">
      <c r="A13" t="s">
        <v>23</v>
      </c>
      <c r="B13">
        <v>2</v>
      </c>
      <c r="C13">
        <v>1</v>
      </c>
      <c r="D13">
        <f>Tabelle2456879[[#This Row],[Geplant]]-Tabelle2456879[[#This Row],[Ist]]</f>
        <v>1</v>
      </c>
    </row>
    <row r="14" spans="1:11" x14ac:dyDescent="0.25">
      <c r="A14" t="s">
        <v>24</v>
      </c>
      <c r="B14">
        <v>1.5</v>
      </c>
      <c r="C14">
        <v>0.5</v>
      </c>
      <c r="D14">
        <f>Tabelle2456879[[#This Row],[Geplant]]-Tabelle2456879[[#This Row],[Ist]]</f>
        <v>1</v>
      </c>
    </row>
    <row r="15" spans="1:11" x14ac:dyDescent="0.25">
      <c r="A15" t="s">
        <v>42</v>
      </c>
      <c r="B15">
        <v>1</v>
      </c>
      <c r="C15">
        <v>2.5</v>
      </c>
      <c r="D15">
        <f>Tabelle2456879[[#This Row],[Geplant]]-Tabelle2456879[[#This Row],[Ist]]</f>
        <v>-1.5</v>
      </c>
    </row>
    <row r="16" spans="1:11" x14ac:dyDescent="0.25">
      <c r="A16" t="s">
        <v>30</v>
      </c>
    </row>
    <row r="17" spans="1:4" x14ac:dyDescent="0.25">
      <c r="A17" t="s">
        <v>46</v>
      </c>
      <c r="B17">
        <v>2.5</v>
      </c>
      <c r="C17">
        <v>1.5</v>
      </c>
      <c r="D17">
        <f>Tabelle2456879[[#This Row],[Geplant]]-Tabelle2456879[[#This Row],[Ist]]</f>
        <v>1</v>
      </c>
    </row>
    <row r="18" spans="1:4" x14ac:dyDescent="0.25">
      <c r="A18" t="s">
        <v>31</v>
      </c>
      <c r="B18">
        <v>12.5</v>
      </c>
      <c r="C18">
        <v>1</v>
      </c>
      <c r="D18">
        <f>Tabelle2456879[[#This Row],[Geplant]]-Tabelle2456879[[#This Row],[Ist]]</f>
        <v>11.5</v>
      </c>
    </row>
    <row r="19" spans="1:4" x14ac:dyDescent="0.25">
      <c r="A19" t="s">
        <v>33</v>
      </c>
      <c r="B19">
        <v>5</v>
      </c>
      <c r="C19">
        <v>3.5</v>
      </c>
      <c r="D19">
        <f>Tabelle2456879[[#This Row],[Geplant]]-Tabelle2456879[[#This Row],[Ist]]</f>
        <v>1.5</v>
      </c>
    </row>
    <row r="20" spans="1:4" x14ac:dyDescent="0.25">
      <c r="A20" t="s">
        <v>32</v>
      </c>
      <c r="B20">
        <v>5</v>
      </c>
      <c r="C20">
        <v>1</v>
      </c>
      <c r="D20">
        <f>Tabelle2456879[[#This Row],[Geplant]]-Tabelle2456879[[#This Row],[Ist]]</f>
        <v>4</v>
      </c>
    </row>
    <row r="21" spans="1:4" x14ac:dyDescent="0.25">
      <c r="A21" t="s">
        <v>39</v>
      </c>
    </row>
    <row r="22" spans="1:4" x14ac:dyDescent="0.25">
      <c r="A22" t="s">
        <v>25</v>
      </c>
      <c r="B22">
        <v>5</v>
      </c>
      <c r="C22">
        <v>0</v>
      </c>
      <c r="D22">
        <f>Tabelle2456879[[#This Row],[Geplant]]-Tabelle2456879[[#This Row],[Ist]]</f>
        <v>5</v>
      </c>
    </row>
    <row r="23" spans="1:4" x14ac:dyDescent="0.25">
      <c r="A23" t="s">
        <v>26</v>
      </c>
      <c r="B23">
        <v>2.5</v>
      </c>
      <c r="C23">
        <v>0</v>
      </c>
      <c r="D23">
        <f>Tabelle2456879[[#This Row],[Geplant]]-Tabelle2456879[[#This Row],[Ist]]</f>
        <v>2.5</v>
      </c>
    </row>
    <row r="24" spans="1:4" x14ac:dyDescent="0.25">
      <c r="A24" t="s">
        <v>40</v>
      </c>
    </row>
    <row r="25" spans="1:4" x14ac:dyDescent="0.25">
      <c r="A25" t="s">
        <v>27</v>
      </c>
      <c r="B25">
        <v>12</v>
      </c>
      <c r="C25">
        <v>2.5</v>
      </c>
      <c r="D25">
        <f>Tabelle2456879[[#This Row],[Geplant]]-Tabelle2456879[[#This Row],[Ist]]</f>
        <v>9.5</v>
      </c>
    </row>
    <row r="26" spans="1:4" x14ac:dyDescent="0.25">
      <c r="A26" t="s">
        <v>49</v>
      </c>
      <c r="B26">
        <v>3</v>
      </c>
      <c r="C26">
        <v>1.5</v>
      </c>
      <c r="D26">
        <f>Tabelle2456879[[#This Row],[Geplant]]-Tabelle2456879[[#This Row],[Ist]]</f>
        <v>1.5</v>
      </c>
    </row>
    <row r="27" spans="1:4" x14ac:dyDescent="0.25">
      <c r="A27" t="s">
        <v>28</v>
      </c>
      <c r="B27">
        <v>7.5</v>
      </c>
      <c r="C27">
        <v>0.5</v>
      </c>
      <c r="D27">
        <f>Tabelle2456879[[#This Row],[Geplant]]-Tabelle2456879[[#This Row],[Ist]]</f>
        <v>7</v>
      </c>
    </row>
    <row r="28" spans="1:4" x14ac:dyDescent="0.25">
      <c r="A28" t="s">
        <v>29</v>
      </c>
      <c r="B28">
        <v>7.5</v>
      </c>
      <c r="C28">
        <v>5.5</v>
      </c>
      <c r="D28">
        <f>Tabelle2456879[[#This Row],[Geplant]]-Tabelle2456879[[#This Row],[Ist]]</f>
        <v>2</v>
      </c>
    </row>
    <row r="29" spans="1:4" x14ac:dyDescent="0.25">
      <c r="A29" t="s">
        <v>55</v>
      </c>
      <c r="B29">
        <v>0</v>
      </c>
      <c r="C29">
        <v>0.5</v>
      </c>
      <c r="D29">
        <f>Tabelle2456879[[#This Row],[Geplant]]-Tabelle2456879[[#This Row],[Ist]]</f>
        <v>-0.5</v>
      </c>
    </row>
    <row r="30" spans="1:4" x14ac:dyDescent="0.25">
      <c r="A30" t="s">
        <v>51</v>
      </c>
      <c r="D30">
        <f>Tabelle2456879[[#This Row],[Geplant]]-Tabelle2456879[[#This Row],[Ist]]</f>
        <v>0</v>
      </c>
    </row>
    <row r="31" spans="1:4" x14ac:dyDescent="0.25">
      <c r="A31" t="s">
        <v>58</v>
      </c>
      <c r="B31">
        <v>3</v>
      </c>
      <c r="C31">
        <v>2.5</v>
      </c>
      <c r="D31">
        <f>Tabelle2456879[[#This Row],[Geplant]]-Tabelle2456879[[#This Row],[Ist]]</f>
        <v>0.5</v>
      </c>
    </row>
    <row r="32" spans="1:4" x14ac:dyDescent="0.25">
      <c r="A32" t="s">
        <v>53</v>
      </c>
      <c r="B32">
        <v>8</v>
      </c>
      <c r="C32">
        <v>7</v>
      </c>
      <c r="D32">
        <f>Tabelle2456879[[#This Row],[Geplant]]-Tabelle2456879[[#This Row],[Ist]]</f>
        <v>1</v>
      </c>
    </row>
    <row r="33" spans="1:4" x14ac:dyDescent="0.25">
      <c r="A33" t="s">
        <v>52</v>
      </c>
      <c r="B33">
        <v>4</v>
      </c>
      <c r="C33">
        <v>1</v>
      </c>
      <c r="D33">
        <f>Tabelle2456879[[#This Row],[Geplant]]-Tabelle2456879[[#This Row],[Ist]]</f>
        <v>3</v>
      </c>
    </row>
    <row r="34" spans="1:4" x14ac:dyDescent="0.25">
      <c r="A34" t="s">
        <v>59</v>
      </c>
      <c r="B34">
        <v>4</v>
      </c>
      <c r="C34">
        <v>4</v>
      </c>
      <c r="D34">
        <f>Tabelle2456879[[#This Row],[Geplant]]-Tabelle2456879[[#This Row],[Ist]]</f>
        <v>0</v>
      </c>
    </row>
    <row r="35" spans="1:4" x14ac:dyDescent="0.25">
      <c r="A35" t="s">
        <v>50</v>
      </c>
    </row>
    <row r="36" spans="1:4" x14ac:dyDescent="0.25">
      <c r="A36" t="s">
        <v>60</v>
      </c>
      <c r="B36">
        <v>5</v>
      </c>
      <c r="C36">
        <v>0</v>
      </c>
      <c r="D36">
        <f>Tabelle2456879[[#This Row],[Geplant]]-Tabelle2456879[[#This Row],[Ist]]</f>
        <v>5</v>
      </c>
    </row>
    <row r="37" spans="1:4" x14ac:dyDescent="0.25">
      <c r="A37" t="s">
        <v>36</v>
      </c>
      <c r="B37">
        <v>12</v>
      </c>
      <c r="C37">
        <v>0</v>
      </c>
      <c r="D37">
        <f>Tabelle2456879[[#This Row],[Geplant]]-Tabelle2456879[[#This Row],[Ist]]</f>
        <v>12</v>
      </c>
    </row>
    <row r="38" spans="1:4" x14ac:dyDescent="0.25">
      <c r="A38" t="s">
        <v>37</v>
      </c>
      <c r="B38">
        <v>5</v>
      </c>
      <c r="C38">
        <v>0</v>
      </c>
      <c r="D38">
        <f>Tabelle2456879[[#This Row],[Geplant]]-Tabelle2456879[[#This Row],[Ist]]</f>
        <v>5</v>
      </c>
    </row>
    <row r="39" spans="1:4" x14ac:dyDescent="0.25">
      <c r="A39" t="s">
        <v>38</v>
      </c>
      <c r="B39">
        <v>7.5</v>
      </c>
      <c r="C39">
        <v>0</v>
      </c>
      <c r="D39">
        <f>Tabelle2456879[[#This Row],[Geplant]]-Tabelle2456879[[#This Row],[Ist]]</f>
        <v>7.5</v>
      </c>
    </row>
    <row r="40" spans="1:4" x14ac:dyDescent="0.25">
      <c r="A40" t="s">
        <v>54</v>
      </c>
      <c r="B40">
        <v>12</v>
      </c>
      <c r="C40">
        <v>15</v>
      </c>
      <c r="D40">
        <f>Tabelle2456879[[#This Row],[Geplant]]-Tabelle2456879[[#This Row],[Ist]]</f>
        <v>-3</v>
      </c>
    </row>
    <row r="41" spans="1:4" x14ac:dyDescent="0.25">
      <c r="A41" t="s">
        <v>13</v>
      </c>
      <c r="B41">
        <v>20</v>
      </c>
      <c r="C41">
        <v>20</v>
      </c>
      <c r="D41">
        <f>Tabelle2456879[[#This Row],[Geplant]]-Tabelle2456879[[#This Row],[Ist]]</f>
        <v>0</v>
      </c>
    </row>
    <row r="42" spans="1:4" x14ac:dyDescent="0.25">
      <c r="A42" t="s">
        <v>6</v>
      </c>
    </row>
    <row r="43" spans="1:4" x14ac:dyDescent="0.25">
      <c r="A43" t="s">
        <v>14</v>
      </c>
      <c r="B43">
        <v>1</v>
      </c>
      <c r="C43">
        <v>0.5</v>
      </c>
      <c r="D43">
        <f>Tabelle2456879[[#This Row],[Geplant]]-Tabelle2456879[[#This Row],[Ist]]</f>
        <v>0.5</v>
      </c>
    </row>
    <row r="44" spans="1:4" x14ac:dyDescent="0.25">
      <c r="A44" t="s">
        <v>15</v>
      </c>
      <c r="B44">
        <v>4</v>
      </c>
      <c r="C44">
        <v>3</v>
      </c>
      <c r="D44">
        <f>Tabelle2456879[[#This Row],[Geplant]]-Tabelle2456879[[#This Row],[Ist]]</f>
        <v>1</v>
      </c>
    </row>
    <row r="45" spans="1:4" x14ac:dyDescent="0.25">
      <c r="A45" t="s">
        <v>16</v>
      </c>
      <c r="B45">
        <v>9</v>
      </c>
      <c r="C45">
        <v>15</v>
      </c>
      <c r="D45">
        <f>Tabelle2456879[[#This Row],[Geplant]]-Tabelle2456879[[#This Row],[Ist]]</f>
        <v>-6</v>
      </c>
    </row>
    <row r="46" spans="1:4" x14ac:dyDescent="0.25">
      <c r="A46" t="s">
        <v>17</v>
      </c>
      <c r="B46">
        <v>2</v>
      </c>
      <c r="C46">
        <v>2</v>
      </c>
      <c r="D46">
        <f>Tabelle2456879[[#This Row],[Geplant]]-Tabelle2456879[[#This Row],[Ist]]</f>
        <v>0</v>
      </c>
    </row>
    <row r="47" spans="1:4" x14ac:dyDescent="0.25">
      <c r="A47" t="s">
        <v>7</v>
      </c>
    </row>
    <row r="48" spans="1:4" x14ac:dyDescent="0.25">
      <c r="A48" t="s">
        <v>19</v>
      </c>
      <c r="B48">
        <v>4</v>
      </c>
      <c r="C48">
        <v>4</v>
      </c>
      <c r="D48">
        <f>Tabelle2456879[[#This Row],[Geplant]]-Tabelle2456879[[#This Row],[Ist]]</f>
        <v>0</v>
      </c>
    </row>
    <row r="49" spans="1:4" x14ac:dyDescent="0.25">
      <c r="A49" t="s">
        <v>20</v>
      </c>
      <c r="B49">
        <v>0.5</v>
      </c>
      <c r="C49">
        <v>0.5</v>
      </c>
      <c r="D49">
        <f>Tabelle2456879[[#This Row],[Geplant]]-Tabelle2456879[[#This Row],[Ist]]</f>
        <v>0</v>
      </c>
    </row>
    <row r="50" spans="1:4" x14ac:dyDescent="0.25">
      <c r="A50" t="s">
        <v>18</v>
      </c>
      <c r="B50">
        <v>10</v>
      </c>
      <c r="C50">
        <v>10</v>
      </c>
      <c r="D50">
        <f>Tabelle2456879[[#This Row],[Geplant]]-Tabelle2456879[[#This Row],[Ist]]</f>
        <v>0</v>
      </c>
    </row>
    <row r="51" spans="1:4" x14ac:dyDescent="0.25">
      <c r="A51" t="s">
        <v>9</v>
      </c>
      <c r="B51">
        <f>SUBTOTAL(109,Tabelle2456879[Geplant])</f>
        <v>224</v>
      </c>
      <c r="C51">
        <f>SUBTOTAL(109,Tabelle2456879[Ist])</f>
        <v>168.5</v>
      </c>
      <c r="D51">
        <f>SUBTOTAL(109,Tabelle2456879[Differenz])</f>
        <v>55.5</v>
      </c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1</vt:i4>
      </vt:variant>
    </vt:vector>
  </HeadingPairs>
  <TitlesOfParts>
    <vt:vector size="9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Projektabschnitt 5</vt:lpstr>
      <vt:lpstr>Projektabschnitt 6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2021-09-10T14:22:07Z</dcterms:modified>
</cp:coreProperties>
</file>