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ropbox\KNMI\R_SPQJ\wmoSC\data-raw\"/>
    </mc:Choice>
  </mc:AlternateContent>
  <xr:revisionPtr revIDLastSave="0" documentId="13_ncr:1_{C08DEA09-2FA1-4A41-9767-0A116323ED60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bgt_objects" sheetId="1" r:id="rId1"/>
    <sheet name="object_fields" sheetId="2" r:id="rId2"/>
    <sheet name="Sheet5" sheetId="3" r:id="rId3"/>
    <sheet name="Sheet2" sheetId="4" r:id="rId4"/>
    <sheet name="bgt_features_perObject" sheetId="5" r:id="rId5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3" i="2" l="1"/>
  <c r="M63" i="2"/>
  <c r="N63" i="2"/>
  <c r="O63" i="2"/>
  <c r="P63" i="2"/>
  <c r="Q63" i="2"/>
  <c r="L64" i="2"/>
  <c r="M64" i="2"/>
  <c r="N64" i="2"/>
  <c r="O64" i="2"/>
  <c r="P64" i="2"/>
  <c r="Q64" i="2"/>
  <c r="L65" i="2"/>
  <c r="M62" i="2"/>
  <c r="N62" i="2"/>
  <c r="O62" i="2"/>
  <c r="P62" i="2"/>
  <c r="Q62" i="2"/>
  <c r="L62" i="2"/>
  <c r="A72" i="2"/>
  <c r="B22" i="2"/>
  <c r="Z22" i="2"/>
  <c r="A48" i="2"/>
  <c r="B47" i="2"/>
  <c r="C47" i="2"/>
  <c r="AH22" i="2"/>
  <c r="AD22" i="2"/>
  <c r="V22" i="2"/>
  <c r="R22" i="2"/>
  <c r="N22" i="2"/>
  <c r="J22" i="2"/>
  <c r="F22" i="2"/>
  <c r="B46" i="2"/>
  <c r="C46" i="2"/>
  <c r="I1" i="5"/>
  <c r="H1" i="5"/>
  <c r="G1" i="5"/>
  <c r="F1" i="5"/>
  <c r="E1" i="5"/>
  <c r="D1" i="5"/>
  <c r="C1" i="5"/>
  <c r="B1" i="5"/>
  <c r="A1" i="5"/>
  <c r="B1" i="3"/>
  <c r="H114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AJ21" i="2"/>
  <c r="AF21" i="2"/>
  <c r="AB21" i="2"/>
  <c r="X21" i="2"/>
  <c r="T21" i="2"/>
  <c r="P21" i="2"/>
  <c r="L21" i="2"/>
  <c r="H21" i="2"/>
  <c r="D21" i="2"/>
  <c r="B10" i="1"/>
  <c r="B9" i="1"/>
  <c r="B8" i="1"/>
  <c r="B7" i="1"/>
  <c r="B6" i="1"/>
  <c r="B5" i="1"/>
  <c r="B4" i="1"/>
  <c r="B3" i="1"/>
  <c r="B2" i="1"/>
  <c r="D46" i="2" l="1"/>
  <c r="D47" i="2"/>
  <c r="D29" i="2"/>
  <c r="D37" i="2"/>
  <c r="D41" i="2"/>
  <c r="D45" i="2"/>
  <c r="D30" i="2"/>
  <c r="D34" i="2"/>
  <c r="D38" i="2"/>
  <c r="D42" i="2"/>
  <c r="D31" i="2"/>
  <c r="D35" i="2"/>
  <c r="D39" i="2"/>
  <c r="D43" i="2"/>
  <c r="D36" i="2"/>
  <c r="D44" i="2"/>
  <c r="D40" i="2"/>
  <c r="D33" i="2"/>
  <c r="D32" i="2"/>
</calcChain>
</file>

<file path=xl/sharedStrings.xml><?xml version="1.0" encoding="utf-8"?>
<sst xmlns="http://schemas.openxmlformats.org/spreadsheetml/2006/main" count="673" uniqueCount="134">
  <si>
    <t>object_short_name</t>
  </si>
  <si>
    <t>bgt_object_name</t>
  </si>
  <si>
    <t>begroeidterreindeel</t>
  </si>
  <si>
    <t>onbegroeidterreindeel</t>
  </si>
  <si>
    <t>waterdeel</t>
  </si>
  <si>
    <t>wegdeel</t>
  </si>
  <si>
    <t>scheiding</t>
  </si>
  <si>
    <t>pand</t>
  </si>
  <si>
    <t>overigbouwwerk</t>
  </si>
  <si>
    <t>spoor</t>
  </si>
  <si>
    <t>functioneelgebied</t>
  </si>
  <si>
    <t>Keep</t>
  </si>
  <si>
    <t>Delete</t>
  </si>
  <si>
    <t>rename</t>
  </si>
  <si>
    <t>create</t>
  </si>
  <si>
    <t>gml_id</t>
  </si>
  <si>
    <t>status_lee</t>
  </si>
  <si>
    <t>plus-funct</t>
  </si>
  <si>
    <t>type_codes</t>
  </si>
  <si>
    <t>plus-fysie</t>
  </si>
  <si>
    <t>plus-typ_1</t>
  </si>
  <si>
    <t>identifica</t>
  </si>
  <si>
    <t>plus-statu</t>
  </si>
  <si>
    <t>status_cod</t>
  </si>
  <si>
    <t>plus-fun_1</t>
  </si>
  <si>
    <t>plus-type</t>
  </si>
  <si>
    <t>bgt-fysiek</t>
  </si>
  <si>
    <t>inonderzoe</t>
  </si>
  <si>
    <t>relatieveh</t>
  </si>
  <si>
    <t>plus-sta_1</t>
  </si>
  <si>
    <t>bgt-type</t>
  </si>
  <si>
    <t>plus-fys_2</t>
  </si>
  <si>
    <t>eindregist</t>
  </si>
  <si>
    <t>plus-fun_2</t>
  </si>
  <si>
    <t>plus-type_</t>
  </si>
  <si>
    <t>status</t>
  </si>
  <si>
    <t>terminatio</t>
  </si>
  <si>
    <t>bgt-functi</t>
  </si>
  <si>
    <t>naam</t>
  </si>
  <si>
    <t>lokaalid</t>
  </si>
  <si>
    <t>plus-sta_2</t>
  </si>
  <si>
    <t>inonderz_1</t>
  </si>
  <si>
    <t>bronhouder</t>
  </si>
  <si>
    <t>optalud_le</t>
  </si>
  <si>
    <t>plus-fys_1</t>
  </si>
  <si>
    <t>functie_co</t>
  </si>
  <si>
    <t>fysiekvoor</t>
  </si>
  <si>
    <t>creationda</t>
  </si>
  <si>
    <t>lv-publica</t>
  </si>
  <si>
    <t>terminat_1</t>
  </si>
  <si>
    <t>kruinlijn_</t>
  </si>
  <si>
    <t>tijdstipre</t>
  </si>
  <si>
    <t>optalud</t>
  </si>
  <si>
    <t>naam_leeg</t>
  </si>
  <si>
    <t>exists</t>
  </si>
  <si>
    <t>total</t>
  </si>
  <si>
    <t>ID</t>
  </si>
  <si>
    <t>X</t>
  </si>
  <si>
    <t>Y</t>
  </si>
  <si>
    <t>loofbos</t>
  </si>
  <si>
    <t>erf</t>
  </si>
  <si>
    <t>zee</t>
  </si>
  <si>
    <t>OV-baan</t>
  </si>
  <si>
    <t>muur</t>
  </si>
  <si>
    <t>overkapping</t>
  </si>
  <si>
    <t>trein</t>
  </si>
  <si>
    <t>kering</t>
  </si>
  <si>
    <t>gemengd bos</t>
  </si>
  <si>
    <t>gesloten verharding</t>
  </si>
  <si>
    <t>waterloop</t>
  </si>
  <si>
    <t>overweg</t>
  </si>
  <si>
    <t>kademuur</t>
  </si>
  <si>
    <t>open loods</t>
  </si>
  <si>
    <t>sneltram</t>
  </si>
  <si>
    <t>naaldbos</t>
  </si>
  <si>
    <t>open verharding</t>
  </si>
  <si>
    <t>watervlakte</t>
  </si>
  <si>
    <t>spoorbaan</t>
  </si>
  <si>
    <t>damwand</t>
  </si>
  <si>
    <t>opslagtank</t>
  </si>
  <si>
    <t>tram</t>
  </si>
  <si>
    <t>heide</t>
  </si>
  <si>
    <t>half verhard</t>
  </si>
  <si>
    <t>greppel, droge sloot</t>
  </si>
  <si>
    <t>baan vor vliegverkeer</t>
  </si>
  <si>
    <t>geluidsscherm</t>
  </si>
  <si>
    <t>bezinkbak</t>
  </si>
  <si>
    <t>struiken</t>
  </si>
  <si>
    <t>onverhard</t>
  </si>
  <si>
    <t>rijbaan autosnelweg</t>
  </si>
  <si>
    <t>walbescherming</t>
  </si>
  <si>
    <t>windturbine</t>
  </si>
  <si>
    <t>houtwal</t>
  </si>
  <si>
    <t>zand</t>
  </si>
  <si>
    <t>rijbaan autoweg</t>
  </si>
  <si>
    <t>hek</t>
  </si>
  <si>
    <t>lage trafo</t>
  </si>
  <si>
    <t>duin</t>
  </si>
  <si>
    <t>rijbaan regionale weg</t>
  </si>
  <si>
    <t>bassin</t>
  </si>
  <si>
    <t>grasland overig</t>
  </si>
  <si>
    <t>rijbaan lokale weg</t>
  </si>
  <si>
    <t>moeras</t>
  </si>
  <si>
    <t>fietspad</t>
  </si>
  <si>
    <t>rietland</t>
  </si>
  <si>
    <t>voetpad</t>
  </si>
  <si>
    <t>kwelder</t>
  </si>
  <si>
    <t>voetpad op trap</t>
  </si>
  <si>
    <t>fruitteelt</t>
  </si>
  <si>
    <t>ruiterpad</t>
  </si>
  <si>
    <t>boomteelt</t>
  </si>
  <si>
    <t>parkeervlak</t>
  </si>
  <si>
    <t>bouwland</t>
  </si>
  <si>
    <t>voetgangersgebied</t>
  </si>
  <si>
    <t>grasland agrarisch</t>
  </si>
  <si>
    <t>inrit</t>
  </si>
  <si>
    <t>groenvoorziening</t>
  </si>
  <si>
    <t>woonerf</t>
  </si>
  <si>
    <t>', '</t>
  </si>
  <si>
    <t>object_typ</t>
  </si>
  <si>
    <t>bgt.functi</t>
  </si>
  <si>
    <t>bgt.fysiek</t>
  </si>
  <si>
    <t>bgt.type</t>
  </si>
  <si>
    <t>plus.fun_1</t>
  </si>
  <si>
    <t>plus.fun_2</t>
  </si>
  <si>
    <t>plus.funct</t>
  </si>
  <si>
    <t>plus.fys_2</t>
  </si>
  <si>
    <t>plus.fysie</t>
  </si>
  <si>
    <t>plus.sta_1</t>
  </si>
  <si>
    <t>plus.sta_2</t>
  </si>
  <si>
    <t>plus.statu</t>
  </si>
  <si>
    <t>plus.typ_1</t>
  </si>
  <si>
    <t>plus.type</t>
  </si>
  <si>
    <t>plus.type_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</si>
</sst>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fill" wrapText="1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Normal="100" workbookViewId="0">
      <selection activeCell="A2" sqref="A2"/>
    </sheetView>
  </sheetViews>
  <sheetFormatPr defaultRowHeight="15" x14ac:dyDescent="0.25"/>
  <cols>
    <col min="1" max="1" width="22.28515625" customWidth="1"/>
    <col min="2" max="2" width="25.85546875" customWidth="1"/>
    <col min="3" max="1025" width="8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tr">
        <f t="shared" ref="B2:B10" si="0">"bgt:"&amp;A2</f>
        <v>bgt:begroeidterreindeel</v>
      </c>
    </row>
    <row r="3" spans="1:2" x14ac:dyDescent="0.25">
      <c r="A3" t="s">
        <v>3</v>
      </c>
      <c r="B3" t="str">
        <f t="shared" si="0"/>
        <v>bgt:onbegroeidterreindeel</v>
      </c>
    </row>
    <row r="4" spans="1:2" x14ac:dyDescent="0.25">
      <c r="A4" t="s">
        <v>4</v>
      </c>
      <c r="B4" t="str">
        <f t="shared" si="0"/>
        <v>bgt:waterdeel</v>
      </c>
    </row>
    <row r="5" spans="1:2" x14ac:dyDescent="0.25">
      <c r="A5" t="s">
        <v>5</v>
      </c>
      <c r="B5" t="str">
        <f t="shared" si="0"/>
        <v>bgt:wegdeel</v>
      </c>
    </row>
    <row r="6" spans="1:2" x14ac:dyDescent="0.25">
      <c r="A6" t="s">
        <v>6</v>
      </c>
      <c r="B6" t="str">
        <f t="shared" si="0"/>
        <v>bgt:scheiding</v>
      </c>
    </row>
    <row r="7" spans="1:2" x14ac:dyDescent="0.25">
      <c r="A7" t="s">
        <v>7</v>
      </c>
      <c r="B7" t="str">
        <f t="shared" si="0"/>
        <v>bgt:pand</v>
      </c>
    </row>
    <row r="8" spans="1:2" x14ac:dyDescent="0.25">
      <c r="A8" t="s">
        <v>8</v>
      </c>
      <c r="B8" t="str">
        <f t="shared" si="0"/>
        <v>bgt:overigbouwwerk</v>
      </c>
    </row>
    <row r="9" spans="1:2" x14ac:dyDescent="0.25">
      <c r="A9" t="s">
        <v>9</v>
      </c>
      <c r="B9" t="str">
        <f t="shared" si="0"/>
        <v>bgt:spoor</v>
      </c>
    </row>
    <row r="10" spans="1:2" x14ac:dyDescent="0.25">
      <c r="A10" t="s">
        <v>10</v>
      </c>
      <c r="B10" t="str">
        <f t="shared" si="0"/>
        <v>bgt:functioneelgebied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4"/>
  <sheetViews>
    <sheetView tabSelected="1" zoomScaleNormal="100" workbookViewId="0">
      <selection activeCell="O59" sqref="O59"/>
    </sheetView>
  </sheetViews>
  <sheetFormatPr defaultRowHeight="15" x14ac:dyDescent="0.25"/>
  <cols>
    <col min="1" max="1" width="11.7109375" customWidth="1"/>
    <col min="2" max="2" width="11" customWidth="1"/>
    <col min="3" max="3" width="8" customWidth="1"/>
    <col min="4" max="4" width="10.5703125" customWidth="1"/>
    <col min="5" max="5" width="11.7109375" customWidth="1"/>
    <col min="6" max="6" width="11" customWidth="1"/>
    <col min="7" max="7" width="8" customWidth="1"/>
    <col min="8" max="8" width="10.5703125" customWidth="1"/>
    <col min="9" max="9" width="11.7109375" customWidth="1"/>
    <col min="10" max="10" width="11.140625" customWidth="1"/>
    <col min="11" max="11" width="8" customWidth="1"/>
    <col min="12" max="12" width="12.42578125" bestFit="1" customWidth="1"/>
    <col min="13" max="13" width="11.5703125" bestFit="1" customWidth="1"/>
    <col min="14" max="14" width="11" customWidth="1"/>
    <col min="15" max="15" width="13.42578125" bestFit="1" customWidth="1"/>
    <col min="16" max="16" width="11.85546875" bestFit="1" customWidth="1"/>
    <col min="17" max="17" width="12" bestFit="1" customWidth="1"/>
    <col min="18" max="18" width="11.140625" customWidth="1"/>
    <col min="19" max="19" width="8" customWidth="1"/>
    <col min="20" max="20" width="10.5703125" customWidth="1"/>
    <col min="21" max="21" width="11.7109375" customWidth="1"/>
    <col min="22" max="22" width="11" customWidth="1"/>
    <col min="23" max="23" width="8" customWidth="1"/>
    <col min="24" max="24" width="10.5703125" customWidth="1"/>
    <col min="25" max="25" width="11.7109375" customWidth="1"/>
    <col min="26" max="26" width="11" customWidth="1"/>
    <col min="27" max="27" width="8" customWidth="1"/>
    <col min="28" max="28" width="10.5703125" customWidth="1"/>
    <col min="29" max="29" width="11.7109375" customWidth="1"/>
    <col min="30" max="30" width="11" customWidth="1"/>
    <col min="31" max="31" width="8" customWidth="1"/>
    <col min="32" max="32" width="10.140625" customWidth="1"/>
    <col min="33" max="33" width="11.7109375" customWidth="1"/>
    <col min="34" max="34" width="11.140625" customWidth="1"/>
    <col min="35" max="35" width="8" customWidth="1"/>
    <col min="36" max="36" width="10.5703125" customWidth="1"/>
    <col min="37" max="1025" width="8.7109375" customWidth="1"/>
  </cols>
  <sheetData>
    <row r="1" spans="1:36" s="9" customFormat="1" ht="18.75" x14ac:dyDescent="0.3">
      <c r="A1" s="8" t="s">
        <v>2</v>
      </c>
      <c r="B1" s="8"/>
      <c r="C1" s="8"/>
      <c r="D1" s="8"/>
      <c r="E1" s="8" t="s">
        <v>3</v>
      </c>
      <c r="F1" s="8"/>
      <c r="G1" s="8"/>
      <c r="H1" s="8"/>
      <c r="I1" s="8" t="s">
        <v>4</v>
      </c>
      <c r="J1" s="8"/>
      <c r="K1" s="8"/>
      <c r="L1" s="8"/>
      <c r="M1" s="8" t="s">
        <v>5</v>
      </c>
      <c r="N1" s="8"/>
      <c r="O1" s="8"/>
      <c r="P1" s="8"/>
      <c r="Q1" s="8" t="s">
        <v>6</v>
      </c>
      <c r="R1" s="8"/>
      <c r="S1" s="8"/>
      <c r="T1" s="8"/>
      <c r="U1" s="8" t="s">
        <v>7</v>
      </c>
      <c r="V1" s="8"/>
      <c r="W1" s="8"/>
      <c r="X1" s="8"/>
      <c r="Y1" s="8" t="s">
        <v>8</v>
      </c>
      <c r="Z1" s="8"/>
      <c r="AA1" s="8"/>
      <c r="AB1" s="8"/>
      <c r="AC1" s="8" t="s">
        <v>9</v>
      </c>
      <c r="AD1" s="8"/>
      <c r="AE1" s="8"/>
      <c r="AF1" s="8"/>
      <c r="AG1" s="8" t="s">
        <v>10</v>
      </c>
      <c r="AH1" s="8"/>
      <c r="AI1" s="8"/>
      <c r="AJ1" s="8"/>
    </row>
    <row r="2" spans="1:36" s="7" customFormat="1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11</v>
      </c>
      <c r="R2" s="7" t="s">
        <v>12</v>
      </c>
      <c r="S2" s="7" t="s">
        <v>13</v>
      </c>
      <c r="T2" s="7" t="s">
        <v>14</v>
      </c>
      <c r="U2" s="7" t="s">
        <v>11</v>
      </c>
      <c r="V2" s="7" t="s">
        <v>12</v>
      </c>
      <c r="W2" s="7" t="s">
        <v>13</v>
      </c>
      <c r="X2" s="7" t="s">
        <v>14</v>
      </c>
      <c r="Y2" s="7" t="s">
        <v>11</v>
      </c>
      <c r="Z2" s="7" t="s">
        <v>12</v>
      </c>
      <c r="AA2" s="7" t="s">
        <v>13</v>
      </c>
      <c r="AB2" s="7" t="s">
        <v>14</v>
      </c>
      <c r="AC2" s="7" t="s">
        <v>11</v>
      </c>
      <c r="AD2" s="7" t="s">
        <v>12</v>
      </c>
      <c r="AE2" s="7" t="s">
        <v>13</v>
      </c>
      <c r="AF2" s="7" t="s">
        <v>14</v>
      </c>
      <c r="AG2" s="7" t="s">
        <v>11</v>
      </c>
      <c r="AH2" s="7" t="s">
        <v>12</v>
      </c>
      <c r="AI2" s="7" t="s">
        <v>13</v>
      </c>
      <c r="AJ2" s="7" t="s">
        <v>14</v>
      </c>
    </row>
    <row r="3" spans="1:36" x14ac:dyDescent="0.25">
      <c r="A3" t="s">
        <v>15</v>
      </c>
      <c r="B3" t="s">
        <v>16</v>
      </c>
      <c r="D3" t="s">
        <v>17</v>
      </c>
      <c r="E3" t="s">
        <v>15</v>
      </c>
      <c r="F3" t="s">
        <v>16</v>
      </c>
      <c r="H3" t="s">
        <v>17</v>
      </c>
      <c r="I3" t="s">
        <v>15</v>
      </c>
      <c r="J3" t="s">
        <v>18</v>
      </c>
      <c r="L3" s="2" t="s">
        <v>19</v>
      </c>
      <c r="M3" t="s">
        <v>15</v>
      </c>
      <c r="N3" t="s">
        <v>16</v>
      </c>
      <c r="P3" s="3" t="s">
        <v>20</v>
      </c>
      <c r="Q3" t="s">
        <v>15</v>
      </c>
      <c r="R3" t="s">
        <v>18</v>
      </c>
      <c r="T3" s="2" t="s">
        <v>19</v>
      </c>
      <c r="U3" t="s">
        <v>15</v>
      </c>
      <c r="V3" t="s">
        <v>21</v>
      </c>
      <c r="X3" s="2" t="s">
        <v>19</v>
      </c>
      <c r="Y3" t="s">
        <v>15</v>
      </c>
      <c r="Z3" t="s">
        <v>21</v>
      </c>
      <c r="AB3" s="2" t="s">
        <v>19</v>
      </c>
      <c r="AC3" t="s">
        <v>15</v>
      </c>
      <c r="AD3" t="s">
        <v>16</v>
      </c>
      <c r="AF3" s="2" t="s">
        <v>19</v>
      </c>
      <c r="AG3" t="s">
        <v>15</v>
      </c>
      <c r="AH3" t="s">
        <v>18</v>
      </c>
      <c r="AJ3" s="2" t="s">
        <v>19</v>
      </c>
    </row>
    <row r="4" spans="1:36" x14ac:dyDescent="0.25">
      <c r="A4" t="s">
        <v>22</v>
      </c>
      <c r="B4" t="s">
        <v>23</v>
      </c>
      <c r="D4" s="2" t="s">
        <v>24</v>
      </c>
      <c r="E4" t="s">
        <v>22</v>
      </c>
      <c r="F4" t="s">
        <v>23</v>
      </c>
      <c r="H4" s="2" t="s">
        <v>24</v>
      </c>
      <c r="I4" t="s">
        <v>22</v>
      </c>
      <c r="J4" t="s">
        <v>16</v>
      </c>
      <c r="L4" t="s">
        <v>17</v>
      </c>
      <c r="M4" t="s">
        <v>22</v>
      </c>
      <c r="N4" t="s">
        <v>23</v>
      </c>
      <c r="P4" s="3" t="s">
        <v>25</v>
      </c>
      <c r="Q4" t="s">
        <v>22</v>
      </c>
      <c r="R4" t="s">
        <v>16</v>
      </c>
      <c r="T4" t="s">
        <v>17</v>
      </c>
      <c r="U4" t="s">
        <v>22</v>
      </c>
      <c r="V4" t="s">
        <v>16</v>
      </c>
      <c r="X4" t="s">
        <v>17</v>
      </c>
      <c r="Y4" t="s">
        <v>22</v>
      </c>
      <c r="Z4" t="s">
        <v>16</v>
      </c>
      <c r="AB4" t="s">
        <v>17</v>
      </c>
      <c r="AC4" t="s">
        <v>22</v>
      </c>
      <c r="AD4" t="s">
        <v>23</v>
      </c>
      <c r="AF4" s="2" t="s">
        <v>26</v>
      </c>
      <c r="AG4" t="s">
        <v>22</v>
      </c>
      <c r="AH4" t="s">
        <v>16</v>
      </c>
      <c r="AJ4" t="s">
        <v>17</v>
      </c>
    </row>
    <row r="5" spans="1:36" x14ac:dyDescent="0.25">
      <c r="A5" t="s">
        <v>19</v>
      </c>
      <c r="B5" t="s">
        <v>27</v>
      </c>
      <c r="D5" s="2" t="s">
        <v>33</v>
      </c>
      <c r="E5" t="s">
        <v>19</v>
      </c>
      <c r="F5" t="s">
        <v>27</v>
      </c>
      <c r="H5" s="2" t="s">
        <v>33</v>
      </c>
      <c r="I5" t="s">
        <v>29</v>
      </c>
      <c r="J5" t="s">
        <v>23</v>
      </c>
      <c r="L5" s="2" t="s">
        <v>24</v>
      </c>
      <c r="M5" t="s">
        <v>19</v>
      </c>
      <c r="N5" t="s">
        <v>27</v>
      </c>
      <c r="P5" s="3" t="s">
        <v>30</v>
      </c>
      <c r="Q5" t="s">
        <v>29</v>
      </c>
      <c r="R5" t="s">
        <v>23</v>
      </c>
      <c r="T5" s="2" t="s">
        <v>24</v>
      </c>
      <c r="U5" t="s">
        <v>29</v>
      </c>
      <c r="V5" t="s">
        <v>23</v>
      </c>
      <c r="X5" s="2" t="s">
        <v>24</v>
      </c>
      <c r="Y5" t="s">
        <v>29</v>
      </c>
      <c r="Z5" t="s">
        <v>23</v>
      </c>
      <c r="AB5" s="2" t="s">
        <v>24</v>
      </c>
      <c r="AC5" t="s">
        <v>17</v>
      </c>
      <c r="AD5" t="s">
        <v>27</v>
      </c>
      <c r="AF5" s="2" t="s">
        <v>31</v>
      </c>
      <c r="AG5" t="s">
        <v>29</v>
      </c>
      <c r="AH5" t="s">
        <v>23</v>
      </c>
      <c r="AJ5" s="2" t="s">
        <v>24</v>
      </c>
    </row>
    <row r="6" spans="1:36" ht="30" x14ac:dyDescent="0.25">
      <c r="A6" t="s">
        <v>29</v>
      </c>
      <c r="B6" t="s">
        <v>32</v>
      </c>
      <c r="D6" s="2" t="s">
        <v>37</v>
      </c>
      <c r="E6" t="s">
        <v>29</v>
      </c>
      <c r="F6" t="s">
        <v>32</v>
      </c>
      <c r="H6" s="2" t="s">
        <v>37</v>
      </c>
      <c r="I6" t="s">
        <v>28</v>
      </c>
      <c r="J6" t="s">
        <v>27</v>
      </c>
      <c r="L6" s="2" t="s">
        <v>33</v>
      </c>
      <c r="M6" t="s">
        <v>17</v>
      </c>
      <c r="N6" t="s">
        <v>32</v>
      </c>
      <c r="P6" t="s">
        <v>38</v>
      </c>
      <c r="Q6" t="s">
        <v>28</v>
      </c>
      <c r="R6" t="s">
        <v>34</v>
      </c>
      <c r="T6" s="2" t="s">
        <v>33</v>
      </c>
      <c r="U6" t="s">
        <v>28</v>
      </c>
      <c r="V6" t="s">
        <v>27</v>
      </c>
      <c r="X6" s="2" t="s">
        <v>33</v>
      </c>
      <c r="Y6" t="s">
        <v>28</v>
      </c>
      <c r="Z6" t="s">
        <v>27</v>
      </c>
      <c r="AB6" s="2" t="s">
        <v>33</v>
      </c>
      <c r="AC6" t="s">
        <v>29</v>
      </c>
      <c r="AD6" t="s">
        <v>32</v>
      </c>
      <c r="AF6" s="3" t="s">
        <v>20</v>
      </c>
      <c r="AG6" t="s">
        <v>28</v>
      </c>
      <c r="AH6" t="s">
        <v>34</v>
      </c>
      <c r="AJ6" s="2" t="s">
        <v>33</v>
      </c>
    </row>
    <row r="7" spans="1:36" x14ac:dyDescent="0.25">
      <c r="A7" t="s">
        <v>35</v>
      </c>
      <c r="B7" t="s">
        <v>36</v>
      </c>
      <c r="D7" s="3" t="s">
        <v>20</v>
      </c>
      <c r="E7" t="s">
        <v>35</v>
      </c>
      <c r="F7" t="s">
        <v>36</v>
      </c>
      <c r="H7" s="3" t="s">
        <v>20</v>
      </c>
      <c r="I7" t="s">
        <v>35</v>
      </c>
      <c r="J7" t="s">
        <v>32</v>
      </c>
      <c r="L7" s="2" t="s">
        <v>37</v>
      </c>
      <c r="M7" t="s">
        <v>29</v>
      </c>
      <c r="N7" t="s">
        <v>36</v>
      </c>
      <c r="P7" s="3" t="s">
        <v>119</v>
      </c>
      <c r="Q7" t="s">
        <v>35</v>
      </c>
      <c r="R7" t="s">
        <v>27</v>
      </c>
      <c r="T7" s="2" t="s">
        <v>37</v>
      </c>
      <c r="U7" t="s">
        <v>35</v>
      </c>
      <c r="V7" t="s">
        <v>32</v>
      </c>
      <c r="X7" s="2" t="s">
        <v>37</v>
      </c>
      <c r="Y7" t="s">
        <v>35</v>
      </c>
      <c r="Z7" t="s">
        <v>32</v>
      </c>
      <c r="AB7" s="2" t="s">
        <v>37</v>
      </c>
      <c r="AC7" t="s">
        <v>24</v>
      </c>
      <c r="AD7" t="s">
        <v>36</v>
      </c>
      <c r="AF7" s="3" t="s">
        <v>25</v>
      </c>
      <c r="AG7" t="s">
        <v>35</v>
      </c>
      <c r="AH7" t="s">
        <v>27</v>
      </c>
      <c r="AJ7" s="2" t="s">
        <v>37</v>
      </c>
    </row>
    <row r="8" spans="1:36" x14ac:dyDescent="0.25">
      <c r="A8" t="s">
        <v>31</v>
      </c>
      <c r="B8" t="s">
        <v>39</v>
      </c>
      <c r="D8" s="3" t="s">
        <v>25</v>
      </c>
      <c r="E8" t="s">
        <v>31</v>
      </c>
      <c r="F8" t="s">
        <v>39</v>
      </c>
      <c r="H8" s="3" t="s">
        <v>25</v>
      </c>
      <c r="I8" t="s">
        <v>20</v>
      </c>
      <c r="J8" t="s">
        <v>36</v>
      </c>
      <c r="L8" s="2" t="s">
        <v>26</v>
      </c>
      <c r="M8" t="s">
        <v>24</v>
      </c>
      <c r="N8" t="s">
        <v>39</v>
      </c>
      <c r="Q8" t="s">
        <v>20</v>
      </c>
      <c r="R8" t="s">
        <v>32</v>
      </c>
      <c r="T8" s="2" t="s">
        <v>26</v>
      </c>
      <c r="U8" t="s">
        <v>40</v>
      </c>
      <c r="V8" t="s">
        <v>36</v>
      </c>
      <c r="X8" s="2" t="s">
        <v>26</v>
      </c>
      <c r="Y8" t="s">
        <v>40</v>
      </c>
      <c r="Z8" t="s">
        <v>36</v>
      </c>
      <c r="AB8" s="2" t="s">
        <v>26</v>
      </c>
      <c r="AC8" t="s">
        <v>28</v>
      </c>
      <c r="AD8" t="s">
        <v>39</v>
      </c>
      <c r="AF8" s="3" t="s">
        <v>30</v>
      </c>
      <c r="AG8" t="s">
        <v>30</v>
      </c>
      <c r="AH8" t="s">
        <v>32</v>
      </c>
      <c r="AJ8" s="2" t="s">
        <v>26</v>
      </c>
    </row>
    <row r="9" spans="1:36" x14ac:dyDescent="0.25">
      <c r="A9" t="s">
        <v>40</v>
      </c>
      <c r="B9" t="s">
        <v>41</v>
      </c>
      <c r="D9" s="3" t="s">
        <v>30</v>
      </c>
      <c r="E9" t="s">
        <v>40</v>
      </c>
      <c r="F9" t="s">
        <v>41</v>
      </c>
      <c r="H9" s="3" t="s">
        <v>30</v>
      </c>
      <c r="I9" t="s">
        <v>25</v>
      </c>
      <c r="J9" t="s">
        <v>39</v>
      </c>
      <c r="L9" s="2" t="s">
        <v>31</v>
      </c>
      <c r="M9" t="s">
        <v>28</v>
      </c>
      <c r="N9" t="s">
        <v>41</v>
      </c>
      <c r="Q9" t="s">
        <v>25</v>
      </c>
      <c r="R9" t="s">
        <v>36</v>
      </c>
      <c r="T9" s="2" t="s">
        <v>31</v>
      </c>
      <c r="U9" t="s">
        <v>42</v>
      </c>
      <c r="V9" t="s">
        <v>39</v>
      </c>
      <c r="X9" s="2" t="s">
        <v>31</v>
      </c>
      <c r="Y9" t="s">
        <v>42</v>
      </c>
      <c r="Z9" t="s">
        <v>39</v>
      </c>
      <c r="AB9" s="2" t="s">
        <v>31</v>
      </c>
      <c r="AC9" t="s">
        <v>35</v>
      </c>
      <c r="AD9" t="s">
        <v>41</v>
      </c>
      <c r="AF9" t="s">
        <v>38</v>
      </c>
      <c r="AG9" t="s">
        <v>40</v>
      </c>
      <c r="AH9" t="s">
        <v>36</v>
      </c>
      <c r="AJ9" s="2" t="s">
        <v>31</v>
      </c>
    </row>
    <row r="10" spans="1:36" ht="30" x14ac:dyDescent="0.25">
      <c r="A10" t="s">
        <v>42</v>
      </c>
      <c r="B10" t="s">
        <v>43</v>
      </c>
      <c r="D10" t="s">
        <v>38</v>
      </c>
      <c r="E10" t="s">
        <v>42</v>
      </c>
      <c r="F10" t="s">
        <v>43</v>
      </c>
      <c r="H10" t="s">
        <v>38</v>
      </c>
      <c r="I10" t="s">
        <v>30</v>
      </c>
      <c r="J10" t="s">
        <v>41</v>
      </c>
      <c r="L10" t="s">
        <v>38</v>
      </c>
      <c r="M10" t="s">
        <v>35</v>
      </c>
      <c r="N10" t="s">
        <v>44</v>
      </c>
      <c r="Q10" t="s">
        <v>30</v>
      </c>
      <c r="R10" t="s">
        <v>39</v>
      </c>
      <c r="T10" t="s">
        <v>38</v>
      </c>
      <c r="V10" t="s">
        <v>41</v>
      </c>
      <c r="X10" s="3" t="s">
        <v>20</v>
      </c>
      <c r="Z10" t="s">
        <v>41</v>
      </c>
      <c r="AB10" s="3" t="s">
        <v>20</v>
      </c>
      <c r="AC10" t="s">
        <v>40</v>
      </c>
      <c r="AD10" t="s">
        <v>45</v>
      </c>
      <c r="AF10" s="3" t="s">
        <v>119</v>
      </c>
      <c r="AG10" t="s">
        <v>42</v>
      </c>
      <c r="AH10" t="s">
        <v>39</v>
      </c>
      <c r="AJ10" s="3" t="s">
        <v>20</v>
      </c>
    </row>
    <row r="11" spans="1:36" x14ac:dyDescent="0.25">
      <c r="A11" t="s">
        <v>26</v>
      </c>
      <c r="B11" t="s">
        <v>46</v>
      </c>
      <c r="D11" s="3" t="s">
        <v>119</v>
      </c>
      <c r="E11" t="s">
        <v>26</v>
      </c>
      <c r="F11" t="s">
        <v>46</v>
      </c>
      <c r="H11" s="3" t="s">
        <v>119</v>
      </c>
      <c r="I11" t="s">
        <v>40</v>
      </c>
      <c r="J11" t="s">
        <v>47</v>
      </c>
      <c r="L11" s="3" t="s">
        <v>119</v>
      </c>
      <c r="M11" t="s">
        <v>40</v>
      </c>
      <c r="N11" t="s">
        <v>48</v>
      </c>
      <c r="Q11" t="s">
        <v>40</v>
      </c>
      <c r="R11" t="s">
        <v>41</v>
      </c>
      <c r="T11" s="3" t="s">
        <v>119</v>
      </c>
      <c r="V11" t="s">
        <v>47</v>
      </c>
      <c r="X11" s="3" t="s">
        <v>25</v>
      </c>
      <c r="Z11" t="s">
        <v>47</v>
      </c>
      <c r="AB11" s="3" t="s">
        <v>25</v>
      </c>
      <c r="AC11" t="s">
        <v>33</v>
      </c>
      <c r="AD11" t="s">
        <v>47</v>
      </c>
      <c r="AG11" t="s">
        <v>38</v>
      </c>
      <c r="AH11" t="s">
        <v>41</v>
      </c>
      <c r="AJ11" s="3" t="s">
        <v>25</v>
      </c>
    </row>
    <row r="12" spans="1:36" x14ac:dyDescent="0.25">
      <c r="A12" t="s">
        <v>28</v>
      </c>
      <c r="B12" t="s">
        <v>47</v>
      </c>
      <c r="E12" t="s">
        <v>28</v>
      </c>
      <c r="F12" t="s">
        <v>47</v>
      </c>
      <c r="I12" t="s">
        <v>42</v>
      </c>
      <c r="J12" t="s">
        <v>49</v>
      </c>
      <c r="M12" t="s">
        <v>33</v>
      </c>
      <c r="N12" t="s">
        <v>50</v>
      </c>
      <c r="Q12" t="s">
        <v>42</v>
      </c>
      <c r="R12" t="s">
        <v>47</v>
      </c>
      <c r="V12" t="s">
        <v>49</v>
      </c>
      <c r="X12" s="3" t="s">
        <v>30</v>
      </c>
      <c r="Z12" t="s">
        <v>49</v>
      </c>
      <c r="AB12" s="3" t="s">
        <v>30</v>
      </c>
      <c r="AC12" t="s">
        <v>42</v>
      </c>
      <c r="AD12" t="s">
        <v>49</v>
      </c>
      <c r="AH12" t="s">
        <v>47</v>
      </c>
      <c r="AJ12" s="3" t="s">
        <v>119</v>
      </c>
    </row>
    <row r="13" spans="1:36" x14ac:dyDescent="0.25">
      <c r="B13" t="s">
        <v>49</v>
      </c>
      <c r="F13" t="s">
        <v>49</v>
      </c>
      <c r="J13" t="s">
        <v>48</v>
      </c>
      <c r="M13" t="s">
        <v>42</v>
      </c>
      <c r="N13" t="s">
        <v>51</v>
      </c>
      <c r="R13" t="s">
        <v>49</v>
      </c>
      <c r="V13" t="s">
        <v>48</v>
      </c>
      <c r="X13" t="s">
        <v>38</v>
      </c>
      <c r="Z13" t="s">
        <v>48</v>
      </c>
      <c r="AB13" t="s">
        <v>38</v>
      </c>
      <c r="AC13" t="s">
        <v>37</v>
      </c>
      <c r="AD13" t="s">
        <v>48</v>
      </c>
      <c r="AH13" t="s">
        <v>49</v>
      </c>
    </row>
    <row r="14" spans="1:36" x14ac:dyDescent="0.25">
      <c r="B14" t="s">
        <v>44</v>
      </c>
      <c r="F14" t="s">
        <v>44</v>
      </c>
      <c r="J14" t="s">
        <v>51</v>
      </c>
      <c r="M14" t="s">
        <v>37</v>
      </c>
      <c r="N14" t="s">
        <v>52</v>
      </c>
      <c r="R14" t="s">
        <v>48</v>
      </c>
      <c r="V14" t="s">
        <v>51</v>
      </c>
      <c r="X14" s="3" t="s">
        <v>119</v>
      </c>
      <c r="Z14" t="s">
        <v>51</v>
      </c>
      <c r="AB14" s="3" t="s">
        <v>119</v>
      </c>
      <c r="AD14" t="s">
        <v>51</v>
      </c>
      <c r="AH14" t="s">
        <v>53</v>
      </c>
    </row>
    <row r="15" spans="1:36" x14ac:dyDescent="0.25">
      <c r="B15" t="s">
        <v>52</v>
      </c>
      <c r="F15" t="s">
        <v>52</v>
      </c>
      <c r="J15" t="s">
        <v>34</v>
      </c>
      <c r="M15" t="s">
        <v>26</v>
      </c>
      <c r="N15" t="s">
        <v>47</v>
      </c>
      <c r="R15" t="s">
        <v>51</v>
      </c>
      <c r="Z15" t="s">
        <v>18</v>
      </c>
      <c r="AH15" t="s">
        <v>48</v>
      </c>
    </row>
    <row r="16" spans="1:36" x14ac:dyDescent="0.25">
      <c r="B16" t="s">
        <v>48</v>
      </c>
      <c r="F16" t="s">
        <v>48</v>
      </c>
      <c r="M16" t="s">
        <v>31</v>
      </c>
      <c r="N16" t="s">
        <v>43</v>
      </c>
      <c r="AH16" t="s">
        <v>20</v>
      </c>
    </row>
    <row r="17" spans="1:36" x14ac:dyDescent="0.25">
      <c r="B17" t="s">
        <v>51</v>
      </c>
      <c r="F17" t="s">
        <v>51</v>
      </c>
      <c r="N17" t="s">
        <v>46</v>
      </c>
      <c r="AH17" t="s">
        <v>25</v>
      </c>
    </row>
    <row r="18" spans="1:36" x14ac:dyDescent="0.25">
      <c r="B18" t="s">
        <v>50</v>
      </c>
      <c r="F18" t="s">
        <v>50</v>
      </c>
      <c r="N18" t="s">
        <v>49</v>
      </c>
      <c r="AH18" t="s">
        <v>51</v>
      </c>
    </row>
    <row r="19" spans="1:36" x14ac:dyDescent="0.25">
      <c r="N19" t="s">
        <v>45</v>
      </c>
    </row>
    <row r="21" spans="1:36" x14ac:dyDescent="0.25">
      <c r="D21">
        <f>COUNTA(A3:A20)+COUNTA(D3:D20)</f>
        <v>19</v>
      </c>
      <c r="H21">
        <f>COUNTA(E3:E20)+COUNTA(H3:H20)</f>
        <v>19</v>
      </c>
      <c r="L21">
        <f>COUNTA(I3:I20)+COUNTA(L3:L20)</f>
        <v>19</v>
      </c>
      <c r="P21">
        <f>COUNTA(M3:M20)+COUNTA(P3:P20)</f>
        <v>19</v>
      </c>
      <c r="T21">
        <f>COUNTA(Q3:Q20)+COUNTA(T3:T20)</f>
        <v>19</v>
      </c>
      <c r="X21">
        <f>COUNTA(U3:U20)+COUNTA(X3:X20)</f>
        <v>19</v>
      </c>
      <c r="AB21">
        <f>COUNTA(Y3:Y20)+COUNTA(AB3:AB20)</f>
        <v>19</v>
      </c>
      <c r="AF21">
        <f>COUNTA(AC3:AC20)+COUNTA(AF3:AF20)</f>
        <v>19</v>
      </c>
      <c r="AJ21">
        <f>COUNTA(AG3:AG20)+COUNTA(AJ3:AJ20)</f>
        <v>19</v>
      </c>
    </row>
    <row r="22" spans="1:36" s="5" customFormat="1" x14ac:dyDescent="0.25">
      <c r="B22" s="6" t="str">
        <f>_xlfn.CONCAT("c('"&amp;B3&amp;$A$27&amp;B4&amp;$A$27&amp;B5&amp;$A$27&amp;B6&amp;$A$27&amp;B7&amp;$A$27&amp;B8&amp;$A$27&amp;B9&amp;$A$27&amp;B10&amp;$A$27&amp;B11&amp;$A$27&amp;B12&amp;$A$27&amp;B13&amp;$A$27&amp;B14&amp;$A$27&amp;B15&amp;$A$27&amp;A12&amp;$A$27&amp;B16&amp;$A$27&amp;B17&amp;$A$27&amp;B18&amp;"')")</f>
        <v>c('status_lee', 'status_cod', 'inonderzoe', 'eindregist', 'terminatio', 'lokaalid', 'inonderz_1', 'optalud_le', 'fysiekvoor', 'creationda', 'terminat_1', 'plus-fys_1', 'optalud', 'relatieveh', 'lv-publica', 'tijdstipre', 'kruinlijn_')</v>
      </c>
      <c r="F22" s="6" t="str">
        <f>_xlfn.CONCAT("c('"&amp;F3&amp;$A$27&amp;F4&amp;$A$27&amp;F5&amp;$A$27&amp;F6&amp;$A$27&amp;F7&amp;$A$27&amp;F8&amp;$A$27&amp;F9&amp;$A$27&amp;F10&amp;$A$27&amp;F11&amp;$A$27&amp;F12&amp;$A$27&amp;F13&amp;$A$27&amp;F14&amp;$A$27&amp;F15&amp;$A$27&amp;E12&amp;$A$27&amp;F16&amp;$A$27&amp;F17&amp;$A$27&amp;F18&amp;"')")</f>
        <v>c('status_lee', 'status_cod', 'inonderzoe', 'eindregist', 'terminatio', 'lokaalid', 'inonderz_1', 'optalud_le', 'fysiekvoor', 'creationda', 'terminat_1', 'plus-fys_1', 'optalud', 'relatieveh', 'lv-publica', 'tijdstipre', 'kruinlijn_')</v>
      </c>
      <c r="J22" s="6" t="str">
        <f>_xlfn.CONCAT("c('"&amp;J3&amp;$A$27&amp;J4&amp;$A$27&amp;J5&amp;$A$27&amp;J6&amp;$A$27&amp;J7&amp;$A$27&amp;J8&amp;$A$27&amp;J9&amp;$A$27&amp;J10&amp;$A$27&amp;J11&amp;$A$27&amp;J12&amp;$A$27&amp;J13&amp;$A$27&amp;J14&amp;$A$27&amp;J15&amp;$A$27&amp;J16&amp;$A$27&amp;J17&amp;$A$27&amp;J18&amp;$A$27&amp;J19&amp;"')")</f>
        <v>c('type_codes', 'status_lee', 'status_cod', 'inonderzoe', 'eindregist', 'terminatio', 'lokaalid', 'inonderz_1', 'creationda', 'terminat_1', 'lv-publica', 'tijdstipre', 'plus-type_', '', '', '', '')</v>
      </c>
      <c r="N22" s="6" t="str">
        <f>_xlfn.CONCAT("c('"&amp;N3&amp;$A$27&amp;N4&amp;$A$27&amp;N5&amp;$A$27&amp;N6&amp;$A$27&amp;N7&amp;$A$27&amp;N8&amp;$A$27&amp;N9&amp;$A$27&amp;N10&amp;$A$27&amp;N11&amp;$A$27&amp;N12&amp;$A$27&amp;N13&amp;$A$27&amp;N14&amp;$A$27&amp;N15&amp;$A$27&amp;N16&amp;$A$27&amp;N17&amp;$A$27&amp;N18&amp;$A$27&amp;N19&amp;"')")</f>
        <v>c('status_lee', 'status_cod', 'inonderzoe', 'eindregist', 'terminatio', 'lokaalid', 'inonderz_1', 'plus-fys_1', 'lv-publica', 'kruinlijn_', 'tijdstipre', 'optalud', 'creationda', 'optalud_le', 'fysiekvoor', 'terminat_1', 'functie_co')</v>
      </c>
      <c r="R22" s="6" t="str">
        <f>_xlfn.CONCAT("c('"&amp;R3&amp;$A$27&amp;R4&amp;$A$27&amp;R5&amp;$A$27&amp;R6&amp;$A$27&amp;R7&amp;$A$27&amp;R8&amp;$A$27&amp;R9&amp;$A$27&amp;R10&amp;$A$27&amp;R11&amp;$A$27&amp;R12&amp;$A$27&amp;R13&amp;$A$27&amp;R14&amp;$A$27&amp;R15&amp;$A$27&amp;R16&amp;$A$27&amp;R17&amp;$A$27&amp;R18&amp;$A$27&amp;R19&amp;"')")</f>
        <v>c('type_codes', 'status_lee', 'status_cod', 'plus-type_', 'inonderzoe', 'eindregist', 'terminatio', 'lokaalid', 'inonderz_1', 'creationda', 'terminat_1', 'lv-publica', 'tijdstipre', '', '', '', '')</v>
      </c>
      <c r="V22" s="6" t="str">
        <f>_xlfn.CONCAT("c('"&amp;V3&amp;$A$27&amp;V4&amp;$A$27&amp;V5&amp;$A$27&amp;V6&amp;$A$27&amp;V7&amp;$A$27&amp;V8&amp;$A$27&amp;V9&amp;$A$27&amp;V10&amp;$A$27&amp;V11&amp;$A$27&amp;V12&amp;$A$27&amp;V13&amp;$A$27&amp;V14&amp;$A$27&amp;V15&amp;$A$27&amp;V16&amp;$A$27&amp;V17&amp;$A$27&amp;V18&amp;$A$27&amp;V19&amp;"')")</f>
        <v>c('identifica', 'status_lee', 'status_cod', 'inonderzoe', 'eindregist', 'terminatio', 'lokaalid', 'inonderz_1', 'creationda', 'terminat_1', 'lv-publica', 'tijdstipre', '', '', '', '', '')</v>
      </c>
      <c r="Z22" s="6" t="str">
        <f>_xlfn.CONCAT("c('"&amp;Z3&amp;$A$27&amp;Z4&amp;$A$27&amp;Z5&amp;$A$27&amp;Z6&amp;$A$27&amp;Z7&amp;$A$27&amp;Z8&amp;$A$27&amp;Z9&amp;$A$27&amp;Z10&amp;$A$27&amp;Z11&amp;$A$27&amp;Z12&amp;$A$27&amp;Z13&amp;$A$27&amp;Z14&amp;$A$27&amp;Z15&amp;$A$27&amp;"')")</f>
        <v>c('identifica', 'status_lee', 'status_cod', 'inonderzoe', 'eindregist', 'terminatio', 'lokaalid', 'inonderz_1', 'creationda', 'terminat_1', 'lv-publica', 'tijdstipre', 'type_codes', '')</v>
      </c>
      <c r="AD22" s="6" t="str">
        <f>_xlfn.CONCAT("c('"&amp;AD3&amp;$A$27&amp;AD4&amp;$A$27&amp;AD5&amp;$A$27&amp;AD6&amp;$A$27&amp;AD7&amp;$A$27&amp;AD8&amp;$A$27&amp;AD9&amp;$A$27&amp;AD10&amp;$A$27&amp;AD11&amp;$A$27&amp;AD12&amp;$A$27&amp;AD13&amp;$A$27&amp;AD14&amp;$A$27&amp;AD15&amp;$A$27&amp;AD16&amp;$A$27&amp;AD17&amp;$A$27&amp;AD18&amp;$A$27&amp;AD19&amp;"')")</f>
        <v>c('status_lee', 'status_cod', 'inonderzoe', 'eindregist', 'terminatio', 'lokaalid', 'inonderz_1', 'functie_co', 'creationda', 'terminat_1', 'lv-publica', 'tijdstipre', '', '', '', '', '')</v>
      </c>
      <c r="AH22" s="6" t="str">
        <f>_xlfn.CONCAT("c('"&amp;AH3&amp;$A$27&amp;AH4&amp;$A$27&amp;AH5&amp;$A$27&amp;AH6&amp;$A$27&amp;AH7&amp;$A$27&amp;AH8&amp;$A$27&amp;AH9&amp;$A$27&amp;AH10&amp;$A$27&amp;AH11&amp;$A$27&amp;AH12&amp;$A$27&amp;AH13&amp;$A$27&amp;AH14&amp;$A$27&amp;AH15&amp;$A$27&amp;AH16&amp;$A$27&amp;AH17&amp;$A$27&amp;AH18&amp;$A$27&amp;AH19&amp;"')")</f>
        <v>c('type_codes', 'status_lee', 'status_cod', 'plus-type_', 'inonderzoe', 'eindregist', 'terminatio', 'lokaalid', 'inonderz_1', 'creationda', 'terminat_1', 'naam_leeg', 'lv-publica', 'plus-typ_1', 'plus-type', 'tijdstipre', '')</v>
      </c>
    </row>
    <row r="26" spans="1:36" x14ac:dyDescent="0.25">
      <c r="H26" t="s">
        <v>15</v>
      </c>
    </row>
    <row r="27" spans="1:36" x14ac:dyDescent="0.25">
      <c r="A27" s="4" t="s">
        <v>118</v>
      </c>
      <c r="H27" t="s">
        <v>22</v>
      </c>
    </row>
    <row r="28" spans="1:36" x14ac:dyDescent="0.25">
      <c r="B28" s="1" t="s">
        <v>54</v>
      </c>
      <c r="C28" s="1" t="s">
        <v>14</v>
      </c>
      <c r="D28" s="1" t="s">
        <v>55</v>
      </c>
      <c r="H28" t="s">
        <v>19</v>
      </c>
    </row>
    <row r="29" spans="1:36" x14ac:dyDescent="0.25">
      <c r="A29" s="3" t="s">
        <v>15</v>
      </c>
      <c r="B29">
        <f t="shared" ref="B29:B47" si="0">COUNTIF(A$3:A$20,A29)+COUNTIF(E$3:E$20,A29)+COUNTIF(I$3:I$20,A29)+COUNTIF(M$3:M$20,A29)+COUNTIF(Q$3:Q$20,A29)+COUNTIF(U$3:U$20,A29)+COUNTIF(Y$3:Y$20,A29)+COUNTIF(AC$3:AC$20,A29)+COUNTIF(AG$3:AG$20,A29)</f>
        <v>9</v>
      </c>
      <c r="C29" s="2">
        <f t="shared" ref="C29:C47" si="1">COUNTIF(D$3:D$20,A29)+COUNTIF(H$3:H$20,A29)+COUNTIF(L$3:L$20,A29)+COUNTIF(P$3:P$20,A29)+COUNTIF(T$3:T$20,A29)+COUNTIF(X$3:X$20,A29)+COUNTIF(AB$3:AB$20,A29)+COUNTIF(AF$3:AF$20,A29)+COUNTIF(AJ$3:AJ$20,A29)</f>
        <v>0</v>
      </c>
      <c r="D29">
        <f t="shared" ref="D29:D47" si="2">SUM(B29:C29)</f>
        <v>9</v>
      </c>
      <c r="H29" t="s">
        <v>29</v>
      </c>
    </row>
    <row r="30" spans="1:36" x14ac:dyDescent="0.25">
      <c r="A30" s="3" t="s">
        <v>22</v>
      </c>
      <c r="B30">
        <f t="shared" si="0"/>
        <v>9</v>
      </c>
      <c r="C30" s="2">
        <f t="shared" si="1"/>
        <v>0</v>
      </c>
      <c r="D30">
        <f t="shared" si="2"/>
        <v>9</v>
      </c>
      <c r="H30" t="s">
        <v>35</v>
      </c>
    </row>
    <row r="31" spans="1:36" x14ac:dyDescent="0.25">
      <c r="A31" s="3" t="s">
        <v>19</v>
      </c>
      <c r="B31">
        <f t="shared" si="0"/>
        <v>3</v>
      </c>
      <c r="C31" s="2">
        <f t="shared" si="1"/>
        <v>6</v>
      </c>
      <c r="D31">
        <f t="shared" si="2"/>
        <v>9</v>
      </c>
      <c r="H31" t="s">
        <v>31</v>
      </c>
    </row>
    <row r="32" spans="1:36" x14ac:dyDescent="0.25">
      <c r="A32" s="3" t="s">
        <v>29</v>
      </c>
      <c r="B32">
        <f t="shared" si="0"/>
        <v>9</v>
      </c>
      <c r="C32" s="2">
        <f t="shared" si="1"/>
        <v>0</v>
      </c>
      <c r="D32">
        <f t="shared" si="2"/>
        <v>9</v>
      </c>
      <c r="H32" t="s">
        <v>40</v>
      </c>
    </row>
    <row r="33" spans="1:8" x14ac:dyDescent="0.25">
      <c r="A33" s="3" t="s">
        <v>35</v>
      </c>
      <c r="B33">
        <f t="shared" si="0"/>
        <v>9</v>
      </c>
      <c r="C33" s="2">
        <f t="shared" si="1"/>
        <v>0</v>
      </c>
      <c r="D33">
        <f t="shared" si="2"/>
        <v>9</v>
      </c>
      <c r="H33" t="s">
        <v>42</v>
      </c>
    </row>
    <row r="34" spans="1:8" x14ac:dyDescent="0.25">
      <c r="A34" s="3" t="s">
        <v>31</v>
      </c>
      <c r="B34">
        <f t="shared" si="0"/>
        <v>3</v>
      </c>
      <c r="C34" s="2">
        <f t="shared" si="1"/>
        <v>6</v>
      </c>
      <c r="D34">
        <f t="shared" si="2"/>
        <v>9</v>
      </c>
      <c r="H34" t="s">
        <v>26</v>
      </c>
    </row>
    <row r="35" spans="1:8" x14ac:dyDescent="0.25">
      <c r="A35" s="3" t="s">
        <v>40</v>
      </c>
      <c r="B35">
        <f t="shared" si="0"/>
        <v>9</v>
      </c>
      <c r="C35" s="2">
        <f t="shared" si="1"/>
        <v>0</v>
      </c>
      <c r="D35">
        <f t="shared" si="2"/>
        <v>9</v>
      </c>
      <c r="H35" t="s">
        <v>15</v>
      </c>
    </row>
    <row r="36" spans="1:8" x14ac:dyDescent="0.25">
      <c r="A36" s="3" t="s">
        <v>42</v>
      </c>
      <c r="B36">
        <f t="shared" si="0"/>
        <v>9</v>
      </c>
      <c r="C36" s="2">
        <f t="shared" si="1"/>
        <v>0</v>
      </c>
      <c r="D36">
        <f t="shared" si="2"/>
        <v>9</v>
      </c>
      <c r="H36" t="s">
        <v>22</v>
      </c>
    </row>
    <row r="37" spans="1:8" x14ac:dyDescent="0.25">
      <c r="A37" s="3" t="s">
        <v>26</v>
      </c>
      <c r="B37">
        <f t="shared" si="0"/>
        <v>3</v>
      </c>
      <c r="C37" s="2">
        <f t="shared" si="1"/>
        <v>6</v>
      </c>
      <c r="D37">
        <f t="shared" si="2"/>
        <v>9</v>
      </c>
      <c r="H37" t="s">
        <v>19</v>
      </c>
    </row>
    <row r="38" spans="1:8" x14ac:dyDescent="0.25">
      <c r="A38" s="3" t="s">
        <v>28</v>
      </c>
      <c r="B38">
        <f t="shared" si="0"/>
        <v>9</v>
      </c>
      <c r="C38" s="2">
        <f t="shared" si="1"/>
        <v>0</v>
      </c>
      <c r="D38">
        <f t="shared" si="2"/>
        <v>9</v>
      </c>
      <c r="H38" t="s">
        <v>29</v>
      </c>
    </row>
    <row r="39" spans="1:8" x14ac:dyDescent="0.25">
      <c r="A39" s="3" t="s">
        <v>20</v>
      </c>
      <c r="B39">
        <f t="shared" si="0"/>
        <v>2</v>
      </c>
      <c r="C39" s="2">
        <f t="shared" si="1"/>
        <v>7</v>
      </c>
      <c r="D39">
        <f t="shared" si="2"/>
        <v>9</v>
      </c>
      <c r="H39" t="s">
        <v>35</v>
      </c>
    </row>
    <row r="40" spans="1:8" x14ac:dyDescent="0.25">
      <c r="A40" s="3" t="s">
        <v>25</v>
      </c>
      <c r="B40">
        <f t="shared" si="0"/>
        <v>2</v>
      </c>
      <c r="C40" s="2">
        <f t="shared" si="1"/>
        <v>7</v>
      </c>
      <c r="D40">
        <f t="shared" si="2"/>
        <v>9</v>
      </c>
      <c r="H40" t="s">
        <v>31</v>
      </c>
    </row>
    <row r="41" spans="1:8" x14ac:dyDescent="0.25">
      <c r="A41" s="3" t="s">
        <v>30</v>
      </c>
      <c r="B41">
        <f t="shared" si="0"/>
        <v>3</v>
      </c>
      <c r="C41" s="2">
        <f t="shared" si="1"/>
        <v>6</v>
      </c>
      <c r="D41">
        <f t="shared" si="2"/>
        <v>9</v>
      </c>
      <c r="H41" t="s">
        <v>40</v>
      </c>
    </row>
    <row r="42" spans="1:8" x14ac:dyDescent="0.25">
      <c r="A42" s="3" t="s">
        <v>17</v>
      </c>
      <c r="B42">
        <f t="shared" si="0"/>
        <v>2</v>
      </c>
      <c r="C42" s="2">
        <f t="shared" si="1"/>
        <v>7</v>
      </c>
      <c r="D42">
        <f t="shared" si="2"/>
        <v>9</v>
      </c>
      <c r="H42" t="s">
        <v>42</v>
      </c>
    </row>
    <row r="43" spans="1:8" x14ac:dyDescent="0.25">
      <c r="A43" s="3" t="s">
        <v>24</v>
      </c>
      <c r="B43">
        <f t="shared" si="0"/>
        <v>2</v>
      </c>
      <c r="C43" s="2">
        <f t="shared" si="1"/>
        <v>7</v>
      </c>
      <c r="D43">
        <f t="shared" si="2"/>
        <v>9</v>
      </c>
      <c r="H43" t="s">
        <v>26</v>
      </c>
    </row>
    <row r="44" spans="1:8" x14ac:dyDescent="0.25">
      <c r="A44" s="3" t="s">
        <v>33</v>
      </c>
      <c r="B44">
        <f t="shared" si="0"/>
        <v>2</v>
      </c>
      <c r="C44" s="2">
        <f t="shared" si="1"/>
        <v>7</v>
      </c>
      <c r="D44">
        <f t="shared" si="2"/>
        <v>9</v>
      </c>
      <c r="H44" t="s">
        <v>15</v>
      </c>
    </row>
    <row r="45" spans="1:8" x14ac:dyDescent="0.25">
      <c r="A45" s="3" t="s">
        <v>37</v>
      </c>
      <c r="B45">
        <f t="shared" si="0"/>
        <v>2</v>
      </c>
      <c r="C45" s="2">
        <f t="shared" si="1"/>
        <v>7</v>
      </c>
      <c r="D45">
        <f t="shared" si="2"/>
        <v>9</v>
      </c>
      <c r="H45" t="s">
        <v>22</v>
      </c>
    </row>
    <row r="46" spans="1:8" x14ac:dyDescent="0.25">
      <c r="A46" s="3" t="s">
        <v>38</v>
      </c>
      <c r="B46">
        <f t="shared" si="0"/>
        <v>1</v>
      </c>
      <c r="C46" s="2">
        <f t="shared" si="1"/>
        <v>8</v>
      </c>
      <c r="D46">
        <f t="shared" si="2"/>
        <v>9</v>
      </c>
      <c r="H46" t="s">
        <v>29</v>
      </c>
    </row>
    <row r="47" spans="1:8" x14ac:dyDescent="0.25">
      <c r="A47" s="3" t="s">
        <v>119</v>
      </c>
      <c r="B47">
        <f t="shared" si="0"/>
        <v>0</v>
      </c>
      <c r="C47" s="2">
        <f t="shared" si="1"/>
        <v>9</v>
      </c>
      <c r="D47">
        <f t="shared" si="2"/>
        <v>9</v>
      </c>
      <c r="H47" t="s">
        <v>28</v>
      </c>
    </row>
    <row r="48" spans="1:8" x14ac:dyDescent="0.25">
      <c r="A48">
        <f>COUNTA(A29:A47)</f>
        <v>19</v>
      </c>
      <c r="C48" s="2"/>
      <c r="H48" t="s">
        <v>35</v>
      </c>
    </row>
    <row r="49" spans="1:17" x14ac:dyDescent="0.25">
      <c r="C49" s="2"/>
      <c r="H49" t="s">
        <v>20</v>
      </c>
    </row>
    <row r="50" spans="1:17" x14ac:dyDescent="0.25">
      <c r="C50" s="2"/>
      <c r="H50" t="s">
        <v>25</v>
      </c>
    </row>
    <row r="51" spans="1:17" x14ac:dyDescent="0.25">
      <c r="A51" s="3" t="s">
        <v>15</v>
      </c>
      <c r="C51" s="2"/>
      <c r="H51" t="s">
        <v>30</v>
      </c>
    </row>
    <row r="52" spans="1:17" x14ac:dyDescent="0.25">
      <c r="A52" s="3" t="s">
        <v>119</v>
      </c>
      <c r="C52" s="2"/>
      <c r="H52" t="s">
        <v>40</v>
      </c>
      <c r="L52" t="s">
        <v>15</v>
      </c>
      <c r="M52" t="s">
        <v>130</v>
      </c>
      <c r="N52" t="s">
        <v>127</v>
      </c>
      <c r="O52" t="s">
        <v>128</v>
      </c>
      <c r="P52" t="s">
        <v>28</v>
      </c>
      <c r="Q52" t="s">
        <v>35</v>
      </c>
    </row>
    <row r="53" spans="1:17" x14ac:dyDescent="0.25">
      <c r="A53" s="3" t="s">
        <v>42</v>
      </c>
      <c r="C53" s="2"/>
      <c r="H53" t="s">
        <v>42</v>
      </c>
      <c r="L53" t="s">
        <v>126</v>
      </c>
      <c r="M53" t="s">
        <v>129</v>
      </c>
      <c r="N53" t="s">
        <v>42</v>
      </c>
      <c r="O53" t="s">
        <v>121</v>
      </c>
      <c r="P53" t="s">
        <v>125</v>
      </c>
      <c r="Q53" t="s">
        <v>123</v>
      </c>
    </row>
    <row r="54" spans="1:17" x14ac:dyDescent="0.25">
      <c r="A54" s="3" t="s">
        <v>38</v>
      </c>
      <c r="C54" s="2"/>
      <c r="H54" t="s">
        <v>15</v>
      </c>
      <c r="L54" t="s">
        <v>124</v>
      </c>
      <c r="M54" t="s">
        <v>120</v>
      </c>
      <c r="N54" t="s">
        <v>131</v>
      </c>
      <c r="O54" t="s">
        <v>132</v>
      </c>
      <c r="P54" t="s">
        <v>122</v>
      </c>
      <c r="Q54" t="s">
        <v>38</v>
      </c>
    </row>
    <row r="55" spans="1:17" x14ac:dyDescent="0.25">
      <c r="A55" s="3" t="s">
        <v>120</v>
      </c>
      <c r="C55" s="2"/>
      <c r="H55" t="s">
        <v>22</v>
      </c>
      <c r="L55" t="s">
        <v>119</v>
      </c>
    </row>
    <row r="56" spans="1:17" x14ac:dyDescent="0.25">
      <c r="A56" s="3" t="s">
        <v>121</v>
      </c>
      <c r="C56" s="2"/>
      <c r="H56" t="s">
        <v>19</v>
      </c>
    </row>
    <row r="57" spans="1:17" x14ac:dyDescent="0.25">
      <c r="A57" s="3" t="s">
        <v>122</v>
      </c>
      <c r="C57" s="2"/>
      <c r="H57" t="s">
        <v>17</v>
      </c>
      <c r="L57" t="s">
        <v>15</v>
      </c>
      <c r="M57" t="s">
        <v>130</v>
      </c>
      <c r="N57" t="s">
        <v>18</v>
      </c>
      <c r="O57" t="s">
        <v>133</v>
      </c>
      <c r="P57" t="s">
        <v>128</v>
      </c>
      <c r="Q57" t="s">
        <v>28</v>
      </c>
    </row>
    <row r="58" spans="1:17" x14ac:dyDescent="0.25">
      <c r="A58" s="3" t="s">
        <v>123</v>
      </c>
      <c r="C58" s="2"/>
      <c r="H58" t="s">
        <v>29</v>
      </c>
      <c r="L58" t="s">
        <v>35</v>
      </c>
      <c r="M58" t="s">
        <v>131</v>
      </c>
      <c r="N58" t="s">
        <v>132</v>
      </c>
      <c r="O58" t="s">
        <v>122</v>
      </c>
      <c r="P58" t="s">
        <v>129</v>
      </c>
      <c r="Q58" t="s">
        <v>42</v>
      </c>
    </row>
    <row r="59" spans="1:17" x14ac:dyDescent="0.25">
      <c r="A59" s="3" t="s">
        <v>124</v>
      </c>
      <c r="C59" s="2"/>
      <c r="H59" t="s">
        <v>24</v>
      </c>
      <c r="L59" t="s">
        <v>127</v>
      </c>
      <c r="M59" t="s">
        <v>125</v>
      </c>
      <c r="N59" t="s">
        <v>123</v>
      </c>
      <c r="O59" t="s">
        <v>124</v>
      </c>
      <c r="P59" t="s">
        <v>120</v>
      </c>
      <c r="Q59" t="s">
        <v>121</v>
      </c>
    </row>
    <row r="60" spans="1:17" x14ac:dyDescent="0.25">
      <c r="A60" s="3" t="s">
        <v>125</v>
      </c>
      <c r="C60" s="2"/>
      <c r="H60" t="s">
        <v>28</v>
      </c>
      <c r="L60" t="s">
        <v>126</v>
      </c>
      <c r="M60" t="s">
        <v>38</v>
      </c>
      <c r="N60" t="s">
        <v>119</v>
      </c>
    </row>
    <row r="61" spans="1:17" x14ac:dyDescent="0.25">
      <c r="A61" s="3" t="s">
        <v>126</v>
      </c>
      <c r="C61" s="2"/>
      <c r="H61" t="s">
        <v>35</v>
      </c>
    </row>
    <row r="62" spans="1:17" x14ac:dyDescent="0.25">
      <c r="A62" s="3" t="s">
        <v>127</v>
      </c>
      <c r="H62" t="s">
        <v>40</v>
      </c>
      <c r="L62">
        <f>COUNTIF($L$52:$Q$60,L52)</f>
        <v>2</v>
      </c>
      <c r="M62">
        <f t="shared" ref="M62:Q62" si="3">COUNTIF($L$52:$Q$60,M52)</f>
        <v>2</v>
      </c>
      <c r="N62">
        <f t="shared" si="3"/>
        <v>2</v>
      </c>
      <c r="O62">
        <f t="shared" si="3"/>
        <v>2</v>
      </c>
      <c r="P62">
        <f t="shared" si="3"/>
        <v>2</v>
      </c>
      <c r="Q62">
        <f t="shared" si="3"/>
        <v>2</v>
      </c>
    </row>
    <row r="63" spans="1:17" x14ac:dyDescent="0.25">
      <c r="A63" s="3" t="s">
        <v>128</v>
      </c>
      <c r="H63" t="s">
        <v>33</v>
      </c>
      <c r="L63">
        <f t="shared" ref="L63:Q63" si="4">COUNTIF($L$52:$Q$60,L53)</f>
        <v>2</v>
      </c>
      <c r="M63">
        <f t="shared" si="4"/>
        <v>2</v>
      </c>
      <c r="N63">
        <f t="shared" si="4"/>
        <v>2</v>
      </c>
      <c r="O63">
        <f t="shared" si="4"/>
        <v>2</v>
      </c>
      <c r="P63">
        <f t="shared" si="4"/>
        <v>2</v>
      </c>
      <c r="Q63">
        <f t="shared" si="4"/>
        <v>2</v>
      </c>
    </row>
    <row r="64" spans="1:17" x14ac:dyDescent="0.25">
      <c r="A64" s="3" t="s">
        <v>129</v>
      </c>
      <c r="H64" t="s">
        <v>42</v>
      </c>
      <c r="L64">
        <f t="shared" ref="L64:Q64" si="5">COUNTIF($L$52:$Q$60,L54)</f>
        <v>2</v>
      </c>
      <c r="M64">
        <f t="shared" si="5"/>
        <v>2</v>
      </c>
      <c r="N64">
        <f t="shared" si="5"/>
        <v>2</v>
      </c>
      <c r="O64">
        <f t="shared" si="5"/>
        <v>2</v>
      </c>
      <c r="P64">
        <f t="shared" si="5"/>
        <v>2</v>
      </c>
      <c r="Q64">
        <f t="shared" si="5"/>
        <v>2</v>
      </c>
    </row>
    <row r="65" spans="1:12" x14ac:dyDescent="0.25">
      <c r="A65" s="3" t="s">
        <v>130</v>
      </c>
      <c r="H65" t="s">
        <v>37</v>
      </c>
      <c r="L65">
        <f t="shared" ref="L65:Q65" si="6">COUNTIF($L$52:$Q$60,L55)</f>
        <v>2</v>
      </c>
    </row>
    <row r="66" spans="1:12" x14ac:dyDescent="0.25">
      <c r="A66" s="3" t="s">
        <v>131</v>
      </c>
      <c r="H66" t="s">
        <v>26</v>
      </c>
    </row>
    <row r="67" spans="1:12" x14ac:dyDescent="0.25">
      <c r="A67" s="3" t="s">
        <v>132</v>
      </c>
      <c r="H67" t="s">
        <v>31</v>
      </c>
    </row>
    <row r="68" spans="1:12" x14ac:dyDescent="0.25">
      <c r="A68" s="3" t="s">
        <v>28</v>
      </c>
      <c r="H68" t="s">
        <v>15</v>
      </c>
    </row>
    <row r="69" spans="1:12" x14ac:dyDescent="0.25">
      <c r="A69" s="3" t="s">
        <v>35</v>
      </c>
      <c r="H69" t="s">
        <v>22</v>
      </c>
    </row>
    <row r="70" spans="1:12" x14ac:dyDescent="0.25">
      <c r="H70" t="s">
        <v>29</v>
      </c>
    </row>
    <row r="71" spans="1:12" x14ac:dyDescent="0.25">
      <c r="H71" t="s">
        <v>28</v>
      </c>
    </row>
    <row r="72" spans="1:12" x14ac:dyDescent="0.25">
      <c r="A72" s="6" t="str">
        <f>_xlfn.CONCAT("c('"&amp;A51&amp;$A$27&amp;A52&amp;$A$27&amp;A53&amp;$A$27&amp;A54&amp;$A$27&amp;A55&amp;$A$27&amp;A56&amp;$A$27&amp;A53&amp;$A$27&amp;A58&amp;$A$27&amp;A59&amp;$A$27&amp;A60&amp;$A$27&amp;A61&amp;$A$27&amp;A62&amp;$A$27&amp;A63&amp;$A$27&amp;A64&amp;$A$27&amp;A65&amp;$A$27&amp;A66&amp;$A$27&amp;A67&amp;$A$27&amp;A68&amp;$A$27&amp;A69&amp;"')")</f>
        <v>c('gml_id', 'object_typ', 'bronhouder', 'naam', 'bgt.functi', 'bgt.fysiek', 'bronhouder', 'plus.fun_1', 'plus.fun_2', 'plus.funct', 'plus.fys_2', 'plus.fysie', 'plus.sta_1', 'plus.sta_2', 'plus.statu', 'plus.typ_1', 'plus.type', 'relatieveh', 'status')</v>
      </c>
      <c r="H72" t="s">
        <v>35</v>
      </c>
    </row>
    <row r="73" spans="1:12" x14ac:dyDescent="0.25">
      <c r="H73" t="s">
        <v>20</v>
      </c>
    </row>
    <row r="74" spans="1:12" x14ac:dyDescent="0.25">
      <c r="H74" t="s">
        <v>25</v>
      </c>
    </row>
    <row r="75" spans="1:12" x14ac:dyDescent="0.25">
      <c r="H75" t="s">
        <v>30</v>
      </c>
    </row>
    <row r="76" spans="1:12" x14ac:dyDescent="0.25">
      <c r="H76" t="s">
        <v>40</v>
      </c>
    </row>
    <row r="77" spans="1:12" x14ac:dyDescent="0.25">
      <c r="H77" t="s">
        <v>42</v>
      </c>
    </row>
    <row r="78" spans="1:12" x14ac:dyDescent="0.25">
      <c r="H78" t="s">
        <v>15</v>
      </c>
    </row>
    <row r="79" spans="1:12" x14ac:dyDescent="0.25">
      <c r="H79" t="s">
        <v>22</v>
      </c>
    </row>
    <row r="80" spans="1:12" x14ac:dyDescent="0.25">
      <c r="H80" t="s">
        <v>29</v>
      </c>
    </row>
    <row r="81" spans="8:8" x14ac:dyDescent="0.25">
      <c r="H81" t="s">
        <v>28</v>
      </c>
    </row>
    <row r="82" spans="8:8" x14ac:dyDescent="0.25">
      <c r="H82" t="s">
        <v>35</v>
      </c>
    </row>
    <row r="83" spans="8:8" x14ac:dyDescent="0.25">
      <c r="H83" t="s">
        <v>40</v>
      </c>
    </row>
    <row r="84" spans="8:8" x14ac:dyDescent="0.25">
      <c r="H84" t="s">
        <v>42</v>
      </c>
    </row>
    <row r="85" spans="8:8" x14ac:dyDescent="0.25">
      <c r="H85" t="s">
        <v>15</v>
      </c>
    </row>
    <row r="86" spans="8:8" x14ac:dyDescent="0.25">
      <c r="H86" t="s">
        <v>22</v>
      </c>
    </row>
    <row r="87" spans="8:8" x14ac:dyDescent="0.25">
      <c r="H87" t="s">
        <v>29</v>
      </c>
    </row>
    <row r="88" spans="8:8" x14ac:dyDescent="0.25">
      <c r="H88" t="s">
        <v>28</v>
      </c>
    </row>
    <row r="89" spans="8:8" x14ac:dyDescent="0.25">
      <c r="H89" t="s">
        <v>35</v>
      </c>
    </row>
    <row r="90" spans="8:8" x14ac:dyDescent="0.25">
      <c r="H90" t="s">
        <v>40</v>
      </c>
    </row>
    <row r="91" spans="8:8" x14ac:dyDescent="0.25">
      <c r="H91" t="s">
        <v>42</v>
      </c>
    </row>
    <row r="92" spans="8:8" x14ac:dyDescent="0.25">
      <c r="H92" t="s">
        <v>15</v>
      </c>
    </row>
    <row r="93" spans="8:8" x14ac:dyDescent="0.25">
      <c r="H93" t="s">
        <v>22</v>
      </c>
    </row>
    <row r="94" spans="8:8" x14ac:dyDescent="0.25">
      <c r="H94" t="s">
        <v>17</v>
      </c>
    </row>
    <row r="95" spans="8:8" x14ac:dyDescent="0.25">
      <c r="H95" t="s">
        <v>29</v>
      </c>
    </row>
    <row r="96" spans="8:8" x14ac:dyDescent="0.25">
      <c r="H96" t="s">
        <v>24</v>
      </c>
    </row>
    <row r="97" spans="8:8" x14ac:dyDescent="0.25">
      <c r="H97" t="s">
        <v>28</v>
      </c>
    </row>
    <row r="98" spans="8:8" x14ac:dyDescent="0.25">
      <c r="H98" t="s">
        <v>35</v>
      </c>
    </row>
    <row r="99" spans="8:8" x14ac:dyDescent="0.25">
      <c r="H99" t="s">
        <v>40</v>
      </c>
    </row>
    <row r="100" spans="8:8" x14ac:dyDescent="0.25">
      <c r="H100" t="s">
        <v>33</v>
      </c>
    </row>
    <row r="101" spans="8:8" x14ac:dyDescent="0.25">
      <c r="H101" t="s">
        <v>42</v>
      </c>
    </row>
    <row r="102" spans="8:8" x14ac:dyDescent="0.25">
      <c r="H102" t="s">
        <v>37</v>
      </c>
    </row>
    <row r="103" spans="8:8" x14ac:dyDescent="0.25">
      <c r="H103" t="s">
        <v>15</v>
      </c>
    </row>
    <row r="104" spans="8:8" x14ac:dyDescent="0.25">
      <c r="H104" t="s">
        <v>22</v>
      </c>
    </row>
    <row r="105" spans="8:8" x14ac:dyDescent="0.25">
      <c r="H105" t="s">
        <v>29</v>
      </c>
    </row>
    <row r="106" spans="8:8" x14ac:dyDescent="0.25">
      <c r="H106" t="s">
        <v>28</v>
      </c>
    </row>
    <row r="107" spans="8:8" x14ac:dyDescent="0.25">
      <c r="H107" t="s">
        <v>35</v>
      </c>
    </row>
    <row r="108" spans="8:8" x14ac:dyDescent="0.25">
      <c r="H108" t="s">
        <v>30</v>
      </c>
    </row>
    <row r="109" spans="8:8" x14ac:dyDescent="0.25">
      <c r="H109" t="s">
        <v>40</v>
      </c>
    </row>
    <row r="110" spans="8:8" x14ac:dyDescent="0.25">
      <c r="H110" t="s">
        <v>42</v>
      </c>
    </row>
    <row r="114" spans="8:8" x14ac:dyDescent="0.25">
      <c r="H114" t="b">
        <f>COUNTIF(H26:H110,"gml_id")=9</f>
        <v>1</v>
      </c>
    </row>
  </sheetData>
  <sortState ref="A51:A69">
    <sortCondition ref="A51"/>
  </sortState>
  <mergeCells count="9">
    <mergeCell ref="U1:X1"/>
    <mergeCell ref="Y1:AB1"/>
    <mergeCell ref="AC1:AF1"/>
    <mergeCell ref="AG1:AJ1"/>
    <mergeCell ref="A1:D1"/>
    <mergeCell ref="E1:H1"/>
    <mergeCell ref="I1:L1"/>
    <mergeCell ref="M1:P1"/>
    <mergeCell ref="Q1:T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5"/>
  <sheetViews>
    <sheetView zoomScale="150" zoomScaleNormal="150" workbookViewId="0">
      <selection activeCell="A85" sqref="A85"/>
    </sheetView>
  </sheetViews>
  <sheetFormatPr defaultRowHeight="15" x14ac:dyDescent="0.25"/>
  <cols>
    <col min="1" max="1025" width="8.7109375" customWidth="1"/>
  </cols>
  <sheetData>
    <row r="1" spans="1:2" x14ac:dyDescent="0.25">
      <c r="A1" t="s">
        <v>15</v>
      </c>
      <c r="B1" s="3" t="e">
        <f>INDEX(list,MATCH(0,COUNTIF(C1:C1,A1:A85),0))</f>
        <v>#NAME?</v>
      </c>
    </row>
    <row r="2" spans="1:2" x14ac:dyDescent="0.25">
      <c r="A2" t="s">
        <v>22</v>
      </c>
    </row>
    <row r="3" spans="1:2" x14ac:dyDescent="0.25">
      <c r="A3" t="s">
        <v>19</v>
      </c>
    </row>
    <row r="4" spans="1:2" x14ac:dyDescent="0.25">
      <c r="A4" t="s">
        <v>29</v>
      </c>
    </row>
    <row r="5" spans="1:2" x14ac:dyDescent="0.25">
      <c r="A5" t="s">
        <v>35</v>
      </c>
    </row>
    <row r="6" spans="1:2" x14ac:dyDescent="0.25">
      <c r="A6" t="s">
        <v>31</v>
      </c>
    </row>
    <row r="7" spans="1:2" x14ac:dyDescent="0.25">
      <c r="A7" t="s">
        <v>40</v>
      </c>
    </row>
    <row r="8" spans="1:2" x14ac:dyDescent="0.25">
      <c r="A8" t="s">
        <v>42</v>
      </c>
    </row>
    <row r="9" spans="1:2" x14ac:dyDescent="0.25">
      <c r="A9" t="s">
        <v>26</v>
      </c>
    </row>
    <row r="10" spans="1:2" x14ac:dyDescent="0.25">
      <c r="A10" t="s">
        <v>15</v>
      </c>
    </row>
    <row r="11" spans="1:2" x14ac:dyDescent="0.25">
      <c r="A11" t="s">
        <v>22</v>
      </c>
    </row>
    <row r="12" spans="1:2" x14ac:dyDescent="0.25">
      <c r="A12" t="s">
        <v>19</v>
      </c>
    </row>
    <row r="13" spans="1:2" x14ac:dyDescent="0.25">
      <c r="A13" t="s">
        <v>29</v>
      </c>
    </row>
    <row r="14" spans="1:2" x14ac:dyDescent="0.25">
      <c r="A14" t="s">
        <v>35</v>
      </c>
    </row>
    <row r="15" spans="1:2" x14ac:dyDescent="0.25">
      <c r="A15" t="s">
        <v>31</v>
      </c>
    </row>
    <row r="16" spans="1:2" x14ac:dyDescent="0.25">
      <c r="A16" t="s">
        <v>40</v>
      </c>
    </row>
    <row r="17" spans="1:1" x14ac:dyDescent="0.25">
      <c r="A17" t="s">
        <v>42</v>
      </c>
    </row>
    <row r="18" spans="1:1" x14ac:dyDescent="0.25">
      <c r="A18" t="s">
        <v>26</v>
      </c>
    </row>
    <row r="19" spans="1:1" x14ac:dyDescent="0.25">
      <c r="A19" t="s">
        <v>15</v>
      </c>
    </row>
    <row r="20" spans="1:1" x14ac:dyDescent="0.25">
      <c r="A20" t="s">
        <v>22</v>
      </c>
    </row>
    <row r="21" spans="1:1" x14ac:dyDescent="0.25">
      <c r="A21" t="s">
        <v>29</v>
      </c>
    </row>
    <row r="22" spans="1:1" x14ac:dyDescent="0.25">
      <c r="A22" t="s">
        <v>28</v>
      </c>
    </row>
    <row r="23" spans="1:1" x14ac:dyDescent="0.25">
      <c r="A23" t="s">
        <v>35</v>
      </c>
    </row>
    <row r="24" spans="1:1" x14ac:dyDescent="0.25">
      <c r="A24" t="s">
        <v>20</v>
      </c>
    </row>
    <row r="25" spans="1:1" x14ac:dyDescent="0.25">
      <c r="A25" t="s">
        <v>25</v>
      </c>
    </row>
    <row r="26" spans="1:1" x14ac:dyDescent="0.25">
      <c r="A26" t="s">
        <v>30</v>
      </c>
    </row>
    <row r="27" spans="1:1" x14ac:dyDescent="0.25">
      <c r="A27" t="s">
        <v>40</v>
      </c>
    </row>
    <row r="28" spans="1:1" x14ac:dyDescent="0.25">
      <c r="A28" t="s">
        <v>42</v>
      </c>
    </row>
    <row r="29" spans="1:1" x14ac:dyDescent="0.25">
      <c r="A29" t="s">
        <v>15</v>
      </c>
    </row>
    <row r="30" spans="1:1" x14ac:dyDescent="0.25">
      <c r="A30" t="s">
        <v>22</v>
      </c>
    </row>
    <row r="31" spans="1:1" x14ac:dyDescent="0.25">
      <c r="A31" t="s">
        <v>19</v>
      </c>
    </row>
    <row r="32" spans="1:1" x14ac:dyDescent="0.25">
      <c r="A32" t="s">
        <v>17</v>
      </c>
    </row>
    <row r="33" spans="1:1" x14ac:dyDescent="0.25">
      <c r="A33" t="s">
        <v>29</v>
      </c>
    </row>
    <row r="34" spans="1:1" x14ac:dyDescent="0.25">
      <c r="A34" t="s">
        <v>24</v>
      </c>
    </row>
    <row r="35" spans="1:1" x14ac:dyDescent="0.25">
      <c r="A35" t="s">
        <v>28</v>
      </c>
    </row>
    <row r="36" spans="1:1" x14ac:dyDescent="0.25">
      <c r="A36" t="s">
        <v>35</v>
      </c>
    </row>
    <row r="37" spans="1:1" x14ac:dyDescent="0.25">
      <c r="A37" t="s">
        <v>40</v>
      </c>
    </row>
    <row r="38" spans="1:1" x14ac:dyDescent="0.25">
      <c r="A38" t="s">
        <v>33</v>
      </c>
    </row>
    <row r="39" spans="1:1" x14ac:dyDescent="0.25">
      <c r="A39" t="s">
        <v>42</v>
      </c>
    </row>
    <row r="40" spans="1:1" x14ac:dyDescent="0.25">
      <c r="A40" t="s">
        <v>37</v>
      </c>
    </row>
    <row r="41" spans="1:1" x14ac:dyDescent="0.25">
      <c r="A41" t="s">
        <v>26</v>
      </c>
    </row>
    <row r="42" spans="1:1" x14ac:dyDescent="0.25">
      <c r="A42" t="s">
        <v>31</v>
      </c>
    </row>
    <row r="43" spans="1:1" x14ac:dyDescent="0.25">
      <c r="A43" t="s">
        <v>15</v>
      </c>
    </row>
    <row r="44" spans="1:1" x14ac:dyDescent="0.25">
      <c r="A44" t="s">
        <v>22</v>
      </c>
    </row>
    <row r="45" spans="1:1" x14ac:dyDescent="0.25">
      <c r="A45" t="s">
        <v>29</v>
      </c>
    </row>
    <row r="46" spans="1:1" x14ac:dyDescent="0.25">
      <c r="A46" t="s">
        <v>28</v>
      </c>
    </row>
    <row r="47" spans="1:1" x14ac:dyDescent="0.25">
      <c r="A47" t="s">
        <v>35</v>
      </c>
    </row>
    <row r="48" spans="1:1" x14ac:dyDescent="0.25">
      <c r="A48" t="s">
        <v>20</v>
      </c>
    </row>
    <row r="49" spans="1:1" x14ac:dyDescent="0.25">
      <c r="A49" t="s">
        <v>25</v>
      </c>
    </row>
    <row r="50" spans="1:1" x14ac:dyDescent="0.25">
      <c r="A50" t="s">
        <v>30</v>
      </c>
    </row>
    <row r="51" spans="1:1" x14ac:dyDescent="0.25">
      <c r="A51" t="s">
        <v>40</v>
      </c>
    </row>
    <row r="52" spans="1:1" x14ac:dyDescent="0.25">
      <c r="A52" t="s">
        <v>42</v>
      </c>
    </row>
    <row r="53" spans="1:1" x14ac:dyDescent="0.25">
      <c r="A53" t="s">
        <v>15</v>
      </c>
    </row>
    <row r="54" spans="1:1" x14ac:dyDescent="0.25">
      <c r="A54" t="s">
        <v>22</v>
      </c>
    </row>
    <row r="55" spans="1:1" x14ac:dyDescent="0.25">
      <c r="A55" t="s">
        <v>29</v>
      </c>
    </row>
    <row r="56" spans="1:1" x14ac:dyDescent="0.25">
      <c r="A56" t="s">
        <v>28</v>
      </c>
    </row>
    <row r="57" spans="1:1" x14ac:dyDescent="0.25">
      <c r="A57" t="s">
        <v>35</v>
      </c>
    </row>
    <row r="58" spans="1:1" x14ac:dyDescent="0.25">
      <c r="A58" t="s">
        <v>40</v>
      </c>
    </row>
    <row r="59" spans="1:1" x14ac:dyDescent="0.25">
      <c r="A59" t="s">
        <v>42</v>
      </c>
    </row>
    <row r="60" spans="1:1" x14ac:dyDescent="0.25">
      <c r="A60" t="s">
        <v>15</v>
      </c>
    </row>
    <row r="61" spans="1:1" x14ac:dyDescent="0.25">
      <c r="A61" t="s">
        <v>22</v>
      </c>
    </row>
    <row r="62" spans="1:1" x14ac:dyDescent="0.25">
      <c r="A62" t="s">
        <v>29</v>
      </c>
    </row>
    <row r="63" spans="1:1" x14ac:dyDescent="0.25">
      <c r="A63" t="s">
        <v>28</v>
      </c>
    </row>
    <row r="64" spans="1:1" x14ac:dyDescent="0.25">
      <c r="A64" t="s">
        <v>35</v>
      </c>
    </row>
    <row r="65" spans="1:1" x14ac:dyDescent="0.25">
      <c r="A65" t="s">
        <v>40</v>
      </c>
    </row>
    <row r="66" spans="1:1" x14ac:dyDescent="0.25">
      <c r="A66" t="s">
        <v>42</v>
      </c>
    </row>
    <row r="67" spans="1:1" x14ac:dyDescent="0.25">
      <c r="A67" t="s">
        <v>15</v>
      </c>
    </row>
    <row r="68" spans="1:1" x14ac:dyDescent="0.25">
      <c r="A68" t="s">
        <v>22</v>
      </c>
    </row>
    <row r="69" spans="1:1" x14ac:dyDescent="0.25">
      <c r="A69" t="s">
        <v>17</v>
      </c>
    </row>
    <row r="70" spans="1:1" x14ac:dyDescent="0.25">
      <c r="A70" t="s">
        <v>29</v>
      </c>
    </row>
    <row r="71" spans="1:1" x14ac:dyDescent="0.25">
      <c r="A71" t="s">
        <v>24</v>
      </c>
    </row>
    <row r="72" spans="1:1" x14ac:dyDescent="0.25">
      <c r="A72" t="s">
        <v>28</v>
      </c>
    </row>
    <row r="73" spans="1:1" x14ac:dyDescent="0.25">
      <c r="A73" t="s">
        <v>35</v>
      </c>
    </row>
    <row r="74" spans="1:1" x14ac:dyDescent="0.25">
      <c r="A74" t="s">
        <v>40</v>
      </c>
    </row>
    <row r="75" spans="1:1" x14ac:dyDescent="0.25">
      <c r="A75" t="s">
        <v>33</v>
      </c>
    </row>
    <row r="76" spans="1:1" x14ac:dyDescent="0.25">
      <c r="A76" t="s">
        <v>42</v>
      </c>
    </row>
    <row r="77" spans="1:1" x14ac:dyDescent="0.25">
      <c r="A77" t="s">
        <v>37</v>
      </c>
    </row>
    <row r="78" spans="1:1" x14ac:dyDescent="0.25">
      <c r="A78" t="s">
        <v>15</v>
      </c>
    </row>
    <row r="79" spans="1:1" x14ac:dyDescent="0.25">
      <c r="A79" t="s">
        <v>22</v>
      </c>
    </row>
    <row r="80" spans="1:1" x14ac:dyDescent="0.25">
      <c r="A80" t="s">
        <v>29</v>
      </c>
    </row>
    <row r="81" spans="1:1" x14ac:dyDescent="0.25">
      <c r="A81" t="s">
        <v>28</v>
      </c>
    </row>
    <row r="82" spans="1:1" x14ac:dyDescent="0.25">
      <c r="A82" t="s">
        <v>35</v>
      </c>
    </row>
    <row r="83" spans="1:1" x14ac:dyDescent="0.25">
      <c r="A83" t="s">
        <v>30</v>
      </c>
    </row>
    <row r="84" spans="1:1" x14ac:dyDescent="0.25">
      <c r="A84" t="s">
        <v>40</v>
      </c>
    </row>
    <row r="85" spans="1:1" x14ac:dyDescent="0.25">
      <c r="A85" t="s">
        <v>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Normal="100" workbookViewId="0">
      <selection activeCell="A3" sqref="A3"/>
    </sheetView>
  </sheetViews>
  <sheetFormatPr defaultRowHeight="15" x14ac:dyDescent="0.25"/>
  <cols>
    <col min="1" max="1025" width="8.7109375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>
        <v>1</v>
      </c>
      <c r="B2">
        <v>140803</v>
      </c>
      <c r="C2">
        <v>456882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Normal="100" workbookViewId="0">
      <selection activeCell="D20" sqref="D20"/>
    </sheetView>
  </sheetViews>
  <sheetFormatPr defaultRowHeight="15" x14ac:dyDescent="0.25"/>
  <cols>
    <col min="1" max="1" width="19.42578125" customWidth="1"/>
    <col min="2" max="2" width="21.85546875" customWidth="1"/>
    <col min="3" max="3" width="19.140625" customWidth="1"/>
    <col min="4" max="4" width="20.42578125" customWidth="1"/>
    <col min="5" max="5" width="15.7109375" customWidth="1"/>
    <col min="6" max="6" width="5.42578125" customWidth="1"/>
    <col min="7" max="7" width="16.140625" customWidth="1"/>
    <col min="8" max="8" width="8.85546875" customWidth="1"/>
    <col min="9" max="9" width="17.7109375" customWidth="1"/>
    <col min="10" max="1025" width="8.7109375" customWidth="1"/>
  </cols>
  <sheetData>
    <row r="1" spans="1:9" x14ac:dyDescent="0.25">
      <c r="A1" s="1" t="str">
        <f>bgt_objects!$A2</f>
        <v>begroeidterreindeel</v>
      </c>
      <c r="B1" s="1" t="str">
        <f>bgt_objects!$A3</f>
        <v>onbegroeidterreindeel</v>
      </c>
      <c r="C1" s="1" t="str">
        <f>bgt_objects!$A4</f>
        <v>waterdeel</v>
      </c>
      <c r="D1" s="1" t="str">
        <f>bgt_objects!$A5</f>
        <v>wegdeel</v>
      </c>
      <c r="E1" s="1" t="str">
        <f>bgt_objects!$A6</f>
        <v>scheiding</v>
      </c>
      <c r="F1" s="1" t="str">
        <f>bgt_objects!$A7</f>
        <v>pand</v>
      </c>
      <c r="G1" s="1" t="str">
        <f>bgt_objects!$A8</f>
        <v>overigbouwwerk</v>
      </c>
      <c r="H1" s="1" t="str">
        <f>bgt_objects!$A9</f>
        <v>spoor</v>
      </c>
      <c r="I1" s="1" t="str">
        <f>bgt_objects!$A10</f>
        <v>functioneelgebied</v>
      </c>
    </row>
    <row r="2" spans="1:9" x14ac:dyDescent="0.25">
      <c r="A2" t="s">
        <v>59</v>
      </c>
      <c r="B2" t="s">
        <v>60</v>
      </c>
      <c r="C2" t="s">
        <v>61</v>
      </c>
      <c r="D2" t="s">
        <v>62</v>
      </c>
      <c r="E2" t="s">
        <v>63</v>
      </c>
      <c r="G2" t="s">
        <v>64</v>
      </c>
      <c r="H2" t="s">
        <v>65</v>
      </c>
      <c r="I2" t="s">
        <v>66</v>
      </c>
    </row>
    <row r="3" spans="1:9" x14ac:dyDescent="0.25">
      <c r="A3" t="s">
        <v>67</v>
      </c>
      <c r="B3" t="s">
        <v>68</v>
      </c>
      <c r="C3" t="s">
        <v>69</v>
      </c>
      <c r="D3" t="s">
        <v>70</v>
      </c>
      <c r="E3" t="s">
        <v>71</v>
      </c>
      <c r="G3" t="s">
        <v>72</v>
      </c>
      <c r="H3" t="s">
        <v>73</v>
      </c>
    </row>
    <row r="4" spans="1:9" x14ac:dyDescent="0.25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</row>
    <row r="5" spans="1:9" x14ac:dyDescent="0.25">
      <c r="A5" t="s">
        <v>81</v>
      </c>
      <c r="B5" t="s">
        <v>82</v>
      </c>
      <c r="C5" t="s">
        <v>83</v>
      </c>
      <c r="D5" t="s">
        <v>84</v>
      </c>
      <c r="E5" t="s">
        <v>85</v>
      </c>
      <c r="G5" t="s">
        <v>86</v>
      </c>
    </row>
    <row r="6" spans="1:9" x14ac:dyDescent="0.25">
      <c r="A6" t="s">
        <v>87</v>
      </c>
      <c r="B6" t="s">
        <v>88</v>
      </c>
      <c r="D6" t="s">
        <v>89</v>
      </c>
      <c r="E6" t="s">
        <v>90</v>
      </c>
      <c r="G6" t="s">
        <v>91</v>
      </c>
    </row>
    <row r="7" spans="1:9" x14ac:dyDescent="0.25">
      <c r="A7" t="s">
        <v>92</v>
      </c>
      <c r="B7" t="s">
        <v>93</v>
      </c>
      <c r="D7" t="s">
        <v>94</v>
      </c>
      <c r="E7" t="s">
        <v>95</v>
      </c>
      <c r="G7" t="s">
        <v>96</v>
      </c>
    </row>
    <row r="8" spans="1:9" x14ac:dyDescent="0.25">
      <c r="A8" t="s">
        <v>97</v>
      </c>
      <c r="D8" t="s">
        <v>98</v>
      </c>
      <c r="G8" t="s">
        <v>99</v>
      </c>
    </row>
    <row r="9" spans="1:9" x14ac:dyDescent="0.25">
      <c r="A9" t="s">
        <v>100</v>
      </c>
      <c r="D9" t="s">
        <v>101</v>
      </c>
    </row>
    <row r="10" spans="1:9" x14ac:dyDescent="0.25">
      <c r="A10" t="s">
        <v>102</v>
      </c>
      <c r="D10" t="s">
        <v>103</v>
      </c>
    </row>
    <row r="11" spans="1:9" x14ac:dyDescent="0.25">
      <c r="A11" t="s">
        <v>104</v>
      </c>
      <c r="D11" t="s">
        <v>105</v>
      </c>
    </row>
    <row r="12" spans="1:9" x14ac:dyDescent="0.25">
      <c r="A12" t="s">
        <v>106</v>
      </c>
      <c r="D12" t="s">
        <v>107</v>
      </c>
    </row>
    <row r="13" spans="1:9" x14ac:dyDescent="0.25">
      <c r="A13" t="s">
        <v>108</v>
      </c>
      <c r="D13" t="s">
        <v>109</v>
      </c>
    </row>
    <row r="14" spans="1:9" x14ac:dyDescent="0.25">
      <c r="A14" t="s">
        <v>110</v>
      </c>
      <c r="D14" t="s">
        <v>111</v>
      </c>
    </row>
    <row r="15" spans="1:9" x14ac:dyDescent="0.25">
      <c r="A15" t="s">
        <v>112</v>
      </c>
      <c r="D15" t="s">
        <v>113</v>
      </c>
    </row>
    <row r="16" spans="1:9" x14ac:dyDescent="0.25">
      <c r="A16" t="s">
        <v>114</v>
      </c>
      <c r="D16" t="s">
        <v>115</v>
      </c>
    </row>
    <row r="17" spans="1:4" x14ac:dyDescent="0.25">
      <c r="A17" t="s">
        <v>116</v>
      </c>
      <c r="D17" t="s">
        <v>117</v>
      </c>
    </row>
    <row r="18" spans="1:4" x14ac:dyDescent="0.25">
      <c r="D18" t="s">
        <v>68</v>
      </c>
    </row>
    <row r="19" spans="1:4" x14ac:dyDescent="0.25">
      <c r="D19" t="s">
        <v>75</v>
      </c>
    </row>
    <row r="20" spans="1:4" x14ac:dyDescent="0.25">
      <c r="D20" t="s">
        <v>82</v>
      </c>
    </row>
    <row r="21" spans="1:4" x14ac:dyDescent="0.25">
      <c r="D21" t="s">
        <v>88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bgt_objects</vt:lpstr>
      <vt:lpstr>object_fields</vt:lpstr>
      <vt:lpstr>Sheet5</vt:lpstr>
      <vt:lpstr>Sheet2</vt:lpstr>
      <vt:lpstr>bgt_features_perObject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KNMI</dc:creator>
  <dc:description/>
  <cp:lastModifiedBy>Jelle</cp:lastModifiedBy>
  <cp:revision>5</cp:revision>
  <dcterms:created xsi:type="dcterms:W3CDTF">2018-08-22T12:21:25Z</dcterms:created>
  <dcterms:modified xsi:type="dcterms:W3CDTF">2018-09-09T15:39:52Z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